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5010\"/>
    </mc:Choice>
  </mc:AlternateContent>
  <xr:revisionPtr revIDLastSave="0" documentId="13_ncr:1_{117D4513-DB80-4349-9165-8939F2CF47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early data" sheetId="3" r:id="rId1"/>
    <sheet name="monthly data" sheetId="1" r:id="rId2"/>
    <sheet name="peers data" sheetId="4" r:id="rId3"/>
  </sheets>
  <definedNames>
    <definedName name="_xlnm._FilterDatabase" localSheetId="1" hidden="1">'monthly data'!$A$1:$AY$253</definedName>
    <definedName name="_xlnm._FilterDatabase" localSheetId="0" hidden="1">'yearly data'!$A$1:$BD$36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2" i="3"/>
  <c r="AF3" i="3"/>
  <c r="AF12" i="3" s="1"/>
  <c r="AF4" i="3"/>
  <c r="AF13" i="3" s="1"/>
  <c r="AF2" i="3"/>
  <c r="AF11" i="3" s="1"/>
  <c r="P8" i="3"/>
  <c r="P9" i="3"/>
  <c r="P10" i="3"/>
  <c r="P11" i="3"/>
  <c r="P12" i="3"/>
  <c r="P13" i="3"/>
  <c r="P20" i="3"/>
  <c r="P21" i="3"/>
  <c r="P22" i="3"/>
  <c r="X8" i="3"/>
  <c r="X9" i="3"/>
  <c r="X10" i="3"/>
  <c r="X11" i="3"/>
  <c r="X12" i="3"/>
  <c r="X13" i="3"/>
  <c r="X20" i="3"/>
  <c r="X21" i="3"/>
  <c r="X22" i="3"/>
  <c r="AC8" i="3"/>
  <c r="AC9" i="3"/>
  <c r="AC10" i="3"/>
  <c r="AC11" i="3"/>
  <c r="AC12" i="3"/>
  <c r="AC13" i="3"/>
  <c r="AC20" i="3"/>
  <c r="AC21" i="3"/>
  <c r="AC22" i="3"/>
  <c r="AV8" i="3"/>
  <c r="AW8" i="3"/>
  <c r="AX8" i="3"/>
  <c r="AY8" i="3"/>
  <c r="AZ8" i="3"/>
  <c r="BA8" i="3"/>
  <c r="BB8" i="3"/>
  <c r="BC8" i="3"/>
  <c r="BD8" i="3"/>
  <c r="AV9" i="3"/>
  <c r="AW9" i="3"/>
  <c r="AX9" i="3"/>
  <c r="AY9" i="3"/>
  <c r="AZ9" i="3"/>
  <c r="BA9" i="3"/>
  <c r="BB9" i="3"/>
  <c r="BC9" i="3"/>
  <c r="BD9" i="3"/>
  <c r="AV10" i="3"/>
  <c r="AW10" i="3"/>
  <c r="AX10" i="3"/>
  <c r="AY10" i="3"/>
  <c r="AZ10" i="3"/>
  <c r="BA10" i="3"/>
  <c r="BB10" i="3"/>
  <c r="BC10" i="3"/>
  <c r="BD10" i="3"/>
  <c r="AV11" i="3"/>
  <c r="AW11" i="3"/>
  <c r="AX11" i="3"/>
  <c r="AY11" i="3"/>
  <c r="AZ11" i="3"/>
  <c r="BA11" i="3"/>
  <c r="BB11" i="3"/>
  <c r="BC11" i="3"/>
  <c r="BD11" i="3"/>
  <c r="AV12" i="3"/>
  <c r="AW12" i="3"/>
  <c r="AX12" i="3"/>
  <c r="AY12" i="3"/>
  <c r="AZ12" i="3"/>
  <c r="BA12" i="3"/>
  <c r="BB12" i="3"/>
  <c r="BC12" i="3"/>
  <c r="BD12" i="3"/>
  <c r="AV13" i="3"/>
  <c r="AW13" i="3"/>
  <c r="AX13" i="3"/>
  <c r="AY13" i="3"/>
  <c r="AZ13" i="3"/>
  <c r="BA13" i="3"/>
  <c r="BB13" i="3"/>
  <c r="BC13" i="3"/>
  <c r="BD13" i="3"/>
  <c r="AV20" i="3"/>
  <c r="AW20" i="3"/>
  <c r="AX20" i="3"/>
  <c r="AY20" i="3"/>
  <c r="AZ20" i="3"/>
  <c r="BA20" i="3"/>
  <c r="BB20" i="3"/>
  <c r="BC20" i="3"/>
  <c r="BD20" i="3"/>
  <c r="AV21" i="3"/>
  <c r="AW21" i="3"/>
  <c r="AX21" i="3"/>
  <c r="AY21" i="3"/>
  <c r="AZ21" i="3"/>
  <c r="BA21" i="3"/>
  <c r="BB21" i="3"/>
  <c r="BC21" i="3"/>
  <c r="BD21" i="3"/>
  <c r="AV22" i="3"/>
  <c r="AW22" i="3"/>
  <c r="AX22" i="3"/>
  <c r="AY22" i="3"/>
  <c r="AZ22" i="3"/>
  <c r="BA22" i="3"/>
  <c r="BB22" i="3"/>
  <c r="BC22" i="3"/>
  <c r="BD22" i="3"/>
  <c r="AR8" i="3"/>
  <c r="AS8" i="3"/>
  <c r="AT8" i="3"/>
  <c r="AR9" i="3"/>
  <c r="AS9" i="3"/>
  <c r="AT9" i="3"/>
  <c r="AR10" i="3"/>
  <c r="AS10" i="3"/>
  <c r="AT10" i="3"/>
  <c r="AR11" i="3"/>
  <c r="AS11" i="3"/>
  <c r="AT11" i="3"/>
  <c r="AR12" i="3"/>
  <c r="AS12" i="3"/>
  <c r="AT12" i="3"/>
  <c r="AR13" i="3"/>
  <c r="AS13" i="3"/>
  <c r="AT13" i="3"/>
  <c r="AR20" i="3"/>
  <c r="AS20" i="3"/>
  <c r="AT20" i="3"/>
  <c r="AR21" i="3"/>
  <c r="AS21" i="3"/>
  <c r="AT21" i="3"/>
  <c r="AR22" i="3"/>
  <c r="AS22" i="3"/>
  <c r="AT22" i="3"/>
  <c r="AO8" i="3"/>
  <c r="AP8" i="3"/>
  <c r="AO9" i="3"/>
  <c r="AP9" i="3"/>
  <c r="AO10" i="3"/>
  <c r="AP10" i="3"/>
  <c r="AO11" i="3"/>
  <c r="AP11" i="3"/>
  <c r="AO12" i="3"/>
  <c r="AP12" i="3"/>
  <c r="AO13" i="3"/>
  <c r="AP13" i="3"/>
  <c r="AO20" i="3"/>
  <c r="AP20" i="3"/>
  <c r="AO21" i="3"/>
  <c r="AP21" i="3"/>
  <c r="AO22" i="3"/>
  <c r="AP22" i="3"/>
  <c r="AK8" i="3"/>
  <c r="AK9" i="3"/>
  <c r="AK10" i="3"/>
  <c r="AK11" i="3"/>
  <c r="AK12" i="3"/>
  <c r="AK13" i="3"/>
  <c r="AK20" i="3"/>
  <c r="AK21" i="3"/>
  <c r="AK22" i="3"/>
  <c r="AI8" i="3"/>
  <c r="AI9" i="3"/>
  <c r="AI10" i="3"/>
  <c r="AI11" i="3"/>
  <c r="AI12" i="3"/>
  <c r="AI13" i="3"/>
  <c r="AI20" i="3"/>
  <c r="AI21" i="3"/>
  <c r="AI22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I11" i="3" s="1"/>
  <c r="L11" i="3"/>
  <c r="M11" i="3"/>
  <c r="J12" i="3"/>
  <c r="K12" i="3"/>
  <c r="L12" i="3"/>
  <c r="M12" i="3"/>
  <c r="J13" i="3"/>
  <c r="K13" i="3"/>
  <c r="I13" i="3" s="1"/>
  <c r="L13" i="3"/>
  <c r="M13" i="3"/>
  <c r="J20" i="3"/>
  <c r="K20" i="3"/>
  <c r="L20" i="3"/>
  <c r="M20" i="3"/>
  <c r="J21" i="3"/>
  <c r="K21" i="3"/>
  <c r="L21" i="3"/>
  <c r="M21" i="3"/>
  <c r="J22" i="3"/>
  <c r="K22" i="3"/>
  <c r="I22" i="3" s="1"/>
  <c r="L22" i="3"/>
  <c r="M22" i="3"/>
  <c r="I4" i="4"/>
  <c r="J4" i="4"/>
  <c r="L4" i="4"/>
  <c r="M4" i="4"/>
  <c r="O4" i="4"/>
  <c r="P4" i="4"/>
  <c r="F6" i="4"/>
  <c r="G6" i="4"/>
  <c r="I6" i="4"/>
  <c r="J6" i="4"/>
  <c r="L6" i="4"/>
  <c r="M6" i="4"/>
  <c r="O6" i="4"/>
  <c r="P6" i="4"/>
  <c r="I10" i="4"/>
  <c r="J10" i="4"/>
  <c r="L10" i="4"/>
  <c r="M10" i="4"/>
  <c r="O10" i="4"/>
  <c r="P10" i="4"/>
  <c r="I12" i="4"/>
  <c r="K12" i="4" s="1"/>
  <c r="I16" i="4"/>
  <c r="K16" i="4" s="1"/>
  <c r="C2" i="1"/>
  <c r="C3" i="1"/>
  <c r="C4" i="1"/>
  <c r="P12" i="4"/>
  <c r="Q12" i="4" s="1"/>
  <c r="N12" i="4"/>
  <c r="O12" i="4"/>
  <c r="L12" i="4"/>
  <c r="J16" i="4"/>
  <c r="I21" i="3" l="1"/>
  <c r="I20" i="3"/>
  <c r="I10" i="3"/>
  <c r="I9" i="3"/>
  <c r="I12" i="3"/>
  <c r="I8" i="3"/>
  <c r="AF10" i="3"/>
  <c r="AF9" i="3"/>
  <c r="AF8" i="3"/>
  <c r="AF21" i="3"/>
  <c r="AF22" i="3"/>
  <c r="AG4" i="3"/>
  <c r="AG10" i="3" s="1"/>
  <c r="AG3" i="3"/>
  <c r="AG9" i="3" s="1"/>
  <c r="AF20" i="3"/>
  <c r="Z3" i="1"/>
  <c r="Z4" i="1"/>
  <c r="Z2" i="1"/>
  <c r="AG2" i="3"/>
  <c r="AG8" i="3" s="1"/>
  <c r="G10" i="4"/>
  <c r="Q10" i="4"/>
  <c r="F10" i="4"/>
  <c r="H10" i="4"/>
  <c r="K10" i="4"/>
  <c r="K6" i="4"/>
  <c r="K4" i="4"/>
  <c r="N10" i="4"/>
  <c r="Q4" i="4"/>
  <c r="N4" i="4"/>
  <c r="Q6" i="4"/>
  <c r="N6" i="4"/>
  <c r="P16" i="4"/>
  <c r="O16" i="4"/>
  <c r="Q16" i="4" s="1"/>
  <c r="M16" i="4"/>
  <c r="L16" i="4"/>
  <c r="N16" i="4" s="1"/>
  <c r="G16" i="4"/>
  <c r="F16" i="4"/>
  <c r="H16" i="4" s="1"/>
  <c r="H6" i="4"/>
  <c r="H12" i="4"/>
  <c r="H4" i="4"/>
  <c r="E20" i="3"/>
  <c r="N8" i="3"/>
  <c r="O8" i="3"/>
  <c r="Q8" i="3"/>
  <c r="R8" i="3"/>
  <c r="S8" i="3"/>
  <c r="T8" i="3"/>
  <c r="U8" i="3"/>
  <c r="V8" i="3"/>
  <c r="W8" i="3"/>
  <c r="Y8" i="3"/>
  <c r="Z8" i="3"/>
  <c r="AA8" i="3"/>
  <c r="AB8" i="3"/>
  <c r="AD8" i="3"/>
  <c r="AE8" i="3"/>
  <c r="AH8" i="3"/>
  <c r="AJ8" i="3"/>
  <c r="AL8" i="3"/>
  <c r="AM8" i="3"/>
  <c r="AN8" i="3"/>
  <c r="AQ8" i="3"/>
  <c r="AU8" i="3"/>
  <c r="N9" i="3"/>
  <c r="O9" i="3"/>
  <c r="Q9" i="3"/>
  <c r="R9" i="3"/>
  <c r="S9" i="3"/>
  <c r="T9" i="3"/>
  <c r="U9" i="3"/>
  <c r="V9" i="3"/>
  <c r="W9" i="3"/>
  <c r="Y9" i="3"/>
  <c r="Z9" i="3"/>
  <c r="AA9" i="3"/>
  <c r="AB9" i="3"/>
  <c r="AD9" i="3"/>
  <c r="AE9" i="3"/>
  <c r="AH9" i="3"/>
  <c r="AJ9" i="3"/>
  <c r="AL9" i="3"/>
  <c r="AM9" i="3"/>
  <c r="AN9" i="3"/>
  <c r="AQ9" i="3"/>
  <c r="AU9" i="3"/>
  <c r="N10" i="3"/>
  <c r="O10" i="3"/>
  <c r="Q10" i="3"/>
  <c r="R10" i="3"/>
  <c r="S10" i="3"/>
  <c r="T10" i="3"/>
  <c r="U10" i="3"/>
  <c r="V10" i="3"/>
  <c r="W10" i="3"/>
  <c r="Y10" i="3"/>
  <c r="Z10" i="3"/>
  <c r="AA10" i="3"/>
  <c r="AB10" i="3"/>
  <c r="AD10" i="3"/>
  <c r="AE10" i="3"/>
  <c r="AH10" i="3"/>
  <c r="AJ10" i="3"/>
  <c r="AL10" i="3"/>
  <c r="AM10" i="3"/>
  <c r="AN10" i="3"/>
  <c r="AQ10" i="3"/>
  <c r="AU10" i="3"/>
  <c r="N11" i="3"/>
  <c r="O11" i="3"/>
  <c r="Q11" i="3"/>
  <c r="R11" i="3"/>
  <c r="S11" i="3"/>
  <c r="T11" i="3"/>
  <c r="U11" i="3"/>
  <c r="V11" i="3"/>
  <c r="W11" i="3"/>
  <c r="Y11" i="3"/>
  <c r="Z11" i="3"/>
  <c r="AA11" i="3"/>
  <c r="AB11" i="3"/>
  <c r="AD11" i="3"/>
  <c r="AE11" i="3"/>
  <c r="AH11" i="3"/>
  <c r="AJ11" i="3"/>
  <c r="AL11" i="3"/>
  <c r="AM11" i="3"/>
  <c r="AN11" i="3"/>
  <c r="AQ11" i="3"/>
  <c r="AU11" i="3"/>
  <c r="N12" i="3"/>
  <c r="O12" i="3"/>
  <c r="Q12" i="3"/>
  <c r="R12" i="3"/>
  <c r="S12" i="3"/>
  <c r="T12" i="3"/>
  <c r="U12" i="3"/>
  <c r="V12" i="3"/>
  <c r="W12" i="3"/>
  <c r="Y12" i="3"/>
  <c r="Z12" i="3"/>
  <c r="AA12" i="3"/>
  <c r="AB12" i="3"/>
  <c r="AD12" i="3"/>
  <c r="AE12" i="3"/>
  <c r="AG12" i="3"/>
  <c r="AH12" i="3"/>
  <c r="AJ12" i="3"/>
  <c r="AL12" i="3"/>
  <c r="AM12" i="3"/>
  <c r="AN12" i="3"/>
  <c r="AQ12" i="3"/>
  <c r="AU12" i="3"/>
  <c r="N13" i="3"/>
  <c r="O13" i="3"/>
  <c r="Q13" i="3"/>
  <c r="R13" i="3"/>
  <c r="S13" i="3"/>
  <c r="T13" i="3"/>
  <c r="U13" i="3"/>
  <c r="V13" i="3"/>
  <c r="W13" i="3"/>
  <c r="Y13" i="3"/>
  <c r="Z13" i="3"/>
  <c r="AA13" i="3"/>
  <c r="AB13" i="3"/>
  <c r="AD13" i="3"/>
  <c r="AE13" i="3"/>
  <c r="AG13" i="3"/>
  <c r="AH13" i="3"/>
  <c r="AJ13" i="3"/>
  <c r="AL13" i="3"/>
  <c r="AM13" i="3"/>
  <c r="AN13" i="3"/>
  <c r="AQ13" i="3"/>
  <c r="AU13" i="3"/>
  <c r="N20" i="3"/>
  <c r="O20" i="3"/>
  <c r="Q20" i="3"/>
  <c r="R20" i="3"/>
  <c r="S20" i="3"/>
  <c r="T20" i="3"/>
  <c r="U20" i="3"/>
  <c r="V20" i="3"/>
  <c r="W20" i="3"/>
  <c r="Y20" i="3"/>
  <c r="Z20" i="3"/>
  <c r="AA20" i="3"/>
  <c r="AB20" i="3"/>
  <c r="AD20" i="3"/>
  <c r="AE20" i="3"/>
  <c r="AG20" i="3"/>
  <c r="AH20" i="3"/>
  <c r="AJ20" i="3"/>
  <c r="AL20" i="3"/>
  <c r="AM20" i="3"/>
  <c r="AN20" i="3"/>
  <c r="AQ20" i="3"/>
  <c r="AU20" i="3"/>
  <c r="N21" i="3"/>
  <c r="O21" i="3"/>
  <c r="Q21" i="3"/>
  <c r="R21" i="3"/>
  <c r="S21" i="3"/>
  <c r="T21" i="3"/>
  <c r="U21" i="3"/>
  <c r="V21" i="3"/>
  <c r="W21" i="3"/>
  <c r="Y21" i="3"/>
  <c r="Z21" i="3"/>
  <c r="AA21" i="3"/>
  <c r="AB21" i="3"/>
  <c r="AD21" i="3"/>
  <c r="AE21" i="3"/>
  <c r="AG21" i="3"/>
  <c r="AH21" i="3"/>
  <c r="AJ21" i="3"/>
  <c r="AL21" i="3"/>
  <c r="AM21" i="3"/>
  <c r="AN21" i="3"/>
  <c r="AQ21" i="3"/>
  <c r="AU21" i="3"/>
  <c r="N22" i="3"/>
  <c r="O22" i="3"/>
  <c r="Q22" i="3"/>
  <c r="R22" i="3"/>
  <c r="S22" i="3"/>
  <c r="T22" i="3"/>
  <c r="U22" i="3"/>
  <c r="V22" i="3"/>
  <c r="W22" i="3"/>
  <c r="Y22" i="3"/>
  <c r="Z22" i="3"/>
  <c r="AA22" i="3"/>
  <c r="AB22" i="3"/>
  <c r="AD22" i="3"/>
  <c r="AE22" i="3"/>
  <c r="AG22" i="3"/>
  <c r="AH22" i="3"/>
  <c r="AJ22" i="3"/>
  <c r="AL22" i="3"/>
  <c r="AM22" i="3"/>
  <c r="AN22" i="3"/>
  <c r="AQ22" i="3"/>
  <c r="AU22" i="3"/>
  <c r="F8" i="3"/>
  <c r="C79" i="1" s="1"/>
  <c r="G8" i="3"/>
  <c r="C80" i="1" s="1"/>
  <c r="H8" i="3"/>
  <c r="C85" i="1" s="1"/>
  <c r="F9" i="3"/>
  <c r="C91" i="1" s="1"/>
  <c r="G9" i="3"/>
  <c r="H9" i="3"/>
  <c r="C97" i="1" s="1"/>
  <c r="F10" i="3"/>
  <c r="C101" i="1" s="1"/>
  <c r="G10" i="3"/>
  <c r="C106" i="1" s="1"/>
  <c r="H10" i="3"/>
  <c r="C108" i="1" s="1"/>
  <c r="F11" i="3"/>
  <c r="G11" i="3"/>
  <c r="C118" i="1" s="1"/>
  <c r="H11" i="3"/>
  <c r="C120" i="1" s="1"/>
  <c r="F12" i="3"/>
  <c r="C127" i="1" s="1"/>
  <c r="G12" i="3"/>
  <c r="C129" i="1" s="1"/>
  <c r="H12" i="3"/>
  <c r="C132" i="1" s="1"/>
  <c r="F13" i="3"/>
  <c r="C137" i="1" s="1"/>
  <c r="G13" i="3"/>
  <c r="C142" i="1" s="1"/>
  <c r="H13" i="3"/>
  <c r="C144" i="1" s="1"/>
  <c r="Z144" i="1" s="1"/>
  <c r="F20" i="3"/>
  <c r="G20" i="3"/>
  <c r="H20" i="3"/>
  <c r="F21" i="3"/>
  <c r="G21" i="3"/>
  <c r="H21" i="3"/>
  <c r="F22" i="3"/>
  <c r="G22" i="3"/>
  <c r="H22" i="3"/>
  <c r="E13" i="3"/>
  <c r="C134" i="1" s="1"/>
  <c r="E12" i="3"/>
  <c r="C124" i="1" s="1"/>
  <c r="E11" i="3"/>
  <c r="E10" i="3"/>
  <c r="C99" i="1" s="1"/>
  <c r="E9" i="3"/>
  <c r="C88" i="1" s="1"/>
  <c r="E8" i="3"/>
  <c r="C75" i="1" s="1"/>
  <c r="E22" i="3"/>
  <c r="E21" i="3"/>
  <c r="D8" i="3"/>
  <c r="D9" i="3"/>
  <c r="D10" i="3"/>
  <c r="D11" i="3"/>
  <c r="D12" i="3"/>
  <c r="D13" i="3"/>
  <c r="D20" i="3"/>
  <c r="D21" i="3"/>
  <c r="D22" i="3"/>
  <c r="AX4" i="1"/>
  <c r="AW4" i="1"/>
  <c r="AV4" i="1"/>
  <c r="AT4" i="1"/>
  <c r="AS4" i="1"/>
  <c r="AQ4" i="1"/>
  <c r="AP4" i="1"/>
  <c r="AO4" i="1"/>
  <c r="AN4" i="1"/>
  <c r="AM4" i="1"/>
  <c r="AK4" i="1"/>
  <c r="AI4" i="1"/>
  <c r="AH4" i="1"/>
  <c r="AG4" i="1"/>
  <c r="AF4" i="1"/>
  <c r="AE4" i="1"/>
  <c r="AD4" i="1"/>
  <c r="Y4" i="1"/>
  <c r="X4" i="1"/>
  <c r="W4" i="1"/>
  <c r="V4" i="1"/>
  <c r="U4" i="1"/>
  <c r="T4" i="1"/>
  <c r="Q4" i="1"/>
  <c r="P4" i="1"/>
  <c r="O4" i="1"/>
  <c r="N4" i="1"/>
  <c r="M4" i="1"/>
  <c r="L4" i="1"/>
  <c r="J4" i="1"/>
  <c r="H4" i="1"/>
  <c r="G4" i="1"/>
  <c r="F4" i="1"/>
  <c r="E4" i="1"/>
  <c r="AQ3" i="1"/>
  <c r="S3" i="1"/>
  <c r="R3" i="1"/>
  <c r="J3" i="1"/>
  <c r="AX2" i="1"/>
  <c r="AU2" i="1"/>
  <c r="AQ2" i="1"/>
  <c r="AP2" i="1"/>
  <c r="AO2" i="1"/>
  <c r="AN2" i="1"/>
  <c r="AM2" i="1"/>
  <c r="AG2" i="1"/>
  <c r="AF2" i="1"/>
  <c r="AE2" i="1"/>
  <c r="AA2" i="1"/>
  <c r="Y2" i="1"/>
  <c r="X2" i="1"/>
  <c r="R2" i="1"/>
  <c r="Q2" i="1"/>
  <c r="P2" i="1"/>
  <c r="O2" i="1"/>
  <c r="N2" i="1"/>
  <c r="J2" i="1"/>
  <c r="G2" i="1"/>
  <c r="F2" i="1"/>
  <c r="D2" i="1"/>
  <c r="C19" i="3"/>
  <c r="C18" i="3"/>
  <c r="C17" i="3"/>
  <c r="C16" i="3"/>
  <c r="C15" i="3"/>
  <c r="C14" i="3"/>
  <c r="C7" i="3"/>
  <c r="C6" i="3"/>
  <c r="C5" i="3"/>
  <c r="C37" i="1"/>
  <c r="Z37" i="1" s="1"/>
  <c r="C36" i="1"/>
  <c r="C35" i="1"/>
  <c r="C34" i="1"/>
  <c r="C33" i="1"/>
  <c r="C32" i="1"/>
  <c r="C31" i="1"/>
  <c r="C30" i="1"/>
  <c r="Z30" i="1" s="1"/>
  <c r="C29" i="1"/>
  <c r="Z29" i="1" s="1"/>
  <c r="C28" i="1"/>
  <c r="C27" i="1"/>
  <c r="C26" i="1"/>
  <c r="C25" i="1"/>
  <c r="C24" i="1"/>
  <c r="C23" i="1"/>
  <c r="C22" i="1"/>
  <c r="C21" i="1"/>
  <c r="Z21" i="1" s="1"/>
  <c r="C20" i="1"/>
  <c r="C19" i="1"/>
  <c r="C18" i="1"/>
  <c r="C17" i="1"/>
  <c r="C16" i="1"/>
  <c r="C15" i="1"/>
  <c r="C14" i="1"/>
  <c r="C12" i="1"/>
  <c r="Z12" i="1" s="1"/>
  <c r="C13" i="1"/>
  <c r="C11" i="1"/>
  <c r="Z11" i="1" s="1"/>
  <c r="C9" i="1"/>
  <c r="C10" i="1"/>
  <c r="C8" i="1"/>
  <c r="C6" i="1"/>
  <c r="C7" i="1"/>
  <c r="C5" i="1"/>
  <c r="Z5" i="1" s="1"/>
  <c r="AX3" i="1"/>
  <c r="AR4" i="1"/>
  <c r="AT2" i="1"/>
  <c r="AG11" i="3" l="1"/>
  <c r="Z132" i="1"/>
  <c r="Z142" i="1"/>
  <c r="AA4" i="1"/>
  <c r="Z129" i="1"/>
  <c r="AK10" i="1"/>
  <c r="Z10" i="1"/>
  <c r="U35" i="1"/>
  <c r="Z35" i="1"/>
  <c r="P5" i="3"/>
  <c r="AG5" i="3"/>
  <c r="AF5" i="3"/>
  <c r="Z127" i="1"/>
  <c r="T19" i="1"/>
  <c r="Z19" i="1"/>
  <c r="P16" i="3"/>
  <c r="AF16" i="3"/>
  <c r="Z118" i="1"/>
  <c r="D23" i="1"/>
  <c r="Z23" i="1"/>
  <c r="AI16" i="1"/>
  <c r="Z16" i="1"/>
  <c r="P7" i="3"/>
  <c r="AF7" i="3"/>
  <c r="P14" i="3"/>
  <c r="AF14" i="3"/>
  <c r="AP20" i="1"/>
  <c r="Z20" i="1"/>
  <c r="X25" i="1"/>
  <c r="Z25" i="1"/>
  <c r="Z88" i="1"/>
  <c r="Z106" i="1"/>
  <c r="P17" i="3"/>
  <c r="AF17" i="3"/>
  <c r="AA26" i="1"/>
  <c r="Z26" i="1"/>
  <c r="Z99" i="1"/>
  <c r="Z101" i="1"/>
  <c r="Z108" i="1"/>
  <c r="R27" i="1"/>
  <c r="Z27" i="1"/>
  <c r="F15" i="1"/>
  <c r="Z15" i="1"/>
  <c r="P6" i="3"/>
  <c r="AG6" i="3"/>
  <c r="AF6" i="3"/>
  <c r="G17" i="1"/>
  <c r="Z17" i="1"/>
  <c r="AX18" i="1"/>
  <c r="Z18" i="1"/>
  <c r="Z120" i="1"/>
  <c r="P19" i="3"/>
  <c r="AF19" i="3"/>
  <c r="AD24" i="1"/>
  <c r="Z24" i="1"/>
  <c r="AA3" i="1"/>
  <c r="Z124" i="1"/>
  <c r="AW14" i="1"/>
  <c r="Z14" i="1"/>
  <c r="AL22" i="1"/>
  <c r="Z22" i="1"/>
  <c r="Z91" i="1"/>
  <c r="M33" i="1"/>
  <c r="Z33" i="1"/>
  <c r="M9" i="1"/>
  <c r="Z9" i="1"/>
  <c r="R34" i="1"/>
  <c r="Z34" i="1"/>
  <c r="Z137" i="1"/>
  <c r="P15" i="3"/>
  <c r="AF15" i="3"/>
  <c r="P18" i="3"/>
  <c r="AF18" i="3"/>
  <c r="Z97" i="1"/>
  <c r="AG28" i="1"/>
  <c r="Z28" i="1"/>
  <c r="AT7" i="1"/>
  <c r="Z7" i="1"/>
  <c r="Z85" i="1"/>
  <c r="AS13" i="1"/>
  <c r="Z13" i="1"/>
  <c r="S36" i="1"/>
  <c r="Z36" i="1"/>
  <c r="AX6" i="1"/>
  <c r="Z6" i="1"/>
  <c r="AJ31" i="1"/>
  <c r="Z31" i="1"/>
  <c r="Z80" i="1"/>
  <c r="Z75" i="1"/>
  <c r="Z134" i="1"/>
  <c r="AV8" i="1"/>
  <c r="Z8" i="1"/>
  <c r="J32" i="1"/>
  <c r="Z32" i="1"/>
  <c r="Z79" i="1"/>
  <c r="AC19" i="3"/>
  <c r="X19" i="3"/>
  <c r="AC16" i="3"/>
  <c r="X16" i="3"/>
  <c r="AC7" i="3"/>
  <c r="X7" i="3"/>
  <c r="AC14" i="3"/>
  <c r="X14" i="3"/>
  <c r="AC15" i="3"/>
  <c r="X15" i="3"/>
  <c r="AC5" i="3"/>
  <c r="X5" i="3"/>
  <c r="AC6" i="3"/>
  <c r="X6" i="3"/>
  <c r="AC17" i="3"/>
  <c r="X17" i="3"/>
  <c r="AC18" i="3"/>
  <c r="X18" i="3"/>
  <c r="AX19" i="3"/>
  <c r="BB19" i="3"/>
  <c r="BC19" i="3"/>
  <c r="AW19" i="3"/>
  <c r="AY19" i="3"/>
  <c r="AZ19" i="3"/>
  <c r="BA19" i="3"/>
  <c r="AV19" i="3"/>
  <c r="BD19" i="3"/>
  <c r="AV5" i="3"/>
  <c r="BD5" i="3"/>
  <c r="BC5" i="3"/>
  <c r="AW5" i="3"/>
  <c r="AX5" i="3"/>
  <c r="AY5" i="3"/>
  <c r="AZ5" i="3"/>
  <c r="BA5" i="3"/>
  <c r="BB5" i="3"/>
  <c r="BC14" i="3"/>
  <c r="AY14" i="3"/>
  <c r="BB14" i="3"/>
  <c r="AV14" i="3"/>
  <c r="BD14" i="3"/>
  <c r="AW14" i="3"/>
  <c r="AX14" i="3"/>
  <c r="AZ14" i="3"/>
  <c r="BA14" i="3"/>
  <c r="BA16" i="3"/>
  <c r="AX16" i="3"/>
  <c r="BB16" i="3"/>
  <c r="AW16" i="3"/>
  <c r="BC16" i="3"/>
  <c r="AV16" i="3"/>
  <c r="BD16" i="3"/>
  <c r="AZ16" i="3"/>
  <c r="AY16" i="3"/>
  <c r="BB15" i="3"/>
  <c r="BC15" i="3"/>
  <c r="AY15" i="3"/>
  <c r="BA15" i="3"/>
  <c r="AV15" i="3"/>
  <c r="BD15" i="3"/>
  <c r="AW15" i="3"/>
  <c r="AX15" i="3"/>
  <c r="AZ15" i="3"/>
  <c r="AZ17" i="3"/>
  <c r="BA17" i="3"/>
  <c r="AV17" i="3"/>
  <c r="AY17" i="3"/>
  <c r="BB17" i="3"/>
  <c r="BC17" i="3"/>
  <c r="BD17" i="3"/>
  <c r="AW17" i="3"/>
  <c r="AX17" i="3"/>
  <c r="BC6" i="3"/>
  <c r="AY6" i="3"/>
  <c r="AV6" i="3"/>
  <c r="BD6" i="3"/>
  <c r="AZ6" i="3"/>
  <c r="BB6" i="3"/>
  <c r="AW6" i="3"/>
  <c r="AX6" i="3"/>
  <c r="BA6" i="3"/>
  <c r="BB7" i="3"/>
  <c r="AY7" i="3"/>
  <c r="BC7" i="3"/>
  <c r="AX7" i="3"/>
  <c r="AV7" i="3"/>
  <c r="BD7" i="3"/>
  <c r="AW7" i="3"/>
  <c r="BA7" i="3"/>
  <c r="AZ7" i="3"/>
  <c r="AY18" i="3"/>
  <c r="AZ18" i="3"/>
  <c r="BC18" i="3"/>
  <c r="AV18" i="3"/>
  <c r="AX18" i="3"/>
  <c r="BA18" i="3"/>
  <c r="BB18" i="3"/>
  <c r="BD18" i="3"/>
  <c r="AW18" i="3"/>
  <c r="AS14" i="3"/>
  <c r="AR14" i="3"/>
  <c r="AT14" i="3"/>
  <c r="AT19" i="3"/>
  <c r="AR19" i="3"/>
  <c r="AS19" i="3"/>
  <c r="AS6" i="3"/>
  <c r="AT6" i="3"/>
  <c r="AR6" i="3"/>
  <c r="AT16" i="3"/>
  <c r="AR16" i="3"/>
  <c r="AS16" i="3"/>
  <c r="AR5" i="3"/>
  <c r="AS5" i="3"/>
  <c r="AT5" i="3"/>
  <c r="AT15" i="3"/>
  <c r="AS15" i="3"/>
  <c r="AR15" i="3"/>
  <c r="AS17" i="3"/>
  <c r="AT17" i="3"/>
  <c r="AR17" i="3"/>
  <c r="AT7" i="3"/>
  <c r="AR7" i="3"/>
  <c r="AS7" i="3"/>
  <c r="AS18" i="3"/>
  <c r="AR18" i="3"/>
  <c r="AT18" i="3"/>
  <c r="AP16" i="3"/>
  <c r="AO16" i="3"/>
  <c r="AO5" i="3"/>
  <c r="AP5" i="3"/>
  <c r="AO19" i="3"/>
  <c r="AP19" i="3"/>
  <c r="AO6" i="3"/>
  <c r="AP6" i="3"/>
  <c r="AO7" i="3"/>
  <c r="AP7" i="3"/>
  <c r="AO15" i="3"/>
  <c r="AP15" i="3"/>
  <c r="AO17" i="3"/>
  <c r="AP17" i="3"/>
  <c r="AP14" i="3"/>
  <c r="AO14" i="3"/>
  <c r="AP18" i="3"/>
  <c r="AO18" i="3"/>
  <c r="AI5" i="3"/>
  <c r="AK5" i="3"/>
  <c r="AI6" i="3"/>
  <c r="AK6" i="3"/>
  <c r="AI19" i="3"/>
  <c r="AK19" i="3"/>
  <c r="AI7" i="3"/>
  <c r="AK7" i="3"/>
  <c r="AI14" i="3"/>
  <c r="AK14" i="3"/>
  <c r="AI15" i="3"/>
  <c r="AK15" i="3"/>
  <c r="AI17" i="3"/>
  <c r="AK17" i="3"/>
  <c r="AI16" i="3"/>
  <c r="AK16" i="3"/>
  <c r="AI18" i="3"/>
  <c r="AK18" i="3"/>
  <c r="J16" i="3"/>
  <c r="K16" i="3"/>
  <c r="L16" i="3"/>
  <c r="M16" i="3"/>
  <c r="J5" i="3"/>
  <c r="K5" i="3"/>
  <c r="I5" i="3" s="1"/>
  <c r="L5" i="3"/>
  <c r="M5" i="3"/>
  <c r="AB19" i="3"/>
  <c r="K19" i="3"/>
  <c r="L19" i="3"/>
  <c r="M19" i="3"/>
  <c r="J19" i="3"/>
  <c r="K6" i="3"/>
  <c r="L6" i="3"/>
  <c r="J6" i="3"/>
  <c r="M6" i="3"/>
  <c r="K7" i="3"/>
  <c r="L7" i="3"/>
  <c r="M7" i="3"/>
  <c r="J7" i="3"/>
  <c r="F14" i="3"/>
  <c r="C150" i="1" s="1"/>
  <c r="K14" i="3"/>
  <c r="L14" i="3"/>
  <c r="M14" i="3"/>
  <c r="J14" i="3"/>
  <c r="K15" i="3"/>
  <c r="J15" i="3"/>
  <c r="L15" i="3"/>
  <c r="M15" i="3"/>
  <c r="N17" i="3"/>
  <c r="K17" i="3"/>
  <c r="L17" i="3"/>
  <c r="M17" i="3"/>
  <c r="J17" i="3"/>
  <c r="W18" i="3"/>
  <c r="K18" i="3"/>
  <c r="L18" i="3"/>
  <c r="M18" i="3"/>
  <c r="J18" i="3"/>
  <c r="C135" i="1"/>
  <c r="Z135" i="1" s="1"/>
  <c r="C90" i="1"/>
  <c r="AM90" i="1" s="1"/>
  <c r="C96" i="1"/>
  <c r="X96" i="1" s="1"/>
  <c r="R5" i="3"/>
  <c r="Q5" i="3"/>
  <c r="AM19" i="3"/>
  <c r="C87" i="1"/>
  <c r="E87" i="1" s="1"/>
  <c r="AR99" i="1"/>
  <c r="D5" i="3"/>
  <c r="AM88" i="1"/>
  <c r="U5" i="3"/>
  <c r="Z17" i="3"/>
  <c r="AL19" i="3"/>
  <c r="E5" i="3"/>
  <c r="C38" i="1" s="1"/>
  <c r="U19" i="3"/>
  <c r="H14" i="3"/>
  <c r="C157" i="1" s="1"/>
  <c r="AQ17" i="3"/>
  <c r="C83" i="1"/>
  <c r="AJ14" i="3"/>
  <c r="G14" i="3"/>
  <c r="C153" i="1" s="1"/>
  <c r="S14" i="3"/>
  <c r="C125" i="1"/>
  <c r="D125" i="1" s="1"/>
  <c r="N19" i="3"/>
  <c r="C76" i="1"/>
  <c r="Z76" i="1" s="1"/>
  <c r="C136" i="1"/>
  <c r="Q136" i="1" s="1"/>
  <c r="C117" i="1"/>
  <c r="H117" i="1" s="1"/>
  <c r="E16" i="3"/>
  <c r="C171" i="1" s="1"/>
  <c r="H5" i="3"/>
  <c r="C49" i="1" s="1"/>
  <c r="E17" i="3"/>
  <c r="Y134" i="1"/>
  <c r="S16" i="3"/>
  <c r="D14" i="3"/>
  <c r="G16" i="3"/>
  <c r="C178" i="1" s="1"/>
  <c r="H7" i="3"/>
  <c r="C73" i="1" s="1"/>
  <c r="AU19" i="3"/>
  <c r="V19" i="3"/>
  <c r="AG17" i="3"/>
  <c r="AU16" i="3"/>
  <c r="AD16" i="3"/>
  <c r="Q15" i="3"/>
  <c r="AA14" i="3"/>
  <c r="T7" i="3"/>
  <c r="AL5" i="3"/>
  <c r="AA16" i="3"/>
  <c r="AU15" i="3"/>
  <c r="N15" i="3"/>
  <c r="AQ14" i="3"/>
  <c r="Z14" i="3"/>
  <c r="AH7" i="3"/>
  <c r="Q7" i="3"/>
  <c r="F16" i="3"/>
  <c r="C174" i="1" s="1"/>
  <c r="H15" i="3"/>
  <c r="C168" i="1" s="1"/>
  <c r="AN14" i="3"/>
  <c r="W14" i="3"/>
  <c r="AU7" i="3"/>
  <c r="AD7" i="3"/>
  <c r="N7" i="3"/>
  <c r="Y17" i="3"/>
  <c r="AN16" i="3"/>
  <c r="W16" i="3"/>
  <c r="AM15" i="3"/>
  <c r="T14" i="3"/>
  <c r="AD19" i="3"/>
  <c r="AL17" i="3"/>
  <c r="U17" i="3"/>
  <c r="AJ16" i="3"/>
  <c r="R14" i="3"/>
  <c r="Y7" i="3"/>
  <c r="AM16" i="3"/>
  <c r="AL15" i="3"/>
  <c r="AB7" i="3"/>
  <c r="C100" i="1"/>
  <c r="AW100" i="1" s="1"/>
  <c r="R17" i="3"/>
  <c r="AG16" i="3"/>
  <c r="O16" i="3"/>
  <c r="Y15" i="3"/>
  <c r="AE14" i="3"/>
  <c r="O14" i="3"/>
  <c r="AM7" i="3"/>
  <c r="V7" i="3"/>
  <c r="AQ5" i="3"/>
  <c r="G18" i="3"/>
  <c r="C200" i="1" s="1"/>
  <c r="AT144" i="1"/>
  <c r="D17" i="3"/>
  <c r="G17" i="3"/>
  <c r="C189" i="1" s="1"/>
  <c r="Z189" i="1" s="1"/>
  <c r="AX142" i="1"/>
  <c r="AW108" i="1"/>
  <c r="AH17" i="3"/>
  <c r="Q17" i="3"/>
  <c r="AE16" i="3"/>
  <c r="V15" i="3"/>
  <c r="AB14" i="3"/>
  <c r="AL7" i="3"/>
  <c r="U7" i="3"/>
  <c r="H18" i="3"/>
  <c r="AB18" i="3"/>
  <c r="AN6" i="3"/>
  <c r="S6" i="3"/>
  <c r="AA18" i="3"/>
  <c r="O6" i="3"/>
  <c r="C114" i="1"/>
  <c r="AG114" i="1" s="1"/>
  <c r="C113" i="1"/>
  <c r="AN113" i="1" s="1"/>
  <c r="C115" i="1"/>
  <c r="AQ115" i="1" s="1"/>
  <c r="C78" i="1"/>
  <c r="AQ78" i="1" s="1"/>
  <c r="C77" i="1"/>
  <c r="K77" i="1" s="1"/>
  <c r="Z18" i="3"/>
  <c r="AJ6" i="3"/>
  <c r="AF11" i="1"/>
  <c r="AO11" i="1"/>
  <c r="D11" i="1"/>
  <c r="AG11" i="1"/>
  <c r="AQ18" i="3"/>
  <c r="N5" i="3"/>
  <c r="V5" i="3"/>
  <c r="AD5" i="3"/>
  <c r="AM5" i="3"/>
  <c r="AU5" i="3"/>
  <c r="O5" i="3"/>
  <c r="W5" i="3"/>
  <c r="AE5" i="3"/>
  <c r="AN5" i="3"/>
  <c r="S5" i="3"/>
  <c r="AA5" i="3"/>
  <c r="AJ5" i="3"/>
  <c r="T5" i="3"/>
  <c r="AB5" i="3"/>
  <c r="R19" i="3"/>
  <c r="Z19" i="3"/>
  <c r="AQ19" i="3"/>
  <c r="S19" i="3"/>
  <c r="AA19" i="3"/>
  <c r="AJ19" i="3"/>
  <c r="E19" i="3"/>
  <c r="C208" i="1" s="1"/>
  <c r="D19" i="3"/>
  <c r="O19" i="3"/>
  <c r="W19" i="3"/>
  <c r="AE19" i="3"/>
  <c r="AN19" i="3"/>
  <c r="G19" i="3"/>
  <c r="AG19" i="3"/>
  <c r="H19" i="3"/>
  <c r="C109" i="1"/>
  <c r="W109" i="1" s="1"/>
  <c r="C139" i="1"/>
  <c r="C138" i="1"/>
  <c r="C105" i="1"/>
  <c r="AU105" i="1" s="1"/>
  <c r="C104" i="1"/>
  <c r="M104" i="1" s="1"/>
  <c r="Y19" i="3"/>
  <c r="AN18" i="3"/>
  <c r="U15" i="3"/>
  <c r="AE6" i="3"/>
  <c r="AG18" i="3"/>
  <c r="D18" i="3"/>
  <c r="Q18" i="3"/>
  <c r="Y18" i="3"/>
  <c r="AH18" i="3"/>
  <c r="F18" i="3"/>
  <c r="U18" i="3"/>
  <c r="AL18" i="3"/>
  <c r="N18" i="3"/>
  <c r="V18" i="3"/>
  <c r="AD18" i="3"/>
  <c r="AM18" i="3"/>
  <c r="AU18" i="3"/>
  <c r="C123" i="1"/>
  <c r="Y123" i="1" s="1"/>
  <c r="C122" i="1"/>
  <c r="L122" i="1" s="1"/>
  <c r="T18" i="3"/>
  <c r="AB6" i="3"/>
  <c r="AH5" i="3"/>
  <c r="R6" i="3"/>
  <c r="Z6" i="3"/>
  <c r="AQ6" i="3"/>
  <c r="Q6" i="3"/>
  <c r="Y6" i="3"/>
  <c r="AH6" i="3"/>
  <c r="E6" i="3"/>
  <c r="U6" i="3"/>
  <c r="AL6" i="3"/>
  <c r="F6" i="3"/>
  <c r="N6" i="3"/>
  <c r="V6" i="3"/>
  <c r="AD6" i="3"/>
  <c r="AM6" i="3"/>
  <c r="AU6" i="3"/>
  <c r="G6" i="3"/>
  <c r="C57" i="1" s="1"/>
  <c r="S18" i="3"/>
  <c r="AA6" i="3"/>
  <c r="C107" i="1"/>
  <c r="C92" i="1"/>
  <c r="AE92" i="1" s="1"/>
  <c r="C94" i="1"/>
  <c r="AD94" i="1" s="1"/>
  <c r="G5" i="3"/>
  <c r="T19" i="3"/>
  <c r="R18" i="3"/>
  <c r="AH15" i="3"/>
  <c r="W6" i="3"/>
  <c r="Z5" i="3"/>
  <c r="H6" i="3"/>
  <c r="C59" i="1" s="1"/>
  <c r="E18" i="3"/>
  <c r="C195" i="1" s="1"/>
  <c r="AJ18" i="3"/>
  <c r="AO9" i="1"/>
  <c r="D9" i="1"/>
  <c r="R15" i="3"/>
  <c r="Z15" i="3"/>
  <c r="AQ15" i="3"/>
  <c r="F15" i="3"/>
  <c r="C162" i="1" s="1"/>
  <c r="T15" i="3"/>
  <c r="AB15" i="3"/>
  <c r="S15" i="3"/>
  <c r="AA15" i="3"/>
  <c r="AJ15" i="3"/>
  <c r="G15" i="3"/>
  <c r="O15" i="3"/>
  <c r="W15" i="3"/>
  <c r="AE15" i="3"/>
  <c r="AN15" i="3"/>
  <c r="E15" i="3"/>
  <c r="C159" i="1" s="1"/>
  <c r="D15" i="3"/>
  <c r="AG15" i="3"/>
  <c r="D6" i="3"/>
  <c r="F19" i="3"/>
  <c r="F5" i="3"/>
  <c r="AH19" i="3"/>
  <c r="Q19" i="3"/>
  <c r="AE18" i="3"/>
  <c r="O18" i="3"/>
  <c r="AD15" i="3"/>
  <c r="T6" i="3"/>
  <c r="Y5" i="3"/>
  <c r="D16" i="3"/>
  <c r="F17" i="3"/>
  <c r="AB17" i="3"/>
  <c r="T17" i="3"/>
  <c r="AQ16" i="3"/>
  <c r="Z16" i="3"/>
  <c r="R16" i="3"/>
  <c r="AU14" i="3"/>
  <c r="AM14" i="3"/>
  <c r="AD14" i="3"/>
  <c r="V14" i="3"/>
  <c r="N14" i="3"/>
  <c r="AG7" i="3"/>
  <c r="D7" i="3"/>
  <c r="H16" i="3"/>
  <c r="C179" i="1" s="1"/>
  <c r="AJ17" i="3"/>
  <c r="AA17" i="3"/>
  <c r="S17" i="3"/>
  <c r="AH16" i="3"/>
  <c r="Y16" i="3"/>
  <c r="Q16" i="3"/>
  <c r="AL14" i="3"/>
  <c r="U14" i="3"/>
  <c r="AN7" i="3"/>
  <c r="AE7" i="3"/>
  <c r="W7" i="3"/>
  <c r="O7" i="3"/>
  <c r="C74" i="1"/>
  <c r="G7" i="3"/>
  <c r="AN17" i="3"/>
  <c r="AE17" i="3"/>
  <c r="W17" i="3"/>
  <c r="O17" i="3"/>
  <c r="AL16" i="3"/>
  <c r="U16" i="3"/>
  <c r="AH14" i="3"/>
  <c r="Y14" i="3"/>
  <c r="Q14" i="3"/>
  <c r="AJ7" i="3"/>
  <c r="AA7" i="3"/>
  <c r="S7" i="3"/>
  <c r="V16" i="3"/>
  <c r="N16" i="3"/>
  <c r="E7" i="3"/>
  <c r="E14" i="3"/>
  <c r="C147" i="1" s="1"/>
  <c r="H17" i="3"/>
  <c r="C193" i="1" s="1"/>
  <c r="F7" i="3"/>
  <c r="C66" i="1" s="1"/>
  <c r="AU17" i="3"/>
  <c r="AM17" i="3"/>
  <c r="AD17" i="3"/>
  <c r="V17" i="3"/>
  <c r="AB16" i="3"/>
  <c r="T16" i="3"/>
  <c r="AG14" i="3"/>
  <c r="AQ7" i="3"/>
  <c r="Z7" i="3"/>
  <c r="R7" i="3"/>
  <c r="AR11" i="1"/>
  <c r="AW11" i="1"/>
  <c r="G19" i="1"/>
  <c r="D19" i="1"/>
  <c r="AP10" i="1"/>
  <c r="X19" i="1"/>
  <c r="G11" i="1"/>
  <c r="AI19" i="1"/>
  <c r="W10" i="1"/>
  <c r="W11" i="1"/>
  <c r="AJ19" i="1"/>
  <c r="AW9" i="1"/>
  <c r="S18" i="1"/>
  <c r="AG34" i="1"/>
  <c r="AR8" i="1"/>
  <c r="AH9" i="1"/>
  <c r="P11" i="1"/>
  <c r="L13" i="1"/>
  <c r="AH26" i="1"/>
  <c r="AQ10" i="1"/>
  <c r="AL9" i="1"/>
  <c r="AE17" i="1"/>
  <c r="AA32" i="1"/>
  <c r="O9" i="1"/>
  <c r="T11" i="1"/>
  <c r="AU9" i="1"/>
  <c r="V11" i="1"/>
  <c r="AG17" i="1"/>
  <c r="J34" i="1"/>
  <c r="K8" i="1"/>
  <c r="AJ16" i="1"/>
  <c r="AB8" i="1"/>
  <c r="AK9" i="1"/>
  <c r="AI10" i="1"/>
  <c r="S11" i="1"/>
  <c r="AI11" i="1"/>
  <c r="Y17" i="1"/>
  <c r="M27" i="1"/>
  <c r="N7" i="1"/>
  <c r="Q9" i="1"/>
  <c r="AX9" i="1"/>
  <c r="J11" i="1"/>
  <c r="AC11" i="1"/>
  <c r="Y18" i="1"/>
  <c r="AH34" i="1"/>
  <c r="R9" i="1"/>
  <c r="O10" i="1"/>
  <c r="K11" i="1"/>
  <c r="AE11" i="1"/>
  <c r="M13" i="1"/>
  <c r="AH18" i="1"/>
  <c r="H26" i="1"/>
  <c r="M35" i="1"/>
  <c r="D16" i="1"/>
  <c r="V7" i="1"/>
  <c r="D27" i="1"/>
  <c r="AE7" i="1"/>
  <c r="AC9" i="1"/>
  <c r="U10" i="1"/>
  <c r="L11" i="1"/>
  <c r="AI13" i="1"/>
  <c r="AO18" i="1"/>
  <c r="AB26" i="1"/>
  <c r="AU118" i="1"/>
  <c r="AX137" i="1"/>
  <c r="AW79" i="1"/>
  <c r="C103" i="1"/>
  <c r="C102" i="1"/>
  <c r="S102" i="1" s="1"/>
  <c r="C128" i="1"/>
  <c r="C126" i="1"/>
  <c r="C119" i="1"/>
  <c r="C89" i="1"/>
  <c r="C98" i="1"/>
  <c r="C86" i="1"/>
  <c r="AH127" i="1"/>
  <c r="Y127" i="1"/>
  <c r="X127" i="1"/>
  <c r="AV97" i="1"/>
  <c r="AR127" i="1"/>
  <c r="AT79" i="1"/>
  <c r="AT85" i="1"/>
  <c r="AU80" i="1"/>
  <c r="AL80" i="1"/>
  <c r="Y80" i="1"/>
  <c r="X80" i="1"/>
  <c r="F80" i="1"/>
  <c r="C84" i="1"/>
  <c r="C81" i="1"/>
  <c r="M81" i="1" s="1"/>
  <c r="AP79" i="1"/>
  <c r="C82" i="1"/>
  <c r="AD82" i="1" s="1"/>
  <c r="C93" i="1"/>
  <c r="C95" i="1"/>
  <c r="AJ95" i="1" s="1"/>
  <c r="AA108" i="1"/>
  <c r="C116" i="1"/>
  <c r="AI127" i="1"/>
  <c r="O127" i="1"/>
  <c r="C133" i="1"/>
  <c r="F127" i="1"/>
  <c r="AK127" i="1"/>
  <c r="C130" i="1"/>
  <c r="I127" i="1"/>
  <c r="C131" i="1"/>
  <c r="AE131" i="1" s="1"/>
  <c r="N127" i="1"/>
  <c r="C141" i="1"/>
  <c r="C140" i="1"/>
  <c r="C143" i="1"/>
  <c r="E127" i="1"/>
  <c r="C110" i="1"/>
  <c r="V110" i="1" s="1"/>
  <c r="C112" i="1"/>
  <c r="C111" i="1"/>
  <c r="C244" i="1"/>
  <c r="Z244" i="1" s="1"/>
  <c r="C243" i="1"/>
  <c r="Z243" i="1" s="1"/>
  <c r="C242" i="1"/>
  <c r="Z242" i="1" s="1"/>
  <c r="C247" i="1"/>
  <c r="Z247" i="1" s="1"/>
  <c r="C246" i="1"/>
  <c r="Z246" i="1" s="1"/>
  <c r="C245" i="1"/>
  <c r="Z245" i="1" s="1"/>
  <c r="C228" i="1"/>
  <c r="C227" i="1"/>
  <c r="C229" i="1"/>
  <c r="AL144" i="1"/>
  <c r="C145" i="1"/>
  <c r="H142" i="1"/>
  <c r="Y135" i="1"/>
  <c r="Y142" i="1"/>
  <c r="H127" i="1"/>
  <c r="AC127" i="1"/>
  <c r="Q127" i="1"/>
  <c r="AP127" i="1"/>
  <c r="AQ127" i="1"/>
  <c r="AT127" i="1"/>
  <c r="G127" i="1"/>
  <c r="AA127" i="1"/>
  <c r="AU127" i="1"/>
  <c r="AW120" i="1"/>
  <c r="F120" i="1"/>
  <c r="AC120" i="1"/>
  <c r="N120" i="1"/>
  <c r="AU120" i="1"/>
  <c r="M120" i="1"/>
  <c r="L120" i="1"/>
  <c r="C121" i="1"/>
  <c r="L108" i="1"/>
  <c r="T108" i="1"/>
  <c r="AS108" i="1"/>
  <c r="J97" i="1"/>
  <c r="S88" i="1"/>
  <c r="I88" i="1"/>
  <c r="AA97" i="1"/>
  <c r="Q88" i="1"/>
  <c r="V88" i="1"/>
  <c r="AP88" i="1"/>
  <c r="AX88" i="1"/>
  <c r="F85" i="1"/>
  <c r="H79" i="1"/>
  <c r="AH80" i="1"/>
  <c r="J85" i="1"/>
  <c r="Q79" i="1"/>
  <c r="H80" i="1"/>
  <c r="AM80" i="1"/>
  <c r="AS85" i="1"/>
  <c r="AL85" i="1"/>
  <c r="U79" i="1"/>
  <c r="J80" i="1"/>
  <c r="AO80" i="1"/>
  <c r="P79" i="1"/>
  <c r="AG79" i="1"/>
  <c r="M80" i="1"/>
  <c r="AV80" i="1"/>
  <c r="AO79" i="1"/>
  <c r="W80" i="1"/>
  <c r="AX80" i="1"/>
  <c r="AC85" i="1"/>
  <c r="W127" i="1"/>
  <c r="R108" i="1"/>
  <c r="R127" i="1"/>
  <c r="R129" i="1"/>
  <c r="R80" i="1"/>
  <c r="D108" i="1"/>
  <c r="D101" i="1"/>
  <c r="AM24" i="1"/>
  <c r="AV24" i="1"/>
  <c r="K24" i="1"/>
  <c r="AU24" i="1"/>
  <c r="J24" i="1"/>
  <c r="AJ24" i="1"/>
  <c r="Q24" i="1"/>
  <c r="D15" i="1"/>
  <c r="K6" i="1"/>
  <c r="P8" i="1"/>
  <c r="AB32" i="1"/>
  <c r="D32" i="1"/>
  <c r="AA6" i="1"/>
  <c r="AS6" i="1"/>
  <c r="I8" i="1"/>
  <c r="Y8" i="1"/>
  <c r="AP8" i="1"/>
  <c r="Y15" i="1"/>
  <c r="Y16" i="1"/>
  <c r="N24" i="1"/>
  <c r="AB31" i="1"/>
  <c r="D31" i="1"/>
  <c r="K3" i="1"/>
  <c r="AR3" i="1"/>
  <c r="AB6" i="1"/>
  <c r="F7" i="1"/>
  <c r="J8" i="1"/>
  <c r="AA8" i="1"/>
  <c r="AQ8" i="1"/>
  <c r="N9" i="1"/>
  <c r="AD9" i="1"/>
  <c r="AV9" i="1"/>
  <c r="T10" i="1"/>
  <c r="AB15" i="1"/>
  <c r="AC17" i="1"/>
  <c r="X18" i="1"/>
  <c r="AC24" i="1"/>
  <c r="AW124" i="1"/>
  <c r="AK124" i="1"/>
  <c r="AC124" i="1"/>
  <c r="D124" i="1"/>
  <c r="T124" i="1"/>
  <c r="R124" i="1"/>
  <c r="L124" i="1"/>
  <c r="AU23" i="1"/>
  <c r="AP23" i="1"/>
  <c r="S23" i="1"/>
  <c r="AC6" i="1"/>
  <c r="AV16" i="1"/>
  <c r="W16" i="1"/>
  <c r="AT16" i="1"/>
  <c r="V16" i="1"/>
  <c r="AM16" i="1"/>
  <c r="O16" i="1"/>
  <c r="AA16" i="1"/>
  <c r="E16" i="1"/>
  <c r="AG8" i="1"/>
  <c r="AK15" i="1"/>
  <c r="AR10" i="1"/>
  <c r="Y10" i="1"/>
  <c r="AJ6" i="1"/>
  <c r="X10" i="1"/>
  <c r="E17" i="1"/>
  <c r="F25" i="1"/>
  <c r="H2" i="1"/>
  <c r="AH2" i="1"/>
  <c r="AB3" i="1"/>
  <c r="R6" i="1"/>
  <c r="AM7" i="1"/>
  <c r="AI8" i="1"/>
  <c r="W9" i="1"/>
  <c r="K10" i="1"/>
  <c r="AV10" i="1"/>
  <c r="K16" i="1"/>
  <c r="E18" i="1"/>
  <c r="W23" i="1"/>
  <c r="W25" i="1"/>
  <c r="J6" i="1"/>
  <c r="AU106" i="1"/>
  <c r="AO106" i="1"/>
  <c r="AI106" i="1"/>
  <c r="X106" i="1"/>
  <c r="AQ106" i="1"/>
  <c r="I106" i="1"/>
  <c r="AP106" i="1"/>
  <c r="R106" i="1"/>
  <c r="Q106" i="1"/>
  <c r="AW132" i="1"/>
  <c r="AK132" i="1"/>
  <c r="AC132" i="1"/>
  <c r="T132" i="1"/>
  <c r="R132" i="1"/>
  <c r="AI6" i="1"/>
  <c r="AW8" i="1"/>
  <c r="AK16" i="1"/>
  <c r="AT17" i="1"/>
  <c r="AP17" i="1"/>
  <c r="R17" i="1"/>
  <c r="AN17" i="1"/>
  <c r="Q17" i="1"/>
  <c r="AL17" i="1"/>
  <c r="P17" i="1"/>
  <c r="AS17" i="1"/>
  <c r="AA17" i="1"/>
  <c r="F17" i="1"/>
  <c r="AO33" i="1"/>
  <c r="AM33" i="1"/>
  <c r="AK33" i="1"/>
  <c r="J33" i="1"/>
  <c r="D25" i="1"/>
  <c r="AH8" i="1"/>
  <c r="AX8" i="1"/>
  <c r="J10" i="1"/>
  <c r="AT10" i="1"/>
  <c r="AX15" i="1"/>
  <c r="R23" i="1"/>
  <c r="AQ18" i="1"/>
  <c r="AL18" i="1"/>
  <c r="Q18" i="1"/>
  <c r="AJ18" i="1"/>
  <c r="J18" i="1"/>
  <c r="AI18" i="1"/>
  <c r="I18" i="1"/>
  <c r="AV18" i="1"/>
  <c r="U18" i="1"/>
  <c r="AP26" i="1"/>
  <c r="AJ26" i="1"/>
  <c r="L26" i="1"/>
  <c r="AV34" i="1"/>
  <c r="I34" i="1"/>
  <c r="AP34" i="1"/>
  <c r="AN34" i="1"/>
  <c r="M34" i="1"/>
  <c r="D8" i="1"/>
  <c r="D26" i="1"/>
  <c r="V2" i="1"/>
  <c r="AV2" i="1"/>
  <c r="AK6" i="1"/>
  <c r="R8" i="1"/>
  <c r="E9" i="1"/>
  <c r="AM9" i="1"/>
  <c r="AF10" i="1"/>
  <c r="AU11" i="1"/>
  <c r="AQ11" i="1"/>
  <c r="AD11" i="1"/>
  <c r="M11" i="1"/>
  <c r="AN11" i="1"/>
  <c r="AS11" i="1"/>
  <c r="AV19" i="1"/>
  <c r="AR19" i="1"/>
  <c r="R19" i="1"/>
  <c r="AO19" i="1"/>
  <c r="P19" i="1"/>
  <c r="AM19" i="1"/>
  <c r="H19" i="1"/>
  <c r="V19" i="1"/>
  <c r="X27" i="1"/>
  <c r="AR27" i="1"/>
  <c r="G27" i="1"/>
  <c r="AO27" i="1"/>
  <c r="F27" i="1"/>
  <c r="AK27" i="1"/>
  <c r="O27" i="1"/>
  <c r="AE35" i="1"/>
  <c r="AV35" i="1"/>
  <c r="L35" i="1"/>
  <c r="AQ35" i="1"/>
  <c r="AM35" i="1"/>
  <c r="S35" i="1"/>
  <c r="D4" i="1"/>
  <c r="D35" i="1"/>
  <c r="I2" i="1"/>
  <c r="W2" i="1"/>
  <c r="AI2" i="1"/>
  <c r="AW2" i="1"/>
  <c r="AI3" i="1"/>
  <c r="I4" i="1"/>
  <c r="R4" i="1"/>
  <c r="AC4" i="1"/>
  <c r="AL4" i="1"/>
  <c r="AU4" i="1"/>
  <c r="S6" i="1"/>
  <c r="AQ6" i="1"/>
  <c r="AU7" i="1"/>
  <c r="S8" i="1"/>
  <c r="AJ8" i="1"/>
  <c r="F9" i="1"/>
  <c r="X9" i="1"/>
  <c r="AN9" i="1"/>
  <c r="L10" i="1"/>
  <c r="AG10" i="1"/>
  <c r="F11" i="1"/>
  <c r="U11" i="1"/>
  <c r="AM11" i="1"/>
  <c r="M16" i="1"/>
  <c r="N17" i="1"/>
  <c r="G18" i="1"/>
  <c r="F19" i="1"/>
  <c r="AK23" i="1"/>
  <c r="AF27" i="1"/>
  <c r="AD33" i="1"/>
  <c r="W35" i="1"/>
  <c r="AV15" i="1"/>
  <c r="Q15" i="1"/>
  <c r="AU15" i="1"/>
  <c r="P15" i="1"/>
  <c r="AM15" i="1"/>
  <c r="O15" i="1"/>
  <c r="AA15" i="1"/>
  <c r="AJ15" i="1"/>
  <c r="AS32" i="1"/>
  <c r="AX32" i="1"/>
  <c r="AJ32" i="1"/>
  <c r="AE32" i="1"/>
  <c r="G32" i="1"/>
  <c r="AH24" i="1"/>
  <c r="P106" i="1"/>
  <c r="AK25" i="1"/>
  <c r="AX25" i="1"/>
  <c r="AW25" i="1"/>
  <c r="AG25" i="1"/>
  <c r="H25" i="1"/>
  <c r="L6" i="1"/>
  <c r="Q8" i="1"/>
  <c r="AQ17" i="1"/>
  <c r="E33" i="1"/>
  <c r="AP13" i="1"/>
  <c r="AH13" i="1"/>
  <c r="X13" i="1"/>
  <c r="V13" i="1"/>
  <c r="AR13" i="1"/>
  <c r="D24" i="1"/>
  <c r="D33" i="1"/>
  <c r="AJ3" i="1"/>
  <c r="T6" i="1"/>
  <c r="AR6" i="1"/>
  <c r="H8" i="1"/>
  <c r="X8" i="1"/>
  <c r="AO8" i="1"/>
  <c r="H9" i="1"/>
  <c r="AA9" i="1"/>
  <c r="AT9" i="1"/>
  <c r="M10" i="1"/>
  <c r="AH10" i="1"/>
  <c r="G15" i="1"/>
  <c r="N16" i="1"/>
  <c r="O17" i="1"/>
  <c r="H18" i="1"/>
  <c r="AM23" i="1"/>
  <c r="AE25" i="1"/>
  <c r="AG27" i="1"/>
  <c r="AE33" i="1"/>
  <c r="AL35" i="1"/>
  <c r="AX97" i="1"/>
  <c r="W97" i="1"/>
  <c r="R97" i="1"/>
  <c r="O97" i="1"/>
  <c r="AQ97" i="1"/>
  <c r="X142" i="1"/>
  <c r="Q142" i="1"/>
  <c r="K142" i="1"/>
  <c r="AG142" i="1"/>
  <c r="I79" i="1"/>
  <c r="AH79" i="1"/>
  <c r="G80" i="1"/>
  <c r="V80" i="1"/>
  <c r="AI80" i="1"/>
  <c r="AW80" i="1"/>
  <c r="N88" i="1"/>
  <c r="AU88" i="1"/>
  <c r="V79" i="1"/>
  <c r="AU79" i="1"/>
  <c r="N80" i="1"/>
  <c r="AD80" i="1"/>
  <c r="AQ80" i="1"/>
  <c r="AB88" i="1"/>
  <c r="AD120" i="1"/>
  <c r="E79" i="1"/>
  <c r="AD79" i="1"/>
  <c r="P80" i="1"/>
  <c r="AE80" i="1"/>
  <c r="AT80" i="1"/>
  <c r="AH88" i="1"/>
  <c r="AE120" i="1"/>
  <c r="F79" i="1"/>
  <c r="AE79" i="1"/>
  <c r="E80" i="1"/>
  <c r="Q80" i="1"/>
  <c r="AG80" i="1"/>
  <c r="F88" i="1"/>
  <c r="E120" i="1"/>
  <c r="AK120" i="1"/>
  <c r="P127" i="1"/>
  <c r="AG127" i="1"/>
  <c r="AO5" i="1"/>
  <c r="AV5" i="1"/>
  <c r="AN5" i="1"/>
  <c r="AF5" i="1"/>
  <c r="W5" i="1"/>
  <c r="O5" i="1"/>
  <c r="G5" i="1"/>
  <c r="AU5" i="1"/>
  <c r="AM5" i="1"/>
  <c r="AE5" i="1"/>
  <c r="V5" i="1"/>
  <c r="N5" i="1"/>
  <c r="F5" i="1"/>
  <c r="AJ5" i="1"/>
  <c r="AW5" i="1"/>
  <c r="AT5" i="1"/>
  <c r="AL5" i="1"/>
  <c r="AD5" i="1"/>
  <c r="U5" i="1"/>
  <c r="M5" i="1"/>
  <c r="E5" i="1"/>
  <c r="AR5" i="1"/>
  <c r="S5" i="1"/>
  <c r="D5" i="1"/>
  <c r="AI5" i="1"/>
  <c r="J5" i="1"/>
  <c r="AH5" i="1"/>
  <c r="I5" i="1"/>
  <c r="P5" i="1"/>
  <c r="AS5" i="1"/>
  <c r="AK5" i="1"/>
  <c r="AC5" i="1"/>
  <c r="T5" i="1"/>
  <c r="L5" i="1"/>
  <c r="AA5" i="1"/>
  <c r="AP5" i="1"/>
  <c r="Q5" i="1"/>
  <c r="X5" i="1"/>
  <c r="AB5" i="1"/>
  <c r="K5" i="1"/>
  <c r="AQ5" i="1"/>
  <c r="R5" i="1"/>
  <c r="AX5" i="1"/>
  <c r="Y5" i="1"/>
  <c r="AG5" i="1"/>
  <c r="H5" i="1"/>
  <c r="AS12" i="1"/>
  <c r="AK12" i="1"/>
  <c r="AC12" i="1"/>
  <c r="T12" i="1"/>
  <c r="L12" i="1"/>
  <c r="AU12" i="1"/>
  <c r="AL12" i="1"/>
  <c r="AB12" i="1"/>
  <c r="R12" i="1"/>
  <c r="I12" i="1"/>
  <c r="AV12" i="1"/>
  <c r="AJ12" i="1"/>
  <c r="Y12" i="1"/>
  <c r="O12" i="1"/>
  <c r="E12" i="1"/>
  <c r="AT12" i="1"/>
  <c r="AI12" i="1"/>
  <c r="X12" i="1"/>
  <c r="N12" i="1"/>
  <c r="AR12" i="1"/>
  <c r="AH12" i="1"/>
  <c r="W12" i="1"/>
  <c r="M12" i="1"/>
  <c r="AQ12" i="1"/>
  <c r="AG12" i="1"/>
  <c r="V12" i="1"/>
  <c r="K12" i="1"/>
  <c r="D12" i="1"/>
  <c r="S12" i="1"/>
  <c r="AX12" i="1"/>
  <c r="G12" i="1"/>
  <c r="AA12" i="1"/>
  <c r="AP12" i="1"/>
  <c r="AF12" i="1"/>
  <c r="U12" i="1"/>
  <c r="J12" i="1"/>
  <c r="AD12" i="1"/>
  <c r="AW12" i="1"/>
  <c r="P12" i="1"/>
  <c r="AO12" i="1"/>
  <c r="AE12" i="1"/>
  <c r="H12" i="1"/>
  <c r="AN12" i="1"/>
  <c r="Q12" i="1"/>
  <c r="AM12" i="1"/>
  <c r="F12" i="1"/>
  <c r="AX37" i="1"/>
  <c r="AP37" i="1"/>
  <c r="AH37" i="1"/>
  <c r="Y37" i="1"/>
  <c r="Q37" i="1"/>
  <c r="I37" i="1"/>
  <c r="AW37" i="1"/>
  <c r="AO37" i="1"/>
  <c r="AG37" i="1"/>
  <c r="X37" i="1"/>
  <c r="P37" i="1"/>
  <c r="H37" i="1"/>
  <c r="AV37" i="1"/>
  <c r="AN37" i="1"/>
  <c r="AF37" i="1"/>
  <c r="W37" i="1"/>
  <c r="O37" i="1"/>
  <c r="G37" i="1"/>
  <c r="AS37" i="1"/>
  <c r="AK37" i="1"/>
  <c r="AC37" i="1"/>
  <c r="T37" i="1"/>
  <c r="L37" i="1"/>
  <c r="AI37" i="1"/>
  <c r="R37" i="1"/>
  <c r="AU37" i="1"/>
  <c r="AE37" i="1"/>
  <c r="N37" i="1"/>
  <c r="AQ37" i="1"/>
  <c r="U37" i="1"/>
  <c r="AL37" i="1"/>
  <c r="M37" i="1"/>
  <c r="AD37" i="1"/>
  <c r="J37" i="1"/>
  <c r="AB37" i="1"/>
  <c r="F37" i="1"/>
  <c r="AA37" i="1"/>
  <c r="V37" i="1"/>
  <c r="S37" i="1"/>
  <c r="K37" i="1"/>
  <c r="D37" i="1"/>
  <c r="AM37" i="1"/>
  <c r="AJ37" i="1"/>
  <c r="AT37" i="1"/>
  <c r="E37" i="1"/>
  <c r="AR37" i="1"/>
  <c r="AV29" i="1"/>
  <c r="AN29" i="1"/>
  <c r="AF29" i="1"/>
  <c r="W29" i="1"/>
  <c r="O29" i="1"/>
  <c r="G29" i="1"/>
  <c r="AP29" i="1"/>
  <c r="AG29" i="1"/>
  <c r="V29" i="1"/>
  <c r="M29" i="1"/>
  <c r="AX29" i="1"/>
  <c r="AO29" i="1"/>
  <c r="AE29" i="1"/>
  <c r="U29" i="1"/>
  <c r="L29" i="1"/>
  <c r="AW29" i="1"/>
  <c r="AK29" i="1"/>
  <c r="Y29" i="1"/>
  <c r="K29" i="1"/>
  <c r="AT29" i="1"/>
  <c r="AI29" i="1"/>
  <c r="T29" i="1"/>
  <c r="I29" i="1"/>
  <c r="AR29" i="1"/>
  <c r="AD29" i="1"/>
  <c r="R29" i="1"/>
  <c r="F29" i="1"/>
  <c r="AQ29" i="1"/>
  <c r="AC29" i="1"/>
  <c r="Q29" i="1"/>
  <c r="E29" i="1"/>
  <c r="AM29" i="1"/>
  <c r="P29" i="1"/>
  <c r="AL29" i="1"/>
  <c r="N29" i="1"/>
  <c r="AJ29" i="1"/>
  <c r="J29" i="1"/>
  <c r="AS29" i="1"/>
  <c r="AH29" i="1"/>
  <c r="H29" i="1"/>
  <c r="AB29" i="1"/>
  <c r="X29" i="1"/>
  <c r="S29" i="1"/>
  <c r="AA29" i="1"/>
  <c r="D29" i="1"/>
  <c r="AU29" i="1"/>
  <c r="AV21" i="1"/>
  <c r="AN21" i="1"/>
  <c r="AF21" i="1"/>
  <c r="W21" i="1"/>
  <c r="O21" i="1"/>
  <c r="G21" i="1"/>
  <c r="AR21" i="1"/>
  <c r="AI21" i="1"/>
  <c r="Y21" i="1"/>
  <c r="P21" i="1"/>
  <c r="F21" i="1"/>
  <c r="AP21" i="1"/>
  <c r="AG21" i="1"/>
  <c r="V21" i="1"/>
  <c r="M21" i="1"/>
  <c r="AW21" i="1"/>
  <c r="AM21" i="1"/>
  <c r="AD21" i="1"/>
  <c r="T21" i="1"/>
  <c r="K21" i="1"/>
  <c r="AU21" i="1"/>
  <c r="AL21" i="1"/>
  <c r="AC21" i="1"/>
  <c r="S21" i="1"/>
  <c r="J21" i="1"/>
  <c r="AK21" i="1"/>
  <c r="R21" i="1"/>
  <c r="AJ21" i="1"/>
  <c r="Q21" i="1"/>
  <c r="AH21" i="1"/>
  <c r="N21" i="1"/>
  <c r="AX21" i="1"/>
  <c r="AE21" i="1"/>
  <c r="L21" i="1"/>
  <c r="AQ21" i="1"/>
  <c r="AO21" i="1"/>
  <c r="AT21" i="1"/>
  <c r="AB21" i="1"/>
  <c r="I21" i="1"/>
  <c r="X21" i="1"/>
  <c r="D21" i="1"/>
  <c r="U21" i="1"/>
  <c r="AS21" i="1"/>
  <c r="AA21" i="1"/>
  <c r="H21" i="1"/>
  <c r="E21" i="1"/>
  <c r="AQ30" i="1"/>
  <c r="AI30" i="1"/>
  <c r="AA30" i="1"/>
  <c r="R30" i="1"/>
  <c r="J30" i="1"/>
  <c r="AP30" i="1"/>
  <c r="AG30" i="1"/>
  <c r="W30" i="1"/>
  <c r="N30" i="1"/>
  <c r="E30" i="1"/>
  <c r="AX30" i="1"/>
  <c r="AO30" i="1"/>
  <c r="AF30" i="1"/>
  <c r="V30" i="1"/>
  <c r="M30" i="1"/>
  <c r="AN30" i="1"/>
  <c r="AC30" i="1"/>
  <c r="P30" i="1"/>
  <c r="AW30" i="1"/>
  <c r="AL30" i="1"/>
  <c r="Y30" i="1"/>
  <c r="L30" i="1"/>
  <c r="AU30" i="1"/>
  <c r="AJ30" i="1"/>
  <c r="U30" i="1"/>
  <c r="I30" i="1"/>
  <c r="AT30" i="1"/>
  <c r="AH30" i="1"/>
  <c r="T30" i="1"/>
  <c r="H30" i="1"/>
  <c r="O7" i="1"/>
  <c r="AV7" i="1"/>
  <c r="U14" i="1"/>
  <c r="AE20" i="1"/>
  <c r="AF22" i="1"/>
  <c r="AT15" i="1"/>
  <c r="AL15" i="1"/>
  <c r="AD15" i="1"/>
  <c r="U15" i="1"/>
  <c r="M15" i="1"/>
  <c r="E15" i="1"/>
  <c r="AW15" i="1"/>
  <c r="AN15" i="1"/>
  <c r="AE15" i="1"/>
  <c r="T15" i="1"/>
  <c r="K15" i="1"/>
  <c r="L3" i="1"/>
  <c r="AS3" i="1"/>
  <c r="U6" i="1"/>
  <c r="AT6" i="1"/>
  <c r="AG7" i="1"/>
  <c r="Y13" i="1"/>
  <c r="V14" i="1"/>
  <c r="H15" i="1"/>
  <c r="AO15" i="1"/>
  <c r="O22" i="1"/>
  <c r="Y23" i="1"/>
  <c r="R28" i="1"/>
  <c r="AE31" i="1"/>
  <c r="AW16" i="1"/>
  <c r="AO16" i="1"/>
  <c r="AG16" i="1"/>
  <c r="X16" i="1"/>
  <c r="P16" i="1"/>
  <c r="H16" i="1"/>
  <c r="AX16" i="1"/>
  <c r="AN16" i="1"/>
  <c r="AE16" i="1"/>
  <c r="U16" i="1"/>
  <c r="L16" i="1"/>
  <c r="AU16" i="1"/>
  <c r="AL16" i="1"/>
  <c r="AC16" i="1"/>
  <c r="E3" i="1"/>
  <c r="AL3" i="1"/>
  <c r="F6" i="1"/>
  <c r="AE6" i="1"/>
  <c r="AU6" i="1"/>
  <c r="Q7" i="1"/>
  <c r="Y7" i="1"/>
  <c r="AH7" i="1"/>
  <c r="AX7" i="1"/>
  <c r="L8" i="1"/>
  <c r="AK8" i="1"/>
  <c r="E13" i="1"/>
  <c r="P13" i="1"/>
  <c r="AA13" i="1"/>
  <c r="AW13" i="1"/>
  <c r="M14" i="1"/>
  <c r="W14" i="1"/>
  <c r="AH14" i="1"/>
  <c r="AS14" i="1"/>
  <c r="I15" i="1"/>
  <c r="S15" i="1"/>
  <c r="AF15" i="1"/>
  <c r="AP15" i="1"/>
  <c r="F16" i="1"/>
  <c r="Q16" i="1"/>
  <c r="AB16" i="1"/>
  <c r="AP16" i="1"/>
  <c r="P20" i="1"/>
  <c r="Q22" i="1"/>
  <c r="AK22" i="1"/>
  <c r="I23" i="1"/>
  <c r="AB23" i="1"/>
  <c r="S24" i="1"/>
  <c r="AL24" i="1"/>
  <c r="L25" i="1"/>
  <c r="AI25" i="1"/>
  <c r="O26" i="1"/>
  <c r="AO26" i="1"/>
  <c r="W28" i="1"/>
  <c r="AU28" i="1"/>
  <c r="F30" i="1"/>
  <c r="AD30" i="1"/>
  <c r="I31" i="1"/>
  <c r="AI31" i="1"/>
  <c r="L32" i="1"/>
  <c r="AL32" i="1"/>
  <c r="Q33" i="1"/>
  <c r="T34" i="1"/>
  <c r="AT34" i="1"/>
  <c r="F36" i="1"/>
  <c r="AW36" i="1"/>
  <c r="D7" i="1"/>
  <c r="G7" i="1"/>
  <c r="AF7" i="1"/>
  <c r="AF14" i="1"/>
  <c r="K20" i="1"/>
  <c r="M22" i="1"/>
  <c r="P28" i="1"/>
  <c r="X30" i="1"/>
  <c r="AJ36" i="1"/>
  <c r="AK75" i="1"/>
  <c r="L75" i="1"/>
  <c r="AJ75" i="1"/>
  <c r="K75" i="1"/>
  <c r="AI75" i="1"/>
  <c r="J75" i="1"/>
  <c r="T75" i="1"/>
  <c r="S75" i="1"/>
  <c r="R75" i="1"/>
  <c r="D75" i="1"/>
  <c r="AQ75" i="1"/>
  <c r="AR75" i="1"/>
  <c r="AC75" i="1"/>
  <c r="AB75" i="1"/>
  <c r="AT23" i="1"/>
  <c r="AL23" i="1"/>
  <c r="AD23" i="1"/>
  <c r="U23" i="1"/>
  <c r="M23" i="1"/>
  <c r="E23" i="1"/>
  <c r="AS23" i="1"/>
  <c r="AJ23" i="1"/>
  <c r="AA23" i="1"/>
  <c r="Q23" i="1"/>
  <c r="H23" i="1"/>
  <c r="AQ23" i="1"/>
  <c r="AH23" i="1"/>
  <c r="X23" i="1"/>
  <c r="O23" i="1"/>
  <c r="F23" i="1"/>
  <c r="AX23" i="1"/>
  <c r="AO23" i="1"/>
  <c r="AF23" i="1"/>
  <c r="V23" i="1"/>
  <c r="L23" i="1"/>
  <c r="AW23" i="1"/>
  <c r="AN23" i="1"/>
  <c r="AE23" i="1"/>
  <c r="T23" i="1"/>
  <c r="K23" i="1"/>
  <c r="D30" i="1"/>
  <c r="T3" i="1"/>
  <c r="AK3" i="1"/>
  <c r="E6" i="1"/>
  <c r="AD6" i="1"/>
  <c r="P7" i="1"/>
  <c r="AO7" i="1"/>
  <c r="N13" i="1"/>
  <c r="AT13" i="1"/>
  <c r="AG14" i="1"/>
  <c r="R15" i="1"/>
  <c r="N20" i="1"/>
  <c r="G23" i="1"/>
  <c r="G31" i="1"/>
  <c r="AU10" i="1"/>
  <c r="AM10" i="1"/>
  <c r="AE10" i="1"/>
  <c r="V10" i="1"/>
  <c r="N10" i="1"/>
  <c r="F10" i="1"/>
  <c r="AS10" i="1"/>
  <c r="AJ10" i="1"/>
  <c r="AA10" i="1"/>
  <c r="Q10" i="1"/>
  <c r="H10" i="1"/>
  <c r="AR33" i="1"/>
  <c r="AJ33" i="1"/>
  <c r="AB33" i="1"/>
  <c r="S33" i="1"/>
  <c r="K33" i="1"/>
  <c r="AS33" i="1"/>
  <c r="AI33" i="1"/>
  <c r="Y33" i="1"/>
  <c r="P33" i="1"/>
  <c r="G33" i="1"/>
  <c r="AQ33" i="1"/>
  <c r="AH33" i="1"/>
  <c r="X33" i="1"/>
  <c r="O33" i="1"/>
  <c r="F33" i="1"/>
  <c r="AN33" i="1"/>
  <c r="AC33" i="1"/>
  <c r="N33" i="1"/>
  <c r="AW33" i="1"/>
  <c r="AL33" i="1"/>
  <c r="W33" i="1"/>
  <c r="L33" i="1"/>
  <c r="AU33" i="1"/>
  <c r="AG33" i="1"/>
  <c r="U33" i="1"/>
  <c r="I33" i="1"/>
  <c r="AT33" i="1"/>
  <c r="AF33" i="1"/>
  <c r="T33" i="1"/>
  <c r="H33" i="1"/>
  <c r="D36" i="1"/>
  <c r="D28" i="1"/>
  <c r="K2" i="1"/>
  <c r="S2" i="1"/>
  <c r="AB2" i="1"/>
  <c r="AJ2" i="1"/>
  <c r="AR2" i="1"/>
  <c r="F3" i="1"/>
  <c r="N3" i="1"/>
  <c r="V3" i="1"/>
  <c r="AE3" i="1"/>
  <c r="AM3" i="1"/>
  <c r="AU3" i="1"/>
  <c r="G6" i="1"/>
  <c r="O6" i="1"/>
  <c r="W6" i="1"/>
  <c r="AF6" i="1"/>
  <c r="AN6" i="1"/>
  <c r="AV6" i="1"/>
  <c r="J7" i="1"/>
  <c r="R7" i="1"/>
  <c r="AA7" i="1"/>
  <c r="AI7" i="1"/>
  <c r="AQ7" i="1"/>
  <c r="E8" i="1"/>
  <c r="M8" i="1"/>
  <c r="U8" i="1"/>
  <c r="AD8" i="1"/>
  <c r="AL8" i="1"/>
  <c r="AT8" i="1"/>
  <c r="I9" i="1"/>
  <c r="T9" i="1"/>
  <c r="AE9" i="1"/>
  <c r="E10" i="1"/>
  <c r="P10" i="1"/>
  <c r="AB10" i="1"/>
  <c r="AL10" i="1"/>
  <c r="AW10" i="1"/>
  <c r="F13" i="1"/>
  <c r="Q13" i="1"/>
  <c r="AB13" i="1"/>
  <c r="AM13" i="1"/>
  <c r="AX13" i="1"/>
  <c r="N14" i="1"/>
  <c r="X14" i="1"/>
  <c r="AJ14" i="1"/>
  <c r="AT14" i="1"/>
  <c r="J15" i="1"/>
  <c r="V15" i="1"/>
  <c r="AG15" i="1"/>
  <c r="AQ15" i="1"/>
  <c r="G16" i="1"/>
  <c r="R16" i="1"/>
  <c r="AD16" i="1"/>
  <c r="AQ16" i="1"/>
  <c r="H17" i="1"/>
  <c r="U17" i="1"/>
  <c r="AH17" i="1"/>
  <c r="L18" i="1"/>
  <c r="AA18" i="1"/>
  <c r="K19" i="1"/>
  <c r="AA19" i="1"/>
  <c r="AS19" i="1"/>
  <c r="Q20" i="1"/>
  <c r="AJ20" i="1"/>
  <c r="S22" i="1"/>
  <c r="J23" i="1"/>
  <c r="AC23" i="1"/>
  <c r="AV23" i="1"/>
  <c r="T24" i="1"/>
  <c r="M25" i="1"/>
  <c r="P26" i="1"/>
  <c r="S27" i="1"/>
  <c r="AS27" i="1"/>
  <c r="X28" i="1"/>
  <c r="AV28" i="1"/>
  <c r="G30" i="1"/>
  <c r="AE30" i="1"/>
  <c r="J31" i="1"/>
  <c r="M32" i="1"/>
  <c r="AM32" i="1"/>
  <c r="R33" i="1"/>
  <c r="AP33" i="1"/>
  <c r="U34" i="1"/>
  <c r="X35" i="1"/>
  <c r="G36" i="1"/>
  <c r="AQ22" i="1"/>
  <c r="AI22" i="1"/>
  <c r="AA22" i="1"/>
  <c r="R22" i="1"/>
  <c r="J22" i="1"/>
  <c r="AS22" i="1"/>
  <c r="AJ22" i="1"/>
  <c r="Y22" i="1"/>
  <c r="P22" i="1"/>
  <c r="G22" i="1"/>
  <c r="AP22" i="1"/>
  <c r="AG22" i="1"/>
  <c r="W22" i="1"/>
  <c r="N22" i="1"/>
  <c r="E22" i="1"/>
  <c r="AW22" i="1"/>
  <c r="AN22" i="1"/>
  <c r="AE22" i="1"/>
  <c r="U22" i="1"/>
  <c r="L22" i="1"/>
  <c r="AV22" i="1"/>
  <c r="AM22" i="1"/>
  <c r="AD22" i="1"/>
  <c r="T22" i="1"/>
  <c r="K22" i="1"/>
  <c r="AN7" i="1"/>
  <c r="I14" i="1"/>
  <c r="AP14" i="1"/>
  <c r="AW20" i="1"/>
  <c r="AX22" i="1"/>
  <c r="AP28" i="1"/>
  <c r="AV30" i="1"/>
  <c r="AT31" i="1"/>
  <c r="AL31" i="1"/>
  <c r="AD31" i="1"/>
  <c r="U31" i="1"/>
  <c r="M31" i="1"/>
  <c r="E31" i="1"/>
  <c r="AQ31" i="1"/>
  <c r="AH31" i="1"/>
  <c r="X31" i="1"/>
  <c r="O31" i="1"/>
  <c r="F31" i="1"/>
  <c r="AP31" i="1"/>
  <c r="AG31" i="1"/>
  <c r="W31" i="1"/>
  <c r="N31" i="1"/>
  <c r="AS31" i="1"/>
  <c r="AF31" i="1"/>
  <c r="S31" i="1"/>
  <c r="H31" i="1"/>
  <c r="AO31" i="1"/>
  <c r="AC31" i="1"/>
  <c r="Q31" i="1"/>
  <c r="AX31" i="1"/>
  <c r="AM31" i="1"/>
  <c r="AA31" i="1"/>
  <c r="L31" i="1"/>
  <c r="AW31" i="1"/>
  <c r="AK31" i="1"/>
  <c r="Y31" i="1"/>
  <c r="K31" i="1"/>
  <c r="D6" i="1"/>
  <c r="M6" i="1"/>
  <c r="AL6" i="1"/>
  <c r="H7" i="1"/>
  <c r="X7" i="1"/>
  <c r="AW7" i="1"/>
  <c r="AJ13" i="1"/>
  <c r="L14" i="1"/>
  <c r="AR14" i="1"/>
  <c r="AC15" i="1"/>
  <c r="AG20" i="1"/>
  <c r="AH22" i="1"/>
  <c r="AR23" i="1"/>
  <c r="AR28" i="1"/>
  <c r="AB30" i="1"/>
  <c r="AO36" i="1"/>
  <c r="AW24" i="1"/>
  <c r="AO24" i="1"/>
  <c r="AG24" i="1"/>
  <c r="X24" i="1"/>
  <c r="P24" i="1"/>
  <c r="H24" i="1"/>
  <c r="AT24" i="1"/>
  <c r="AK24" i="1"/>
  <c r="AB24" i="1"/>
  <c r="R24" i="1"/>
  <c r="I24" i="1"/>
  <c r="AR24" i="1"/>
  <c r="AI24" i="1"/>
  <c r="Y24" i="1"/>
  <c r="O24" i="1"/>
  <c r="F24" i="1"/>
  <c r="AP24" i="1"/>
  <c r="AF24" i="1"/>
  <c r="V24" i="1"/>
  <c r="M24" i="1"/>
  <c r="AX24" i="1"/>
  <c r="AN24" i="1"/>
  <c r="AE24" i="1"/>
  <c r="U24" i="1"/>
  <c r="L24" i="1"/>
  <c r="M3" i="1"/>
  <c r="AD3" i="1"/>
  <c r="AT3" i="1"/>
  <c r="V6" i="1"/>
  <c r="AM6" i="1"/>
  <c r="AP7" i="1"/>
  <c r="T8" i="1"/>
  <c r="AS8" i="1"/>
  <c r="AK13" i="1"/>
  <c r="AI20" i="1"/>
  <c r="AR17" i="1"/>
  <c r="AJ17" i="1"/>
  <c r="AB17" i="1"/>
  <c r="S17" i="1"/>
  <c r="K17" i="1"/>
  <c r="AX17" i="1"/>
  <c r="AO17" i="1"/>
  <c r="AF17" i="1"/>
  <c r="V17" i="1"/>
  <c r="M17" i="1"/>
  <c r="AV17" i="1"/>
  <c r="AM17" i="1"/>
  <c r="AD17" i="1"/>
  <c r="T17" i="1"/>
  <c r="J17" i="1"/>
  <c r="AR25" i="1"/>
  <c r="AJ25" i="1"/>
  <c r="AB25" i="1"/>
  <c r="S25" i="1"/>
  <c r="AV25" i="1"/>
  <c r="AM25" i="1"/>
  <c r="AD25" i="1"/>
  <c r="T25" i="1"/>
  <c r="K25" i="1"/>
  <c r="AU25" i="1"/>
  <c r="AL25" i="1"/>
  <c r="AC25" i="1"/>
  <c r="R25" i="1"/>
  <c r="J25" i="1"/>
  <c r="AT25" i="1"/>
  <c r="AH25" i="1"/>
  <c r="V25" i="1"/>
  <c r="I25" i="1"/>
  <c r="AQ25" i="1"/>
  <c r="AF25" i="1"/>
  <c r="Q25" i="1"/>
  <c r="G25" i="1"/>
  <c r="AO25" i="1"/>
  <c r="AA25" i="1"/>
  <c r="O25" i="1"/>
  <c r="E25" i="1"/>
  <c r="AN25" i="1"/>
  <c r="Y25" i="1"/>
  <c r="N25" i="1"/>
  <c r="AR9" i="1"/>
  <c r="AJ9" i="1"/>
  <c r="AB9" i="1"/>
  <c r="S9" i="1"/>
  <c r="K9" i="1"/>
  <c r="AS9" i="1"/>
  <c r="AI9" i="1"/>
  <c r="Y9" i="1"/>
  <c r="P9" i="1"/>
  <c r="G9" i="1"/>
  <c r="AU18" i="1"/>
  <c r="AM18" i="1"/>
  <c r="AE18" i="1"/>
  <c r="V18" i="1"/>
  <c r="N18" i="1"/>
  <c r="F18" i="1"/>
  <c r="AP18" i="1"/>
  <c r="AG18" i="1"/>
  <c r="W18" i="1"/>
  <c r="M18" i="1"/>
  <c r="AW18" i="1"/>
  <c r="AN18" i="1"/>
  <c r="AD18" i="1"/>
  <c r="T18" i="1"/>
  <c r="K18" i="1"/>
  <c r="AT18" i="1"/>
  <c r="AK18" i="1"/>
  <c r="AB18" i="1"/>
  <c r="R18" i="1"/>
  <c r="AU26" i="1"/>
  <c r="AM26" i="1"/>
  <c r="AE26" i="1"/>
  <c r="V26" i="1"/>
  <c r="N26" i="1"/>
  <c r="F26" i="1"/>
  <c r="AW26" i="1"/>
  <c r="AN26" i="1"/>
  <c r="AD26" i="1"/>
  <c r="T26" i="1"/>
  <c r="K26" i="1"/>
  <c r="AV26" i="1"/>
  <c r="AL26" i="1"/>
  <c r="AC26" i="1"/>
  <c r="S26" i="1"/>
  <c r="J26" i="1"/>
  <c r="AK26" i="1"/>
  <c r="Y26" i="1"/>
  <c r="M26" i="1"/>
  <c r="AT26" i="1"/>
  <c r="AI26" i="1"/>
  <c r="W26" i="1"/>
  <c r="I26" i="1"/>
  <c r="AR26" i="1"/>
  <c r="AG26" i="1"/>
  <c r="R26" i="1"/>
  <c r="G26" i="1"/>
  <c r="AQ26" i="1"/>
  <c r="AF26" i="1"/>
  <c r="Q26" i="1"/>
  <c r="E26" i="1"/>
  <c r="AU34" i="1"/>
  <c r="AM34" i="1"/>
  <c r="AE34" i="1"/>
  <c r="V34" i="1"/>
  <c r="N34" i="1"/>
  <c r="F34" i="1"/>
  <c r="AS34" i="1"/>
  <c r="AJ34" i="1"/>
  <c r="AA34" i="1"/>
  <c r="Q34" i="1"/>
  <c r="H34" i="1"/>
  <c r="AR34" i="1"/>
  <c r="AI34" i="1"/>
  <c r="Y34" i="1"/>
  <c r="P34" i="1"/>
  <c r="G34" i="1"/>
  <c r="AQ34" i="1"/>
  <c r="AF34" i="1"/>
  <c r="S34" i="1"/>
  <c r="E34" i="1"/>
  <c r="AO34" i="1"/>
  <c r="AC34" i="1"/>
  <c r="O34" i="1"/>
  <c r="AX34" i="1"/>
  <c r="AL34" i="1"/>
  <c r="X34" i="1"/>
  <c r="L34" i="1"/>
  <c r="AW34" i="1"/>
  <c r="AK34" i="1"/>
  <c r="W34" i="1"/>
  <c r="K34" i="1"/>
  <c r="D3" i="1"/>
  <c r="D18" i="1"/>
  <c r="L2" i="1"/>
  <c r="T2" i="1"/>
  <c r="AC2" i="1"/>
  <c r="AK2" i="1"/>
  <c r="AS2" i="1"/>
  <c r="G3" i="1"/>
  <c r="O3" i="1"/>
  <c r="W3" i="1"/>
  <c r="AF3" i="1"/>
  <c r="AN3" i="1"/>
  <c r="AV3" i="1"/>
  <c r="H6" i="1"/>
  <c r="P6" i="1"/>
  <c r="X6" i="1"/>
  <c r="AG6" i="1"/>
  <c r="AO6" i="1"/>
  <c r="AW6" i="1"/>
  <c r="K7" i="1"/>
  <c r="S7" i="1"/>
  <c r="AB7" i="1"/>
  <c r="AJ7" i="1"/>
  <c r="AR7" i="1"/>
  <c r="F8" i="1"/>
  <c r="N8" i="1"/>
  <c r="AE8" i="1"/>
  <c r="AM8" i="1"/>
  <c r="AU8" i="1"/>
  <c r="J9" i="1"/>
  <c r="U9" i="1"/>
  <c r="AF9" i="1"/>
  <c r="AP9" i="1"/>
  <c r="G10" i="1"/>
  <c r="R10" i="1"/>
  <c r="AC10" i="1"/>
  <c r="AN10" i="1"/>
  <c r="AX10" i="1"/>
  <c r="N11" i="1"/>
  <c r="X11" i="1"/>
  <c r="AJ11" i="1"/>
  <c r="H13" i="1"/>
  <c r="R13" i="1"/>
  <c r="AD13" i="1"/>
  <c r="AO13" i="1"/>
  <c r="E14" i="1"/>
  <c r="O14" i="1"/>
  <c r="Y14" i="1"/>
  <c r="AK14" i="1"/>
  <c r="AU14" i="1"/>
  <c r="L15" i="1"/>
  <c r="W15" i="1"/>
  <c r="AH15" i="1"/>
  <c r="AR15" i="1"/>
  <c r="I16" i="1"/>
  <c r="S16" i="1"/>
  <c r="AF16" i="1"/>
  <c r="AR16" i="1"/>
  <c r="I17" i="1"/>
  <c r="W17" i="1"/>
  <c r="AI17" i="1"/>
  <c r="AU17" i="1"/>
  <c r="O18" i="1"/>
  <c r="AC18" i="1"/>
  <c r="AR18" i="1"/>
  <c r="M19" i="1"/>
  <c r="AD19" i="1"/>
  <c r="U20" i="1"/>
  <c r="AN20" i="1"/>
  <c r="V22" i="1"/>
  <c r="AO22" i="1"/>
  <c r="N23" i="1"/>
  <c r="AG23" i="1"/>
  <c r="E24" i="1"/>
  <c r="W24" i="1"/>
  <c r="AQ24" i="1"/>
  <c r="P25" i="1"/>
  <c r="AP25" i="1"/>
  <c r="U26" i="1"/>
  <c r="AS26" i="1"/>
  <c r="E28" i="1"/>
  <c r="AB28" i="1"/>
  <c r="K30" i="1"/>
  <c r="AK30" i="1"/>
  <c r="P31" i="1"/>
  <c r="AN31" i="1"/>
  <c r="S32" i="1"/>
  <c r="V33" i="1"/>
  <c r="AV33" i="1"/>
  <c r="AB34" i="1"/>
  <c r="E35" i="1"/>
  <c r="P36" i="1"/>
  <c r="D22" i="1"/>
  <c r="W7" i="1"/>
  <c r="AC3" i="1"/>
  <c r="AW32" i="1"/>
  <c r="AO32" i="1"/>
  <c r="AG32" i="1"/>
  <c r="X32" i="1"/>
  <c r="P32" i="1"/>
  <c r="H32" i="1"/>
  <c r="AR32" i="1"/>
  <c r="AI32" i="1"/>
  <c r="Y32" i="1"/>
  <c r="O32" i="1"/>
  <c r="F32" i="1"/>
  <c r="AQ32" i="1"/>
  <c r="AH32" i="1"/>
  <c r="W32" i="1"/>
  <c r="N32" i="1"/>
  <c r="E32" i="1"/>
  <c r="AV32" i="1"/>
  <c r="AK32" i="1"/>
  <c r="V32" i="1"/>
  <c r="K32" i="1"/>
  <c r="AT32" i="1"/>
  <c r="AF32" i="1"/>
  <c r="T32" i="1"/>
  <c r="I32" i="1"/>
  <c r="AP32" i="1"/>
  <c r="AD32" i="1"/>
  <c r="R32" i="1"/>
  <c r="AN32" i="1"/>
  <c r="AC32" i="1"/>
  <c r="Q32" i="1"/>
  <c r="D13" i="1"/>
  <c r="D20" i="1"/>
  <c r="U3" i="1"/>
  <c r="N6" i="1"/>
  <c r="I7" i="1"/>
  <c r="AC8" i="1"/>
  <c r="V8" i="1"/>
  <c r="AX11" i="1"/>
  <c r="AP11" i="1"/>
  <c r="AH11" i="1"/>
  <c r="Y11" i="1"/>
  <c r="Q11" i="1"/>
  <c r="I11" i="1"/>
  <c r="AT11" i="1"/>
  <c r="AK11" i="1"/>
  <c r="AB11" i="1"/>
  <c r="R11" i="1"/>
  <c r="H11" i="1"/>
  <c r="AX19" i="1"/>
  <c r="AP19" i="1"/>
  <c r="AH19" i="1"/>
  <c r="Y19" i="1"/>
  <c r="Q19" i="1"/>
  <c r="I19" i="1"/>
  <c r="AQ19" i="1"/>
  <c r="AG19" i="1"/>
  <c r="W19" i="1"/>
  <c r="N19" i="1"/>
  <c r="E19" i="1"/>
  <c r="AW19" i="1"/>
  <c r="AN19" i="1"/>
  <c r="AE19" i="1"/>
  <c r="U19" i="1"/>
  <c r="L19" i="1"/>
  <c r="AU19" i="1"/>
  <c r="AL19" i="1"/>
  <c r="AC19" i="1"/>
  <c r="S19" i="1"/>
  <c r="J19" i="1"/>
  <c r="AT19" i="1"/>
  <c r="AK19" i="1"/>
  <c r="AB19" i="1"/>
  <c r="AX27" i="1"/>
  <c r="AP27" i="1"/>
  <c r="AH27" i="1"/>
  <c r="Y27" i="1"/>
  <c r="Q27" i="1"/>
  <c r="I27" i="1"/>
  <c r="AW27" i="1"/>
  <c r="AN27" i="1"/>
  <c r="AE27" i="1"/>
  <c r="U27" i="1"/>
  <c r="L27" i="1"/>
  <c r="AV27" i="1"/>
  <c r="AM27" i="1"/>
  <c r="AD27" i="1"/>
  <c r="T27" i="1"/>
  <c r="K27" i="1"/>
  <c r="AQ27" i="1"/>
  <c r="AC27" i="1"/>
  <c r="P27" i="1"/>
  <c r="E27" i="1"/>
  <c r="AL27" i="1"/>
  <c r="AA27" i="1"/>
  <c r="N27" i="1"/>
  <c r="AU27" i="1"/>
  <c r="AJ27" i="1"/>
  <c r="W27" i="1"/>
  <c r="J27" i="1"/>
  <c r="AT27" i="1"/>
  <c r="AI27" i="1"/>
  <c r="V27" i="1"/>
  <c r="H27" i="1"/>
  <c r="AX35" i="1"/>
  <c r="AP35" i="1"/>
  <c r="AH35" i="1"/>
  <c r="Y35" i="1"/>
  <c r="Q35" i="1"/>
  <c r="I35" i="1"/>
  <c r="AU35" i="1"/>
  <c r="AT35" i="1"/>
  <c r="AK35" i="1"/>
  <c r="AB35" i="1"/>
  <c r="R35" i="1"/>
  <c r="H35" i="1"/>
  <c r="AS35" i="1"/>
  <c r="AJ35" i="1"/>
  <c r="AA35" i="1"/>
  <c r="P35" i="1"/>
  <c r="G35" i="1"/>
  <c r="AW35" i="1"/>
  <c r="AI35" i="1"/>
  <c r="V35" i="1"/>
  <c r="K35" i="1"/>
  <c r="AR35" i="1"/>
  <c r="AF35" i="1"/>
  <c r="T35" i="1"/>
  <c r="F35" i="1"/>
  <c r="AO35" i="1"/>
  <c r="AD35" i="1"/>
  <c r="O35" i="1"/>
  <c r="AN35" i="1"/>
  <c r="AC35" i="1"/>
  <c r="N35" i="1"/>
  <c r="D10" i="1"/>
  <c r="D14" i="1"/>
  <c r="D17" i="1"/>
  <c r="D34" i="1"/>
  <c r="E2" i="1"/>
  <c r="M2" i="1"/>
  <c r="U2" i="1"/>
  <c r="AD2" i="1"/>
  <c r="AL2" i="1"/>
  <c r="H3" i="1"/>
  <c r="P3" i="1"/>
  <c r="X3" i="1"/>
  <c r="AG3" i="1"/>
  <c r="AO3" i="1"/>
  <c r="AW3" i="1"/>
  <c r="K4" i="1"/>
  <c r="S4" i="1"/>
  <c r="AB4" i="1"/>
  <c r="AJ4" i="1"/>
  <c r="I6" i="1"/>
  <c r="Q6" i="1"/>
  <c r="Y6" i="1"/>
  <c r="AH6" i="1"/>
  <c r="AP6" i="1"/>
  <c r="L7" i="1"/>
  <c r="T7" i="1"/>
  <c r="AC7" i="1"/>
  <c r="AK7" i="1"/>
  <c r="AS7" i="1"/>
  <c r="G8" i="1"/>
  <c r="O8" i="1"/>
  <c r="W8" i="1"/>
  <c r="AF8" i="1"/>
  <c r="AN8" i="1"/>
  <c r="L9" i="1"/>
  <c r="V9" i="1"/>
  <c r="AG9" i="1"/>
  <c r="AQ9" i="1"/>
  <c r="I10" i="1"/>
  <c r="S10" i="1"/>
  <c r="AD10" i="1"/>
  <c r="AO10" i="1"/>
  <c r="E11" i="1"/>
  <c r="O11" i="1"/>
  <c r="AA11" i="1"/>
  <c r="AL11" i="1"/>
  <c r="AV11" i="1"/>
  <c r="I13" i="1"/>
  <c r="T13" i="1"/>
  <c r="AE13" i="1"/>
  <c r="F14" i="1"/>
  <c r="P14" i="1"/>
  <c r="AB14" i="1"/>
  <c r="AL14" i="1"/>
  <c r="N15" i="1"/>
  <c r="X15" i="1"/>
  <c r="AI15" i="1"/>
  <c r="AS15" i="1"/>
  <c r="J16" i="1"/>
  <c r="T16" i="1"/>
  <c r="AH16" i="1"/>
  <c r="AS16" i="1"/>
  <c r="L17" i="1"/>
  <c r="X17" i="1"/>
  <c r="AK17" i="1"/>
  <c r="AW17" i="1"/>
  <c r="P18" i="1"/>
  <c r="AF18" i="1"/>
  <c r="AS18" i="1"/>
  <c r="O19" i="1"/>
  <c r="AF19" i="1"/>
  <c r="E20" i="1"/>
  <c r="W20" i="1"/>
  <c r="F22" i="1"/>
  <c r="X22" i="1"/>
  <c r="AR22" i="1"/>
  <c r="P23" i="1"/>
  <c r="AI23" i="1"/>
  <c r="G24" i="1"/>
  <c r="AA24" i="1"/>
  <c r="AS24" i="1"/>
  <c r="U25" i="1"/>
  <c r="AS25" i="1"/>
  <c r="X26" i="1"/>
  <c r="AX26" i="1"/>
  <c r="AB27" i="1"/>
  <c r="G28" i="1"/>
  <c r="O30" i="1"/>
  <c r="AM30" i="1"/>
  <c r="R31" i="1"/>
  <c r="AR31" i="1"/>
  <c r="U32" i="1"/>
  <c r="AU32" i="1"/>
  <c r="AA33" i="1"/>
  <c r="AX33" i="1"/>
  <c r="AD34" i="1"/>
  <c r="J35" i="1"/>
  <c r="AG35" i="1"/>
  <c r="AQ14" i="1"/>
  <c r="AI14" i="1"/>
  <c r="AA14" i="1"/>
  <c r="R14" i="1"/>
  <c r="J14" i="1"/>
  <c r="AV14" i="1"/>
  <c r="AM14" i="1"/>
  <c r="AD14" i="1"/>
  <c r="T14" i="1"/>
  <c r="K14" i="1"/>
  <c r="AV13" i="1"/>
  <c r="AN13" i="1"/>
  <c r="AF13" i="1"/>
  <c r="W13" i="1"/>
  <c r="O13" i="1"/>
  <c r="G13" i="1"/>
  <c r="AU13" i="1"/>
  <c r="AL13" i="1"/>
  <c r="AC13" i="1"/>
  <c r="S13" i="1"/>
  <c r="J13" i="1"/>
  <c r="AS20" i="1"/>
  <c r="AK20" i="1"/>
  <c r="AC20" i="1"/>
  <c r="T20" i="1"/>
  <c r="L20" i="1"/>
  <c r="AQ20" i="1"/>
  <c r="AH20" i="1"/>
  <c r="X20" i="1"/>
  <c r="O20" i="1"/>
  <c r="F20" i="1"/>
  <c r="AX20" i="1"/>
  <c r="AO20" i="1"/>
  <c r="AF20" i="1"/>
  <c r="V20" i="1"/>
  <c r="M20" i="1"/>
  <c r="AV20" i="1"/>
  <c r="AM20" i="1"/>
  <c r="AD20" i="1"/>
  <c r="S20" i="1"/>
  <c r="J20" i="1"/>
  <c r="AU20" i="1"/>
  <c r="AL20" i="1"/>
  <c r="AB20" i="1"/>
  <c r="R20" i="1"/>
  <c r="I20" i="1"/>
  <c r="AS28" i="1"/>
  <c r="AK28" i="1"/>
  <c r="AC28" i="1"/>
  <c r="T28" i="1"/>
  <c r="L28" i="1"/>
  <c r="AX28" i="1"/>
  <c r="AO28" i="1"/>
  <c r="AF28" i="1"/>
  <c r="V28" i="1"/>
  <c r="M28" i="1"/>
  <c r="AW28" i="1"/>
  <c r="AN28" i="1"/>
  <c r="AE28" i="1"/>
  <c r="U28" i="1"/>
  <c r="K28" i="1"/>
  <c r="AT28" i="1"/>
  <c r="AH28" i="1"/>
  <c r="S28" i="1"/>
  <c r="H28" i="1"/>
  <c r="AQ28" i="1"/>
  <c r="AD28" i="1"/>
  <c r="Q28" i="1"/>
  <c r="F28" i="1"/>
  <c r="AM28" i="1"/>
  <c r="AA28" i="1"/>
  <c r="O28" i="1"/>
  <c r="AL28" i="1"/>
  <c r="Y28" i="1"/>
  <c r="N28" i="1"/>
  <c r="AU36" i="1"/>
  <c r="AM36" i="1"/>
  <c r="AE36" i="1"/>
  <c r="V36" i="1"/>
  <c r="N36" i="1"/>
  <c r="AT36" i="1"/>
  <c r="AL36" i="1"/>
  <c r="AD36" i="1"/>
  <c r="U36" i="1"/>
  <c r="M36" i="1"/>
  <c r="E36" i="1"/>
  <c r="AS36" i="1"/>
  <c r="AK36" i="1"/>
  <c r="AC36" i="1"/>
  <c r="T36" i="1"/>
  <c r="L36" i="1"/>
  <c r="AX36" i="1"/>
  <c r="AP36" i="1"/>
  <c r="AH36" i="1"/>
  <c r="Y36" i="1"/>
  <c r="Q36" i="1"/>
  <c r="I36" i="1"/>
  <c r="AV36" i="1"/>
  <c r="AF36" i="1"/>
  <c r="O36" i="1"/>
  <c r="AR36" i="1"/>
  <c r="AB36" i="1"/>
  <c r="K36" i="1"/>
  <c r="AQ36" i="1"/>
  <c r="W36" i="1"/>
  <c r="AN36" i="1"/>
  <c r="R36" i="1"/>
  <c r="AI36" i="1"/>
  <c r="J36" i="1"/>
  <c r="AG36" i="1"/>
  <c r="H36" i="1"/>
  <c r="I3" i="1"/>
  <c r="Q3" i="1"/>
  <c r="Y3" i="1"/>
  <c r="AH3" i="1"/>
  <c r="AP3" i="1"/>
  <c r="E7" i="1"/>
  <c r="M7" i="1"/>
  <c r="U7" i="1"/>
  <c r="AD7" i="1"/>
  <c r="AL7" i="1"/>
  <c r="K13" i="1"/>
  <c r="U13" i="1"/>
  <c r="AG13" i="1"/>
  <c r="AQ13" i="1"/>
  <c r="G14" i="1"/>
  <c r="Q14" i="1"/>
  <c r="AC14" i="1"/>
  <c r="AN14" i="1"/>
  <c r="AX14" i="1"/>
  <c r="G20" i="1"/>
  <c r="Y20" i="1"/>
  <c r="AR20" i="1"/>
  <c r="H22" i="1"/>
  <c r="AB22" i="1"/>
  <c r="AT22" i="1"/>
  <c r="I28" i="1"/>
  <c r="AI28" i="1"/>
  <c r="Q30" i="1"/>
  <c r="AR30" i="1"/>
  <c r="T31" i="1"/>
  <c r="AU31" i="1"/>
  <c r="X36" i="1"/>
  <c r="H14" i="1"/>
  <c r="S14" i="1"/>
  <c r="AE14" i="1"/>
  <c r="AO14" i="1"/>
  <c r="H20" i="1"/>
  <c r="AA20" i="1"/>
  <c r="AT20" i="1"/>
  <c r="I22" i="1"/>
  <c r="AC22" i="1"/>
  <c r="AU22" i="1"/>
  <c r="J28" i="1"/>
  <c r="AJ28" i="1"/>
  <c r="S30" i="1"/>
  <c r="AS30" i="1"/>
  <c r="V31" i="1"/>
  <c r="AV31" i="1"/>
  <c r="AA36" i="1"/>
  <c r="AT129" i="1"/>
  <c r="AW129" i="1"/>
  <c r="AG129" i="1"/>
  <c r="P129" i="1"/>
  <c r="AV129" i="1"/>
  <c r="AF129" i="1"/>
  <c r="O129" i="1"/>
  <c r="AQ129" i="1"/>
  <c r="AA129" i="1"/>
  <c r="J129" i="1"/>
  <c r="AP129" i="1"/>
  <c r="Y129" i="1"/>
  <c r="I129" i="1"/>
  <c r="AX129" i="1"/>
  <c r="Q129" i="1"/>
  <c r="AO129" i="1"/>
  <c r="H129" i="1"/>
  <c r="AN129" i="1"/>
  <c r="G129" i="1"/>
  <c r="X129" i="1"/>
  <c r="AI129" i="1"/>
  <c r="AH129" i="1"/>
  <c r="W129" i="1"/>
  <c r="AU134" i="1"/>
  <c r="AI134" i="1"/>
  <c r="P134" i="1"/>
  <c r="AH134" i="1"/>
  <c r="J134" i="1"/>
  <c r="AG134" i="1"/>
  <c r="I134" i="1"/>
  <c r="AX134" i="1"/>
  <c r="AA134" i="1"/>
  <c r="H134" i="1"/>
  <c r="X134" i="1"/>
  <c r="R134" i="1"/>
  <c r="Q134" i="1"/>
  <c r="AP134" i="1"/>
  <c r="AO134" i="1"/>
  <c r="AQ134" i="1"/>
  <c r="AR91" i="1"/>
  <c r="AS91" i="1"/>
  <c r="L91" i="1"/>
  <c r="AC91" i="1"/>
  <c r="Y91" i="1"/>
  <c r="T91" i="1"/>
  <c r="AP91" i="1"/>
  <c r="D91" i="1"/>
  <c r="AH91" i="1"/>
  <c r="Q91" i="1"/>
  <c r="I91" i="1"/>
  <c r="AW134" i="1"/>
  <c r="AK91" i="1"/>
  <c r="AX91" i="1"/>
  <c r="AX85" i="1"/>
  <c r="AK85" i="1"/>
  <c r="T85" i="1"/>
  <c r="D85" i="1"/>
  <c r="AI85" i="1"/>
  <c r="N85" i="1"/>
  <c r="AE85" i="1"/>
  <c r="M85" i="1"/>
  <c r="AU85" i="1"/>
  <c r="AD85" i="1"/>
  <c r="L85" i="1"/>
  <c r="AQ85" i="1"/>
  <c r="V85" i="1"/>
  <c r="E85" i="1"/>
  <c r="AM85" i="1"/>
  <c r="R85" i="1"/>
  <c r="U85" i="1"/>
  <c r="AA85" i="1"/>
  <c r="G79" i="1"/>
  <c r="T79" i="1"/>
  <c r="AF79" i="1"/>
  <c r="AS79" i="1"/>
  <c r="AB101" i="1"/>
  <c r="U101" i="1"/>
  <c r="T101" i="1"/>
  <c r="L79" i="1"/>
  <c r="W79" i="1"/>
  <c r="AK79" i="1"/>
  <c r="AX87" i="1"/>
  <c r="AL87" i="1"/>
  <c r="X87" i="1"/>
  <c r="J87" i="1"/>
  <c r="Q87" i="1"/>
  <c r="Y104" i="1"/>
  <c r="AL116" i="1"/>
  <c r="AR79" i="1"/>
  <c r="AV79" i="1"/>
  <c r="AL79" i="1"/>
  <c r="Y79" i="1"/>
  <c r="O79" i="1"/>
  <c r="M79" i="1"/>
  <c r="X79" i="1"/>
  <c r="AM79" i="1"/>
  <c r="AX79" i="1"/>
  <c r="AF104" i="1"/>
  <c r="D79" i="1"/>
  <c r="N79" i="1"/>
  <c r="AC79" i="1"/>
  <c r="AN79" i="1"/>
  <c r="AS80" i="1"/>
  <c r="AP80" i="1"/>
  <c r="AF80" i="1"/>
  <c r="U80" i="1"/>
  <c r="I80" i="1"/>
  <c r="O80" i="1"/>
  <c r="AA80" i="1"/>
  <c r="AN80" i="1"/>
  <c r="U87" i="1"/>
  <c r="AW88" i="1"/>
  <c r="Y88" i="1"/>
  <c r="AE88" i="1"/>
  <c r="Y106" i="1"/>
  <c r="AW106" i="1"/>
  <c r="AC108" i="1"/>
  <c r="AL120" i="1"/>
  <c r="AL127" i="1"/>
  <c r="AV127" i="1"/>
  <c r="AS132" i="1"/>
  <c r="AW144" i="1"/>
  <c r="R144" i="1"/>
  <c r="M144" i="1"/>
  <c r="J144" i="1"/>
  <c r="AA144" i="1"/>
  <c r="AF97" i="1"/>
  <c r="H106" i="1"/>
  <c r="AA106" i="1"/>
  <c r="AX106" i="1"/>
  <c r="AI108" i="1"/>
  <c r="T120" i="1"/>
  <c r="AM120" i="1"/>
  <c r="AS124" i="1"/>
  <c r="J127" i="1"/>
  <c r="T127" i="1"/>
  <c r="AD127" i="1"/>
  <c r="AM127" i="1"/>
  <c r="AW127" i="1"/>
  <c r="D132" i="1"/>
  <c r="AU142" i="1"/>
  <c r="AW142" i="1"/>
  <c r="P142" i="1"/>
  <c r="AH142" i="1"/>
  <c r="E144" i="1"/>
  <c r="AI97" i="1"/>
  <c r="AG106" i="1"/>
  <c r="AK108" i="1"/>
  <c r="U120" i="1"/>
  <c r="AS120" i="1"/>
  <c r="L127" i="1"/>
  <c r="U127" i="1"/>
  <c r="AE127" i="1"/>
  <c r="AN127" i="1"/>
  <c r="AX127" i="1"/>
  <c r="J132" i="1"/>
  <c r="AP135" i="1"/>
  <c r="AO142" i="1"/>
  <c r="U144" i="1"/>
  <c r="G97" i="1"/>
  <c r="AN97" i="1"/>
  <c r="Y105" i="1"/>
  <c r="J106" i="1"/>
  <c r="AH106" i="1"/>
  <c r="J108" i="1"/>
  <c r="AQ108" i="1"/>
  <c r="D120" i="1"/>
  <c r="V120" i="1"/>
  <c r="AT120" i="1"/>
  <c r="J124" i="1"/>
  <c r="E125" i="1"/>
  <c r="D127" i="1"/>
  <c r="M127" i="1"/>
  <c r="V127" i="1"/>
  <c r="AF127" i="1"/>
  <c r="AO127" i="1"/>
  <c r="L132" i="1"/>
  <c r="I142" i="1"/>
  <c r="AP142" i="1"/>
  <c r="AD144" i="1"/>
  <c r="K134" i="1"/>
  <c r="U136" i="1"/>
  <c r="V137" i="1"/>
  <c r="G134" i="1"/>
  <c r="O134" i="1"/>
  <c r="W134" i="1"/>
  <c r="AF134" i="1"/>
  <c r="AN134" i="1"/>
  <c r="AV134" i="1"/>
  <c r="H135" i="1"/>
  <c r="AG135" i="1"/>
  <c r="AO135" i="1"/>
  <c r="Y136" i="1"/>
  <c r="AH136" i="1"/>
  <c r="J137" i="1"/>
  <c r="R137" i="1"/>
  <c r="AA137" i="1"/>
  <c r="AI137" i="1"/>
  <c r="AQ137" i="1"/>
  <c r="G142" i="1"/>
  <c r="O142" i="1"/>
  <c r="W142" i="1"/>
  <c r="AF142" i="1"/>
  <c r="AN142" i="1"/>
  <c r="AV142" i="1"/>
  <c r="I144" i="1"/>
  <c r="Q144" i="1"/>
  <c r="Y144" i="1"/>
  <c r="AH144" i="1"/>
  <c r="AP144" i="1"/>
  <c r="AX144" i="1"/>
  <c r="K137" i="1"/>
  <c r="S137" i="1"/>
  <c r="AB137" i="1"/>
  <c r="AJ137" i="1"/>
  <c r="AR137" i="1"/>
  <c r="AI144" i="1"/>
  <c r="AQ144" i="1"/>
  <c r="D137" i="1"/>
  <c r="L137" i="1"/>
  <c r="T137" i="1"/>
  <c r="AC137" i="1"/>
  <c r="AK137" i="1"/>
  <c r="AS137" i="1"/>
  <c r="K144" i="1"/>
  <c r="S144" i="1"/>
  <c r="AB144" i="1"/>
  <c r="AJ144" i="1"/>
  <c r="AR144" i="1"/>
  <c r="T136" i="1"/>
  <c r="E137" i="1"/>
  <c r="M137" i="1"/>
  <c r="U137" i="1"/>
  <c r="AD137" i="1"/>
  <c r="AL137" i="1"/>
  <c r="AT137" i="1"/>
  <c r="J142" i="1"/>
  <c r="R142" i="1"/>
  <c r="AA142" i="1"/>
  <c r="AI142" i="1"/>
  <c r="AQ142" i="1"/>
  <c r="D144" i="1"/>
  <c r="L144" i="1"/>
  <c r="T144" i="1"/>
  <c r="AC144" i="1"/>
  <c r="AK144" i="1"/>
  <c r="AS144" i="1"/>
  <c r="AK135" i="1"/>
  <c r="S134" i="1"/>
  <c r="AJ134" i="1"/>
  <c r="AE137" i="1"/>
  <c r="D134" i="1"/>
  <c r="L134" i="1"/>
  <c r="T134" i="1"/>
  <c r="AC134" i="1"/>
  <c r="AK134" i="1"/>
  <c r="AS134" i="1"/>
  <c r="U135" i="1"/>
  <c r="AD135" i="1"/>
  <c r="V136" i="1"/>
  <c r="AU136" i="1"/>
  <c r="G137" i="1"/>
  <c r="O137" i="1"/>
  <c r="W137" i="1"/>
  <c r="AF137" i="1"/>
  <c r="AN137" i="1"/>
  <c r="AV137" i="1"/>
  <c r="D142" i="1"/>
  <c r="L142" i="1"/>
  <c r="T142" i="1"/>
  <c r="AC142" i="1"/>
  <c r="AK142" i="1"/>
  <c r="AS142" i="1"/>
  <c r="F144" i="1"/>
  <c r="N144" i="1"/>
  <c r="V144" i="1"/>
  <c r="AE144" i="1"/>
  <c r="AM144" i="1"/>
  <c r="AU144" i="1"/>
  <c r="AR134" i="1"/>
  <c r="F137" i="1"/>
  <c r="AM137" i="1"/>
  <c r="S142" i="1"/>
  <c r="AB142" i="1"/>
  <c r="AJ142" i="1"/>
  <c r="AR142" i="1"/>
  <c r="E134" i="1"/>
  <c r="M134" i="1"/>
  <c r="U134" i="1"/>
  <c r="AD134" i="1"/>
  <c r="AL134" i="1"/>
  <c r="AT134" i="1"/>
  <c r="F135" i="1"/>
  <c r="N135" i="1"/>
  <c r="V135" i="1"/>
  <c r="AU135" i="1"/>
  <c r="W136" i="1"/>
  <c r="AV136" i="1"/>
  <c r="H137" i="1"/>
  <c r="P137" i="1"/>
  <c r="X137" i="1"/>
  <c r="AG137" i="1"/>
  <c r="AO137" i="1"/>
  <c r="AW137" i="1"/>
  <c r="E142" i="1"/>
  <c r="M142" i="1"/>
  <c r="U142" i="1"/>
  <c r="AD142" i="1"/>
  <c r="AL142" i="1"/>
  <c r="AT142" i="1"/>
  <c r="G144" i="1"/>
  <c r="O144" i="1"/>
  <c r="W144" i="1"/>
  <c r="AF144" i="1"/>
  <c r="AN144" i="1"/>
  <c r="AV144" i="1"/>
  <c r="AB134" i="1"/>
  <c r="E136" i="1"/>
  <c r="AD136" i="1"/>
  <c r="N137" i="1"/>
  <c r="AU137" i="1"/>
  <c r="F134" i="1"/>
  <c r="N134" i="1"/>
  <c r="V134" i="1"/>
  <c r="AE134" i="1"/>
  <c r="AM134" i="1"/>
  <c r="W135" i="1"/>
  <c r="P136" i="1"/>
  <c r="X136" i="1"/>
  <c r="AG136" i="1"/>
  <c r="AO136" i="1"/>
  <c r="I137" i="1"/>
  <c r="Q137" i="1"/>
  <c r="Y137" i="1"/>
  <c r="AH137" i="1"/>
  <c r="AP137" i="1"/>
  <c r="F142" i="1"/>
  <c r="N142" i="1"/>
  <c r="V142" i="1"/>
  <c r="AE142" i="1"/>
  <c r="AM142" i="1"/>
  <c r="H144" i="1"/>
  <c r="P144" i="1"/>
  <c r="X144" i="1"/>
  <c r="AG144" i="1"/>
  <c r="AO144" i="1"/>
  <c r="I124" i="1"/>
  <c r="Q124" i="1"/>
  <c r="Y124" i="1"/>
  <c r="AH124" i="1"/>
  <c r="AP124" i="1"/>
  <c r="AX124" i="1"/>
  <c r="J125" i="1"/>
  <c r="AS127" i="1"/>
  <c r="AL128" i="1"/>
  <c r="F129" i="1"/>
  <c r="N129" i="1"/>
  <c r="V129" i="1"/>
  <c r="AE129" i="1"/>
  <c r="AM129" i="1"/>
  <c r="AU129" i="1"/>
  <c r="I132" i="1"/>
  <c r="Q132" i="1"/>
  <c r="Y132" i="1"/>
  <c r="AH132" i="1"/>
  <c r="AP132" i="1"/>
  <c r="AX132" i="1"/>
  <c r="AA124" i="1"/>
  <c r="AI124" i="1"/>
  <c r="AQ124" i="1"/>
  <c r="AR125" i="1"/>
  <c r="AA132" i="1"/>
  <c r="AI132" i="1"/>
  <c r="AQ132" i="1"/>
  <c r="J123" i="1"/>
  <c r="K124" i="1"/>
  <c r="S124" i="1"/>
  <c r="AB124" i="1"/>
  <c r="AJ124" i="1"/>
  <c r="AR124" i="1"/>
  <c r="T125" i="1"/>
  <c r="AK125" i="1"/>
  <c r="K132" i="1"/>
  <c r="S132" i="1"/>
  <c r="AB132" i="1"/>
  <c r="AJ132" i="1"/>
  <c r="AR132" i="1"/>
  <c r="V125" i="1"/>
  <c r="E132" i="1"/>
  <c r="M132" i="1"/>
  <c r="U132" i="1"/>
  <c r="AD132" i="1"/>
  <c r="AL132" i="1"/>
  <c r="AT132" i="1"/>
  <c r="S122" i="1"/>
  <c r="M124" i="1"/>
  <c r="AD124" i="1"/>
  <c r="AT124" i="1"/>
  <c r="AE125" i="1"/>
  <c r="E123" i="1"/>
  <c r="F124" i="1"/>
  <c r="N124" i="1"/>
  <c r="V124" i="1"/>
  <c r="AE124" i="1"/>
  <c r="AM124" i="1"/>
  <c r="AU124" i="1"/>
  <c r="G125" i="1"/>
  <c r="W125" i="1"/>
  <c r="AN125" i="1"/>
  <c r="K129" i="1"/>
  <c r="S129" i="1"/>
  <c r="AB129" i="1"/>
  <c r="AJ129" i="1"/>
  <c r="AR129" i="1"/>
  <c r="F132" i="1"/>
  <c r="N132" i="1"/>
  <c r="V132" i="1"/>
  <c r="AE132" i="1"/>
  <c r="AM132" i="1"/>
  <c r="AU132" i="1"/>
  <c r="E124" i="1"/>
  <c r="AL124" i="1"/>
  <c r="N123" i="1"/>
  <c r="G124" i="1"/>
  <c r="O124" i="1"/>
  <c r="W124" i="1"/>
  <c r="AF124" i="1"/>
  <c r="AN124" i="1"/>
  <c r="AV124" i="1"/>
  <c r="P125" i="1"/>
  <c r="AG125" i="1"/>
  <c r="AO125" i="1"/>
  <c r="AW125" i="1"/>
  <c r="D129" i="1"/>
  <c r="L129" i="1"/>
  <c r="T129" i="1"/>
  <c r="AC129" i="1"/>
  <c r="AK129" i="1"/>
  <c r="AS129" i="1"/>
  <c r="G132" i="1"/>
  <c r="O132" i="1"/>
  <c r="W132" i="1"/>
  <c r="AF132" i="1"/>
  <c r="AN132" i="1"/>
  <c r="AV132" i="1"/>
  <c r="U124" i="1"/>
  <c r="AE122" i="1"/>
  <c r="H124" i="1"/>
  <c r="P124" i="1"/>
  <c r="X124" i="1"/>
  <c r="AG124" i="1"/>
  <c r="AO124" i="1"/>
  <c r="I125" i="1"/>
  <c r="Q125" i="1"/>
  <c r="Y125" i="1"/>
  <c r="AP125" i="1"/>
  <c r="K127" i="1"/>
  <c r="S127" i="1"/>
  <c r="AB127" i="1"/>
  <c r="AJ127" i="1"/>
  <c r="E129" i="1"/>
  <c r="M129" i="1"/>
  <c r="U129" i="1"/>
  <c r="AD129" i="1"/>
  <c r="AL129" i="1"/>
  <c r="H132" i="1"/>
  <c r="P132" i="1"/>
  <c r="X132" i="1"/>
  <c r="AG132" i="1"/>
  <c r="AO132" i="1"/>
  <c r="T118" i="1"/>
  <c r="AK118" i="1"/>
  <c r="AS118" i="1"/>
  <c r="AQ113" i="1"/>
  <c r="G118" i="1"/>
  <c r="O118" i="1"/>
  <c r="W118" i="1"/>
  <c r="AF118" i="1"/>
  <c r="AN118" i="1"/>
  <c r="AV118" i="1"/>
  <c r="I120" i="1"/>
  <c r="Q120" i="1"/>
  <c r="Y120" i="1"/>
  <c r="AH120" i="1"/>
  <c r="AP120" i="1"/>
  <c r="AX120" i="1"/>
  <c r="S113" i="1"/>
  <c r="H118" i="1"/>
  <c r="P118" i="1"/>
  <c r="X118" i="1"/>
  <c r="AG118" i="1"/>
  <c r="AO118" i="1"/>
  <c r="AW118" i="1"/>
  <c r="J120" i="1"/>
  <c r="R120" i="1"/>
  <c r="AA120" i="1"/>
  <c r="AI120" i="1"/>
  <c r="AQ120" i="1"/>
  <c r="I118" i="1"/>
  <c r="Q118" i="1"/>
  <c r="Y118" i="1"/>
  <c r="AH118" i="1"/>
  <c r="AP118" i="1"/>
  <c r="AX118" i="1"/>
  <c r="K120" i="1"/>
  <c r="S120" i="1"/>
  <c r="AB120" i="1"/>
  <c r="AJ120" i="1"/>
  <c r="AR120" i="1"/>
  <c r="AX117" i="1"/>
  <c r="J118" i="1"/>
  <c r="R118" i="1"/>
  <c r="AA118" i="1"/>
  <c r="AI118" i="1"/>
  <c r="AQ118" i="1"/>
  <c r="AQ117" i="1"/>
  <c r="K118" i="1"/>
  <c r="S118" i="1"/>
  <c r="AB118" i="1"/>
  <c r="AJ118" i="1"/>
  <c r="AR118" i="1"/>
  <c r="D118" i="1"/>
  <c r="AC118" i="1"/>
  <c r="E118" i="1"/>
  <c r="M118" i="1"/>
  <c r="U118" i="1"/>
  <c r="AD118" i="1"/>
  <c r="AL118" i="1"/>
  <c r="AT118" i="1"/>
  <c r="G120" i="1"/>
  <c r="O120" i="1"/>
  <c r="W120" i="1"/>
  <c r="AF120" i="1"/>
  <c r="AN120" i="1"/>
  <c r="AV120" i="1"/>
  <c r="L118" i="1"/>
  <c r="I113" i="1"/>
  <c r="AH113" i="1"/>
  <c r="K115" i="1"/>
  <c r="F118" i="1"/>
  <c r="N118" i="1"/>
  <c r="V118" i="1"/>
  <c r="AE118" i="1"/>
  <c r="AM118" i="1"/>
  <c r="H120" i="1"/>
  <c r="P120" i="1"/>
  <c r="X120" i="1"/>
  <c r="AG120" i="1"/>
  <c r="AO120" i="1"/>
  <c r="Y99" i="1"/>
  <c r="AV99" i="1"/>
  <c r="AN99" i="1"/>
  <c r="AF99" i="1"/>
  <c r="W99" i="1"/>
  <c r="O99" i="1"/>
  <c r="G99" i="1"/>
  <c r="L99" i="1"/>
  <c r="AU99" i="1"/>
  <c r="AM99" i="1"/>
  <c r="AE99" i="1"/>
  <c r="V99" i="1"/>
  <c r="N99" i="1"/>
  <c r="F99" i="1"/>
  <c r="AS99" i="1"/>
  <c r="AC99" i="1"/>
  <c r="D99" i="1"/>
  <c r="AT99" i="1"/>
  <c r="AL99" i="1"/>
  <c r="AD99" i="1"/>
  <c r="U99" i="1"/>
  <c r="M99" i="1"/>
  <c r="E99" i="1"/>
  <c r="AK99" i="1"/>
  <c r="AW99" i="1"/>
  <c r="AO99" i="1"/>
  <c r="AG99" i="1"/>
  <c r="X99" i="1"/>
  <c r="P99" i="1"/>
  <c r="H99" i="1"/>
  <c r="T99" i="1"/>
  <c r="AA99" i="1"/>
  <c r="AX99" i="1"/>
  <c r="I99" i="1"/>
  <c r="AB99" i="1"/>
  <c r="AF100" i="1"/>
  <c r="W100" i="1"/>
  <c r="G100" i="1"/>
  <c r="M100" i="1"/>
  <c r="AX109" i="1"/>
  <c r="AH109" i="1"/>
  <c r="I109" i="1"/>
  <c r="AG109" i="1"/>
  <c r="P109" i="1"/>
  <c r="AV109" i="1"/>
  <c r="AF109" i="1"/>
  <c r="U109" i="1"/>
  <c r="M109" i="1"/>
  <c r="AS109" i="1"/>
  <c r="L109" i="1"/>
  <c r="D109" i="1"/>
  <c r="AI109" i="1"/>
  <c r="R109" i="1"/>
  <c r="J99" i="1"/>
  <c r="AH99" i="1"/>
  <c r="AX101" i="1"/>
  <c r="AP101" i="1"/>
  <c r="AH101" i="1"/>
  <c r="Y101" i="1"/>
  <c r="Q101" i="1"/>
  <c r="I101" i="1"/>
  <c r="N101" i="1"/>
  <c r="AL101" i="1"/>
  <c r="E101" i="1"/>
  <c r="AW101" i="1"/>
  <c r="AO101" i="1"/>
  <c r="AG101" i="1"/>
  <c r="X101" i="1"/>
  <c r="P101" i="1"/>
  <c r="H101" i="1"/>
  <c r="AM101" i="1"/>
  <c r="F101" i="1"/>
  <c r="AD101" i="1"/>
  <c r="AV101" i="1"/>
  <c r="AN101" i="1"/>
  <c r="AF101" i="1"/>
  <c r="W101" i="1"/>
  <c r="O101" i="1"/>
  <c r="G101" i="1"/>
  <c r="AU101" i="1"/>
  <c r="V101" i="1"/>
  <c r="AT101" i="1"/>
  <c r="M101" i="1"/>
  <c r="AQ101" i="1"/>
  <c r="AI101" i="1"/>
  <c r="AA101" i="1"/>
  <c r="R101" i="1"/>
  <c r="J101" i="1"/>
  <c r="AE101" i="1"/>
  <c r="AC101" i="1"/>
  <c r="K99" i="1"/>
  <c r="AJ101" i="1"/>
  <c r="S109" i="1"/>
  <c r="AI99" i="1"/>
  <c r="Q99" i="1"/>
  <c r="AJ99" i="1"/>
  <c r="K101" i="1"/>
  <c r="AK101" i="1"/>
  <c r="AB109" i="1"/>
  <c r="R99" i="1"/>
  <c r="AP99" i="1"/>
  <c r="L101" i="1"/>
  <c r="AR101" i="1"/>
  <c r="AJ109" i="1"/>
  <c r="S99" i="1"/>
  <c r="AQ99" i="1"/>
  <c r="R100" i="1"/>
  <c r="S101" i="1"/>
  <c r="AS101" i="1"/>
  <c r="AR106" i="1"/>
  <c r="G106" i="1"/>
  <c r="O106" i="1"/>
  <c r="W106" i="1"/>
  <c r="AF106" i="1"/>
  <c r="AN106" i="1"/>
  <c r="AV106" i="1"/>
  <c r="I108" i="1"/>
  <c r="Q108" i="1"/>
  <c r="Y108" i="1"/>
  <c r="AH108" i="1"/>
  <c r="AP108" i="1"/>
  <c r="AX108" i="1"/>
  <c r="K108" i="1"/>
  <c r="S108" i="1"/>
  <c r="AB108" i="1"/>
  <c r="AJ108" i="1"/>
  <c r="AR108" i="1"/>
  <c r="L107" i="1"/>
  <c r="M108" i="1"/>
  <c r="AD108" i="1"/>
  <c r="AT108" i="1"/>
  <c r="AB106" i="1"/>
  <c r="AQ104" i="1"/>
  <c r="D106" i="1"/>
  <c r="L106" i="1"/>
  <c r="T106" i="1"/>
  <c r="AC106" i="1"/>
  <c r="AK106" i="1"/>
  <c r="AS106" i="1"/>
  <c r="F108" i="1"/>
  <c r="N108" i="1"/>
  <c r="V108" i="1"/>
  <c r="AE108" i="1"/>
  <c r="AM108" i="1"/>
  <c r="AU108" i="1"/>
  <c r="K106" i="1"/>
  <c r="S106" i="1"/>
  <c r="AJ106" i="1"/>
  <c r="AC107" i="1"/>
  <c r="E108" i="1"/>
  <c r="U108" i="1"/>
  <c r="AL108" i="1"/>
  <c r="L105" i="1"/>
  <c r="E106" i="1"/>
  <c r="M106" i="1"/>
  <c r="U106" i="1"/>
  <c r="AD106" i="1"/>
  <c r="AL106" i="1"/>
  <c r="AT106" i="1"/>
  <c r="G108" i="1"/>
  <c r="O108" i="1"/>
  <c r="W108" i="1"/>
  <c r="AF108" i="1"/>
  <c r="AN108" i="1"/>
  <c r="AV108" i="1"/>
  <c r="M105" i="1"/>
  <c r="U105" i="1"/>
  <c r="F106" i="1"/>
  <c r="N106" i="1"/>
  <c r="V106" i="1"/>
  <c r="AE106" i="1"/>
  <c r="AM106" i="1"/>
  <c r="AF107" i="1"/>
  <c r="H108" i="1"/>
  <c r="P108" i="1"/>
  <c r="X108" i="1"/>
  <c r="AG108" i="1"/>
  <c r="AO108" i="1"/>
  <c r="J88" i="1"/>
  <c r="R88" i="1"/>
  <c r="AA88" i="1"/>
  <c r="AI88" i="1"/>
  <c r="AQ88" i="1"/>
  <c r="T90" i="1"/>
  <c r="E91" i="1"/>
  <c r="M91" i="1"/>
  <c r="U91" i="1"/>
  <c r="AD91" i="1"/>
  <c r="AL91" i="1"/>
  <c r="AT91" i="1"/>
  <c r="K97" i="1"/>
  <c r="S97" i="1"/>
  <c r="AB97" i="1"/>
  <c r="AJ97" i="1"/>
  <c r="AR97" i="1"/>
  <c r="K88" i="1"/>
  <c r="AJ88" i="1"/>
  <c r="AR88" i="1"/>
  <c r="M90" i="1"/>
  <c r="U90" i="1"/>
  <c r="F91" i="1"/>
  <c r="N91" i="1"/>
  <c r="V91" i="1"/>
  <c r="AE91" i="1"/>
  <c r="AM91" i="1"/>
  <c r="AU91" i="1"/>
  <c r="D97" i="1"/>
  <c r="L97" i="1"/>
  <c r="T97" i="1"/>
  <c r="AC97" i="1"/>
  <c r="AK97" i="1"/>
  <c r="AS97" i="1"/>
  <c r="D88" i="1"/>
  <c r="L88" i="1"/>
  <c r="T88" i="1"/>
  <c r="AC88" i="1"/>
  <c r="AK88" i="1"/>
  <c r="AS88" i="1"/>
  <c r="AU90" i="1"/>
  <c r="G91" i="1"/>
  <c r="O91" i="1"/>
  <c r="W91" i="1"/>
  <c r="AF91" i="1"/>
  <c r="AN91" i="1"/>
  <c r="AV91" i="1"/>
  <c r="E97" i="1"/>
  <c r="M97" i="1"/>
  <c r="U97" i="1"/>
  <c r="AD97" i="1"/>
  <c r="AL97" i="1"/>
  <c r="AT97" i="1"/>
  <c r="E88" i="1"/>
  <c r="M88" i="1"/>
  <c r="U88" i="1"/>
  <c r="AD88" i="1"/>
  <c r="AL88" i="1"/>
  <c r="AT88" i="1"/>
  <c r="O90" i="1"/>
  <c r="W90" i="1"/>
  <c r="AN90" i="1"/>
  <c r="AV90" i="1"/>
  <c r="H91" i="1"/>
  <c r="P91" i="1"/>
  <c r="X91" i="1"/>
  <c r="AG91" i="1"/>
  <c r="AO91" i="1"/>
  <c r="AW91" i="1"/>
  <c r="AB94" i="1"/>
  <c r="AR94" i="1"/>
  <c r="F97" i="1"/>
  <c r="N97" i="1"/>
  <c r="V97" i="1"/>
  <c r="AE97" i="1"/>
  <c r="AM97" i="1"/>
  <c r="AU97" i="1"/>
  <c r="S90" i="1"/>
  <c r="AO90" i="1"/>
  <c r="AW90" i="1"/>
  <c r="F87" i="1"/>
  <c r="N87" i="1"/>
  <c r="AE87" i="1"/>
  <c r="G88" i="1"/>
  <c r="O88" i="1"/>
  <c r="W88" i="1"/>
  <c r="AF88" i="1"/>
  <c r="AN88" i="1"/>
  <c r="AV88" i="1"/>
  <c r="J91" i="1"/>
  <c r="R91" i="1"/>
  <c r="AA91" i="1"/>
  <c r="AI91" i="1"/>
  <c r="AQ91" i="1"/>
  <c r="H97" i="1"/>
  <c r="P97" i="1"/>
  <c r="X97" i="1"/>
  <c r="AG97" i="1"/>
  <c r="AO97" i="1"/>
  <c r="AW97" i="1"/>
  <c r="H88" i="1"/>
  <c r="P88" i="1"/>
  <c r="X88" i="1"/>
  <c r="AG88" i="1"/>
  <c r="AO88" i="1"/>
  <c r="AA90" i="1"/>
  <c r="K91" i="1"/>
  <c r="S91" i="1"/>
  <c r="AB91" i="1"/>
  <c r="AJ91" i="1"/>
  <c r="I97" i="1"/>
  <c r="Q97" i="1"/>
  <c r="Y97" i="1"/>
  <c r="AH97" i="1"/>
  <c r="AP97" i="1"/>
  <c r="AN76" i="1"/>
  <c r="AQ76" i="1"/>
  <c r="AP76" i="1"/>
  <c r="AT76" i="1"/>
  <c r="AJ83" i="1"/>
  <c r="AC76" i="1"/>
  <c r="J83" i="1"/>
  <c r="AN83" i="1"/>
  <c r="AM83" i="1"/>
  <c r="F83" i="1"/>
  <c r="AS83" i="1"/>
  <c r="AT83" i="1"/>
  <c r="AH83" i="1"/>
  <c r="AW83" i="1"/>
  <c r="AO83" i="1"/>
  <c r="X83" i="1"/>
  <c r="AV75" i="1"/>
  <c r="AN75" i="1"/>
  <c r="AF75" i="1"/>
  <c r="W75" i="1"/>
  <c r="O75" i="1"/>
  <c r="G75" i="1"/>
  <c r="AU75" i="1"/>
  <c r="AM75" i="1"/>
  <c r="AE75" i="1"/>
  <c r="V75" i="1"/>
  <c r="N75" i="1"/>
  <c r="F75" i="1"/>
  <c r="AT75" i="1"/>
  <c r="AL75" i="1"/>
  <c r="AD75" i="1"/>
  <c r="U75" i="1"/>
  <c r="M75" i="1"/>
  <c r="E75" i="1"/>
  <c r="AX75" i="1"/>
  <c r="AP75" i="1"/>
  <c r="AH75" i="1"/>
  <c r="Y75" i="1"/>
  <c r="Q75" i="1"/>
  <c r="I75" i="1"/>
  <c r="AW75" i="1"/>
  <c r="AO75" i="1"/>
  <c r="AG75" i="1"/>
  <c r="X75" i="1"/>
  <c r="P75" i="1"/>
  <c r="H75" i="1"/>
  <c r="AA75" i="1"/>
  <c r="AS75" i="1"/>
  <c r="T76" i="1"/>
  <c r="AR76" i="1"/>
  <c r="K85" i="1"/>
  <c r="S85" i="1"/>
  <c r="AB85" i="1"/>
  <c r="AJ85" i="1"/>
  <c r="AR85" i="1"/>
  <c r="G85" i="1"/>
  <c r="O85" i="1"/>
  <c r="W85" i="1"/>
  <c r="AF85" i="1"/>
  <c r="AN85" i="1"/>
  <c r="AV85" i="1"/>
  <c r="J79" i="1"/>
  <c r="R79" i="1"/>
  <c r="AA79" i="1"/>
  <c r="AI79" i="1"/>
  <c r="AQ79" i="1"/>
  <c r="K80" i="1"/>
  <c r="S80" i="1"/>
  <c r="AB80" i="1"/>
  <c r="AJ80" i="1"/>
  <c r="AR80" i="1"/>
  <c r="H85" i="1"/>
  <c r="P85" i="1"/>
  <c r="X85" i="1"/>
  <c r="AG85" i="1"/>
  <c r="AO85" i="1"/>
  <c r="AW85" i="1"/>
  <c r="K79" i="1"/>
  <c r="S79" i="1"/>
  <c r="AB79" i="1"/>
  <c r="AJ79" i="1"/>
  <c r="D80" i="1"/>
  <c r="L80" i="1"/>
  <c r="T80" i="1"/>
  <c r="AC80" i="1"/>
  <c r="AK80" i="1"/>
  <c r="I85" i="1"/>
  <c r="Q85" i="1"/>
  <c r="Y85" i="1"/>
  <c r="AH85" i="1"/>
  <c r="AP85" i="1"/>
  <c r="AK96" i="1" l="1"/>
  <c r="Z38" i="1"/>
  <c r="AU87" i="1"/>
  <c r="AC87" i="1"/>
  <c r="AW87" i="1"/>
  <c r="AA87" i="1"/>
  <c r="AT96" i="1"/>
  <c r="AL96" i="1"/>
  <c r="L87" i="1"/>
  <c r="AJ87" i="1"/>
  <c r="AK87" i="1"/>
  <c r="M96" i="1"/>
  <c r="AX90" i="1"/>
  <c r="K87" i="1"/>
  <c r="AB87" i="1"/>
  <c r="AH90" i="1"/>
  <c r="H115" i="1"/>
  <c r="AR87" i="1"/>
  <c r="U96" i="1"/>
  <c r="T87" i="1"/>
  <c r="D87" i="1"/>
  <c r="AJ90" i="1"/>
  <c r="S87" i="1"/>
  <c r="AS117" i="1"/>
  <c r="AV135" i="1"/>
  <c r="AD76" i="1"/>
  <c r="AH87" i="1"/>
  <c r="K76" i="1"/>
  <c r="R90" i="1"/>
  <c r="R87" i="1"/>
  <c r="AM87" i="1"/>
  <c r="AA125" i="1"/>
  <c r="AM49" i="1"/>
  <c r="AJ78" i="1"/>
  <c r="S78" i="1"/>
  <c r="E76" i="1"/>
  <c r="V87" i="1"/>
  <c r="D96" i="1"/>
  <c r="N125" i="1"/>
  <c r="M87" i="1"/>
  <c r="AH76" i="1"/>
  <c r="AI87" i="1"/>
  <c r="AX76" i="1"/>
  <c r="G87" i="1"/>
  <c r="AI76" i="1"/>
  <c r="AG76" i="1"/>
  <c r="AV87" i="1"/>
  <c r="AO76" i="1"/>
  <c r="AS87" i="1"/>
  <c r="AG87" i="1"/>
  <c r="AQ157" i="1"/>
  <c r="I17" i="3"/>
  <c r="AB114" i="1"/>
  <c r="M76" i="1"/>
  <c r="H76" i="1"/>
  <c r="U100" i="1"/>
  <c r="K114" i="1"/>
  <c r="I15" i="3"/>
  <c r="I16" i="3"/>
  <c r="AB76" i="1"/>
  <c r="AL105" i="1"/>
  <c r="AR113" i="1"/>
  <c r="AK136" i="1"/>
  <c r="I14" i="3"/>
  <c r="AJ208" i="1"/>
  <c r="J76" i="1"/>
  <c r="R76" i="1"/>
  <c r="O136" i="1"/>
  <c r="I135" i="1"/>
  <c r="I7" i="3"/>
  <c r="I6" i="3"/>
  <c r="F76" i="1"/>
  <c r="AU76" i="1"/>
  <c r="I18" i="3"/>
  <c r="G76" i="1"/>
  <c r="AR105" i="1"/>
  <c r="N105" i="1"/>
  <c r="AA100" i="1"/>
  <c r="P113" i="1"/>
  <c r="AU113" i="1"/>
  <c r="O76" i="1"/>
  <c r="AX100" i="1"/>
  <c r="N76" i="1"/>
  <c r="AV77" i="1"/>
  <c r="W76" i="1"/>
  <c r="AT100" i="1"/>
  <c r="S136" i="1"/>
  <c r="I19" i="3"/>
  <c r="AQ49" i="1"/>
  <c r="AF76" i="1"/>
  <c r="AE100" i="1"/>
  <c r="AR114" i="1"/>
  <c r="K136" i="1"/>
  <c r="O135" i="1"/>
  <c r="V76" i="1"/>
  <c r="I100" i="1"/>
  <c r="AB125" i="1"/>
  <c r="M136" i="1"/>
  <c r="F136" i="1"/>
  <c r="AI136" i="1"/>
  <c r="N136" i="1"/>
  <c r="AQ135" i="1"/>
  <c r="J136" i="1"/>
  <c r="AL76" i="1"/>
  <c r="S76" i="1"/>
  <c r="AJ100" i="1"/>
  <c r="AB100" i="1"/>
  <c r="AH100" i="1"/>
  <c r="K125" i="1"/>
  <c r="T135" i="1"/>
  <c r="AT135" i="1"/>
  <c r="AW136" i="1"/>
  <c r="Q135" i="1"/>
  <c r="E105" i="1"/>
  <c r="AL100" i="1"/>
  <c r="AE76" i="1"/>
  <c r="AK76" i="1"/>
  <c r="AM76" i="1"/>
  <c r="AS96" i="1"/>
  <c r="L100" i="1"/>
  <c r="D100" i="1"/>
  <c r="AP100" i="1"/>
  <c r="AL135" i="1"/>
  <c r="AJ136" i="1"/>
  <c r="F100" i="1"/>
  <c r="AN136" i="1"/>
  <c r="E135" i="1"/>
  <c r="AP136" i="1"/>
  <c r="AX96" i="1"/>
  <c r="AH135" i="1"/>
  <c r="AW76" i="1"/>
  <c r="AS105" i="1"/>
  <c r="AB105" i="1"/>
  <c r="AM105" i="1"/>
  <c r="AL109" i="1"/>
  <c r="AV100" i="1"/>
  <c r="L125" i="1"/>
  <c r="L136" i="1"/>
  <c r="M94" i="1"/>
  <c r="D76" i="1"/>
  <c r="U76" i="1"/>
  <c r="AK105" i="1"/>
  <c r="AE105" i="1"/>
  <c r="O109" i="1"/>
  <c r="P100" i="1"/>
  <c r="AL136" i="1"/>
  <c r="AJ135" i="1"/>
  <c r="L76" i="1"/>
  <c r="Y76" i="1"/>
  <c r="AC105" i="1"/>
  <c r="V105" i="1"/>
  <c r="AG100" i="1"/>
  <c r="AB135" i="1"/>
  <c r="AI135" i="1"/>
  <c r="AJ76" i="1"/>
  <c r="AS76" i="1"/>
  <c r="AV76" i="1"/>
  <c r="T105" i="1"/>
  <c r="AJ105" i="1"/>
  <c r="N100" i="1"/>
  <c r="L135" i="1"/>
  <c r="G136" i="1"/>
  <c r="M135" i="1"/>
  <c r="AT136" i="1"/>
  <c r="Z162" i="1"/>
  <c r="I76" i="1"/>
  <c r="P76" i="1"/>
  <c r="AR90" i="1"/>
  <c r="AR104" i="1"/>
  <c r="S105" i="1"/>
  <c r="AU100" i="1"/>
  <c r="S100" i="1"/>
  <c r="AH117" i="1"/>
  <c r="T123" i="1"/>
  <c r="AM135" i="1"/>
  <c r="AS135" i="1"/>
  <c r="AX135" i="1"/>
  <c r="AM171" i="1"/>
  <c r="Q76" i="1"/>
  <c r="X76" i="1"/>
  <c r="K90" i="1"/>
  <c r="K104" i="1"/>
  <c r="K105" i="1"/>
  <c r="E100" i="1"/>
  <c r="AE135" i="1"/>
  <c r="AR136" i="1"/>
  <c r="D135" i="1"/>
  <c r="Z179" i="1"/>
  <c r="S82" i="1"/>
  <c r="AU157" i="1"/>
  <c r="N49" i="1"/>
  <c r="AA189" i="1"/>
  <c r="Z168" i="1"/>
  <c r="Z174" i="1"/>
  <c r="AF96" i="1"/>
  <c r="Y114" i="1"/>
  <c r="AU189" i="1"/>
  <c r="AH96" i="1"/>
  <c r="AL114" i="1"/>
  <c r="AQ96" i="1"/>
  <c r="AA76" i="1"/>
  <c r="W96" i="1"/>
  <c r="P90" i="1"/>
  <c r="AJ96" i="1"/>
  <c r="AS90" i="1"/>
  <c r="AD100" i="1"/>
  <c r="Q114" i="1"/>
  <c r="AN135" i="1"/>
  <c r="AC135" i="1"/>
  <c r="D136" i="1"/>
  <c r="Y96" i="1"/>
  <c r="AW114" i="1"/>
  <c r="Z159" i="1"/>
  <c r="AV96" i="1"/>
  <c r="AX114" i="1"/>
  <c r="AL82" i="1"/>
  <c r="AB96" i="1"/>
  <c r="AC90" i="1"/>
  <c r="AK100" i="1"/>
  <c r="H100" i="1"/>
  <c r="AF135" i="1"/>
  <c r="AR135" i="1"/>
  <c r="AW135" i="1"/>
  <c r="F114" i="1"/>
  <c r="AO96" i="1"/>
  <c r="AT114" i="1"/>
  <c r="Z153" i="1"/>
  <c r="P96" i="1"/>
  <c r="AO100" i="1"/>
  <c r="AR123" i="1"/>
  <c r="X123" i="1"/>
  <c r="G135" i="1"/>
  <c r="S135" i="1"/>
  <c r="X135" i="1"/>
  <c r="J135" i="1"/>
  <c r="R135" i="1"/>
  <c r="AS100" i="1"/>
  <c r="K135" i="1"/>
  <c r="P135" i="1"/>
  <c r="AE93" i="1"/>
  <c r="Z93" i="1"/>
  <c r="AD103" i="1"/>
  <c r="Z103" i="1"/>
  <c r="AD57" i="1"/>
  <c r="Z57" i="1"/>
  <c r="N153" i="1"/>
  <c r="AR82" i="1"/>
  <c r="Z82" i="1"/>
  <c r="AT74" i="1"/>
  <c r="Z74" i="1"/>
  <c r="U157" i="1"/>
  <c r="AA83" i="1"/>
  <c r="Z83" i="1"/>
  <c r="N111" i="1"/>
  <c r="Z111" i="1"/>
  <c r="AH81" i="1"/>
  <c r="Z81" i="1"/>
  <c r="Z157" i="1"/>
  <c r="D112" i="1"/>
  <c r="Z112" i="1"/>
  <c r="AR84" i="1"/>
  <c r="Z84" i="1"/>
  <c r="Z208" i="1"/>
  <c r="AE157" i="1"/>
  <c r="AX102" i="1"/>
  <c r="N157" i="1"/>
  <c r="AW153" i="1"/>
  <c r="F57" i="1"/>
  <c r="AU110" i="1"/>
  <c r="Z110" i="1"/>
  <c r="Z66" i="1"/>
  <c r="F193" i="1"/>
  <c r="Z193" i="1"/>
  <c r="C155" i="1"/>
  <c r="AJ155" i="1" s="1"/>
  <c r="N95" i="1"/>
  <c r="AS143" i="1"/>
  <c r="Z143" i="1"/>
  <c r="Z147" i="1"/>
  <c r="AC57" i="1"/>
  <c r="AB57" i="1"/>
  <c r="AT157" i="1"/>
  <c r="J153" i="1"/>
  <c r="L77" i="1"/>
  <c r="Z77" i="1"/>
  <c r="Z200" i="1"/>
  <c r="Z73" i="1"/>
  <c r="M157" i="1"/>
  <c r="AF78" i="1"/>
  <c r="Z78" i="1"/>
  <c r="Z178" i="1"/>
  <c r="AK104" i="1"/>
  <c r="U104" i="1"/>
  <c r="AS157" i="1"/>
  <c r="AB140" i="1"/>
  <c r="Z140" i="1"/>
  <c r="V115" i="1"/>
  <c r="Z115" i="1"/>
  <c r="I153" i="1"/>
  <c r="AK157" i="1"/>
  <c r="W141" i="1"/>
  <c r="Z141" i="1"/>
  <c r="Z195" i="1"/>
  <c r="AX113" i="1"/>
  <c r="Z113" i="1"/>
  <c r="C156" i="1"/>
  <c r="AV156" i="1" s="1"/>
  <c r="AP157" i="1"/>
  <c r="AC157" i="1"/>
  <c r="Z59" i="1"/>
  <c r="V114" i="1"/>
  <c r="Z114" i="1"/>
  <c r="P87" i="1"/>
  <c r="Z87" i="1"/>
  <c r="I157" i="1"/>
  <c r="L157" i="1"/>
  <c r="AV131" i="1"/>
  <c r="Z131" i="1"/>
  <c r="Z150" i="1"/>
  <c r="AP102" i="1"/>
  <c r="Z102" i="1"/>
  <c r="AD153" i="1"/>
  <c r="AS130" i="1"/>
  <c r="Z130" i="1"/>
  <c r="AU104" i="1"/>
  <c r="Z104" i="1"/>
  <c r="E49" i="1"/>
  <c r="Z49" i="1"/>
  <c r="F145" i="1"/>
  <c r="Z145" i="1"/>
  <c r="AA57" i="1"/>
  <c r="P105" i="1"/>
  <c r="Z105" i="1"/>
  <c r="Z171" i="1"/>
  <c r="V96" i="1"/>
  <c r="Z96" i="1"/>
  <c r="AR153" i="1"/>
  <c r="AI157" i="1"/>
  <c r="N86" i="1"/>
  <c r="Z86" i="1"/>
  <c r="AU138" i="1"/>
  <c r="Z138" i="1"/>
  <c r="AT117" i="1"/>
  <c r="Z117" i="1"/>
  <c r="AQ90" i="1"/>
  <c r="Z90" i="1"/>
  <c r="AN95" i="1"/>
  <c r="Z95" i="1"/>
  <c r="G229" i="1"/>
  <c r="Z229" i="1"/>
  <c r="T133" i="1"/>
  <c r="Z133" i="1"/>
  <c r="I98" i="1"/>
  <c r="Z98" i="1"/>
  <c r="AX139" i="1"/>
  <c r="Z139" i="1"/>
  <c r="AR100" i="1"/>
  <c r="Z100" i="1"/>
  <c r="R136" i="1"/>
  <c r="Z136" i="1"/>
  <c r="AT121" i="1"/>
  <c r="Z121" i="1"/>
  <c r="D227" i="1"/>
  <c r="Z227" i="1"/>
  <c r="AP89" i="1"/>
  <c r="Z89" i="1"/>
  <c r="AH94" i="1"/>
  <c r="Z94" i="1"/>
  <c r="AW109" i="1"/>
  <c r="Z109" i="1"/>
  <c r="AC95" i="1"/>
  <c r="R157" i="1"/>
  <c r="AK153" i="1"/>
  <c r="R114" i="1"/>
  <c r="AC153" i="1"/>
  <c r="AQ174" i="1"/>
  <c r="F228" i="1"/>
  <c r="Z228" i="1"/>
  <c r="AH119" i="1"/>
  <c r="Z119" i="1"/>
  <c r="W92" i="1"/>
  <c r="Z92" i="1"/>
  <c r="AW122" i="1"/>
  <c r="Z122" i="1"/>
  <c r="E153" i="1"/>
  <c r="R93" i="1"/>
  <c r="J114" i="1"/>
  <c r="AN157" i="1"/>
  <c r="AE104" i="1"/>
  <c r="AI49" i="1"/>
  <c r="AA135" i="1"/>
  <c r="W116" i="1"/>
  <c r="Z116" i="1"/>
  <c r="D126" i="1"/>
  <c r="Z126" i="1"/>
  <c r="AH107" i="1"/>
  <c r="Z107" i="1"/>
  <c r="AV123" i="1"/>
  <c r="Z123" i="1"/>
  <c r="U125" i="1"/>
  <c r="Z125" i="1"/>
  <c r="J157" i="1"/>
  <c r="AC49" i="1"/>
  <c r="G157" i="1"/>
  <c r="AK189" i="1"/>
  <c r="I104" i="1"/>
  <c r="AH128" i="1"/>
  <c r="Z128" i="1"/>
  <c r="U57" i="1"/>
  <c r="K86" i="1"/>
  <c r="AD104" i="1"/>
  <c r="AX78" i="1"/>
  <c r="W122" i="1"/>
  <c r="AU96" i="1"/>
  <c r="W104" i="1"/>
  <c r="AR49" i="1"/>
  <c r="J49" i="1"/>
  <c r="H84" i="1"/>
  <c r="L104" i="1"/>
  <c r="O125" i="1"/>
  <c r="AC125" i="1"/>
  <c r="S125" i="1"/>
  <c r="AM125" i="1"/>
  <c r="AP96" i="1"/>
  <c r="X125" i="1"/>
  <c r="AV125" i="1"/>
  <c r="F125" i="1"/>
  <c r="AQ125" i="1"/>
  <c r="AA96" i="1"/>
  <c r="AT125" i="1"/>
  <c r="H125" i="1"/>
  <c r="AF125" i="1"/>
  <c r="AS125" i="1"/>
  <c r="AJ125" i="1"/>
  <c r="R125" i="1"/>
  <c r="J78" i="1"/>
  <c r="P83" i="1"/>
  <c r="AL83" i="1"/>
  <c r="AF83" i="1"/>
  <c r="AC98" i="1"/>
  <c r="E117" i="1"/>
  <c r="P117" i="1"/>
  <c r="K139" i="1"/>
  <c r="AT139" i="1"/>
  <c r="AA117" i="1"/>
  <c r="AO78" i="1"/>
  <c r="AU83" i="1"/>
  <c r="Y90" i="1"/>
  <c r="V90" i="1"/>
  <c r="AK117" i="1"/>
  <c r="AJ117" i="1"/>
  <c r="AN117" i="1"/>
  <c r="AM117" i="1"/>
  <c r="AD117" i="1"/>
  <c r="AO117" i="1"/>
  <c r="AF117" i="1"/>
  <c r="AR117" i="1"/>
  <c r="AH78" i="1"/>
  <c r="AP83" i="1"/>
  <c r="AI78" i="1"/>
  <c r="Q78" i="1"/>
  <c r="AG78" i="1"/>
  <c r="AS78" i="1"/>
  <c r="AC83" i="1"/>
  <c r="L83" i="1"/>
  <c r="K83" i="1"/>
  <c r="N90" i="1"/>
  <c r="D117" i="1"/>
  <c r="AE117" i="1"/>
  <c r="AA78" i="1"/>
  <c r="P78" i="1"/>
  <c r="AK78" i="1"/>
  <c r="E83" i="1"/>
  <c r="AK83" i="1"/>
  <c r="U117" i="1"/>
  <c r="AG117" i="1"/>
  <c r="S139" i="1"/>
  <c r="E139" i="1"/>
  <c r="J189" i="1"/>
  <c r="AL157" i="1"/>
  <c r="AF59" i="1"/>
  <c r="AT171" i="1"/>
  <c r="O49" i="1"/>
  <c r="AX84" i="1"/>
  <c r="AB189" i="1"/>
  <c r="AK81" i="1"/>
  <c r="AV82" i="1"/>
  <c r="AS74" i="1"/>
  <c r="AB92" i="1"/>
  <c r="AD109" i="1"/>
  <c r="AO109" i="1"/>
  <c r="Q112" i="1"/>
  <c r="U122" i="1"/>
  <c r="R122" i="1"/>
  <c r="D189" i="1"/>
  <c r="AJ189" i="1"/>
  <c r="AV189" i="1"/>
  <c r="N74" i="1"/>
  <c r="O139" i="1"/>
  <c r="H139" i="1"/>
  <c r="AJ171" i="1"/>
  <c r="U59" i="1"/>
  <c r="L208" i="1"/>
  <c r="E74" i="1"/>
  <c r="P66" i="1"/>
  <c r="L59" i="1"/>
  <c r="J84" i="1"/>
  <c r="AW113" i="1"/>
  <c r="K113" i="1"/>
  <c r="AI113" i="1"/>
  <c r="AR122" i="1"/>
  <c r="M122" i="1"/>
  <c r="AS122" i="1"/>
  <c r="D113" i="1"/>
  <c r="AB59" i="1"/>
  <c r="N82" i="1"/>
  <c r="U82" i="1"/>
  <c r="I78" i="1"/>
  <c r="W77" i="1"/>
  <c r="AC78" i="1"/>
  <c r="K78" i="1"/>
  <c r="N84" i="1"/>
  <c r="AR74" i="1"/>
  <c r="I83" i="1"/>
  <c r="M83" i="1"/>
  <c r="N83" i="1"/>
  <c r="G83" i="1"/>
  <c r="AX74" i="1"/>
  <c r="H96" i="1"/>
  <c r="J90" i="1"/>
  <c r="O96" i="1"/>
  <c r="Q90" i="1"/>
  <c r="AG90" i="1"/>
  <c r="E96" i="1"/>
  <c r="G90" i="1"/>
  <c r="AC96" i="1"/>
  <c r="F90" i="1"/>
  <c r="S96" i="1"/>
  <c r="AT90" i="1"/>
  <c r="L90" i="1"/>
  <c r="U107" i="1"/>
  <c r="AW107" i="1"/>
  <c r="AC117" i="1"/>
  <c r="AO113" i="1"/>
  <c r="K117" i="1"/>
  <c r="AJ112" i="1"/>
  <c r="W117" i="1"/>
  <c r="AQ112" i="1"/>
  <c r="V117" i="1"/>
  <c r="AA113" i="1"/>
  <c r="S117" i="1"/>
  <c r="AF123" i="1"/>
  <c r="K122" i="1"/>
  <c r="E122" i="1"/>
  <c r="AK122" i="1"/>
  <c r="AV122" i="1"/>
  <c r="J96" i="1"/>
  <c r="AE96" i="1"/>
  <c r="F96" i="1"/>
  <c r="AA122" i="1"/>
  <c r="X139" i="1"/>
  <c r="AU122" i="1"/>
  <c r="AE113" i="1"/>
  <c r="AS113" i="1"/>
  <c r="R96" i="1"/>
  <c r="AI179" i="1"/>
  <c r="T59" i="1"/>
  <c r="W59" i="1"/>
  <c r="H123" i="1"/>
  <c r="L113" i="1"/>
  <c r="AA66" i="1"/>
  <c r="AO77" i="1"/>
  <c r="AC82" i="1"/>
  <c r="T78" i="1"/>
  <c r="AS84" i="1"/>
  <c r="V84" i="1"/>
  <c r="AB74" i="1"/>
  <c r="Q83" i="1"/>
  <c r="U83" i="1"/>
  <c r="V83" i="1"/>
  <c r="O83" i="1"/>
  <c r="S83" i="1"/>
  <c r="AA74" i="1"/>
  <c r="G96" i="1"/>
  <c r="I90" i="1"/>
  <c r="X90" i="1"/>
  <c r="T96" i="1"/>
  <c r="K96" i="1"/>
  <c r="AL90" i="1"/>
  <c r="D90" i="1"/>
  <c r="N98" i="1"/>
  <c r="AE107" i="1"/>
  <c r="AD98" i="1"/>
  <c r="M107" i="1"/>
  <c r="AQ107" i="1"/>
  <c r="P107" i="1"/>
  <c r="AB117" i="1"/>
  <c r="T117" i="1"/>
  <c r="AG113" i="1"/>
  <c r="S112" i="1"/>
  <c r="O117" i="1"/>
  <c r="N117" i="1"/>
  <c r="R113" i="1"/>
  <c r="O123" i="1"/>
  <c r="AC122" i="1"/>
  <c r="AN122" i="1"/>
  <c r="AJ139" i="1"/>
  <c r="I96" i="1"/>
  <c r="P139" i="1"/>
  <c r="AL113" i="1"/>
  <c r="AT113" i="1"/>
  <c r="AI96" i="1"/>
  <c r="AO122" i="1"/>
  <c r="V59" i="1"/>
  <c r="AG77" i="1"/>
  <c r="AW78" i="1"/>
  <c r="L78" i="1"/>
  <c r="AB83" i="1"/>
  <c r="AF84" i="1"/>
  <c r="H83" i="1"/>
  <c r="Y83" i="1"/>
  <c r="AD83" i="1"/>
  <c r="AE83" i="1"/>
  <c r="W83" i="1"/>
  <c r="AQ83" i="1"/>
  <c r="AI83" i="1"/>
  <c r="AO74" i="1"/>
  <c r="H90" i="1"/>
  <c r="L96" i="1"/>
  <c r="AD90" i="1"/>
  <c r="D107" i="1"/>
  <c r="V107" i="1"/>
  <c r="M98" i="1"/>
  <c r="H107" i="1"/>
  <c r="AL117" i="1"/>
  <c r="AP113" i="1"/>
  <c r="L117" i="1"/>
  <c r="X113" i="1"/>
  <c r="AW117" i="1"/>
  <c r="G117" i="1"/>
  <c r="F117" i="1"/>
  <c r="J113" i="1"/>
  <c r="AM122" i="1"/>
  <c r="V123" i="1"/>
  <c r="T122" i="1"/>
  <c r="AX123" i="1"/>
  <c r="AG131" i="1"/>
  <c r="AF122" i="1"/>
  <c r="AB139" i="1"/>
  <c r="AW171" i="1"/>
  <c r="U126" i="1"/>
  <c r="Y139" i="1"/>
  <c r="AQ92" i="1"/>
  <c r="N113" i="1"/>
  <c r="O168" i="1"/>
  <c r="AD59" i="1"/>
  <c r="AG84" i="1"/>
  <c r="AC84" i="1"/>
  <c r="Y113" i="1"/>
  <c r="H113" i="1"/>
  <c r="AJ113" i="1"/>
  <c r="V122" i="1"/>
  <c r="AT122" i="1"/>
  <c r="AJ122" i="1"/>
  <c r="AT123" i="1"/>
  <c r="D122" i="1"/>
  <c r="AB123" i="1"/>
  <c r="O122" i="1"/>
  <c r="AM113" i="1"/>
  <c r="R78" i="1"/>
  <c r="AP78" i="1"/>
  <c r="X78" i="1"/>
  <c r="AR78" i="1"/>
  <c r="AI74" i="1"/>
  <c r="R83" i="1"/>
  <c r="AG83" i="1"/>
  <c r="AX83" i="1"/>
  <c r="T83" i="1"/>
  <c r="D83" i="1"/>
  <c r="AV83" i="1"/>
  <c r="AR83" i="1"/>
  <c r="F74" i="1"/>
  <c r="AG96" i="1"/>
  <c r="AI90" i="1"/>
  <c r="AN96" i="1"/>
  <c r="AJ92" i="1"/>
  <c r="AP90" i="1"/>
  <c r="M86" i="1"/>
  <c r="AD96" i="1"/>
  <c r="AF90" i="1"/>
  <c r="AJ86" i="1"/>
  <c r="AE90" i="1"/>
  <c r="AB90" i="1"/>
  <c r="AR96" i="1"/>
  <c r="E90" i="1"/>
  <c r="AK90" i="1"/>
  <c r="G107" i="1"/>
  <c r="M117" i="1"/>
  <c r="Q113" i="1"/>
  <c r="AP117" i="1"/>
  <c r="X117" i="1"/>
  <c r="AV117" i="1"/>
  <c r="AB113" i="1"/>
  <c r="AU117" i="1"/>
  <c r="N122" i="1"/>
  <c r="AD122" i="1"/>
  <c r="U123" i="1"/>
  <c r="AI123" i="1"/>
  <c r="AG123" i="1"/>
  <c r="G122" i="1"/>
  <c r="Y122" i="1"/>
  <c r="AI122" i="1"/>
  <c r="E92" i="1"/>
  <c r="V78" i="1"/>
  <c r="W113" i="1"/>
  <c r="AC208" i="1"/>
  <c r="C151" i="1"/>
  <c r="AG151" i="1" s="1"/>
  <c r="AJ157" i="1"/>
  <c r="AU49" i="1"/>
  <c r="AP171" i="1"/>
  <c r="AJ81" i="1"/>
  <c r="Q96" i="1"/>
  <c r="AL125" i="1"/>
  <c r="AR66" i="1"/>
  <c r="AM107" i="1"/>
  <c r="AT107" i="1"/>
  <c r="AJ107" i="1"/>
  <c r="X107" i="1"/>
  <c r="AA114" i="1"/>
  <c r="AE110" i="1"/>
  <c r="AH114" i="1"/>
  <c r="AE123" i="1"/>
  <c r="AD123" i="1"/>
  <c r="K131" i="1"/>
  <c r="AO123" i="1"/>
  <c r="AL153" i="1"/>
  <c r="AS153" i="1"/>
  <c r="AM157" i="1"/>
  <c r="AD157" i="1"/>
  <c r="D157" i="1"/>
  <c r="F168" i="1"/>
  <c r="AP153" i="1"/>
  <c r="N114" i="1"/>
  <c r="M114" i="1"/>
  <c r="AO114" i="1"/>
  <c r="U114" i="1"/>
  <c r="K49" i="1"/>
  <c r="X114" i="1"/>
  <c r="AK114" i="1"/>
  <c r="J66" i="1"/>
  <c r="W93" i="1"/>
  <c r="W107" i="1"/>
  <c r="E107" i="1"/>
  <c r="K100" i="1"/>
  <c r="AQ109" i="1"/>
  <c r="AE109" i="1"/>
  <c r="V109" i="1"/>
  <c r="Y100" i="1"/>
  <c r="AM100" i="1"/>
  <c r="AN100" i="1"/>
  <c r="I114" i="1"/>
  <c r="AJ114" i="1"/>
  <c r="W123" i="1"/>
  <c r="AS123" i="1"/>
  <c r="F123" i="1"/>
  <c r="AC123" i="1"/>
  <c r="S123" i="1"/>
  <c r="AH123" i="1"/>
  <c r="P123" i="1"/>
  <c r="H136" i="1"/>
  <c r="AM136" i="1"/>
  <c r="AC136" i="1"/>
  <c r="AX136" i="1"/>
  <c r="Q157" i="1"/>
  <c r="T153" i="1"/>
  <c r="F157" i="1"/>
  <c r="E157" i="1"/>
  <c r="X115" i="1"/>
  <c r="P49" i="1"/>
  <c r="AA136" i="1"/>
  <c r="E114" i="1"/>
  <c r="V89" i="1"/>
  <c r="AK107" i="1"/>
  <c r="S114" i="1"/>
  <c r="G123" i="1"/>
  <c r="L123" i="1"/>
  <c r="R123" i="1"/>
  <c r="I123" i="1"/>
  <c r="H131" i="1"/>
  <c r="P115" i="1"/>
  <c r="AQ136" i="1"/>
  <c r="AM114" i="1"/>
  <c r="AF114" i="1"/>
  <c r="AR107" i="1"/>
  <c r="R107" i="1"/>
  <c r="AG107" i="1"/>
  <c r="AI114" i="1"/>
  <c r="AP114" i="1"/>
  <c r="Y110" i="1"/>
  <c r="H110" i="1"/>
  <c r="W131" i="1"/>
  <c r="AU123" i="1"/>
  <c r="AL123" i="1"/>
  <c r="D123" i="1"/>
  <c r="R115" i="1"/>
  <c r="O114" i="1"/>
  <c r="G114" i="1"/>
  <c r="AA157" i="1"/>
  <c r="K153" i="1"/>
  <c r="AF189" i="1"/>
  <c r="Y157" i="1"/>
  <c r="AH157" i="1"/>
  <c r="P38" i="1"/>
  <c r="AK150" i="1"/>
  <c r="H150" i="1"/>
  <c r="AK57" i="1"/>
  <c r="AJ59" i="1"/>
  <c r="AB81" i="1"/>
  <c r="R74" i="1"/>
  <c r="AW74" i="1"/>
  <c r="M93" i="1"/>
  <c r="E86" i="1"/>
  <c r="AI102" i="1"/>
  <c r="AJ104" i="1"/>
  <c r="AL104" i="1"/>
  <c r="AJ119" i="1"/>
  <c r="AH125" i="1"/>
  <c r="AU125" i="1"/>
  <c r="AI125" i="1"/>
  <c r="AC189" i="1"/>
  <c r="H189" i="1"/>
  <c r="AS38" i="1"/>
  <c r="C149" i="1"/>
  <c r="AP149" i="1" s="1"/>
  <c r="S66" i="1"/>
  <c r="F189" i="1"/>
  <c r="T82" i="1"/>
  <c r="AO82" i="1"/>
  <c r="AN82" i="1"/>
  <c r="AN74" i="1"/>
  <c r="AM74" i="1"/>
  <c r="AL86" i="1"/>
  <c r="G98" i="1"/>
  <c r="U128" i="1"/>
  <c r="AL189" i="1"/>
  <c r="AM189" i="1"/>
  <c r="O189" i="1"/>
  <c r="AA104" i="1"/>
  <c r="C167" i="1"/>
  <c r="AE167" i="1" s="1"/>
  <c r="E57" i="1"/>
  <c r="AS59" i="1"/>
  <c r="AE59" i="1"/>
  <c r="L82" i="1"/>
  <c r="G82" i="1"/>
  <c r="AJ74" i="1"/>
  <c r="U86" i="1"/>
  <c r="AW93" i="1"/>
  <c r="J119" i="1"/>
  <c r="AS189" i="1"/>
  <c r="M125" i="1"/>
  <c r="AX125" i="1"/>
  <c r="C152" i="1"/>
  <c r="AQ152" i="1" s="1"/>
  <c r="X157" i="1"/>
  <c r="AB110" i="1"/>
  <c r="AD131" i="1"/>
  <c r="I131" i="1"/>
  <c r="AP139" i="1"/>
  <c r="AW139" i="1"/>
  <c r="AN114" i="1"/>
  <c r="AC114" i="1"/>
  <c r="AS114" i="1"/>
  <c r="AQ114" i="1"/>
  <c r="AV78" i="1"/>
  <c r="AD125" i="1"/>
  <c r="M49" i="1"/>
  <c r="G150" i="1"/>
  <c r="V150" i="1"/>
  <c r="N150" i="1"/>
  <c r="U110" i="1"/>
  <c r="P119" i="1"/>
  <c r="D128" i="1"/>
  <c r="S128" i="1"/>
  <c r="AR131" i="1"/>
  <c r="K59" i="1"/>
  <c r="AB111" i="1"/>
  <c r="N59" i="1"/>
  <c r="T81" i="1"/>
  <c r="K81" i="1"/>
  <c r="R84" i="1"/>
  <c r="K74" i="1"/>
  <c r="Q74" i="1"/>
  <c r="AP74" i="1"/>
  <c r="X74" i="1"/>
  <c r="M74" i="1"/>
  <c r="K92" i="1"/>
  <c r="AE98" i="1"/>
  <c r="E98" i="1"/>
  <c r="AR98" i="1"/>
  <c r="L98" i="1"/>
  <c r="AF112" i="1"/>
  <c r="AJ130" i="1"/>
  <c r="AB141" i="1"/>
  <c r="U174" i="1"/>
  <c r="AF171" i="1"/>
  <c r="AK138" i="1"/>
  <c r="AX77" i="1"/>
  <c r="AS92" i="1"/>
  <c r="AO87" i="1"/>
  <c r="AL141" i="1"/>
  <c r="G59" i="1"/>
  <c r="M59" i="1"/>
  <c r="D59" i="1"/>
  <c r="AX66" i="1"/>
  <c r="O77" i="1"/>
  <c r="P84" i="1"/>
  <c r="F59" i="1"/>
  <c r="E59" i="1"/>
  <c r="AR59" i="1"/>
  <c r="AO66" i="1"/>
  <c r="L81" i="1"/>
  <c r="AW77" i="1"/>
  <c r="G77" i="1"/>
  <c r="AL84" i="1"/>
  <c r="X84" i="1"/>
  <c r="I74" i="1"/>
  <c r="AG74" i="1"/>
  <c r="U74" i="1"/>
  <c r="V98" i="1"/>
  <c r="D98" i="1"/>
  <c r="G112" i="1"/>
  <c r="AT128" i="1"/>
  <c r="O143" i="1"/>
  <c r="K141" i="1"/>
  <c r="AO174" i="1"/>
  <c r="T171" i="1"/>
  <c r="L138" i="1"/>
  <c r="AL92" i="1"/>
  <c r="AF87" i="1"/>
  <c r="X171" i="1"/>
  <c r="AU59" i="1"/>
  <c r="Q111" i="1"/>
  <c r="I112" i="1"/>
  <c r="AC130" i="1"/>
  <c r="R138" i="1"/>
  <c r="AJ179" i="1"/>
  <c r="AK193" i="1"/>
  <c r="X92" i="1"/>
  <c r="AS150" i="1"/>
  <c r="AG189" i="1"/>
  <c r="AT59" i="1"/>
  <c r="AK59" i="1"/>
  <c r="S59" i="1"/>
  <c r="AJ66" i="1"/>
  <c r="AL81" i="1"/>
  <c r="Y77" i="1"/>
  <c r="H77" i="1"/>
  <c r="AJ84" i="1"/>
  <c r="AM84" i="1"/>
  <c r="AV74" i="1"/>
  <c r="D74" i="1"/>
  <c r="V74" i="1"/>
  <c r="AG89" i="1"/>
  <c r="AP93" i="1"/>
  <c r="AG93" i="1"/>
  <c r="AV98" i="1"/>
  <c r="AN59" i="1"/>
  <c r="AM59" i="1"/>
  <c r="AL59" i="1"/>
  <c r="AC59" i="1"/>
  <c r="U81" i="1"/>
  <c r="AJ77" i="1"/>
  <c r="Y84" i="1"/>
  <c r="G84" i="1"/>
  <c r="O74" i="1"/>
  <c r="AK74" i="1"/>
  <c r="AE74" i="1"/>
  <c r="AH93" i="1"/>
  <c r="P93" i="1"/>
  <c r="F107" i="1"/>
  <c r="AL98" i="1"/>
  <c r="AF98" i="1"/>
  <c r="P112" i="1"/>
  <c r="AK128" i="1"/>
  <c r="AN123" i="1"/>
  <c r="AM123" i="1"/>
  <c r="AJ123" i="1"/>
  <c r="N143" i="1"/>
  <c r="S143" i="1"/>
  <c r="E178" i="1"/>
  <c r="I105" i="1"/>
  <c r="AX107" i="1"/>
  <c r="P122" i="1"/>
  <c r="AH92" i="1"/>
  <c r="AD114" i="1"/>
  <c r="P114" i="1"/>
  <c r="H114" i="1"/>
  <c r="X193" i="1"/>
  <c r="F171" i="1"/>
  <c r="Q57" i="1"/>
  <c r="W98" i="1"/>
  <c r="X112" i="1"/>
  <c r="Y111" i="1"/>
  <c r="Y112" i="1"/>
  <c r="AO138" i="1"/>
  <c r="AS104" i="1"/>
  <c r="AV114" i="1"/>
  <c r="W87" i="1"/>
  <c r="E189" i="1"/>
  <c r="V200" i="1"/>
  <c r="U153" i="1"/>
  <c r="AT178" i="1"/>
  <c r="AG66" i="1"/>
  <c r="S57" i="1"/>
  <c r="AL208" i="1"/>
  <c r="V49" i="1"/>
  <c r="AE153" i="1"/>
  <c r="AD49" i="1"/>
  <c r="H157" i="1"/>
  <c r="AO59" i="1"/>
  <c r="AW84" i="1"/>
  <c r="AC104" i="1"/>
  <c r="AI104" i="1"/>
  <c r="AR109" i="1"/>
  <c r="T109" i="1"/>
  <c r="F109" i="1"/>
  <c r="AM109" i="1"/>
  <c r="Q109" i="1"/>
  <c r="AB115" i="1"/>
  <c r="J110" i="1"/>
  <c r="AF110" i="1"/>
  <c r="N131" i="1"/>
  <c r="K128" i="1"/>
  <c r="AT174" i="1"/>
  <c r="R171" i="1"/>
  <c r="G178" i="1"/>
  <c r="AX153" i="1"/>
  <c r="V139" i="1"/>
  <c r="AA115" i="1"/>
  <c r="W139" i="1"/>
  <c r="AI139" i="1"/>
  <c r="J104" i="1"/>
  <c r="V153" i="1"/>
  <c r="L49" i="1"/>
  <c r="AW96" i="1"/>
  <c r="AH147" i="1"/>
  <c r="S157" i="1"/>
  <c r="O153" i="1"/>
  <c r="AH66" i="1"/>
  <c r="AA84" i="1"/>
  <c r="O84" i="1"/>
  <c r="D84" i="1"/>
  <c r="AC93" i="1"/>
  <c r="AR93" i="1"/>
  <c r="K94" i="1"/>
  <c r="AB104" i="1"/>
  <c r="AJ98" i="1"/>
  <c r="E104" i="1"/>
  <c r="I66" i="1"/>
  <c r="Y78" i="1"/>
  <c r="H78" i="1"/>
  <c r="D78" i="1"/>
  <c r="AB78" i="1"/>
  <c r="AQ84" i="1"/>
  <c r="W84" i="1"/>
  <c r="U93" i="1"/>
  <c r="T93" i="1"/>
  <c r="AJ93" i="1"/>
  <c r="AQ93" i="1"/>
  <c r="T104" i="1"/>
  <c r="S104" i="1"/>
  <c r="AB98" i="1"/>
  <c r="AS98" i="1"/>
  <c r="AI100" i="1"/>
  <c r="K109" i="1"/>
  <c r="N109" i="1"/>
  <c r="AK109" i="1"/>
  <c r="AU109" i="1"/>
  <c r="H109" i="1"/>
  <c r="Y109" i="1"/>
  <c r="Q100" i="1"/>
  <c r="V100" i="1"/>
  <c r="O100" i="1"/>
  <c r="X100" i="1"/>
  <c r="S115" i="1"/>
  <c r="AI126" i="1"/>
  <c r="AX131" i="1"/>
  <c r="AE143" i="1"/>
  <c r="AF136" i="1"/>
  <c r="AE136" i="1"/>
  <c r="AS136" i="1"/>
  <c r="AB136" i="1"/>
  <c r="I136" i="1"/>
  <c r="M153" i="1"/>
  <c r="AE155" i="1"/>
  <c r="D153" i="1"/>
  <c r="AB153" i="1"/>
  <c r="V157" i="1"/>
  <c r="T157" i="1"/>
  <c r="K157" i="1"/>
  <c r="P174" i="1"/>
  <c r="M171" i="1"/>
  <c r="AU208" i="1"/>
  <c r="AM153" i="1"/>
  <c r="D139" i="1"/>
  <c r="AT115" i="1"/>
  <c r="AG139" i="1"/>
  <c r="AS139" i="1"/>
  <c r="X104" i="1"/>
  <c r="D49" i="1"/>
  <c r="AU153" i="1"/>
  <c r="J117" i="1"/>
  <c r="I84" i="1"/>
  <c r="F84" i="1"/>
  <c r="AV84" i="1"/>
  <c r="K84" i="1"/>
  <c r="E93" i="1"/>
  <c r="J93" i="1"/>
  <c r="AF93" i="1"/>
  <c r="D104" i="1"/>
  <c r="T98" i="1"/>
  <c r="AT104" i="1"/>
  <c r="AN98" i="1"/>
  <c r="AA109" i="1"/>
  <c r="E109" i="1"/>
  <c r="G109" i="1"/>
  <c r="X109" i="1"/>
  <c r="AP109" i="1"/>
  <c r="AN131" i="1"/>
  <c r="AC128" i="1"/>
  <c r="R128" i="1"/>
  <c r="K130" i="1"/>
  <c r="AX174" i="1"/>
  <c r="T100" i="1"/>
  <c r="O115" i="1"/>
  <c r="N94" i="1"/>
  <c r="F139" i="1"/>
  <c r="Q139" i="1"/>
  <c r="O104" i="1"/>
  <c r="AE139" i="1"/>
  <c r="F78" i="1"/>
  <c r="AM96" i="1"/>
  <c r="N96" i="1"/>
  <c r="O174" i="1"/>
  <c r="AK174" i="1"/>
  <c r="AE168" i="1"/>
  <c r="AW49" i="1"/>
  <c r="F82" i="1"/>
  <c r="H82" i="1"/>
  <c r="H126" i="1"/>
  <c r="AA195" i="1"/>
  <c r="AK93" i="1"/>
  <c r="I93" i="1"/>
  <c r="X93" i="1"/>
  <c r="G93" i="1"/>
  <c r="AB116" i="1"/>
  <c r="I119" i="1"/>
  <c r="J126" i="1"/>
  <c r="L227" i="1"/>
  <c r="F115" i="1"/>
  <c r="I115" i="1"/>
  <c r="AP115" i="1"/>
  <c r="AT78" i="1"/>
  <c r="V82" i="1"/>
  <c r="AW82" i="1"/>
  <c r="AJ126" i="1"/>
  <c r="S200" i="1"/>
  <c r="V227" i="1"/>
  <c r="Y49" i="1"/>
  <c r="K189" i="1"/>
  <c r="AI200" i="1"/>
  <c r="AD174" i="1"/>
  <c r="S189" i="1"/>
  <c r="K66" i="1"/>
  <c r="V73" i="1"/>
  <c r="AH74" i="1"/>
  <c r="AF74" i="1"/>
  <c r="AQ74" i="1"/>
  <c r="Y74" i="1"/>
  <c r="S74" i="1"/>
  <c r="L74" i="1"/>
  <c r="AD74" i="1"/>
  <c r="AU74" i="1"/>
  <c r="L89" i="1"/>
  <c r="AB89" i="1"/>
  <c r="V112" i="1"/>
  <c r="J112" i="1"/>
  <c r="AD130" i="1"/>
  <c r="L114" i="1"/>
  <c r="AE114" i="1"/>
  <c r="AU114" i="1"/>
  <c r="Q66" i="1"/>
  <c r="H74" i="1"/>
  <c r="T74" i="1"/>
  <c r="AL74" i="1"/>
  <c r="AE130" i="1"/>
  <c r="AR143" i="1"/>
  <c r="AO143" i="1"/>
  <c r="AG168" i="1"/>
  <c r="P57" i="1"/>
  <c r="W74" i="1"/>
  <c r="G74" i="1"/>
  <c r="J74" i="1"/>
  <c r="P74" i="1"/>
  <c r="AC74" i="1"/>
  <c r="V130" i="1"/>
  <c r="AL143" i="1"/>
  <c r="E145" i="1"/>
  <c r="AJ143" i="1"/>
  <c r="AB145" i="1"/>
  <c r="AA145" i="1"/>
  <c r="X143" i="1"/>
  <c r="X168" i="1"/>
  <c r="AN174" i="1"/>
  <c r="E73" i="1"/>
  <c r="R73" i="1"/>
  <c r="I73" i="1"/>
  <c r="AH138" i="1"/>
  <c r="P138" i="1"/>
  <c r="AR138" i="1"/>
  <c r="AT200" i="1"/>
  <c r="AD138" i="1"/>
  <c r="AA73" i="1"/>
  <c r="AV73" i="1"/>
  <c r="Y73" i="1"/>
  <c r="AM82" i="1"/>
  <c r="Q77" i="1"/>
  <c r="AB82" i="1"/>
  <c r="AS82" i="1"/>
  <c r="AN77" i="1"/>
  <c r="AB77" i="1"/>
  <c r="AH84" i="1"/>
  <c r="AT84" i="1"/>
  <c r="AU84" i="1"/>
  <c r="E84" i="1"/>
  <c r="AO102" i="1"/>
  <c r="AF119" i="1"/>
  <c r="AE119" i="1"/>
  <c r="S116" i="1"/>
  <c r="E110" i="1"/>
  <c r="AC119" i="1"/>
  <c r="AI110" i="1"/>
  <c r="AQ119" i="1"/>
  <c r="G110" i="1"/>
  <c r="F131" i="1"/>
  <c r="Y131" i="1"/>
  <c r="Y138" i="1"/>
  <c r="AJ138" i="1"/>
  <c r="E150" i="1"/>
  <c r="AX200" i="1"/>
  <c r="U200" i="1"/>
  <c r="G138" i="1"/>
  <c r="E77" i="1"/>
  <c r="X73" i="1"/>
  <c r="AF73" i="1"/>
  <c r="AN119" i="1"/>
  <c r="AM119" i="1"/>
  <c r="AK119" i="1"/>
  <c r="AD178" i="1"/>
  <c r="J200" i="1"/>
  <c r="T138" i="1"/>
  <c r="AU77" i="1"/>
  <c r="S73" i="1"/>
  <c r="AQ73" i="1"/>
  <c r="N73" i="1"/>
  <c r="AH73" i="1"/>
  <c r="AE82" i="1"/>
  <c r="I77" i="1"/>
  <c r="AT82" i="1"/>
  <c r="K82" i="1"/>
  <c r="AK82" i="1"/>
  <c r="AF77" i="1"/>
  <c r="S77" i="1"/>
  <c r="AP84" i="1"/>
  <c r="M84" i="1"/>
  <c r="U84" i="1"/>
  <c r="AD84" i="1"/>
  <c r="AK84" i="1"/>
  <c r="AR102" i="1"/>
  <c r="W119" i="1"/>
  <c r="V119" i="1"/>
  <c r="L119" i="1"/>
  <c r="AR110" i="1"/>
  <c r="R110" i="1"/>
  <c r="AI119" i="1"/>
  <c r="AX119" i="1"/>
  <c r="AO119" i="1"/>
  <c r="AT119" i="1"/>
  <c r="AC131" i="1"/>
  <c r="Q131" i="1"/>
  <c r="Q138" i="1"/>
  <c r="AB138" i="1"/>
  <c r="AI150" i="1"/>
  <c r="Q150" i="1"/>
  <c r="T200" i="1"/>
  <c r="AK195" i="1"/>
  <c r="M200" i="1"/>
  <c r="H138" i="1"/>
  <c r="U77" i="1"/>
  <c r="Y117" i="1"/>
  <c r="AK73" i="1"/>
  <c r="AR73" i="1"/>
  <c r="AM73" i="1"/>
  <c r="AX73" i="1"/>
  <c r="O119" i="1"/>
  <c r="N119" i="1"/>
  <c r="D119" i="1"/>
  <c r="AA119" i="1"/>
  <c r="AP119" i="1"/>
  <c r="AG119" i="1"/>
  <c r="AI138" i="1"/>
  <c r="I138" i="1"/>
  <c r="S138" i="1"/>
  <c r="AJ200" i="1"/>
  <c r="AU200" i="1"/>
  <c r="E200" i="1"/>
  <c r="AG200" i="1"/>
  <c r="W138" i="1"/>
  <c r="J77" i="1"/>
  <c r="AJ73" i="1"/>
  <c r="AT73" i="1"/>
  <c r="P73" i="1"/>
  <c r="G119" i="1"/>
  <c r="AR119" i="1"/>
  <c r="R119" i="1"/>
  <c r="Q119" i="1"/>
  <c r="X119" i="1"/>
  <c r="S133" i="1"/>
  <c r="AA138" i="1"/>
  <c r="AW138" i="1"/>
  <c r="K138" i="1"/>
  <c r="AB200" i="1"/>
  <c r="AM200" i="1"/>
  <c r="E138" i="1"/>
  <c r="AN138" i="1"/>
  <c r="AA77" i="1"/>
  <c r="AW57" i="1"/>
  <c r="O59" i="1"/>
  <c r="L153" i="1"/>
  <c r="AN153" i="1"/>
  <c r="AE73" i="1"/>
  <c r="AB73" i="1"/>
  <c r="G73" i="1"/>
  <c r="AO73" i="1"/>
  <c r="AP77" i="1"/>
  <c r="M82" i="1"/>
  <c r="X77" i="1"/>
  <c r="D82" i="1"/>
  <c r="AJ82" i="1"/>
  <c r="AG82" i="1"/>
  <c r="AF82" i="1"/>
  <c r="AB119" i="1"/>
  <c r="H119" i="1"/>
  <c r="J138" i="1"/>
  <c r="AG138" i="1"/>
  <c r="AQ200" i="1"/>
  <c r="F200" i="1"/>
  <c r="O138" i="1"/>
  <c r="AS138" i="1"/>
  <c r="U73" i="1"/>
  <c r="W73" i="1"/>
  <c r="AH77" i="1"/>
  <c r="E82" i="1"/>
  <c r="P77" i="1"/>
  <c r="X82" i="1"/>
  <c r="AR77" i="1"/>
  <c r="O82" i="1"/>
  <c r="L84" i="1"/>
  <c r="Q84" i="1"/>
  <c r="AI84" i="1"/>
  <c r="AE84" i="1"/>
  <c r="AN84" i="1"/>
  <c r="AO84" i="1"/>
  <c r="AU119" i="1"/>
  <c r="AS119" i="1"/>
  <c r="S119" i="1"/>
  <c r="O131" i="1"/>
  <c r="P133" i="1"/>
  <c r="V131" i="1"/>
  <c r="AL131" i="1"/>
  <c r="D131" i="1"/>
  <c r="P131" i="1"/>
  <c r="AX138" i="1"/>
  <c r="X138" i="1"/>
  <c r="M145" i="1"/>
  <c r="N141" i="1"/>
  <c r="AX195" i="1"/>
  <c r="AV138" i="1"/>
  <c r="M138" i="1"/>
  <c r="AI77" i="1"/>
  <c r="C202" i="1"/>
  <c r="AM193" i="1"/>
  <c r="Y189" i="1"/>
  <c r="AG150" i="1"/>
  <c r="AL195" i="1"/>
  <c r="AM208" i="1"/>
  <c r="L57" i="1"/>
  <c r="AR57" i="1"/>
  <c r="J109" i="1"/>
  <c r="AC109" i="1"/>
  <c r="AT109" i="1"/>
  <c r="AN109" i="1"/>
  <c r="AJ115" i="1"/>
  <c r="Y126" i="1"/>
  <c r="U131" i="1"/>
  <c r="AO126" i="1"/>
  <c r="AQ131" i="1"/>
  <c r="X145" i="1"/>
  <c r="AC141" i="1"/>
  <c r="Y150" i="1"/>
  <c r="AA155" i="1"/>
  <c r="L150" i="1"/>
  <c r="G159" i="1"/>
  <c r="AB168" i="1"/>
  <c r="F195" i="1"/>
  <c r="R208" i="1"/>
  <c r="AN115" i="1"/>
  <c r="AI115" i="1"/>
  <c r="AL115" i="1"/>
  <c r="R94" i="1"/>
  <c r="J115" i="1"/>
  <c r="AL57" i="1"/>
  <c r="D57" i="1"/>
  <c r="AJ57" i="1"/>
  <c r="I126" i="1"/>
  <c r="AG126" i="1"/>
  <c r="AF168" i="1"/>
  <c r="I159" i="1"/>
  <c r="O208" i="1"/>
  <c r="Q227" i="1"/>
  <c r="G141" i="1"/>
  <c r="U115" i="1"/>
  <c r="AS115" i="1"/>
  <c r="AR115" i="1"/>
  <c r="AX115" i="1"/>
  <c r="AQ57" i="1"/>
  <c r="AC100" i="1"/>
  <c r="F174" i="1"/>
  <c r="M57" i="1"/>
  <c r="AS57" i="1"/>
  <c r="K57" i="1"/>
  <c r="U141" i="1"/>
  <c r="R147" i="1"/>
  <c r="AT195" i="1"/>
  <c r="AE227" i="1"/>
  <c r="AI195" i="1"/>
  <c r="AP57" i="1"/>
  <c r="O57" i="1"/>
  <c r="T57" i="1"/>
  <c r="AJ103" i="1"/>
  <c r="W111" i="1"/>
  <c r="J111" i="1"/>
  <c r="AX126" i="1"/>
  <c r="S126" i="1"/>
  <c r="Q145" i="1"/>
  <c r="AO145" i="1"/>
  <c r="AK141" i="1"/>
  <c r="G145" i="1"/>
  <c r="AF147" i="1"/>
  <c r="AD147" i="1"/>
  <c r="AA208" i="1"/>
  <c r="AJ227" i="1"/>
  <c r="Y115" i="1"/>
  <c r="AC115" i="1"/>
  <c r="AW94" i="1"/>
  <c r="AG115" i="1"/>
  <c r="AL93" i="1"/>
  <c r="U94" i="1"/>
  <c r="S92" i="1"/>
  <c r="AB93" i="1"/>
  <c r="S94" i="1"/>
  <c r="S86" i="1"/>
  <c r="AX93" i="1"/>
  <c r="R102" i="1"/>
  <c r="AK98" i="1"/>
  <c r="AS103" i="1"/>
  <c r="AO112" i="1"/>
  <c r="AM112" i="1"/>
  <c r="AR116" i="1"/>
  <c r="O112" i="1"/>
  <c r="AU112" i="1"/>
  <c r="F122" i="1"/>
  <c r="AT130" i="1"/>
  <c r="AL122" i="1"/>
  <c r="AB130" i="1"/>
  <c r="K126" i="1"/>
  <c r="AP145" i="1"/>
  <c r="G143" i="1"/>
  <c r="AP138" i="1"/>
  <c r="AD143" i="1"/>
  <c r="AG143" i="1"/>
  <c r="AG157" i="1"/>
  <c r="AE178" i="1"/>
  <c r="F179" i="1"/>
  <c r="R174" i="1"/>
  <c r="E171" i="1"/>
  <c r="AN193" i="1"/>
  <c r="AS195" i="1"/>
  <c r="Y195" i="1"/>
  <c r="AV86" i="1"/>
  <c r="Q122" i="1"/>
  <c r="V94" i="1"/>
  <c r="V138" i="1"/>
  <c r="AQ138" i="1"/>
  <c r="AO92" i="1"/>
  <c r="AN78" i="1"/>
  <c r="AJ49" i="1"/>
  <c r="C177" i="1"/>
  <c r="E94" i="1"/>
  <c r="AD86" i="1"/>
  <c r="W130" i="1"/>
  <c r="AU143" i="1"/>
  <c r="P143" i="1"/>
  <c r="L195" i="1"/>
  <c r="G94" i="1"/>
  <c r="Y92" i="1"/>
  <c r="AB122" i="1"/>
  <c r="O130" i="1"/>
  <c r="AM143" i="1"/>
  <c r="Q86" i="1"/>
  <c r="AV94" i="1"/>
  <c r="AN94" i="1"/>
  <c r="G49" i="1"/>
  <c r="AL94" i="1"/>
  <c r="AJ94" i="1"/>
  <c r="AR86" i="1"/>
  <c r="AB103" i="1"/>
  <c r="F130" i="1"/>
  <c r="T130" i="1"/>
  <c r="F143" i="1"/>
  <c r="O145" i="1"/>
  <c r="AT143" i="1"/>
  <c r="AB143" i="1"/>
  <c r="AJ145" i="1"/>
  <c r="AW143" i="1"/>
  <c r="AN147" i="1"/>
  <c r="P171" i="1"/>
  <c r="AH174" i="1"/>
  <c r="Y171" i="1"/>
  <c r="AH179" i="1"/>
  <c r="W195" i="1"/>
  <c r="AA178" i="1"/>
  <c r="AV178" i="1"/>
  <c r="U103" i="1"/>
  <c r="I143" i="1"/>
  <c r="Y94" i="1"/>
  <c r="J122" i="1"/>
  <c r="D92" i="1"/>
  <c r="AT49" i="1"/>
  <c r="T95" i="1"/>
  <c r="AT89" i="1"/>
  <c r="D89" i="1"/>
  <c r="Y89" i="1"/>
  <c r="L93" i="1"/>
  <c r="S93" i="1"/>
  <c r="L95" i="1"/>
  <c r="AI93" i="1"/>
  <c r="AU89" i="1"/>
  <c r="Y93" i="1"/>
  <c r="U89" i="1"/>
  <c r="H93" i="1"/>
  <c r="AV93" i="1"/>
  <c r="AP133" i="1"/>
  <c r="AT131" i="1"/>
  <c r="AK133" i="1"/>
  <c r="J131" i="1"/>
  <c r="H145" i="1"/>
  <c r="AS145" i="1"/>
  <c r="AT140" i="1"/>
  <c r="R81" i="1"/>
  <c r="I89" i="1"/>
  <c r="D93" i="1"/>
  <c r="AW89" i="1"/>
  <c r="K93" i="1"/>
  <c r="D95" i="1"/>
  <c r="AA93" i="1"/>
  <c r="AM89" i="1"/>
  <c r="AR95" i="1"/>
  <c r="Q93" i="1"/>
  <c r="E89" i="1"/>
  <c r="AN93" i="1"/>
  <c r="Y121" i="1"/>
  <c r="G133" i="1"/>
  <c r="AC145" i="1"/>
  <c r="AD95" i="1"/>
  <c r="F93" i="1"/>
  <c r="P150" i="1"/>
  <c r="AA200" i="1"/>
  <c r="AM95" i="1"/>
  <c r="AB95" i="1"/>
  <c r="K89" i="1"/>
  <c r="AD93" i="1"/>
  <c r="AE95" i="1"/>
  <c r="AS93" i="1"/>
  <c r="H89" i="1"/>
  <c r="S95" i="1"/>
  <c r="AO93" i="1"/>
  <c r="O93" i="1"/>
  <c r="AO121" i="1"/>
  <c r="I145" i="1"/>
  <c r="AJ140" i="1"/>
  <c r="AD145" i="1"/>
  <c r="R145" i="1"/>
  <c r="AF195" i="1"/>
  <c r="X89" i="1"/>
  <c r="F89" i="1"/>
  <c r="V95" i="1"/>
  <c r="AS95" i="1"/>
  <c r="AC89" i="1"/>
  <c r="AW145" i="1"/>
  <c r="W145" i="1"/>
  <c r="U145" i="1"/>
  <c r="J145" i="1"/>
  <c r="N93" i="1"/>
  <c r="AW157" i="1"/>
  <c r="AH200" i="1"/>
  <c r="AW121" i="1"/>
  <c r="H168" i="1"/>
  <c r="G168" i="1"/>
  <c r="AL159" i="1"/>
  <c r="R159" i="1"/>
  <c r="X189" i="1"/>
  <c r="U189" i="1"/>
  <c r="AU168" i="1"/>
  <c r="AR168" i="1"/>
  <c r="AQ168" i="1"/>
  <c r="C190" i="1"/>
  <c r="AM168" i="1"/>
  <c r="AJ168" i="1"/>
  <c r="O107" i="1"/>
  <c r="AD105" i="1"/>
  <c r="F98" i="1"/>
  <c r="AU107" i="1"/>
  <c r="D105" i="1"/>
  <c r="AT98" i="1"/>
  <c r="AS107" i="1"/>
  <c r="K98" i="1"/>
  <c r="AL107" i="1"/>
  <c r="S107" i="1"/>
  <c r="J107" i="1"/>
  <c r="AO107" i="1"/>
  <c r="F105" i="1"/>
  <c r="S98" i="1"/>
  <c r="Q121" i="1"/>
  <c r="AN168" i="1"/>
  <c r="N168" i="1"/>
  <c r="AO105" i="1"/>
  <c r="AN105" i="1"/>
  <c r="I189" i="1"/>
  <c r="K195" i="1"/>
  <c r="AT92" i="1"/>
  <c r="Q59" i="1"/>
  <c r="AT153" i="1"/>
  <c r="I49" i="1"/>
  <c r="AU159" i="1"/>
  <c r="AD159" i="1"/>
  <c r="AB227" i="1"/>
  <c r="V92" i="1"/>
  <c r="I92" i="1"/>
  <c r="O113" i="1"/>
  <c r="U49" i="1"/>
  <c r="AO150" i="1"/>
  <c r="P82" i="1"/>
  <c r="W82" i="1"/>
  <c r="AN107" i="1"/>
  <c r="AM98" i="1"/>
  <c r="N107" i="1"/>
  <c r="U98" i="1"/>
  <c r="T107" i="1"/>
  <c r="AD107" i="1"/>
  <c r="AB107" i="1"/>
  <c r="AI107" i="1"/>
  <c r="O98" i="1"/>
  <c r="H112" i="1"/>
  <c r="N112" i="1"/>
  <c r="T119" i="1"/>
  <c r="K119" i="1"/>
  <c r="Q110" i="1"/>
  <c r="Y119" i="1"/>
  <c r="AW110" i="1"/>
  <c r="AW119" i="1"/>
  <c r="O110" i="1"/>
  <c r="U111" i="1"/>
  <c r="AF131" i="1"/>
  <c r="T131" i="1"/>
  <c r="AR128" i="1"/>
  <c r="AW126" i="1"/>
  <c r="S131" i="1"/>
  <c r="X131" i="1"/>
  <c r="AB126" i="1"/>
  <c r="AG145" i="1"/>
  <c r="AN145" i="1"/>
  <c r="L145" i="1"/>
  <c r="AX150" i="1"/>
  <c r="AM150" i="1"/>
  <c r="AD150" i="1"/>
  <c r="AC150" i="1"/>
  <c r="AJ150" i="1"/>
  <c r="AN159" i="1"/>
  <c r="AK159" i="1"/>
  <c r="J159" i="1"/>
  <c r="AH178" i="1"/>
  <c r="N179" i="1"/>
  <c r="Q174" i="1"/>
  <c r="S171" i="1"/>
  <c r="AA171" i="1"/>
  <c r="AU171" i="1"/>
  <c r="AP193" i="1"/>
  <c r="K200" i="1"/>
  <c r="AU227" i="1"/>
  <c r="AQ95" i="1"/>
  <c r="AL77" i="1"/>
  <c r="AQ100" i="1"/>
  <c r="U92" i="1"/>
  <c r="J100" i="1"/>
  <c r="AN179" i="1"/>
  <c r="T49" i="1"/>
  <c r="AI208" i="1"/>
  <c r="AL49" i="1"/>
  <c r="AN111" i="1"/>
  <c r="AS111" i="1"/>
  <c r="AR111" i="1"/>
  <c r="L131" i="1"/>
  <c r="AL145" i="1"/>
  <c r="D145" i="1"/>
  <c r="AP150" i="1"/>
  <c r="AE150" i="1"/>
  <c r="M150" i="1"/>
  <c r="T150" i="1"/>
  <c r="K150" i="1"/>
  <c r="AF174" i="1"/>
  <c r="T179" i="1"/>
  <c r="Y174" i="1"/>
  <c r="D174" i="1"/>
  <c r="AI171" i="1"/>
  <c r="W171" i="1"/>
  <c r="I193" i="1"/>
  <c r="AV193" i="1"/>
  <c r="AR229" i="1"/>
  <c r="AI89" i="1"/>
  <c r="V77" i="1"/>
  <c r="R77" i="1"/>
  <c r="AS141" i="1"/>
  <c r="S141" i="1"/>
  <c r="I150" i="1"/>
  <c r="X150" i="1"/>
  <c r="O150" i="1"/>
  <c r="AB178" i="1"/>
  <c r="AG171" i="1"/>
  <c r="AL174" i="1"/>
  <c r="J174" i="1"/>
  <c r="P179" i="1"/>
  <c r="U171" i="1"/>
  <c r="H193" i="1"/>
  <c r="Y227" i="1"/>
  <c r="N145" i="1"/>
  <c r="AE77" i="1"/>
  <c r="AQ77" i="1"/>
  <c r="AC200" i="1"/>
  <c r="AO49" i="1"/>
  <c r="AD200" i="1"/>
  <c r="AH57" i="1"/>
  <c r="I200" i="1"/>
  <c r="AP49" i="1"/>
  <c r="X49" i="1"/>
  <c r="Y162" i="1"/>
  <c r="AS162" i="1"/>
  <c r="AH162" i="1"/>
  <c r="O162" i="1"/>
  <c r="AP162" i="1"/>
  <c r="W162" i="1"/>
  <c r="J162" i="1"/>
  <c r="AW162" i="1"/>
  <c r="AX162" i="1"/>
  <c r="R162" i="1"/>
  <c r="AJ162" i="1"/>
  <c r="AR162" i="1"/>
  <c r="I162" i="1"/>
  <c r="AF95" i="1"/>
  <c r="AA95" i="1"/>
  <c r="C181" i="1"/>
  <c r="I179" i="1"/>
  <c r="AO57" i="1"/>
  <c r="AE195" i="1"/>
  <c r="F95" i="1"/>
  <c r="AK95" i="1"/>
  <c r="K95" i="1"/>
  <c r="K112" i="1"/>
  <c r="AI112" i="1"/>
  <c r="AP112" i="1"/>
  <c r="G131" i="1"/>
  <c r="U130" i="1"/>
  <c r="AB128" i="1"/>
  <c r="AI128" i="1"/>
  <c r="R131" i="1"/>
  <c r="AD128" i="1"/>
  <c r="AH145" i="1"/>
  <c r="AD141" i="1"/>
  <c r="P145" i="1"/>
  <c r="AF145" i="1"/>
  <c r="T145" i="1"/>
  <c r="AM141" i="1"/>
  <c r="AO157" i="1"/>
  <c r="S150" i="1"/>
  <c r="AS179" i="1"/>
  <c r="K179" i="1"/>
  <c r="P193" i="1"/>
  <c r="O193" i="1"/>
  <c r="AS112" i="1"/>
  <c r="X105" i="1"/>
  <c r="AF81" i="1"/>
  <c r="AN139" i="1"/>
  <c r="G139" i="1"/>
  <c r="AR139" i="1"/>
  <c r="L139" i="1"/>
  <c r="AP94" i="1"/>
  <c r="I57" i="1"/>
  <c r="D114" i="1"/>
  <c r="W114" i="1"/>
  <c r="T114" i="1"/>
  <c r="M115" i="1"/>
  <c r="AF153" i="1"/>
  <c r="Q49" i="1"/>
  <c r="AR200" i="1"/>
  <c r="AI59" i="1"/>
  <c r="AK49" i="1"/>
  <c r="L189" i="1"/>
  <c r="AD115" i="1"/>
  <c r="AV150" i="1"/>
  <c r="AE49" i="1"/>
  <c r="Q153" i="1"/>
  <c r="M179" i="1"/>
  <c r="AH193" i="1"/>
  <c r="G228" i="1"/>
  <c r="AP95" i="1"/>
  <c r="AD119" i="1"/>
  <c r="AE115" i="1"/>
  <c r="V174" i="1"/>
  <c r="U162" i="1"/>
  <c r="C47" i="1"/>
  <c r="G174" i="1"/>
  <c r="AI162" i="1"/>
  <c r="AA162" i="1"/>
  <c r="AT162" i="1"/>
  <c r="AE200" i="1"/>
  <c r="AP200" i="1"/>
  <c r="AL200" i="1"/>
  <c r="AS94" i="1"/>
  <c r="L200" i="1"/>
  <c r="AO200" i="1"/>
  <c r="Q193" i="1"/>
  <c r="P195" i="1"/>
  <c r="K107" i="1"/>
  <c r="AA107" i="1"/>
  <c r="T116" i="1"/>
  <c r="F119" i="1"/>
  <c r="AD110" i="1"/>
  <c r="S110" i="1"/>
  <c r="AQ110" i="1"/>
  <c r="AR121" i="1"/>
  <c r="AU131" i="1"/>
  <c r="M131" i="1"/>
  <c r="M123" i="1"/>
  <c r="AK131" i="1"/>
  <c r="AK123" i="1"/>
  <c r="AJ131" i="1"/>
  <c r="AI131" i="1"/>
  <c r="AA123" i="1"/>
  <c r="AP131" i="1"/>
  <c r="Q123" i="1"/>
  <c r="AW131" i="1"/>
  <c r="AF143" i="1"/>
  <c r="T141" i="1"/>
  <c r="U143" i="1"/>
  <c r="AJ141" i="1"/>
  <c r="H143" i="1"/>
  <c r="V141" i="1"/>
  <c r="AA150" i="1"/>
  <c r="O157" i="1"/>
  <c r="S153" i="1"/>
  <c r="M147" i="1"/>
  <c r="AK147" i="1"/>
  <c r="F150" i="1"/>
  <c r="AT150" i="1"/>
  <c r="P168" i="1"/>
  <c r="W159" i="1"/>
  <c r="AE159" i="1"/>
  <c r="G162" i="1"/>
  <c r="AD162" i="1"/>
  <c r="X159" i="1"/>
  <c r="T178" i="1"/>
  <c r="H179" i="1"/>
  <c r="AW174" i="1"/>
  <c r="AA174" i="1"/>
  <c r="AS174" i="1"/>
  <c r="I171" i="1"/>
  <c r="AD171" i="1"/>
  <c r="AV171" i="1"/>
  <c r="D200" i="1"/>
  <c r="AU195" i="1"/>
  <c r="U195" i="1"/>
  <c r="AB195" i="1"/>
  <c r="AP195" i="1"/>
  <c r="X195" i="1"/>
  <c r="R193" i="1"/>
  <c r="I107" i="1"/>
  <c r="G105" i="1"/>
  <c r="AO94" i="1"/>
  <c r="AM138" i="1"/>
  <c r="AT138" i="1"/>
  <c r="AD92" i="1"/>
  <c r="AF200" i="1"/>
  <c r="I87" i="1"/>
  <c r="R153" i="1"/>
  <c r="AB157" i="1"/>
  <c r="L116" i="1"/>
  <c r="AM131" i="1"/>
  <c r="E131" i="1"/>
  <c r="AS131" i="1"/>
  <c r="AB131" i="1"/>
  <c r="AA131" i="1"/>
  <c r="AH131" i="1"/>
  <c r="AO131" i="1"/>
  <c r="W143" i="1"/>
  <c r="E143" i="1"/>
  <c r="R150" i="1"/>
  <c r="AW150" i="1"/>
  <c r="E147" i="1"/>
  <c r="AC147" i="1"/>
  <c r="S147" i="1"/>
  <c r="AL150" i="1"/>
  <c r="O159" i="1"/>
  <c r="V159" i="1"/>
  <c r="AT159" i="1"/>
  <c r="AS159" i="1"/>
  <c r="H159" i="1"/>
  <c r="T174" i="1"/>
  <c r="M174" i="1"/>
  <c r="I174" i="1"/>
  <c r="AI174" i="1"/>
  <c r="AC174" i="1"/>
  <c r="J171" i="1"/>
  <c r="AL171" i="1"/>
  <c r="AJ174" i="1"/>
  <c r="AG193" i="1"/>
  <c r="S193" i="1"/>
  <c r="AN195" i="1"/>
  <c r="M195" i="1"/>
  <c r="S195" i="1"/>
  <c r="AH195" i="1"/>
  <c r="N193" i="1"/>
  <c r="I94" i="1"/>
  <c r="AM78" i="1"/>
  <c r="O87" i="1"/>
  <c r="AJ153" i="1"/>
  <c r="AF57" i="1"/>
  <c r="V57" i="1"/>
  <c r="Y153" i="1"/>
  <c r="Q189" i="1"/>
  <c r="F141" i="1"/>
  <c r="V171" i="1"/>
  <c r="T193" i="1"/>
  <c r="E126" i="1"/>
  <c r="D143" i="1"/>
  <c r="R143" i="1"/>
  <c r="Q94" i="1"/>
  <c r="AF94" i="1"/>
  <c r="AH49" i="1"/>
  <c r="AV92" i="1"/>
  <c r="F92" i="1"/>
  <c r="AC92" i="1"/>
  <c r="O78" i="1"/>
  <c r="AD78" i="1"/>
  <c r="M77" i="1"/>
  <c r="AQ87" i="1"/>
  <c r="M189" i="1"/>
  <c r="D171" i="1"/>
  <c r="V189" i="1"/>
  <c r="AS168" i="1"/>
  <c r="AV112" i="1"/>
  <c r="AA112" i="1"/>
  <c r="AE112" i="1"/>
  <c r="T128" i="1"/>
  <c r="AA126" i="1"/>
  <c r="AP126" i="1"/>
  <c r="X126" i="1"/>
  <c r="M128" i="1"/>
  <c r="M141" i="1"/>
  <c r="L141" i="1"/>
  <c r="AR145" i="1"/>
  <c r="AF152" i="1"/>
  <c r="N159" i="1"/>
  <c r="T159" i="1"/>
  <c r="AF193" i="1"/>
  <c r="AR193" i="1"/>
  <c r="G195" i="1"/>
  <c r="E195" i="1"/>
  <c r="AC195" i="1"/>
  <c r="Q195" i="1"/>
  <c r="AW195" i="1"/>
  <c r="H229" i="1"/>
  <c r="AU193" i="1"/>
  <c r="Q141" i="1"/>
  <c r="AQ195" i="1"/>
  <c r="AN116" i="1"/>
  <c r="AX94" i="1"/>
  <c r="AT94" i="1"/>
  <c r="AI57" i="1"/>
  <c r="AA92" i="1"/>
  <c r="AP92" i="1"/>
  <c r="AU92" i="1"/>
  <c r="E78" i="1"/>
  <c r="G78" i="1"/>
  <c r="T113" i="1"/>
  <c r="F113" i="1"/>
  <c r="M113" i="1"/>
  <c r="AO141" i="1"/>
  <c r="AS77" i="1"/>
  <c r="AS49" i="1"/>
  <c r="AD87" i="1"/>
  <c r="T208" i="1"/>
  <c r="AH153" i="1"/>
  <c r="AN112" i="1"/>
  <c r="AR112" i="1"/>
  <c r="R112" i="1"/>
  <c r="AX112" i="1"/>
  <c r="F112" i="1"/>
  <c r="L128" i="1"/>
  <c r="R126" i="1"/>
  <c r="AH126" i="1"/>
  <c r="AQ128" i="1"/>
  <c r="P126" i="1"/>
  <c r="E128" i="1"/>
  <c r="E141" i="1"/>
  <c r="D141" i="1"/>
  <c r="AU141" i="1"/>
  <c r="AV157" i="1"/>
  <c r="F159" i="1"/>
  <c r="L159" i="1"/>
  <c r="G171" i="1"/>
  <c r="W193" i="1"/>
  <c r="AJ193" i="1"/>
  <c r="T195" i="1"/>
  <c r="I195" i="1"/>
  <c r="AG195" i="1"/>
  <c r="AE193" i="1"/>
  <c r="AV195" i="1"/>
  <c r="AG94" i="1"/>
  <c r="AP86" i="1"/>
  <c r="D86" i="1"/>
  <c r="AK94" i="1"/>
  <c r="H94" i="1"/>
  <c r="AX92" i="1"/>
  <c r="AN92" i="1"/>
  <c r="P92" i="1"/>
  <c r="AR92" i="1"/>
  <c r="AU78" i="1"/>
  <c r="M78" i="1"/>
  <c r="AF113" i="1"/>
  <c r="V113" i="1"/>
  <c r="AD113" i="1"/>
  <c r="AI94" i="1"/>
  <c r="AK77" i="1"/>
  <c r="AX189" i="1"/>
  <c r="S174" i="1"/>
  <c r="AT189" i="1"/>
  <c r="AK171" i="1"/>
  <c r="H57" i="1"/>
  <c r="AB86" i="1"/>
  <c r="AG112" i="1"/>
  <c r="W112" i="1"/>
  <c r="AB112" i="1"/>
  <c r="AH112" i="1"/>
  <c r="AJ128" i="1"/>
  <c r="Q126" i="1"/>
  <c r="AA128" i="1"/>
  <c r="K123" i="1"/>
  <c r="AQ123" i="1"/>
  <c r="AP123" i="1"/>
  <c r="AR126" i="1"/>
  <c r="AW123" i="1"/>
  <c r="Y145" i="1"/>
  <c r="AN143" i="1"/>
  <c r="V143" i="1"/>
  <c r="AV145" i="1"/>
  <c r="M143" i="1"/>
  <c r="AR141" i="1"/>
  <c r="AT145" i="1"/>
  <c r="K143" i="1"/>
  <c r="AK145" i="1"/>
  <c r="S145" i="1"/>
  <c r="AI145" i="1"/>
  <c r="AE141" i="1"/>
  <c r="AF157" i="1"/>
  <c r="AW193" i="1"/>
  <c r="T189" i="1"/>
  <c r="AR189" i="1"/>
  <c r="K193" i="1"/>
  <c r="AR195" i="1"/>
  <c r="AQ189" i="1"/>
  <c r="AK112" i="1"/>
  <c r="AA94" i="1"/>
  <c r="J94" i="1"/>
  <c r="AM94" i="1"/>
  <c r="AE94" i="1"/>
  <c r="T92" i="1"/>
  <c r="AM92" i="1"/>
  <c r="L92" i="1"/>
  <c r="F77" i="1"/>
  <c r="J92" i="1"/>
  <c r="O92" i="1"/>
  <c r="AI92" i="1"/>
  <c r="AL78" i="1"/>
  <c r="E113" i="1"/>
  <c r="G113" i="1"/>
  <c r="O94" i="1"/>
  <c r="G153" i="1"/>
  <c r="E119" i="1"/>
  <c r="AL119" i="1"/>
  <c r="AP229" i="1"/>
  <c r="E229" i="1"/>
  <c r="J59" i="1"/>
  <c r="AU150" i="1"/>
  <c r="AF150" i="1"/>
  <c r="AH150" i="1"/>
  <c r="J150" i="1"/>
  <c r="P153" i="1"/>
  <c r="P157" i="1"/>
  <c r="AC171" i="1"/>
  <c r="AC179" i="1"/>
  <c r="J195" i="1"/>
  <c r="AO195" i="1"/>
  <c r="AM195" i="1"/>
  <c r="N200" i="1"/>
  <c r="AJ195" i="1"/>
  <c r="Q200" i="1"/>
  <c r="AD195" i="1"/>
  <c r="V195" i="1"/>
  <c r="O195" i="1"/>
  <c r="AK200" i="1"/>
  <c r="AI153" i="1"/>
  <c r="H171" i="1"/>
  <c r="H174" i="1"/>
  <c r="C70" i="1"/>
  <c r="C69" i="1"/>
  <c r="X153" i="1"/>
  <c r="AN57" i="1"/>
  <c r="W57" i="1"/>
  <c r="AA147" i="1"/>
  <c r="AD189" i="1"/>
  <c r="G189" i="1"/>
  <c r="R189" i="1"/>
  <c r="V104" i="1"/>
  <c r="R117" i="1"/>
  <c r="AW104" i="1"/>
  <c r="N115" i="1"/>
  <c r="D115" i="1"/>
  <c r="AP107" i="1"/>
  <c r="H87" i="1"/>
  <c r="Q117" i="1"/>
  <c r="Y200" i="1"/>
  <c r="AP87" i="1"/>
  <c r="W115" i="1"/>
  <c r="I117" i="1"/>
  <c r="AO115" i="1"/>
  <c r="AO189" i="1"/>
  <c r="AW200" i="1"/>
  <c r="AH115" i="1"/>
  <c r="Q115" i="1"/>
  <c r="AU115" i="1"/>
  <c r="N104" i="1"/>
  <c r="W78" i="1"/>
  <c r="AE78" i="1"/>
  <c r="L115" i="1"/>
  <c r="E115" i="1"/>
  <c r="AN87" i="1"/>
  <c r="AI117" i="1"/>
  <c r="C206" i="1"/>
  <c r="Y87" i="1"/>
  <c r="AT87" i="1"/>
  <c r="AC66" i="1"/>
  <c r="C172" i="1"/>
  <c r="AG57" i="1"/>
  <c r="C40" i="1"/>
  <c r="AV168" i="1"/>
  <c r="AM159" i="1"/>
  <c r="V168" i="1"/>
  <c r="H162" i="1"/>
  <c r="AR159" i="1"/>
  <c r="AL162" i="1"/>
  <c r="AX159" i="1"/>
  <c r="P159" i="1"/>
  <c r="AE208" i="1"/>
  <c r="AI193" i="1"/>
  <c r="AE189" i="1"/>
  <c r="J168" i="1"/>
  <c r="AP105" i="1"/>
  <c r="W105" i="1"/>
  <c r="G115" i="1"/>
  <c r="AK115" i="1"/>
  <c r="AG104" i="1"/>
  <c r="AO104" i="1"/>
  <c r="N78" i="1"/>
  <c r="U78" i="1"/>
  <c r="AW115" i="1"/>
  <c r="O200" i="1"/>
  <c r="C56" i="1"/>
  <c r="AH189" i="1"/>
  <c r="C39" i="1"/>
  <c r="AV111" i="1"/>
  <c r="AO111" i="1"/>
  <c r="AH111" i="1"/>
  <c r="R111" i="1"/>
  <c r="D111" i="1"/>
  <c r="V111" i="1"/>
  <c r="AW111" i="1"/>
  <c r="AP111" i="1"/>
  <c r="AA111" i="1"/>
  <c r="L111" i="1"/>
  <c r="AE111" i="1"/>
  <c r="S111" i="1"/>
  <c r="AL111" i="1"/>
  <c r="AX111" i="1"/>
  <c r="AI111" i="1"/>
  <c r="T111" i="1"/>
  <c r="E111" i="1"/>
  <c r="AM111" i="1"/>
  <c r="H111" i="1"/>
  <c r="AK111" i="1"/>
  <c r="AQ111" i="1"/>
  <c r="K111" i="1"/>
  <c r="AC111" i="1"/>
  <c r="AD111" i="1"/>
  <c r="AU111" i="1"/>
  <c r="M111" i="1"/>
  <c r="G111" i="1"/>
  <c r="AT111" i="1"/>
  <c r="O111" i="1"/>
  <c r="AS140" i="1"/>
  <c r="F140" i="1"/>
  <c r="G140" i="1"/>
  <c r="AR140" i="1"/>
  <c r="AW140" i="1"/>
  <c r="K140" i="1"/>
  <c r="AD140" i="1"/>
  <c r="D140" i="1"/>
  <c r="L140" i="1"/>
  <c r="T140" i="1"/>
  <c r="AC140" i="1"/>
  <c r="AL140" i="1"/>
  <c r="Y140" i="1"/>
  <c r="J133" i="1"/>
  <c r="AR133" i="1"/>
  <c r="AS133" i="1"/>
  <c r="F133" i="1"/>
  <c r="O133" i="1"/>
  <c r="AO133" i="1"/>
  <c r="AV133" i="1"/>
  <c r="H133" i="1"/>
  <c r="Y133" i="1"/>
  <c r="R133" i="1"/>
  <c r="N133" i="1"/>
  <c r="W133" i="1"/>
  <c r="AW133" i="1"/>
  <c r="L133" i="1"/>
  <c r="AA133" i="1"/>
  <c r="V133" i="1"/>
  <c r="AF133" i="1"/>
  <c r="I133" i="1"/>
  <c r="K133" i="1"/>
  <c r="AI133" i="1"/>
  <c r="D133" i="1"/>
  <c r="AT133" i="1"/>
  <c r="AE133" i="1"/>
  <c r="AN133" i="1"/>
  <c r="Q133" i="1"/>
  <c r="AQ133" i="1"/>
  <c r="AM133" i="1"/>
  <c r="E133" i="1"/>
  <c r="M133" i="1"/>
  <c r="AF111" i="1"/>
  <c r="F111" i="1"/>
  <c r="AJ111" i="1"/>
  <c r="I111" i="1"/>
  <c r="AU133" i="1"/>
  <c r="AC133" i="1"/>
  <c r="AK140" i="1"/>
  <c r="Q228" i="1"/>
  <c r="H228" i="1"/>
  <c r="M228" i="1"/>
  <c r="R228" i="1"/>
  <c r="AW228" i="1"/>
  <c r="AT228" i="1"/>
  <c r="AQ228" i="1"/>
  <c r="AO228" i="1"/>
  <c r="AD228" i="1"/>
  <c r="AI228" i="1"/>
  <c r="AF228" i="1"/>
  <c r="L228" i="1"/>
  <c r="AG228" i="1"/>
  <c r="U228" i="1"/>
  <c r="J228" i="1"/>
  <c r="D228" i="1"/>
  <c r="T228" i="1"/>
  <c r="X228" i="1"/>
  <c r="AU228" i="1"/>
  <c r="AS228" i="1"/>
  <c r="AE228" i="1"/>
  <c r="AC228" i="1"/>
  <c r="AV228" i="1"/>
  <c r="AM228" i="1"/>
  <c r="O228" i="1"/>
  <c r="N228" i="1"/>
  <c r="AB228" i="1"/>
  <c r="AG111" i="1"/>
  <c r="AH133" i="1"/>
  <c r="S140" i="1"/>
  <c r="X111" i="1"/>
  <c r="AG133" i="1"/>
  <c r="AJ133" i="1"/>
  <c r="P111" i="1"/>
  <c r="X133" i="1"/>
  <c r="AB133" i="1"/>
  <c r="C146" i="1"/>
  <c r="C61" i="1"/>
  <c r="AS193" i="1"/>
  <c r="V193" i="1"/>
  <c r="D193" i="1"/>
  <c r="AB193" i="1"/>
  <c r="G193" i="1"/>
  <c r="AO193" i="1"/>
  <c r="Y193" i="1"/>
  <c r="H195" i="1"/>
  <c r="D195" i="1"/>
  <c r="N195" i="1"/>
  <c r="H92" i="1"/>
  <c r="AG92" i="1"/>
  <c r="R92" i="1"/>
  <c r="Q92" i="1"/>
  <c r="N92" i="1"/>
  <c r="AK92" i="1"/>
  <c r="M92" i="1"/>
  <c r="C166" i="1"/>
  <c r="C165" i="1"/>
  <c r="AA59" i="1"/>
  <c r="P59" i="1"/>
  <c r="AO110" i="1"/>
  <c r="AN110" i="1"/>
  <c r="K145" i="1"/>
  <c r="AQ145" i="1"/>
  <c r="V147" i="1"/>
  <c r="T147" i="1"/>
  <c r="AO168" i="1"/>
  <c r="AF159" i="1"/>
  <c r="W168" i="1"/>
  <c r="Q162" i="1"/>
  <c r="AO162" i="1"/>
  <c r="U159" i="1"/>
  <c r="AC159" i="1"/>
  <c r="AJ159" i="1"/>
  <c r="S168" i="1"/>
  <c r="M162" i="1"/>
  <c r="AP159" i="1"/>
  <c r="AB162" i="1"/>
  <c r="O171" i="1"/>
  <c r="J227" i="1"/>
  <c r="AX227" i="1"/>
  <c r="V162" i="1"/>
  <c r="X59" i="1"/>
  <c r="AV107" i="1"/>
  <c r="F147" i="1"/>
  <c r="AG162" i="1"/>
  <c r="M159" i="1"/>
  <c r="D159" i="1"/>
  <c r="AB159" i="1"/>
  <c r="K168" i="1"/>
  <c r="AQ159" i="1"/>
  <c r="AH159" i="1"/>
  <c r="S162" i="1"/>
  <c r="AD227" i="1"/>
  <c r="AI168" i="1"/>
  <c r="AX59" i="1"/>
  <c r="K171" i="1"/>
  <c r="H122" i="1"/>
  <c r="AQ122" i="1"/>
  <c r="AN150" i="1"/>
  <c r="AI147" i="1"/>
  <c r="X162" i="1"/>
  <c r="E159" i="1"/>
  <c r="AV162" i="1"/>
  <c r="S159" i="1"/>
  <c r="AQ167" i="1"/>
  <c r="AI159" i="1"/>
  <c r="Q167" i="1"/>
  <c r="Y159" i="1"/>
  <c r="AW159" i="1"/>
  <c r="AT227" i="1"/>
  <c r="M168" i="1"/>
  <c r="R168" i="1"/>
  <c r="I59" i="1"/>
  <c r="AT93" i="1"/>
  <c r="V93" i="1"/>
  <c r="AQ126" i="1"/>
  <c r="AL126" i="1"/>
  <c r="P162" i="1"/>
  <c r="AF162" i="1"/>
  <c r="AN162" i="1"/>
  <c r="K159" i="1"/>
  <c r="AA159" i="1"/>
  <c r="Q159" i="1"/>
  <c r="AO159" i="1"/>
  <c r="AE145" i="1"/>
  <c r="T84" i="1"/>
  <c r="AG59" i="1"/>
  <c r="S227" i="1"/>
  <c r="P227" i="1"/>
  <c r="AM227" i="1"/>
  <c r="AP227" i="1"/>
  <c r="AV179" i="1"/>
  <c r="AQ179" i="1"/>
  <c r="AX171" i="1"/>
  <c r="AM174" i="1"/>
  <c r="W174" i="1"/>
  <c r="AN171" i="1"/>
  <c r="N171" i="1"/>
  <c r="AQ171" i="1"/>
  <c r="AB174" i="1"/>
  <c r="AB171" i="1"/>
  <c r="N174" i="1"/>
  <c r="AV174" i="1"/>
  <c r="AG174" i="1"/>
  <c r="AV57" i="1"/>
  <c r="AO139" i="1"/>
  <c r="U139" i="1"/>
  <c r="AH139" i="1"/>
  <c r="AK139" i="1"/>
  <c r="AE57" i="1"/>
  <c r="AM104" i="1"/>
  <c r="AP104" i="1"/>
  <c r="Q104" i="1"/>
  <c r="AC77" i="1"/>
  <c r="AT57" i="1"/>
  <c r="C169" i="1"/>
  <c r="L171" i="1"/>
  <c r="AX49" i="1"/>
  <c r="C154" i="1"/>
  <c r="AU57" i="1"/>
  <c r="M139" i="1"/>
  <c r="C58" i="1"/>
  <c r="F153" i="1"/>
  <c r="S208" i="1"/>
  <c r="AQ208" i="1"/>
  <c r="W208" i="1"/>
  <c r="AD208" i="1"/>
  <c r="I208" i="1"/>
  <c r="AB208" i="1"/>
  <c r="AF208" i="1"/>
  <c r="H208" i="1"/>
  <c r="V208" i="1"/>
  <c r="AG208" i="1"/>
  <c r="Q208" i="1"/>
  <c r="M208" i="1"/>
  <c r="AN208" i="1"/>
  <c r="P208" i="1"/>
  <c r="Y208" i="1"/>
  <c r="U208" i="1"/>
  <c r="F208" i="1"/>
  <c r="AV208" i="1"/>
  <c r="X208" i="1"/>
  <c r="K208" i="1"/>
  <c r="C60" i="1"/>
  <c r="AV200" i="1"/>
  <c r="E162" i="1"/>
  <c r="AK162" i="1"/>
  <c r="AG159" i="1"/>
  <c r="AX228" i="1"/>
  <c r="AA228" i="1"/>
  <c r="E228" i="1"/>
  <c r="AN228" i="1"/>
  <c r="H227" i="1"/>
  <c r="AS227" i="1"/>
  <c r="T227" i="1"/>
  <c r="G227" i="1"/>
  <c r="AT168" i="1"/>
  <c r="AR227" i="1"/>
  <c r="AW128" i="1"/>
  <c r="E95" i="1"/>
  <c r="H105" i="1"/>
  <c r="R105" i="1"/>
  <c r="AQ98" i="1"/>
  <c r="N77" i="1"/>
  <c r="AM77" i="1"/>
  <c r="AG49" i="1"/>
  <c r="AW59" i="1"/>
  <c r="R59" i="1"/>
  <c r="AH59" i="1"/>
  <c r="AU139" i="1"/>
  <c r="W95" i="1"/>
  <c r="AN189" i="1"/>
  <c r="AB150" i="1"/>
  <c r="C72" i="1"/>
  <c r="AN200" i="1"/>
  <c r="AW227" i="1"/>
  <c r="E227" i="1"/>
  <c r="AC227" i="1"/>
  <c r="O227" i="1"/>
  <c r="R227" i="1"/>
  <c r="P128" i="1"/>
  <c r="AI98" i="1"/>
  <c r="AP59" i="1"/>
  <c r="AV59" i="1"/>
  <c r="D138" i="1"/>
  <c r="AF139" i="1"/>
  <c r="AW105" i="1"/>
  <c r="AT193" i="1"/>
  <c r="C207" i="1"/>
  <c r="C71" i="1"/>
  <c r="AT77" i="1"/>
  <c r="AA227" i="1"/>
  <c r="M227" i="1"/>
  <c r="AK227" i="1"/>
  <c r="AF227" i="1"/>
  <c r="AO86" i="1"/>
  <c r="AU86" i="1"/>
  <c r="Q98" i="1"/>
  <c r="H59" i="1"/>
  <c r="AW189" i="1"/>
  <c r="Q105" i="1"/>
  <c r="Y107" i="1"/>
  <c r="Q107" i="1"/>
  <c r="X95" i="1"/>
  <c r="AG227" i="1"/>
  <c r="I227" i="1"/>
  <c r="U227" i="1"/>
  <c r="F227" i="1"/>
  <c r="AV227" i="1"/>
  <c r="AO95" i="1"/>
  <c r="AC86" i="1"/>
  <c r="J143" i="1"/>
  <c r="V86" i="1"/>
  <c r="AO98" i="1"/>
  <c r="Y59" i="1"/>
  <c r="D77" i="1"/>
  <c r="AT105" i="1"/>
  <c r="C164" i="1"/>
  <c r="D178" i="1"/>
  <c r="V229" i="1"/>
  <c r="L229" i="1"/>
  <c r="AJ229" i="1"/>
  <c r="P229" i="1"/>
  <c r="AH229" i="1"/>
  <c r="O229" i="1"/>
  <c r="AO229" i="1"/>
  <c r="AK229" i="1"/>
  <c r="K229" i="1"/>
  <c r="AN229" i="1"/>
  <c r="I229" i="1"/>
  <c r="T229" i="1"/>
  <c r="S229" i="1"/>
  <c r="AV229" i="1"/>
  <c r="Q229" i="1"/>
  <c r="AV38" i="1"/>
  <c r="G38" i="1"/>
  <c r="AK38" i="1"/>
  <c r="AM38" i="1"/>
  <c r="I38" i="1"/>
  <c r="N38" i="1"/>
  <c r="J38" i="1"/>
  <c r="H38" i="1"/>
  <c r="K38" i="1"/>
  <c r="E38" i="1"/>
  <c r="AG38" i="1"/>
  <c r="AB38" i="1"/>
  <c r="D38" i="1"/>
  <c r="AD38" i="1"/>
  <c r="AO38" i="1"/>
  <c r="AJ38" i="1"/>
  <c r="L38" i="1"/>
  <c r="AL38" i="1"/>
  <c r="AW38" i="1"/>
  <c r="K178" i="1"/>
  <c r="AF229" i="1"/>
  <c r="AS229" i="1"/>
  <c r="T38" i="1"/>
  <c r="AG178" i="1"/>
  <c r="J178" i="1"/>
  <c r="X178" i="1"/>
  <c r="AL178" i="1"/>
  <c r="Y178" i="1"/>
  <c r="L178" i="1"/>
  <c r="S178" i="1"/>
  <c r="V178" i="1"/>
  <c r="AQ178" i="1"/>
  <c r="AP178" i="1"/>
  <c r="AC178" i="1"/>
  <c r="M178" i="1"/>
  <c r="AJ178" i="1"/>
  <c r="AM178" i="1"/>
  <c r="AX178" i="1"/>
  <c r="AK178" i="1"/>
  <c r="U178" i="1"/>
  <c r="AR178" i="1"/>
  <c r="Y229" i="1"/>
  <c r="AB229" i="1"/>
  <c r="N178" i="1"/>
  <c r="Q178" i="1"/>
  <c r="AW229" i="1"/>
  <c r="AR38" i="1"/>
  <c r="V38" i="1"/>
  <c r="AQ89" i="1"/>
  <c r="AE89" i="1"/>
  <c r="P89" i="1"/>
  <c r="AH89" i="1"/>
  <c r="S89" i="1"/>
  <c r="T89" i="1"/>
  <c r="M89" i="1"/>
  <c r="AO89" i="1"/>
  <c r="AJ89" i="1"/>
  <c r="AK89" i="1"/>
  <c r="AD89" i="1"/>
  <c r="AR89" i="1"/>
  <c r="AS89" i="1"/>
  <c r="AL89" i="1"/>
  <c r="N89" i="1"/>
  <c r="Q89" i="1"/>
  <c r="L102" i="1"/>
  <c r="F102" i="1"/>
  <c r="AH102" i="1"/>
  <c r="AA102" i="1"/>
  <c r="K102" i="1"/>
  <c r="AW102" i="1"/>
  <c r="W102" i="1"/>
  <c r="AB102" i="1"/>
  <c r="AK102" i="1"/>
  <c r="AJ102" i="1"/>
  <c r="J102" i="1"/>
  <c r="AE171" i="1"/>
  <c r="AE174" i="1"/>
  <c r="AE179" i="1"/>
  <c r="X66" i="1"/>
  <c r="AP66" i="1"/>
  <c r="AI66" i="1"/>
  <c r="AU66" i="1"/>
  <c r="G66" i="1"/>
  <c r="AB66" i="1"/>
  <c r="AW66" i="1"/>
  <c r="H66" i="1"/>
  <c r="Y66" i="1"/>
  <c r="R66" i="1"/>
  <c r="AR150" i="1"/>
  <c r="AR157" i="1"/>
  <c r="W153" i="1"/>
  <c r="W150" i="1"/>
  <c r="W157" i="1"/>
  <c r="W147" i="1"/>
  <c r="AR174" i="1"/>
  <c r="AR171" i="1"/>
  <c r="K73" i="1"/>
  <c r="AP73" i="1"/>
  <c r="AG73" i="1"/>
  <c r="AN73" i="1"/>
  <c r="AS73" i="1"/>
  <c r="D73" i="1"/>
  <c r="AL73" i="1"/>
  <c r="Q73" i="1"/>
  <c r="H73" i="1"/>
  <c r="O73" i="1"/>
  <c r="AI73" i="1"/>
  <c r="AC73" i="1"/>
  <c r="M73" i="1"/>
  <c r="AW73" i="1"/>
  <c r="F73" i="1"/>
  <c r="AU73" i="1"/>
  <c r="J73" i="1"/>
  <c r="L73" i="1"/>
  <c r="F178" i="1"/>
  <c r="I178" i="1"/>
  <c r="AG229" i="1"/>
  <c r="W178" i="1"/>
  <c r="M38" i="1"/>
  <c r="S38" i="1"/>
  <c r="AI81" i="1"/>
  <c r="F81" i="1"/>
  <c r="AS81" i="1"/>
  <c r="E81" i="1"/>
  <c r="AW81" i="1"/>
  <c r="S81" i="1"/>
  <c r="D81" i="1"/>
  <c r="AD81" i="1"/>
  <c r="AT81" i="1"/>
  <c r="AQ81" i="1"/>
  <c r="AR81" i="1"/>
  <c r="AC81" i="1"/>
  <c r="AS178" i="1"/>
  <c r="X229" i="1"/>
  <c r="AC229" i="1"/>
  <c r="U150" i="1"/>
  <c r="D150" i="1"/>
  <c r="AS171" i="1"/>
  <c r="AH227" i="1"/>
  <c r="AL227" i="1"/>
  <c r="N227" i="1"/>
  <c r="AN227" i="1"/>
  <c r="X227" i="1"/>
  <c r="Q140" i="1"/>
  <c r="AE86" i="1"/>
  <c r="AT86" i="1"/>
  <c r="AH171" i="1"/>
  <c r="E193" i="1"/>
  <c r="AA153" i="1"/>
  <c r="C176" i="1"/>
  <c r="AM115" i="1"/>
  <c r="X200" i="1"/>
  <c r="H153" i="1"/>
  <c r="P200" i="1"/>
  <c r="AI189" i="1"/>
  <c r="E208" i="1"/>
  <c r="AO153" i="1"/>
  <c r="AX57" i="1"/>
  <c r="AO140" i="1"/>
  <c r="L112" i="1"/>
  <c r="AL112" i="1"/>
  <c r="O86" i="1"/>
  <c r="L126" i="1"/>
  <c r="T115" i="1"/>
  <c r="I147" i="1"/>
  <c r="AN38" i="1"/>
  <c r="AA168" i="1"/>
  <c r="AM162" i="1"/>
  <c r="N162" i="1"/>
  <c r="K162" i="1"/>
  <c r="Q130" i="1"/>
  <c r="AH130" i="1"/>
  <c r="AU95" i="1"/>
  <c r="G95" i="1"/>
  <c r="Y95" i="1"/>
  <c r="AT95" i="1"/>
  <c r="O95" i="1"/>
  <c r="P95" i="1"/>
  <c r="Q95" i="1"/>
  <c r="AG95" i="1"/>
  <c r="R95" i="1"/>
  <c r="AV95" i="1"/>
  <c r="I95" i="1"/>
  <c r="H95" i="1"/>
  <c r="U95" i="1"/>
  <c r="K174" i="1"/>
  <c r="L174" i="1"/>
  <c r="AP174" i="1"/>
  <c r="X174" i="1"/>
  <c r="E174" i="1"/>
  <c r="AQ162" i="1"/>
  <c r="AL95" i="1"/>
  <c r="AW95" i="1"/>
  <c r="I168" i="1"/>
  <c r="AX95" i="1"/>
  <c r="N66" i="1"/>
  <c r="L66" i="1"/>
  <c r="AM66" i="1"/>
  <c r="AS66" i="1"/>
  <c r="W66" i="1"/>
  <c r="D66" i="1"/>
  <c r="AO171" i="1"/>
  <c r="AX193" i="1"/>
  <c r="AD193" i="1"/>
  <c r="Y57" i="1"/>
  <c r="AP38" i="1"/>
  <c r="R49" i="1"/>
  <c r="AO208" i="1"/>
  <c r="G208" i="1"/>
  <c r="AR208" i="1"/>
  <c r="Y228" i="1"/>
  <c r="V228" i="1"/>
  <c r="AL228" i="1"/>
  <c r="P228" i="1"/>
  <c r="AP228" i="1"/>
  <c r="AG128" i="1"/>
  <c r="Q81" i="1"/>
  <c r="X122" i="1"/>
  <c r="AG122" i="1"/>
  <c r="Q171" i="1"/>
  <c r="N138" i="1"/>
  <c r="T77" i="1"/>
  <c r="M193" i="1"/>
  <c r="AG153" i="1"/>
  <c r="C188" i="1"/>
  <c r="G57" i="1"/>
  <c r="R57" i="1"/>
  <c r="AQ153" i="1"/>
  <c r="AD77" i="1"/>
  <c r="AD73" i="1"/>
  <c r="C48" i="1"/>
  <c r="C170" i="1"/>
  <c r="AF49" i="1"/>
  <c r="N189" i="1"/>
  <c r="AV49" i="1"/>
  <c r="AX157" i="1"/>
  <c r="M102" i="1"/>
  <c r="AH98" i="1"/>
  <c r="AW155" i="1"/>
  <c r="C191" i="1"/>
  <c r="P189" i="1"/>
  <c r="AP189" i="1"/>
  <c r="U193" i="1"/>
  <c r="AK143" i="1"/>
  <c r="AG98" i="1"/>
  <c r="L162" i="1"/>
  <c r="Y38" i="1"/>
  <c r="AI178" i="1"/>
  <c r="AC193" i="1"/>
  <c r="AA193" i="1"/>
  <c r="L193" i="1"/>
  <c r="AL193" i="1"/>
  <c r="J193" i="1"/>
  <c r="AV104" i="1"/>
  <c r="F104" i="1"/>
  <c r="P104" i="1"/>
  <c r="R104" i="1"/>
  <c r="AN104" i="1"/>
  <c r="G104" i="1"/>
  <c r="R38" i="1"/>
  <c r="Q38" i="1"/>
  <c r="AQ38" i="1"/>
  <c r="AE38" i="1"/>
  <c r="AX38" i="1"/>
  <c r="AA38" i="1"/>
  <c r="F38" i="1"/>
  <c r="AU38" i="1"/>
  <c r="X38" i="1"/>
  <c r="AC38" i="1"/>
  <c r="U38" i="1"/>
  <c r="AH105" i="1"/>
  <c r="AF105" i="1"/>
  <c r="AQ105" i="1"/>
  <c r="AX105" i="1"/>
  <c r="AA105" i="1"/>
  <c r="AG105" i="1"/>
  <c r="O105" i="1"/>
  <c r="AI105" i="1"/>
  <c r="F49" i="1"/>
  <c r="H49" i="1"/>
  <c r="AK113" i="1"/>
  <c r="AC113" i="1"/>
  <c r="AV113" i="1"/>
  <c r="U113" i="1"/>
  <c r="L86" i="1"/>
  <c r="H86" i="1"/>
  <c r="AX86" i="1"/>
  <c r="I86" i="1"/>
  <c r="P86" i="1"/>
  <c r="AV153" i="1"/>
  <c r="C163" i="1"/>
  <c r="C161" i="1"/>
  <c r="G200" i="1"/>
  <c r="W94" i="1"/>
  <c r="P94" i="1"/>
  <c r="X94" i="1"/>
  <c r="T94" i="1"/>
  <c r="AC94" i="1"/>
  <c r="AU94" i="1"/>
  <c r="L94" i="1"/>
  <c r="W49" i="1"/>
  <c r="AP122" i="1"/>
  <c r="AH122" i="1"/>
  <c r="T139" i="1"/>
  <c r="AC139" i="1"/>
  <c r="AV139" i="1"/>
  <c r="AD139" i="1"/>
  <c r="I139" i="1"/>
  <c r="R139" i="1"/>
  <c r="AA139" i="1"/>
  <c r="AQ139" i="1"/>
  <c r="N139" i="1"/>
  <c r="AA49" i="1"/>
  <c r="Q143" i="1"/>
  <c r="R98" i="1"/>
  <c r="AU98" i="1"/>
  <c r="AC162" i="1"/>
  <c r="J139" i="1"/>
  <c r="AH104" i="1"/>
  <c r="AX122" i="1"/>
  <c r="W38" i="1"/>
  <c r="O38" i="1"/>
  <c r="C148" i="1"/>
  <c r="L143" i="1"/>
  <c r="X98" i="1"/>
  <c r="F162" i="1"/>
  <c r="E103" i="1"/>
  <c r="J105" i="1"/>
  <c r="AX104" i="1"/>
  <c r="AU174" i="1"/>
  <c r="C192" i="1"/>
  <c r="F86" i="1"/>
  <c r="AK86" i="1"/>
  <c r="AI143" i="1"/>
  <c r="AA86" i="1"/>
  <c r="Y98" i="1"/>
  <c r="S49" i="1"/>
  <c r="AU162" i="1"/>
  <c r="AL139" i="1"/>
  <c r="AV105" i="1"/>
  <c r="AQ193" i="1"/>
  <c r="AF38" i="1"/>
  <c r="J141" i="1"/>
  <c r="O141" i="1"/>
  <c r="H104" i="1"/>
  <c r="U138" i="1"/>
  <c r="AC138" i="1"/>
  <c r="AV115" i="1"/>
  <c r="T66" i="1"/>
  <c r="AF115" i="1"/>
  <c r="C201" i="1"/>
  <c r="C68" i="1"/>
  <c r="T73" i="1"/>
  <c r="AI38" i="1"/>
  <c r="AQ102" i="1"/>
  <c r="J57" i="1"/>
  <c r="AW178" i="1"/>
  <c r="C173" i="1"/>
  <c r="Z173" i="1" s="1"/>
  <c r="C175" i="1"/>
  <c r="AP179" i="1"/>
  <c r="AV159" i="1"/>
  <c r="AS200" i="1"/>
  <c r="H98" i="1"/>
  <c r="P98" i="1"/>
  <c r="AX98" i="1"/>
  <c r="AM103" i="1"/>
  <c r="D94" i="1"/>
  <c r="G102" i="1"/>
  <c r="G92" i="1"/>
  <c r="AT38" i="1"/>
  <c r="O89" i="1"/>
  <c r="AM57" i="1"/>
  <c r="AL138" i="1"/>
  <c r="F138" i="1"/>
  <c r="AC168" i="1"/>
  <c r="AB49" i="1"/>
  <c r="AN49" i="1"/>
  <c r="AQ94" i="1"/>
  <c r="I102" i="1"/>
  <c r="AF92" i="1"/>
  <c r="R89" i="1"/>
  <c r="N57" i="1"/>
  <c r="X57" i="1"/>
  <c r="AF138" i="1"/>
  <c r="C180" i="1"/>
  <c r="C194" i="1"/>
  <c r="AQ150" i="1"/>
  <c r="I122" i="1"/>
  <c r="AH38" i="1"/>
  <c r="F94" i="1"/>
  <c r="AM102" i="1"/>
  <c r="R103" i="1"/>
  <c r="AE138" i="1"/>
  <c r="C196" i="1"/>
  <c r="C62" i="1"/>
  <c r="Z62" i="1" s="1"/>
  <c r="C64" i="1"/>
  <c r="Z64" i="1" s="1"/>
  <c r="C63" i="1"/>
  <c r="Z63" i="1" s="1"/>
  <c r="C45" i="1"/>
  <c r="Z45" i="1" s="1"/>
  <c r="C44" i="1"/>
  <c r="Z44" i="1" s="1"/>
  <c r="C46" i="1"/>
  <c r="Z46" i="1" s="1"/>
  <c r="C52" i="1"/>
  <c r="Z52" i="1" s="1"/>
  <c r="C51" i="1"/>
  <c r="Z51" i="1" s="1"/>
  <c r="C50" i="1"/>
  <c r="Z50" i="1" s="1"/>
  <c r="C53" i="1"/>
  <c r="Z53" i="1" s="1"/>
  <c r="C55" i="1"/>
  <c r="Z55" i="1" s="1"/>
  <c r="C54" i="1"/>
  <c r="Z54" i="1" s="1"/>
  <c r="C42" i="1"/>
  <c r="Z42" i="1" s="1"/>
  <c r="C43" i="1"/>
  <c r="Z43" i="1" s="1"/>
  <c r="C41" i="1"/>
  <c r="Z41" i="1" s="1"/>
  <c r="AQ59" i="1"/>
  <c r="C210" i="1"/>
  <c r="C209" i="1"/>
  <c r="C211" i="1"/>
  <c r="C160" i="1"/>
  <c r="Z160" i="1" s="1"/>
  <c r="C158" i="1"/>
  <c r="Z158" i="1" s="1"/>
  <c r="AN86" i="1"/>
  <c r="AE102" i="1"/>
  <c r="AW92" i="1"/>
  <c r="W89" i="1"/>
  <c r="T103" i="1"/>
  <c r="AM139" i="1"/>
  <c r="AV167" i="1"/>
  <c r="C67" i="1"/>
  <c r="Z67" i="1" s="1"/>
  <c r="C65" i="1"/>
  <c r="Z65" i="1" s="1"/>
  <c r="Y116" i="1"/>
  <c r="Q116" i="1"/>
  <c r="AW130" i="1"/>
  <c r="J130" i="1"/>
  <c r="D116" i="1"/>
  <c r="AM110" i="1"/>
  <c r="AJ116" i="1"/>
  <c r="M110" i="1"/>
  <c r="AJ110" i="1"/>
  <c r="AA110" i="1"/>
  <c r="I110" i="1"/>
  <c r="W110" i="1"/>
  <c r="N130" i="1"/>
  <c r="AL130" i="1"/>
  <c r="AK130" i="1"/>
  <c r="S130" i="1"/>
  <c r="G130" i="1"/>
  <c r="E179" i="1"/>
  <c r="V179" i="1"/>
  <c r="AK179" i="1"/>
  <c r="Y179" i="1"/>
  <c r="F116" i="1"/>
  <c r="AX116" i="1"/>
  <c r="R130" i="1"/>
  <c r="AI116" i="1"/>
  <c r="AG116" i="1"/>
  <c r="P116" i="1"/>
  <c r="H116" i="1"/>
  <c r="AP130" i="1"/>
  <c r="AQ116" i="1"/>
  <c r="AU116" i="1"/>
  <c r="R116" i="1"/>
  <c r="AU130" i="1"/>
  <c r="N116" i="1"/>
  <c r="AW179" i="1"/>
  <c r="G179" i="1"/>
  <c r="AB179" i="1"/>
  <c r="AX179" i="1"/>
  <c r="J116" i="1"/>
  <c r="AA116" i="1"/>
  <c r="N110" i="1"/>
  <c r="AS110" i="1"/>
  <c r="K116" i="1"/>
  <c r="AC110" i="1"/>
  <c r="K110" i="1"/>
  <c r="AX110" i="1"/>
  <c r="AG110" i="1"/>
  <c r="M130" i="1"/>
  <c r="L130" i="1"/>
  <c r="AV130" i="1"/>
  <c r="X179" i="1"/>
  <c r="J179" i="1"/>
  <c r="AD179" i="1"/>
  <c r="AU179" i="1"/>
  <c r="O179" i="1"/>
  <c r="AO179" i="1"/>
  <c r="I116" i="1"/>
  <c r="X116" i="1"/>
  <c r="AM116" i="1"/>
  <c r="AE116" i="1"/>
  <c r="AX143" i="1"/>
  <c r="AM179" i="1"/>
  <c r="AK116" i="1"/>
  <c r="F110" i="1"/>
  <c r="T110" i="1"/>
  <c r="AT110" i="1"/>
  <c r="D110" i="1"/>
  <c r="AP110" i="1"/>
  <c r="X110" i="1"/>
  <c r="AK110" i="1"/>
  <c r="E130" i="1"/>
  <c r="D130" i="1"/>
  <c r="AN130" i="1"/>
  <c r="R179" i="1"/>
  <c r="AL179" i="1"/>
  <c r="D179" i="1"/>
  <c r="W179" i="1"/>
  <c r="Q179" i="1"/>
  <c r="E116" i="1"/>
  <c r="AW116" i="1"/>
  <c r="AO116" i="1"/>
  <c r="U116" i="1"/>
  <c r="AG130" i="1"/>
  <c r="AB84" i="1"/>
  <c r="V103" i="1"/>
  <c r="AR179" i="1"/>
  <c r="U179" i="1"/>
  <c r="S179" i="1"/>
  <c r="AC116" i="1"/>
  <c r="AL110" i="1"/>
  <c r="AH110" i="1"/>
  <c r="P110" i="1"/>
  <c r="AV110" i="1"/>
  <c r="L110" i="1"/>
  <c r="AM130" i="1"/>
  <c r="AR130" i="1"/>
  <c r="AF130" i="1"/>
  <c r="AA179" i="1"/>
  <c r="AT179" i="1"/>
  <c r="L179" i="1"/>
  <c r="AF179" i="1"/>
  <c r="AG179" i="1"/>
  <c r="O116" i="1"/>
  <c r="G116" i="1"/>
  <c r="AS116" i="1"/>
  <c r="AQ130" i="1"/>
  <c r="AA81" i="1"/>
  <c r="AG102" i="1"/>
  <c r="N128" i="1"/>
  <c r="T112" i="1"/>
  <c r="AP116" i="1"/>
  <c r="AF102" i="1"/>
  <c r="AA98" i="1"/>
  <c r="AX89" i="1"/>
  <c r="H128" i="1"/>
  <c r="S84" i="1"/>
  <c r="H102" i="1"/>
  <c r="Y128" i="1"/>
  <c r="AX81" i="1"/>
  <c r="U102" i="1"/>
  <c r="J128" i="1"/>
  <c r="U119" i="1"/>
  <c r="H130" i="1"/>
  <c r="AA130" i="1"/>
  <c r="AO130" i="1"/>
  <c r="AO178" i="1"/>
  <c r="AN178" i="1"/>
  <c r="U168" i="1"/>
  <c r="Q128" i="1"/>
  <c r="AW86" i="1"/>
  <c r="AH116" i="1"/>
  <c r="AD102" i="1"/>
  <c r="AS102" i="1"/>
  <c r="X102" i="1"/>
  <c r="AV89" i="1"/>
  <c r="W128" i="1"/>
  <c r="I128" i="1"/>
  <c r="X128" i="1"/>
  <c r="AS128" i="1"/>
  <c r="N102" i="1"/>
  <c r="AF89" i="1"/>
  <c r="AV128" i="1"/>
  <c r="AE128" i="1"/>
  <c r="I82" i="1"/>
  <c r="X130" i="1"/>
  <c r="P130" i="1"/>
  <c r="AH168" i="1"/>
  <c r="G86" i="1"/>
  <c r="P102" i="1"/>
  <c r="D102" i="1"/>
  <c r="V102" i="1"/>
  <c r="AP98" i="1"/>
  <c r="AN89" i="1"/>
  <c r="R178" i="1"/>
  <c r="V81" i="1"/>
  <c r="AP128" i="1"/>
  <c r="G128" i="1"/>
  <c r="AX128" i="1"/>
  <c r="AG86" i="1"/>
  <c r="Y82" i="1"/>
  <c r="Y130" i="1"/>
  <c r="AX130" i="1"/>
  <c r="AI130" i="1"/>
  <c r="D168" i="1"/>
  <c r="Y168" i="1"/>
  <c r="O178" i="1"/>
  <c r="AC112" i="1"/>
  <c r="AF86" i="1"/>
  <c r="AT102" i="1"/>
  <c r="O102" i="1"/>
  <c r="AL102" i="1"/>
  <c r="AW98" i="1"/>
  <c r="AA89" i="1"/>
  <c r="W81" i="1"/>
  <c r="G89" i="1"/>
  <c r="E112" i="1"/>
  <c r="AO128" i="1"/>
  <c r="V128" i="1"/>
  <c r="AN128" i="1"/>
  <c r="F128" i="1"/>
  <c r="AD168" i="1"/>
  <c r="AD112" i="1"/>
  <c r="AF116" i="1"/>
  <c r="Y86" i="1"/>
  <c r="AV116" i="1"/>
  <c r="AD116" i="1"/>
  <c r="AH86" i="1"/>
  <c r="J98" i="1"/>
  <c r="AU82" i="1"/>
  <c r="I130" i="1"/>
  <c r="AM128" i="1"/>
  <c r="U112" i="1"/>
  <c r="AS86" i="1"/>
  <c r="M116" i="1"/>
  <c r="E102" i="1"/>
  <c r="AC102" i="1"/>
  <c r="J89" i="1"/>
  <c r="AT116" i="1"/>
  <c r="O128" i="1"/>
  <c r="AF128" i="1"/>
  <c r="AU128" i="1"/>
  <c r="N147" i="1"/>
  <c r="U147" i="1"/>
  <c r="AS147" i="1"/>
  <c r="K147" i="1"/>
  <c r="AQ147" i="1"/>
  <c r="L103" i="1"/>
  <c r="D229" i="1"/>
  <c r="AQ82" i="1"/>
  <c r="AC103" i="1"/>
  <c r="W86" i="1"/>
  <c r="AU81" i="1"/>
  <c r="AE66" i="1"/>
  <c r="AQ66" i="1"/>
  <c r="AM86" i="1"/>
  <c r="J86" i="1"/>
  <c r="X86" i="1"/>
  <c r="AI86" i="1"/>
  <c r="AU103" i="1"/>
  <c r="Q103" i="1"/>
  <c r="AO103" i="1"/>
  <c r="AI103" i="1"/>
  <c r="AT103" i="1"/>
  <c r="G103" i="1"/>
  <c r="AW103" i="1"/>
  <c r="P103" i="1"/>
  <c r="Y147" i="1"/>
  <c r="AQ103" i="1"/>
  <c r="AV103" i="1"/>
  <c r="X103" i="1"/>
  <c r="AH103" i="1"/>
  <c r="AA103" i="1"/>
  <c r="AL103" i="1"/>
  <c r="H103" i="1"/>
  <c r="S103" i="1"/>
  <c r="O147" i="1"/>
  <c r="AU147" i="1"/>
  <c r="L147" i="1"/>
  <c r="AR147" i="1"/>
  <c r="J147" i="1"/>
  <c r="AX103" i="1"/>
  <c r="AN140" i="1"/>
  <c r="AM121" i="1"/>
  <c r="J229" i="1"/>
  <c r="AM229" i="1"/>
  <c r="AX147" i="1"/>
  <c r="AK103" i="1"/>
  <c r="N103" i="1"/>
  <c r="W103" i="1"/>
  <c r="R86" i="1"/>
  <c r="H81" i="1"/>
  <c r="AU140" i="1"/>
  <c r="W126" i="1"/>
  <c r="E66" i="1"/>
  <c r="D103" i="1"/>
  <c r="AR103" i="1"/>
  <c r="F103" i="1"/>
  <c r="K103" i="1"/>
  <c r="G147" i="1"/>
  <c r="AM147" i="1"/>
  <c r="AT147" i="1"/>
  <c r="D147" i="1"/>
  <c r="AJ147" i="1"/>
  <c r="AO147" i="1"/>
  <c r="AW147" i="1"/>
  <c r="AN103" i="1"/>
  <c r="AA140" i="1"/>
  <c r="AX140" i="1"/>
  <c r="G121" i="1"/>
  <c r="AQ229" i="1"/>
  <c r="AX229" i="1"/>
  <c r="I228" i="1"/>
  <c r="Y103" i="1"/>
  <c r="M103" i="1"/>
  <c r="AQ86" i="1"/>
  <c r="X81" i="1"/>
  <c r="J140" i="1"/>
  <c r="AT126" i="1"/>
  <c r="AC143" i="1"/>
  <c r="U66" i="1"/>
  <c r="AG103" i="1"/>
  <c r="AE147" i="1"/>
  <c r="AL147" i="1"/>
  <c r="AB147" i="1"/>
  <c r="H147" i="1"/>
  <c r="AG147" i="1"/>
  <c r="P147" i="1"/>
  <c r="AE103" i="1"/>
  <c r="P140" i="1"/>
  <c r="AM140" i="1"/>
  <c r="AD121" i="1"/>
  <c r="AA229" i="1"/>
  <c r="AX82" i="1"/>
  <c r="Q147" i="1"/>
  <c r="O103" i="1"/>
  <c r="T86" i="1"/>
  <c r="AO81" i="1"/>
  <c r="AG140" i="1"/>
  <c r="AH143" i="1"/>
  <c r="F66" i="1"/>
  <c r="H141" i="1"/>
  <c r="AN126" i="1"/>
  <c r="AM126" i="1"/>
  <c r="AP141" i="1"/>
  <c r="X141" i="1"/>
  <c r="AH141" i="1"/>
  <c r="M140" i="1"/>
  <c r="F126" i="1"/>
  <c r="AO227" i="1"/>
  <c r="AI141" i="1"/>
  <c r="O140" i="1"/>
  <c r="AI140" i="1"/>
  <c r="AV119" i="1"/>
  <c r="AU121" i="1"/>
  <c r="T143" i="1"/>
  <c r="AP143" i="1"/>
  <c r="V66" i="1"/>
  <c r="AU229" i="1"/>
  <c r="AE229" i="1"/>
  <c r="U229" i="1"/>
  <c r="AA82" i="1"/>
  <c r="AE162" i="1"/>
  <c r="AW141" i="1"/>
  <c r="H140" i="1"/>
  <c r="I81" i="1"/>
  <c r="AH140" i="1"/>
  <c r="AC126" i="1"/>
  <c r="AD66" i="1"/>
  <c r="AQ143" i="1"/>
  <c r="AL66" i="1"/>
  <c r="M119" i="1"/>
  <c r="V126" i="1"/>
  <c r="AU102" i="1"/>
  <c r="Y102" i="1"/>
  <c r="T102" i="1"/>
  <c r="Q102" i="1"/>
  <c r="AV102" i="1"/>
  <c r="AN102" i="1"/>
  <c r="AI227" i="1"/>
  <c r="R141" i="1"/>
  <c r="E140" i="1"/>
  <c r="AV126" i="1"/>
  <c r="X140" i="1"/>
  <c r="AA143" i="1"/>
  <c r="AV143" i="1"/>
  <c r="N229" i="1"/>
  <c r="M229" i="1"/>
  <c r="AL229" i="1"/>
  <c r="AV66" i="1"/>
  <c r="J82" i="1"/>
  <c r="AH82" i="1"/>
  <c r="T162" i="1"/>
  <c r="I141" i="1"/>
  <c r="N126" i="1"/>
  <c r="AM81" i="1"/>
  <c r="Y81" i="1"/>
  <c r="R140" i="1"/>
  <c r="AS126" i="1"/>
  <c r="AU126" i="1"/>
  <c r="M66" i="1"/>
  <c r="AV81" i="1"/>
  <c r="P141" i="1"/>
  <c r="T126" i="1"/>
  <c r="AK66" i="1"/>
  <c r="K227" i="1"/>
  <c r="AQ141" i="1"/>
  <c r="AF126" i="1"/>
  <c r="N140" i="1"/>
  <c r="Y143" i="1"/>
  <c r="R229" i="1"/>
  <c r="AD229" i="1"/>
  <c r="F229" i="1"/>
  <c r="AF66" i="1"/>
  <c r="Q82" i="1"/>
  <c r="D162" i="1"/>
  <c r="AG141" i="1"/>
  <c r="O81" i="1"/>
  <c r="AP81" i="1"/>
  <c r="AV140" i="1"/>
  <c r="AP140" i="1"/>
  <c r="M126" i="1"/>
  <c r="G126" i="1"/>
  <c r="AT66" i="1"/>
  <c r="AQ227" i="1"/>
  <c r="AN141" i="1"/>
  <c r="AT141" i="1"/>
  <c r="O126" i="1"/>
  <c r="AN66" i="1"/>
  <c r="AI229" i="1"/>
  <c r="AT229" i="1"/>
  <c r="O66" i="1"/>
  <c r="R82" i="1"/>
  <c r="AG81" i="1"/>
  <c r="J81" i="1"/>
  <c r="V140" i="1"/>
  <c r="AK126" i="1"/>
  <c r="AD126" i="1"/>
  <c r="N81" i="1"/>
  <c r="AE126" i="1"/>
  <c r="AP103" i="1"/>
  <c r="I103" i="1"/>
  <c r="AF103" i="1"/>
  <c r="J103" i="1"/>
  <c r="X147" i="1"/>
  <c r="P81" i="1"/>
  <c r="AN81" i="1"/>
  <c r="AE81" i="1"/>
  <c r="G81" i="1"/>
  <c r="AP82" i="1"/>
  <c r="AI82" i="1"/>
  <c r="AH95" i="1"/>
  <c r="M95" i="1"/>
  <c r="AU93" i="1"/>
  <c r="AM93" i="1"/>
  <c r="J95" i="1"/>
  <c r="AI95" i="1"/>
  <c r="V116" i="1"/>
  <c r="AX133" i="1"/>
  <c r="AD133" i="1"/>
  <c r="U133" i="1"/>
  <c r="AL133" i="1"/>
  <c r="AP147" i="1"/>
  <c r="U140" i="1"/>
  <c r="AQ140" i="1"/>
  <c r="AF140" i="1"/>
  <c r="AE140" i="1"/>
  <c r="W140" i="1"/>
  <c r="I140" i="1"/>
  <c r="AV147" i="1"/>
  <c r="Y141" i="1"/>
  <c r="AX141" i="1"/>
  <c r="AV141" i="1"/>
  <c r="AF141" i="1"/>
  <c r="AA141" i="1"/>
  <c r="AW112" i="1"/>
  <c r="AT112" i="1"/>
  <c r="M112" i="1"/>
  <c r="C183" i="1"/>
  <c r="Z183" i="1" s="1"/>
  <c r="C184" i="1"/>
  <c r="Z184" i="1" s="1"/>
  <c r="C182" i="1"/>
  <c r="Z182" i="1" s="1"/>
  <c r="C238" i="1"/>
  <c r="Z238" i="1" s="1"/>
  <c r="C237" i="1"/>
  <c r="Z237" i="1" s="1"/>
  <c r="C236" i="1"/>
  <c r="AH247" i="1"/>
  <c r="AH208" i="1"/>
  <c r="AK208" i="1"/>
  <c r="AP208" i="1"/>
  <c r="AS208" i="1"/>
  <c r="AT208" i="1"/>
  <c r="N208" i="1"/>
  <c r="AX208" i="1"/>
  <c r="J208" i="1"/>
  <c r="AV247" i="1"/>
  <c r="R243" i="1"/>
  <c r="AM145" i="1"/>
  <c r="AX145" i="1"/>
  <c r="AU145" i="1"/>
  <c r="V145" i="1"/>
  <c r="C205" i="1"/>
  <c r="Z205" i="1" s="1"/>
  <c r="C204" i="1"/>
  <c r="Z204" i="1" s="1"/>
  <c r="C203" i="1"/>
  <c r="Z203" i="1" s="1"/>
  <c r="AH228" i="1"/>
  <c r="K228" i="1"/>
  <c r="AJ228" i="1"/>
  <c r="AK228" i="1"/>
  <c r="S228" i="1"/>
  <c r="AR228" i="1"/>
  <c r="C215" i="1"/>
  <c r="C217" i="1"/>
  <c r="Z217" i="1" s="1"/>
  <c r="C216" i="1"/>
  <c r="Z216" i="1" s="1"/>
  <c r="AW168" i="1"/>
  <c r="L168" i="1"/>
  <c r="E168" i="1"/>
  <c r="AP168" i="1"/>
  <c r="AX168" i="1"/>
  <c r="T168" i="1"/>
  <c r="Q168" i="1"/>
  <c r="AK168" i="1"/>
  <c r="AL168" i="1"/>
  <c r="C213" i="1"/>
  <c r="Z213" i="1" s="1"/>
  <c r="C214" i="1"/>
  <c r="Z214" i="1" s="1"/>
  <c r="C212" i="1"/>
  <c r="Z212" i="1" s="1"/>
  <c r="AW208" i="1"/>
  <c r="AU178" i="1"/>
  <c r="AF178" i="1"/>
  <c r="P178" i="1"/>
  <c r="H178" i="1"/>
  <c r="C186" i="1"/>
  <c r="Z186" i="1" s="1"/>
  <c r="C185" i="1"/>
  <c r="Z185" i="1" s="1"/>
  <c r="C187" i="1"/>
  <c r="Z187" i="1" s="1"/>
  <c r="N247" i="1"/>
  <c r="C199" i="1"/>
  <c r="Z199" i="1" s="1"/>
  <c r="C197" i="1"/>
  <c r="C198" i="1"/>
  <c r="C232" i="1"/>
  <c r="Z232" i="1" s="1"/>
  <c r="C231" i="1"/>
  <c r="Z231" i="1" s="1"/>
  <c r="C230" i="1"/>
  <c r="Z230" i="1" s="1"/>
  <c r="Q243" i="1"/>
  <c r="C224" i="1"/>
  <c r="Z224" i="1" s="1"/>
  <c r="C226" i="1"/>
  <c r="Z226" i="1" s="1"/>
  <c r="C225" i="1"/>
  <c r="Z225" i="1" s="1"/>
  <c r="AD244" i="1"/>
  <c r="AL121" i="1"/>
  <c r="AV121" i="1"/>
  <c r="I121" i="1"/>
  <c r="AG121" i="1"/>
  <c r="AS121" i="1"/>
  <c r="AJ121" i="1"/>
  <c r="W121" i="1"/>
  <c r="AX121" i="1"/>
  <c r="X121" i="1"/>
  <c r="AB121" i="1"/>
  <c r="AQ121" i="1"/>
  <c r="AN121" i="1"/>
  <c r="U121" i="1"/>
  <c r="P121" i="1"/>
  <c r="S121" i="1"/>
  <c r="AI121" i="1"/>
  <c r="AK121" i="1"/>
  <c r="L121" i="1"/>
  <c r="H121" i="1"/>
  <c r="AA121" i="1"/>
  <c r="D121" i="1"/>
  <c r="AF121" i="1"/>
  <c r="AC121" i="1"/>
  <c r="O121" i="1"/>
  <c r="AP121" i="1"/>
  <c r="R121" i="1"/>
  <c r="F121" i="1"/>
  <c r="AE121" i="1"/>
  <c r="N121" i="1"/>
  <c r="T121" i="1"/>
  <c r="E121" i="1"/>
  <c r="K121" i="1"/>
  <c r="AH121" i="1"/>
  <c r="J121" i="1"/>
  <c r="V121" i="1"/>
  <c r="M121" i="1"/>
  <c r="W200" i="1"/>
  <c r="W189" i="1"/>
  <c r="R242" i="1"/>
  <c r="H200" i="1"/>
  <c r="AU242" i="1"/>
  <c r="G152" i="1" l="1"/>
  <c r="M152" i="1"/>
  <c r="AG155" i="1"/>
  <c r="W152" i="1"/>
  <c r="AW152" i="1"/>
  <c r="AR152" i="1"/>
  <c r="H152" i="1"/>
  <c r="AO155" i="1"/>
  <c r="U155" i="1"/>
  <c r="F167" i="1"/>
  <c r="D167" i="1"/>
  <c r="P155" i="1"/>
  <c r="AL155" i="1"/>
  <c r="AI155" i="1"/>
  <c r="AT152" i="1"/>
  <c r="X152" i="1"/>
  <c r="AU152" i="1"/>
  <c r="AI167" i="1"/>
  <c r="W167" i="1"/>
  <c r="AM167" i="1"/>
  <c r="R152" i="1"/>
  <c r="AG167" i="1"/>
  <c r="AK167" i="1"/>
  <c r="N167" i="1"/>
  <c r="T152" i="1"/>
  <c r="Y167" i="1"/>
  <c r="AL167" i="1"/>
  <c r="AP152" i="1"/>
  <c r="K152" i="1"/>
  <c r="AC167" i="1"/>
  <c r="U149" i="1"/>
  <c r="AD167" i="1"/>
  <c r="O167" i="1"/>
  <c r="I167" i="1"/>
  <c r="V167" i="1"/>
  <c r="AR167" i="1"/>
  <c r="T167" i="1"/>
  <c r="K151" i="1"/>
  <c r="AJ167" i="1"/>
  <c r="U167" i="1"/>
  <c r="L167" i="1"/>
  <c r="AJ151" i="1"/>
  <c r="AK155" i="1"/>
  <c r="AH167" i="1"/>
  <c r="AP167" i="1"/>
  <c r="H167" i="1"/>
  <c r="AH155" i="1"/>
  <c r="X149" i="1"/>
  <c r="AU149" i="1"/>
  <c r="AL151" i="1"/>
  <c r="U156" i="1"/>
  <c r="AK149" i="1"/>
  <c r="AJ149" i="1"/>
  <c r="M151" i="1"/>
  <c r="O155" i="1"/>
  <c r="AE149" i="1"/>
  <c r="AA151" i="1"/>
  <c r="AV155" i="1"/>
  <c r="S155" i="1"/>
  <c r="R155" i="1"/>
  <c r="AQ149" i="1"/>
  <c r="AW149" i="1"/>
  <c r="AJ156" i="1"/>
  <c r="AT149" i="1"/>
  <c r="AO151" i="1"/>
  <c r="X151" i="1"/>
  <c r="H151" i="1"/>
  <c r="N151" i="1"/>
  <c r="T149" i="1"/>
  <c r="AN151" i="1"/>
  <c r="I151" i="1"/>
  <c r="AW151" i="1"/>
  <c r="N149" i="1"/>
  <c r="V149" i="1"/>
  <c r="W151" i="1"/>
  <c r="G149" i="1"/>
  <c r="O149" i="1"/>
  <c r="AC155" i="1"/>
  <c r="D151" i="1"/>
  <c r="AF155" i="1"/>
  <c r="F156" i="1"/>
  <c r="G151" i="1"/>
  <c r="AC151" i="1"/>
  <c r="D156" i="1"/>
  <c r="D149" i="1"/>
  <c r="T151" i="1"/>
  <c r="AI151" i="1"/>
  <c r="V151" i="1"/>
  <c r="K155" i="1"/>
  <c r="AF149" i="1"/>
  <c r="AR156" i="1"/>
  <c r="X155" i="1"/>
  <c r="AA152" i="1"/>
  <c r="Q188" i="1"/>
  <c r="Z188" i="1"/>
  <c r="V180" i="1"/>
  <c r="Z180" i="1"/>
  <c r="AI156" i="1"/>
  <c r="AQ215" i="1"/>
  <c r="Z215" i="1"/>
  <c r="AK152" i="1"/>
  <c r="AN152" i="1"/>
  <c r="S156" i="1"/>
  <c r="AR155" i="1"/>
  <c r="AM155" i="1"/>
  <c r="Q155" i="1"/>
  <c r="Q152" i="1"/>
  <c r="AD156" i="1"/>
  <c r="D155" i="1"/>
  <c r="X156" i="1"/>
  <c r="AE156" i="1"/>
  <c r="AA192" i="1"/>
  <c r="Z192" i="1"/>
  <c r="H197" i="1"/>
  <c r="Z197" i="1"/>
  <c r="AI236" i="1"/>
  <c r="Z236" i="1"/>
  <c r="F169" i="1"/>
  <c r="Z169" i="1"/>
  <c r="AA156" i="1"/>
  <c r="AL156" i="1"/>
  <c r="AG156" i="1"/>
  <c r="W156" i="1"/>
  <c r="R209" i="1"/>
  <c r="Z209" i="1"/>
  <c r="AR47" i="1"/>
  <c r="Z47" i="1"/>
  <c r="D152" i="1"/>
  <c r="Z152" i="1"/>
  <c r="E152" i="1"/>
  <c r="H175" i="1"/>
  <c r="Z175" i="1"/>
  <c r="AQ156" i="1"/>
  <c r="N69" i="1"/>
  <c r="Z69" i="1"/>
  <c r="AB155" i="1"/>
  <c r="M156" i="1"/>
  <c r="N155" i="1"/>
  <c r="S152" i="1"/>
  <c r="AM152" i="1"/>
  <c r="AC70" i="1"/>
  <c r="Z70" i="1"/>
  <c r="AC152" i="1"/>
  <c r="AV202" i="1"/>
  <c r="Z202" i="1"/>
  <c r="Z156" i="1"/>
  <c r="G156" i="1"/>
  <c r="H156" i="1"/>
  <c r="N156" i="1"/>
  <c r="AP156" i="1"/>
  <c r="T156" i="1"/>
  <c r="AG163" i="1"/>
  <c r="Z163" i="1"/>
  <c r="AB156" i="1"/>
  <c r="AE152" i="1"/>
  <c r="AX152" i="1"/>
  <c r="AO191" i="1"/>
  <c r="Z191" i="1"/>
  <c r="K156" i="1"/>
  <c r="G155" i="1"/>
  <c r="L156" i="1"/>
  <c r="K177" i="1"/>
  <c r="Z177" i="1"/>
  <c r="AU72" i="1"/>
  <c r="Z72" i="1"/>
  <c r="Q156" i="1"/>
  <c r="M39" i="1"/>
  <c r="Z39" i="1"/>
  <c r="AN155" i="1"/>
  <c r="Z155" i="1"/>
  <c r="V155" i="1"/>
  <c r="J155" i="1"/>
  <c r="AQ155" i="1"/>
  <c r="T155" i="1"/>
  <c r="AS155" i="1"/>
  <c r="AX155" i="1"/>
  <c r="M155" i="1"/>
  <c r="AT155" i="1"/>
  <c r="AB190" i="1"/>
  <c r="Z190" i="1"/>
  <c r="AH152" i="1"/>
  <c r="AT156" i="1"/>
  <c r="AN156" i="1"/>
  <c r="AO156" i="1"/>
  <c r="AU156" i="1"/>
  <c r="K190" i="1"/>
  <c r="E156" i="1"/>
  <c r="AH156" i="1"/>
  <c r="K149" i="1"/>
  <c r="Z149" i="1"/>
  <c r="AH211" i="1"/>
  <c r="Z211" i="1"/>
  <c r="J190" i="1"/>
  <c r="P152" i="1"/>
  <c r="AC164" i="1"/>
  <c r="Z164" i="1"/>
  <c r="U61" i="1"/>
  <c r="Z61" i="1"/>
  <c r="O152" i="1"/>
  <c r="Y156" i="1"/>
  <c r="AU155" i="1"/>
  <c r="E155" i="1"/>
  <c r="AL152" i="1"/>
  <c r="AI201" i="1"/>
  <c r="Z201" i="1"/>
  <c r="Y146" i="1"/>
  <c r="Z146" i="1"/>
  <c r="I172" i="1"/>
  <c r="Z172" i="1"/>
  <c r="AS152" i="1"/>
  <c r="AK156" i="1"/>
  <c r="AX156" i="1"/>
  <c r="V156" i="1"/>
  <c r="F155" i="1"/>
  <c r="AP176" i="1"/>
  <c r="Z176" i="1"/>
  <c r="AA40" i="1"/>
  <c r="Z40" i="1"/>
  <c r="P170" i="1"/>
  <c r="Z170" i="1"/>
  <c r="AC156" i="1"/>
  <c r="Y155" i="1"/>
  <c r="O156" i="1"/>
  <c r="AO152" i="1"/>
  <c r="R156" i="1"/>
  <c r="U161" i="1"/>
  <c r="Z161" i="1"/>
  <c r="AG152" i="1"/>
  <c r="V152" i="1"/>
  <c r="I48" i="1"/>
  <c r="Z48" i="1"/>
  <c r="F152" i="1"/>
  <c r="AL71" i="1"/>
  <c r="Z71" i="1"/>
  <c r="Y60" i="1"/>
  <c r="Z60" i="1"/>
  <c r="I156" i="1"/>
  <c r="AX181" i="1"/>
  <c r="Z181" i="1"/>
  <c r="AD155" i="1"/>
  <c r="AM156" i="1"/>
  <c r="W155" i="1"/>
  <c r="G194" i="1"/>
  <c r="Z194" i="1"/>
  <c r="AF156" i="1"/>
  <c r="AJ56" i="1"/>
  <c r="Z56" i="1"/>
  <c r="AX68" i="1"/>
  <c r="Z68" i="1"/>
  <c r="N152" i="1"/>
  <c r="I152" i="1"/>
  <c r="AW156" i="1"/>
  <c r="J156" i="1"/>
  <c r="AU58" i="1"/>
  <c r="Z58" i="1"/>
  <c r="W198" i="1"/>
  <c r="Z198" i="1"/>
  <c r="AI152" i="1"/>
  <c r="T196" i="1"/>
  <c r="Z196" i="1"/>
  <c r="H155" i="1"/>
  <c r="V207" i="1"/>
  <c r="Z207" i="1"/>
  <c r="J165" i="1"/>
  <c r="Z165" i="1"/>
  <c r="AX206" i="1"/>
  <c r="Z206" i="1"/>
  <c r="AP155" i="1"/>
  <c r="I155" i="1"/>
  <c r="P156" i="1"/>
  <c r="AP151" i="1"/>
  <c r="Z151" i="1"/>
  <c r="AT210" i="1"/>
  <c r="Z210" i="1"/>
  <c r="AN148" i="1"/>
  <c r="Z148" i="1"/>
  <c r="AR154" i="1"/>
  <c r="Z154" i="1"/>
  <c r="X166" i="1"/>
  <c r="Z166" i="1"/>
  <c r="AS156" i="1"/>
  <c r="L155" i="1"/>
  <c r="AA167" i="1"/>
  <c r="Z167" i="1"/>
  <c r="AR151" i="1"/>
  <c r="L151" i="1"/>
  <c r="E151" i="1"/>
  <c r="F151" i="1"/>
  <c r="Q151" i="1"/>
  <c r="AX151" i="1"/>
  <c r="AS151" i="1"/>
  <c r="U151" i="1"/>
  <c r="O151" i="1"/>
  <c r="AT151" i="1"/>
  <c r="AF151" i="1"/>
  <c r="AK151" i="1"/>
  <c r="K167" i="1"/>
  <c r="AB151" i="1"/>
  <c r="J151" i="1"/>
  <c r="AD151" i="1"/>
  <c r="AW167" i="1"/>
  <c r="AX167" i="1"/>
  <c r="P151" i="1"/>
  <c r="S151" i="1"/>
  <c r="AE151" i="1"/>
  <c r="R151" i="1"/>
  <c r="AM151" i="1"/>
  <c r="AQ151" i="1"/>
  <c r="AV151" i="1"/>
  <c r="M167" i="1"/>
  <c r="S167" i="1"/>
  <c r="R167" i="1"/>
  <c r="AJ152" i="1"/>
  <c r="AS167" i="1"/>
  <c r="X167" i="1"/>
  <c r="AN167" i="1"/>
  <c r="P167" i="1"/>
  <c r="AD152" i="1"/>
  <c r="AH151" i="1"/>
  <c r="AV152" i="1"/>
  <c r="AB167" i="1"/>
  <c r="S149" i="1"/>
  <c r="I149" i="1"/>
  <c r="AA149" i="1"/>
  <c r="H149" i="1"/>
  <c r="Q190" i="1"/>
  <c r="Y149" i="1"/>
  <c r="AH149" i="1"/>
  <c r="AV149" i="1"/>
  <c r="AL149" i="1"/>
  <c r="AB149" i="1"/>
  <c r="AG149" i="1"/>
  <c r="E149" i="1"/>
  <c r="AM149" i="1"/>
  <c r="R149" i="1"/>
  <c r="AM69" i="1"/>
  <c r="L149" i="1"/>
  <c r="AS149" i="1"/>
  <c r="AC149" i="1"/>
  <c r="J149" i="1"/>
  <c r="AF69" i="1"/>
  <c r="J167" i="1"/>
  <c r="D202" i="1"/>
  <c r="U152" i="1"/>
  <c r="AB152" i="1"/>
  <c r="AO167" i="1"/>
  <c r="Y151" i="1"/>
  <c r="U177" i="1"/>
  <c r="S190" i="1"/>
  <c r="M190" i="1"/>
  <c r="AF167" i="1"/>
  <c r="L152" i="1"/>
  <c r="J152" i="1"/>
  <c r="AU151" i="1"/>
  <c r="AR190" i="1"/>
  <c r="AA190" i="1"/>
  <c r="AW190" i="1"/>
  <c r="E167" i="1"/>
  <c r="Y152" i="1"/>
  <c r="G167" i="1"/>
  <c r="W149" i="1"/>
  <c r="M149" i="1"/>
  <c r="P149" i="1"/>
  <c r="AR149" i="1"/>
  <c r="AO149" i="1"/>
  <c r="AX149" i="1"/>
  <c r="E202" i="1"/>
  <c r="F149" i="1"/>
  <c r="Q149" i="1"/>
  <c r="AI149" i="1"/>
  <c r="AN149" i="1"/>
  <c r="AD149" i="1"/>
  <c r="I202" i="1"/>
  <c r="Q69" i="1"/>
  <c r="AT167" i="1"/>
  <c r="AU167" i="1"/>
  <c r="AR69" i="1"/>
  <c r="AL69" i="1"/>
  <c r="I70" i="1"/>
  <c r="AG202" i="1"/>
  <c r="AV69" i="1"/>
  <c r="P202" i="1"/>
  <c r="AN69" i="1"/>
  <c r="AD202" i="1"/>
  <c r="AW202" i="1"/>
  <c r="X177" i="1"/>
  <c r="AI202" i="1"/>
  <c r="AP177" i="1"/>
  <c r="V202" i="1"/>
  <c r="AE56" i="1"/>
  <c r="AC202" i="1"/>
  <c r="AI69" i="1"/>
  <c r="Y69" i="1"/>
  <c r="H177" i="1"/>
  <c r="AQ177" i="1"/>
  <c r="AS202" i="1"/>
  <c r="O177" i="1"/>
  <c r="AP202" i="1"/>
  <c r="AI177" i="1"/>
  <c r="AW177" i="1"/>
  <c r="AX177" i="1"/>
  <c r="AS177" i="1"/>
  <c r="AU69" i="1"/>
  <c r="R61" i="1"/>
  <c r="AJ69" i="1"/>
  <c r="G69" i="1"/>
  <c r="L69" i="1"/>
  <c r="AM202" i="1"/>
  <c r="AB202" i="1"/>
  <c r="U69" i="1"/>
  <c r="AT69" i="1"/>
  <c r="E69" i="1"/>
  <c r="AC181" i="1"/>
  <c r="H202" i="1"/>
  <c r="P69" i="1"/>
  <c r="AK181" i="1"/>
  <c r="W202" i="1"/>
  <c r="AP69" i="1"/>
  <c r="W69" i="1"/>
  <c r="AW69" i="1"/>
  <c r="S181" i="1"/>
  <c r="F61" i="1"/>
  <c r="F69" i="1"/>
  <c r="AO69" i="1"/>
  <c r="AE69" i="1"/>
  <c r="O69" i="1"/>
  <c r="AH70" i="1"/>
  <c r="AU202" i="1"/>
  <c r="AG70" i="1"/>
  <c r="AE202" i="1"/>
  <c r="S202" i="1"/>
  <c r="K47" i="1"/>
  <c r="AX70" i="1"/>
  <c r="AD47" i="1"/>
  <c r="AB177" i="1"/>
  <c r="N47" i="1"/>
  <c r="AT181" i="1"/>
  <c r="AL202" i="1"/>
  <c r="AJ202" i="1"/>
  <c r="R181" i="1"/>
  <c r="AQ181" i="1"/>
  <c r="AR181" i="1"/>
  <c r="J181" i="1"/>
  <c r="O206" i="1"/>
  <c r="AI181" i="1"/>
  <c r="G202" i="1"/>
  <c r="V181" i="1"/>
  <c r="AD181" i="1"/>
  <c r="AH181" i="1"/>
  <c r="AN202" i="1"/>
  <c r="N202" i="1"/>
  <c r="AK202" i="1"/>
  <c r="Q202" i="1"/>
  <c r="M47" i="1"/>
  <c r="AG206" i="1"/>
  <c r="AB47" i="1"/>
  <c r="AT47" i="1"/>
  <c r="H70" i="1"/>
  <c r="AS181" i="1"/>
  <c r="L70" i="1"/>
  <c r="AX202" i="1"/>
  <c r="AA202" i="1"/>
  <c r="T181" i="1"/>
  <c r="L181" i="1"/>
  <c r="T202" i="1"/>
  <c r="AF202" i="1"/>
  <c r="F202" i="1"/>
  <c r="AR202" i="1"/>
  <c r="AH202" i="1"/>
  <c r="AO47" i="1"/>
  <c r="R47" i="1"/>
  <c r="Y202" i="1"/>
  <c r="K202" i="1"/>
  <c r="AQ202" i="1"/>
  <c r="O202" i="1"/>
  <c r="X202" i="1"/>
  <c r="M202" i="1"/>
  <c r="J202" i="1"/>
  <c r="U181" i="1"/>
  <c r="AT202" i="1"/>
  <c r="J47" i="1"/>
  <c r="AP47" i="1"/>
  <c r="H181" i="1"/>
  <c r="AO202" i="1"/>
  <c r="L202" i="1"/>
  <c r="U202" i="1"/>
  <c r="AA181" i="1"/>
  <c r="AM181" i="1"/>
  <c r="AR61" i="1"/>
  <c r="J69" i="1"/>
  <c r="AK69" i="1"/>
  <c r="AH69" i="1"/>
  <c r="T69" i="1"/>
  <c r="P181" i="1"/>
  <c r="Q181" i="1"/>
  <c r="AV181" i="1"/>
  <c r="AA61" i="1"/>
  <c r="AS69" i="1"/>
  <c r="R69" i="1"/>
  <c r="AG69" i="1"/>
  <c r="G181" i="1"/>
  <c r="AU61" i="1"/>
  <c r="AA69" i="1"/>
  <c r="AB69" i="1"/>
  <c r="V69" i="1"/>
  <c r="AD69" i="1"/>
  <c r="K69" i="1"/>
  <c r="AI40" i="1"/>
  <c r="AU190" i="1"/>
  <c r="I181" i="1"/>
  <c r="F56" i="1"/>
  <c r="AI180" i="1"/>
  <c r="AM177" i="1"/>
  <c r="Q61" i="1"/>
  <c r="AK177" i="1"/>
  <c r="E177" i="1"/>
  <c r="M177" i="1"/>
  <c r="L177" i="1"/>
  <c r="R56" i="1"/>
  <c r="AE177" i="1"/>
  <c r="AO181" i="1"/>
  <c r="AP181" i="1"/>
  <c r="AN181" i="1"/>
  <c r="AG177" i="1"/>
  <c r="U56" i="1"/>
  <c r="AV177" i="1"/>
  <c r="AA207" i="1"/>
  <c r="G61" i="1"/>
  <c r="S177" i="1"/>
  <c r="AE181" i="1"/>
  <c r="W181" i="1"/>
  <c r="X181" i="1"/>
  <c r="Y181" i="1"/>
  <c r="Y190" i="1"/>
  <c r="N181" i="1"/>
  <c r="T177" i="1"/>
  <c r="AJ181" i="1"/>
  <c r="AU206" i="1"/>
  <c r="AT177" i="1"/>
  <c r="AS61" i="1"/>
  <c r="J61" i="1"/>
  <c r="AK61" i="1"/>
  <c r="AE47" i="1"/>
  <c r="AL47" i="1"/>
  <c r="O47" i="1"/>
  <c r="D177" i="1"/>
  <c r="AM47" i="1"/>
  <c r="G177" i="1"/>
  <c r="AR177" i="1"/>
  <c r="AK47" i="1"/>
  <c r="AO206" i="1"/>
  <c r="D47" i="1"/>
  <c r="I47" i="1"/>
  <c r="L56" i="1"/>
  <c r="AH61" i="1"/>
  <c r="AN177" i="1"/>
  <c r="AX47" i="1"/>
  <c r="P47" i="1"/>
  <c r="AW47" i="1"/>
  <c r="I177" i="1"/>
  <c r="AC177" i="1"/>
  <c r="AL177" i="1"/>
  <c r="AD177" i="1"/>
  <c r="AP61" i="1"/>
  <c r="AU47" i="1"/>
  <c r="P177" i="1"/>
  <c r="AG61" i="1"/>
  <c r="AR146" i="1"/>
  <c r="AA177" i="1"/>
  <c r="O61" i="1"/>
  <c r="AQ47" i="1"/>
  <c r="J177" i="1"/>
  <c r="Q177" i="1"/>
  <c r="AJ177" i="1"/>
  <c r="AI61" i="1"/>
  <c r="AG47" i="1"/>
  <c r="S47" i="1"/>
  <c r="AO177" i="1"/>
  <c r="AL61" i="1"/>
  <c r="AH177" i="1"/>
  <c r="F177" i="1"/>
  <c r="AF206" i="1"/>
  <c r="AP206" i="1"/>
  <c r="P56" i="1"/>
  <c r="AM61" i="1"/>
  <c r="S56" i="1"/>
  <c r="AU169" i="1"/>
  <c r="AU177" i="1"/>
  <c r="R177" i="1"/>
  <c r="I206" i="1"/>
  <c r="W177" i="1"/>
  <c r="N177" i="1"/>
  <c r="W206" i="1"/>
  <c r="AX56" i="1"/>
  <c r="AB61" i="1"/>
  <c r="AV61" i="1"/>
  <c r="I169" i="1"/>
  <c r="Y177" i="1"/>
  <c r="V177" i="1"/>
  <c r="L47" i="1"/>
  <c r="AF177" i="1"/>
  <c r="P206" i="1"/>
  <c r="AL206" i="1"/>
  <c r="AA70" i="1"/>
  <c r="AU70" i="1"/>
  <c r="R166" i="1"/>
  <c r="Q70" i="1"/>
  <c r="R70" i="1"/>
  <c r="M70" i="1"/>
  <c r="AI70" i="1"/>
  <c r="AO190" i="1"/>
  <c r="G190" i="1"/>
  <c r="G70" i="1"/>
  <c r="N70" i="1"/>
  <c r="K70" i="1"/>
  <c r="F71" i="1"/>
  <c r="AG71" i="1"/>
  <c r="AA39" i="1"/>
  <c r="AB70" i="1"/>
  <c r="AO70" i="1"/>
  <c r="P70" i="1"/>
  <c r="G71" i="1"/>
  <c r="AE71" i="1"/>
  <c r="AV70" i="1"/>
  <c r="AD70" i="1"/>
  <c r="AT190" i="1"/>
  <c r="AT165" i="1"/>
  <c r="Q165" i="1"/>
  <c r="D172" i="1"/>
  <c r="E71" i="1"/>
  <c r="AR71" i="1"/>
  <c r="J70" i="1"/>
  <c r="AW70" i="1"/>
  <c r="AP70" i="1"/>
  <c r="L190" i="1"/>
  <c r="AM70" i="1"/>
  <c r="W70" i="1"/>
  <c r="AE190" i="1"/>
  <c r="AC190" i="1"/>
  <c r="AW56" i="1"/>
  <c r="AC61" i="1"/>
  <c r="AD61" i="1"/>
  <c r="AJ61" i="1"/>
  <c r="M61" i="1"/>
  <c r="X61" i="1"/>
  <c r="P146" i="1"/>
  <c r="G146" i="1"/>
  <c r="AM56" i="1"/>
  <c r="V56" i="1"/>
  <c r="AX61" i="1"/>
  <c r="P61" i="1"/>
  <c r="AO61" i="1"/>
  <c r="E61" i="1"/>
  <c r="I207" i="1"/>
  <c r="AK56" i="1"/>
  <c r="H206" i="1"/>
  <c r="W164" i="1"/>
  <c r="AT61" i="1"/>
  <c r="T164" i="1"/>
  <c r="AA169" i="1"/>
  <c r="AP56" i="1"/>
  <c r="AW61" i="1"/>
  <c r="D61" i="1"/>
  <c r="E207" i="1"/>
  <c r="AA206" i="1"/>
  <c r="H61" i="1"/>
  <c r="AH146" i="1"/>
  <c r="Y47" i="1"/>
  <c r="AB56" i="1"/>
  <c r="AF61" i="1"/>
  <c r="K61" i="1"/>
  <c r="AV206" i="1"/>
  <c r="AF56" i="1"/>
  <c r="M56" i="1"/>
  <c r="L61" i="1"/>
  <c r="AE61" i="1"/>
  <c r="T61" i="1"/>
  <c r="Y61" i="1"/>
  <c r="AE169" i="1"/>
  <c r="AH206" i="1"/>
  <c r="E210" i="1"/>
  <c r="AT39" i="1"/>
  <c r="AX190" i="1"/>
  <c r="N39" i="1"/>
  <c r="I190" i="1"/>
  <c r="D190" i="1"/>
  <c r="Q47" i="1"/>
  <c r="P190" i="1"/>
  <c r="AV190" i="1"/>
  <c r="AH190" i="1"/>
  <c r="AN190" i="1"/>
  <c r="U190" i="1"/>
  <c r="AJ190" i="1"/>
  <c r="X190" i="1"/>
  <c r="AM190" i="1"/>
  <c r="V211" i="1"/>
  <c r="AH58" i="1"/>
  <c r="AG154" i="1"/>
  <c r="L172" i="1"/>
  <c r="E190" i="1"/>
  <c r="S39" i="1"/>
  <c r="W190" i="1"/>
  <c r="AL190" i="1"/>
  <c r="AI47" i="1"/>
  <c r="AS190" i="1"/>
  <c r="AF190" i="1"/>
  <c r="N190" i="1"/>
  <c r="H190" i="1"/>
  <c r="V190" i="1"/>
  <c r="AI190" i="1"/>
  <c r="AK190" i="1"/>
  <c r="T190" i="1"/>
  <c r="H47" i="1"/>
  <c r="O190" i="1"/>
  <c r="R190" i="1"/>
  <c r="G47" i="1"/>
  <c r="AP190" i="1"/>
  <c r="AQ190" i="1"/>
  <c r="AD190" i="1"/>
  <c r="F190" i="1"/>
  <c r="F47" i="1"/>
  <c r="AG190" i="1"/>
  <c r="AJ209" i="1"/>
  <c r="R172" i="1"/>
  <c r="W154" i="1"/>
  <c r="E47" i="1"/>
  <c r="W47" i="1"/>
  <c r="X47" i="1"/>
  <c r="G176" i="1"/>
  <c r="K58" i="1"/>
  <c r="U47" i="1"/>
  <c r="E201" i="1"/>
  <c r="AI207" i="1"/>
  <c r="AT176" i="1"/>
  <c r="E209" i="1"/>
  <c r="AH207" i="1"/>
  <c r="AB72" i="1"/>
  <c r="AF47" i="1"/>
  <c r="U206" i="1"/>
  <c r="AS56" i="1"/>
  <c r="H56" i="1"/>
  <c r="V146" i="1"/>
  <c r="G206" i="1"/>
  <c r="AW165" i="1"/>
  <c r="AB206" i="1"/>
  <c r="Y206" i="1"/>
  <c r="AR56" i="1"/>
  <c r="AD56" i="1"/>
  <c r="G56" i="1"/>
  <c r="AG56" i="1"/>
  <c r="J56" i="1"/>
  <c r="AP146" i="1"/>
  <c r="D146" i="1"/>
  <c r="AL146" i="1"/>
  <c r="N206" i="1"/>
  <c r="AQ165" i="1"/>
  <c r="AI206" i="1"/>
  <c r="K56" i="1"/>
  <c r="S206" i="1"/>
  <c r="AO56" i="1"/>
  <c r="AI146" i="1"/>
  <c r="AV165" i="1"/>
  <c r="AA56" i="1"/>
  <c r="AI56" i="1"/>
  <c r="X56" i="1"/>
  <c r="AL56" i="1"/>
  <c r="O56" i="1"/>
  <c r="AL58" i="1"/>
  <c r="H146" i="1"/>
  <c r="AC206" i="1"/>
  <c r="Q72" i="1"/>
  <c r="AN56" i="1"/>
  <c r="R146" i="1"/>
  <c r="J146" i="1"/>
  <c r="R206" i="1"/>
  <c r="G165" i="1"/>
  <c r="AJ206" i="1"/>
  <c r="AS206" i="1"/>
  <c r="X206" i="1"/>
  <c r="AN206" i="1"/>
  <c r="AV56" i="1"/>
  <c r="D56" i="1"/>
  <c r="Y56" i="1"/>
  <c r="N56" i="1"/>
  <c r="AT56" i="1"/>
  <c r="AG58" i="1"/>
  <c r="AB58" i="1"/>
  <c r="AM188" i="1"/>
  <c r="AM146" i="1"/>
  <c r="AO165" i="1"/>
  <c r="AJ146" i="1"/>
  <c r="AU146" i="1"/>
  <c r="Q146" i="1"/>
  <c r="AS72" i="1"/>
  <c r="P72" i="1"/>
  <c r="Q56" i="1"/>
  <c r="AC146" i="1"/>
  <c r="AI165" i="1"/>
  <c r="W56" i="1"/>
  <c r="E56" i="1"/>
  <c r="I56" i="1"/>
  <c r="AU56" i="1"/>
  <c r="AH56" i="1"/>
  <c r="H58" i="1"/>
  <c r="U146" i="1"/>
  <c r="AK146" i="1"/>
  <c r="J72" i="1"/>
  <c r="E146" i="1"/>
  <c r="AI191" i="1"/>
  <c r="M72" i="1"/>
  <c r="AQ207" i="1"/>
  <c r="AK58" i="1"/>
  <c r="AR207" i="1"/>
  <c r="AQ48" i="1"/>
  <c r="AV58" i="1"/>
  <c r="R40" i="1"/>
  <c r="AM165" i="1"/>
  <c r="N165" i="1"/>
  <c r="AU188" i="1"/>
  <c r="U176" i="1"/>
  <c r="AK211" i="1"/>
  <c r="AW58" i="1"/>
  <c r="S58" i="1"/>
  <c r="I188" i="1"/>
  <c r="AN169" i="1"/>
  <c r="AH172" i="1"/>
  <c r="O166" i="1"/>
  <c r="AA47" i="1"/>
  <c r="V47" i="1"/>
  <c r="AJ47" i="1"/>
  <c r="AV47" i="1"/>
  <c r="AN47" i="1"/>
  <c r="T47" i="1"/>
  <c r="AC47" i="1"/>
  <c r="AS47" i="1"/>
  <c r="AH47" i="1"/>
  <c r="V176" i="1"/>
  <c r="W58" i="1"/>
  <c r="AF165" i="1"/>
  <c r="I165" i="1"/>
  <c r="AX165" i="1"/>
  <c r="AP165" i="1"/>
  <c r="AX176" i="1"/>
  <c r="AD176" i="1"/>
  <c r="AI211" i="1"/>
  <c r="F58" i="1"/>
  <c r="G207" i="1"/>
  <c r="H154" i="1"/>
  <c r="AU166" i="1"/>
  <c r="N40" i="1"/>
  <c r="AJ165" i="1"/>
  <c r="AE165" i="1"/>
  <c r="AC176" i="1"/>
  <c r="L211" i="1"/>
  <c r="AD209" i="1"/>
  <c r="W211" i="1"/>
  <c r="AF207" i="1"/>
  <c r="D72" i="1"/>
  <c r="S194" i="1"/>
  <c r="AQ40" i="1"/>
  <c r="AA154" i="1"/>
  <c r="P165" i="1"/>
  <c r="AN72" i="1"/>
  <c r="AH169" i="1"/>
  <c r="AK165" i="1"/>
  <c r="E40" i="1"/>
  <c r="Y165" i="1"/>
  <c r="AV176" i="1"/>
  <c r="U58" i="1"/>
  <c r="R165" i="1"/>
  <c r="V165" i="1"/>
  <c r="AH176" i="1"/>
  <c r="AO176" i="1"/>
  <c r="AG165" i="1"/>
  <c r="F165" i="1"/>
  <c r="AH165" i="1"/>
  <c r="AV188" i="1"/>
  <c r="J176" i="1"/>
  <c r="AK176" i="1"/>
  <c r="Y211" i="1"/>
  <c r="AR58" i="1"/>
  <c r="AX161" i="1"/>
  <c r="J169" i="1"/>
  <c r="AO58" i="1"/>
  <c r="AS194" i="1"/>
  <c r="AC172" i="1"/>
  <c r="H69" i="1"/>
  <c r="AX172" i="1"/>
  <c r="O165" i="1"/>
  <c r="AX69" i="1"/>
  <c r="M165" i="1"/>
  <c r="X69" i="1"/>
  <c r="AJ169" i="1"/>
  <c r="AG181" i="1"/>
  <c r="O181" i="1"/>
  <c r="D181" i="1"/>
  <c r="K181" i="1"/>
  <c r="AU181" i="1"/>
  <c r="F181" i="1"/>
  <c r="M181" i="1"/>
  <c r="AW181" i="1"/>
  <c r="E181" i="1"/>
  <c r="AL181" i="1"/>
  <c r="AF181" i="1"/>
  <c r="AB181" i="1"/>
  <c r="H188" i="1"/>
  <c r="AK207" i="1"/>
  <c r="E58" i="1"/>
  <c r="V58" i="1"/>
  <c r="M207" i="1"/>
  <c r="AE207" i="1"/>
  <c r="AF71" i="1"/>
  <c r="Y70" i="1"/>
  <c r="U172" i="1"/>
  <c r="AS207" i="1"/>
  <c r="P201" i="1"/>
  <c r="O58" i="1"/>
  <c r="F164" i="1"/>
  <c r="Q71" i="1"/>
  <c r="AT164" i="1"/>
  <c r="AV163" i="1"/>
  <c r="U188" i="1"/>
  <c r="AR172" i="1"/>
  <c r="AN58" i="1"/>
  <c r="M58" i="1"/>
  <c r="AQ60" i="1"/>
  <c r="AQ154" i="1"/>
  <c r="AC207" i="1"/>
  <c r="T201" i="1"/>
  <c r="N188" i="1"/>
  <c r="AV207" i="1"/>
  <c r="F201" i="1"/>
  <c r="AX58" i="1"/>
  <c r="AS58" i="1"/>
  <c r="AH60" i="1"/>
  <c r="AU164" i="1"/>
  <c r="AF48" i="1"/>
  <c r="F39" i="1"/>
  <c r="X70" i="1"/>
  <c r="AQ70" i="1"/>
  <c r="AP39" i="1"/>
  <c r="J201" i="1"/>
  <c r="AQ210" i="1"/>
  <c r="W201" i="1"/>
  <c r="AX188" i="1"/>
  <c r="P207" i="1"/>
  <c r="AP201" i="1"/>
  <c r="AB207" i="1"/>
  <c r="AM207" i="1"/>
  <c r="AX207" i="1"/>
  <c r="AP207" i="1"/>
  <c r="AA60" i="1"/>
  <c r="AI60" i="1"/>
  <c r="AP188" i="1"/>
  <c r="Q207" i="1"/>
  <c r="U207" i="1"/>
  <c r="AX169" i="1"/>
  <c r="AX71" i="1"/>
  <c r="P164" i="1"/>
  <c r="AJ207" i="1"/>
  <c r="M169" i="1"/>
  <c r="AK172" i="1"/>
  <c r="J40" i="1"/>
  <c r="D169" i="1"/>
  <c r="Y166" i="1"/>
  <c r="AA188" i="1"/>
  <c r="AX60" i="1"/>
  <c r="AA165" i="1"/>
  <c r="AU165" i="1"/>
  <c r="AF188" i="1"/>
  <c r="AN180" i="1"/>
  <c r="E164" i="1"/>
  <c r="Q164" i="1"/>
  <c r="H71" i="1"/>
  <c r="AN164" i="1"/>
  <c r="AB71" i="1"/>
  <c r="K71" i="1"/>
  <c r="G48" i="1"/>
  <c r="T172" i="1"/>
  <c r="AW40" i="1"/>
  <c r="O172" i="1"/>
  <c r="AL210" i="1"/>
  <c r="AL188" i="1"/>
  <c r="X207" i="1"/>
  <c r="AO188" i="1"/>
  <c r="H207" i="1"/>
  <c r="Y210" i="1"/>
  <c r="AO201" i="1"/>
  <c r="H165" i="1"/>
  <c r="AR169" i="1"/>
  <c r="L164" i="1"/>
  <c r="W165" i="1"/>
  <c r="F40" i="1"/>
  <c r="Q172" i="1"/>
  <c r="AW188" i="1"/>
  <c r="L207" i="1"/>
  <c r="AX201" i="1"/>
  <c r="F210" i="1"/>
  <c r="H209" i="1"/>
  <c r="S207" i="1"/>
  <c r="K207" i="1"/>
  <c r="AD201" i="1"/>
  <c r="J60" i="1"/>
  <c r="Y207" i="1"/>
  <c r="O169" i="1"/>
  <c r="R164" i="1"/>
  <c r="U164" i="1"/>
  <c r="AV164" i="1"/>
  <c r="AS172" i="1"/>
  <c r="S169" i="1"/>
  <c r="Q148" i="1"/>
  <c r="AH188" i="1"/>
  <c r="M188" i="1"/>
  <c r="N201" i="1"/>
  <c r="AC201" i="1"/>
  <c r="F188" i="1"/>
  <c r="O188" i="1"/>
  <c r="AW207" i="1"/>
  <c r="AQ71" i="1"/>
  <c r="AA164" i="1"/>
  <c r="AL164" i="1"/>
  <c r="AI164" i="1"/>
  <c r="T71" i="1"/>
  <c r="O207" i="1"/>
  <c r="AP71" i="1"/>
  <c r="AD68" i="1"/>
  <c r="AI154" i="1"/>
  <c r="AU154" i="1"/>
  <c r="M48" i="1"/>
  <c r="H39" i="1"/>
  <c r="Y172" i="1"/>
  <c r="AJ172" i="1"/>
  <c r="X172" i="1"/>
  <c r="E172" i="1"/>
  <c r="AW172" i="1"/>
  <c r="M172" i="1"/>
  <c r="N172" i="1"/>
  <c r="G172" i="1"/>
  <c r="K172" i="1"/>
  <c r="AM172" i="1"/>
  <c r="AV172" i="1"/>
  <c r="AG172" i="1"/>
  <c r="AQ172" i="1"/>
  <c r="AI172" i="1"/>
  <c r="V172" i="1"/>
  <c r="W172" i="1"/>
  <c r="H172" i="1"/>
  <c r="AA172" i="1"/>
  <c r="AE172" i="1"/>
  <c r="AN172" i="1"/>
  <c r="P172" i="1"/>
  <c r="J172" i="1"/>
  <c r="AP172" i="1"/>
  <c r="S172" i="1"/>
  <c r="AU172" i="1"/>
  <c r="AO172" i="1"/>
  <c r="AL172" i="1"/>
  <c r="AB172" i="1"/>
  <c r="AT172" i="1"/>
  <c r="AD172" i="1"/>
  <c r="F172" i="1"/>
  <c r="AF39" i="1"/>
  <c r="AL39" i="1"/>
  <c r="AX39" i="1"/>
  <c r="X39" i="1"/>
  <c r="AV39" i="1"/>
  <c r="E39" i="1"/>
  <c r="AS39" i="1"/>
  <c r="L39" i="1"/>
  <c r="AN39" i="1"/>
  <c r="AQ39" i="1"/>
  <c r="T39" i="1"/>
  <c r="AW39" i="1"/>
  <c r="AH39" i="1"/>
  <c r="O39" i="1"/>
  <c r="AI39" i="1"/>
  <c r="Q39" i="1"/>
  <c r="R39" i="1"/>
  <c r="AB39" i="1"/>
  <c r="AO39" i="1"/>
  <c r="K39" i="1"/>
  <c r="AC39" i="1"/>
  <c r="AU39" i="1"/>
  <c r="AJ39" i="1"/>
  <c r="AE39" i="1"/>
  <c r="V39" i="1"/>
  <c r="AD39" i="1"/>
  <c r="AR39" i="1"/>
  <c r="H68" i="1"/>
  <c r="P39" i="1"/>
  <c r="J39" i="1"/>
  <c r="U39" i="1"/>
  <c r="AK39" i="1"/>
  <c r="AQ56" i="1"/>
  <c r="AC56" i="1"/>
  <c r="T56" i="1"/>
  <c r="D69" i="1"/>
  <c r="AC69" i="1"/>
  <c r="M69" i="1"/>
  <c r="AQ69" i="1"/>
  <c r="S69" i="1"/>
  <c r="I39" i="1"/>
  <c r="AM39" i="1"/>
  <c r="V206" i="1"/>
  <c r="L206" i="1"/>
  <c r="AQ206" i="1"/>
  <c r="AK206" i="1"/>
  <c r="AE206" i="1"/>
  <c r="K206" i="1"/>
  <c r="AM206" i="1"/>
  <c r="Q206" i="1"/>
  <c r="AW206" i="1"/>
  <c r="E206" i="1"/>
  <c r="AR206" i="1"/>
  <c r="M206" i="1"/>
  <c r="AD206" i="1"/>
  <c r="J206" i="1"/>
  <c r="F206" i="1"/>
  <c r="AF70" i="1"/>
  <c r="D70" i="1"/>
  <c r="AS70" i="1"/>
  <c r="AN70" i="1"/>
  <c r="T70" i="1"/>
  <c r="AR70" i="1"/>
  <c r="V70" i="1"/>
  <c r="AL70" i="1"/>
  <c r="AT70" i="1"/>
  <c r="S70" i="1"/>
  <c r="AK70" i="1"/>
  <c r="E70" i="1"/>
  <c r="F70" i="1"/>
  <c r="U70" i="1"/>
  <c r="AJ70" i="1"/>
  <c r="O70" i="1"/>
  <c r="AE70" i="1"/>
  <c r="R188" i="1"/>
  <c r="P188" i="1"/>
  <c r="Y201" i="1"/>
  <c r="AE201" i="1"/>
  <c r="AS188" i="1"/>
  <c r="W207" i="1"/>
  <c r="AN207" i="1"/>
  <c r="AF164" i="1"/>
  <c r="AG164" i="1"/>
  <c r="AE164" i="1"/>
  <c r="AH164" i="1"/>
  <c r="AR164" i="1"/>
  <c r="O164" i="1"/>
  <c r="I71" i="1"/>
  <c r="V164" i="1"/>
  <c r="AN71" i="1"/>
  <c r="AE40" i="1"/>
  <c r="AP40" i="1"/>
  <c r="P40" i="1"/>
  <c r="AS40" i="1"/>
  <c r="M40" i="1"/>
  <c r="AJ40" i="1"/>
  <c r="Y40" i="1"/>
  <c r="AV40" i="1"/>
  <c r="AC40" i="1"/>
  <c r="AB40" i="1"/>
  <c r="AU40" i="1"/>
  <c r="Q40" i="1"/>
  <c r="AN40" i="1"/>
  <c r="T40" i="1"/>
  <c r="K40" i="1"/>
  <c r="S40" i="1"/>
  <c r="U40" i="1"/>
  <c r="I40" i="1"/>
  <c r="AF40" i="1"/>
  <c r="L40" i="1"/>
  <c r="AM40" i="1"/>
  <c r="AL40" i="1"/>
  <c r="W40" i="1"/>
  <c r="O40" i="1"/>
  <c r="AX40" i="1"/>
  <c r="G40" i="1"/>
  <c r="AH40" i="1"/>
  <c r="AK40" i="1"/>
  <c r="AO40" i="1"/>
  <c r="D40" i="1"/>
  <c r="AG40" i="1"/>
  <c r="AT40" i="1"/>
  <c r="X40" i="1"/>
  <c r="AD40" i="1"/>
  <c r="H40" i="1"/>
  <c r="AR40" i="1"/>
  <c r="V40" i="1"/>
  <c r="AF172" i="1"/>
  <c r="AU201" i="1"/>
  <c r="AD194" i="1"/>
  <c r="G201" i="1"/>
  <c r="G188" i="1"/>
  <c r="F207" i="1"/>
  <c r="L194" i="1"/>
  <c r="AD207" i="1"/>
  <c r="Q60" i="1"/>
  <c r="AG68" i="1"/>
  <c r="Y164" i="1"/>
  <c r="M68" i="1"/>
  <c r="AO68" i="1"/>
  <c r="AX164" i="1"/>
  <c r="D164" i="1"/>
  <c r="AC71" i="1"/>
  <c r="AQ164" i="1"/>
  <c r="L71" i="1"/>
  <c r="AW164" i="1"/>
  <c r="AL207" i="1"/>
  <c r="AS164" i="1"/>
  <c r="AM164" i="1"/>
  <c r="R154" i="1"/>
  <c r="AJ71" i="1"/>
  <c r="AN154" i="1"/>
  <c r="J71" i="1"/>
  <c r="AG39" i="1"/>
  <c r="D39" i="1"/>
  <c r="AT206" i="1"/>
  <c r="G39" i="1"/>
  <c r="L201" i="1"/>
  <c r="AL194" i="1"/>
  <c r="AN188" i="1"/>
  <c r="AD188" i="1"/>
  <c r="Y188" i="1"/>
  <c r="AG188" i="1"/>
  <c r="E188" i="1"/>
  <c r="V188" i="1"/>
  <c r="AG207" i="1"/>
  <c r="AW201" i="1"/>
  <c r="AV201" i="1"/>
  <c r="AO207" i="1"/>
  <c r="R207" i="1"/>
  <c r="J207" i="1"/>
  <c r="AP60" i="1"/>
  <c r="AA71" i="1"/>
  <c r="G164" i="1"/>
  <c r="AP164" i="1"/>
  <c r="D71" i="1"/>
  <c r="R71" i="1"/>
  <c r="G154" i="1"/>
  <c r="O154" i="1"/>
  <c r="W39" i="1"/>
  <c r="AF154" i="1"/>
  <c r="Y39" i="1"/>
  <c r="X71" i="1"/>
  <c r="AI169" i="1"/>
  <c r="I69" i="1"/>
  <c r="T206" i="1"/>
  <c r="M148" i="1"/>
  <c r="AF58" i="1"/>
  <c r="AA58" i="1"/>
  <c r="AT58" i="1"/>
  <c r="AF169" i="1"/>
  <c r="M146" i="1"/>
  <c r="X169" i="1"/>
  <c r="AL169" i="1"/>
  <c r="O146" i="1"/>
  <c r="AV169" i="1"/>
  <c r="AD146" i="1"/>
  <c r="AP169" i="1"/>
  <c r="R68" i="1"/>
  <c r="I146" i="1"/>
  <c r="V72" i="1"/>
  <c r="AO72" i="1"/>
  <c r="AB169" i="1"/>
  <c r="AQ169" i="1"/>
  <c r="AP68" i="1"/>
  <c r="Y58" i="1"/>
  <c r="AI58" i="1"/>
  <c r="AC58" i="1"/>
  <c r="P169" i="1"/>
  <c r="AX146" i="1"/>
  <c r="AG169" i="1"/>
  <c r="AA146" i="1"/>
  <c r="AG146" i="1"/>
  <c r="AC72" i="1"/>
  <c r="AD169" i="1"/>
  <c r="AE68" i="1"/>
  <c r="E68" i="1"/>
  <c r="O72" i="1"/>
  <c r="AW169" i="1"/>
  <c r="AX154" i="1"/>
  <c r="AO154" i="1"/>
  <c r="N154" i="1"/>
  <c r="U154" i="1"/>
  <c r="V154" i="1"/>
  <c r="T154" i="1"/>
  <c r="X154" i="1"/>
  <c r="I154" i="1"/>
  <c r="D154" i="1"/>
  <c r="E154" i="1"/>
  <c r="AE154" i="1"/>
  <c r="Y154" i="1"/>
  <c r="S154" i="1"/>
  <c r="AW154" i="1"/>
  <c r="AV154" i="1"/>
  <c r="Q154" i="1"/>
  <c r="K154" i="1"/>
  <c r="L154" i="1"/>
  <c r="M154" i="1"/>
  <c r="AM154" i="1"/>
  <c r="J154" i="1"/>
  <c r="AH154" i="1"/>
  <c r="AB154" i="1"/>
  <c r="AC154" i="1"/>
  <c r="AD154" i="1"/>
  <c r="AP154" i="1"/>
  <c r="AJ154" i="1"/>
  <c r="AK154" i="1"/>
  <c r="F154" i="1"/>
  <c r="AS154" i="1"/>
  <c r="AL154" i="1"/>
  <c r="AT154" i="1"/>
  <c r="S61" i="1"/>
  <c r="AQ61" i="1"/>
  <c r="AN61" i="1"/>
  <c r="I61" i="1"/>
  <c r="W61" i="1"/>
  <c r="V61" i="1"/>
  <c r="N61" i="1"/>
  <c r="AQ146" i="1"/>
  <c r="K146" i="1"/>
  <c r="AT146" i="1"/>
  <c r="S146" i="1"/>
  <c r="F146" i="1"/>
  <c r="AV146" i="1"/>
  <c r="AS146" i="1"/>
  <c r="N146" i="1"/>
  <c r="D58" i="1"/>
  <c r="P58" i="1"/>
  <c r="AJ58" i="1"/>
  <c r="AM58" i="1"/>
  <c r="G68" i="1"/>
  <c r="J58" i="1"/>
  <c r="AC169" i="1"/>
  <c r="AO169" i="1"/>
  <c r="G169" i="1"/>
  <c r="Q169" i="1"/>
  <c r="Y169" i="1"/>
  <c r="AO146" i="1"/>
  <c r="S209" i="1"/>
  <c r="Q58" i="1"/>
  <c r="L58" i="1"/>
  <c r="AE58" i="1"/>
  <c r="I58" i="1"/>
  <c r="AP58" i="1"/>
  <c r="AD58" i="1"/>
  <c r="AF146" i="1"/>
  <c r="T146" i="1"/>
  <c r="AS169" i="1"/>
  <c r="AW146" i="1"/>
  <c r="R169" i="1"/>
  <c r="AT169" i="1"/>
  <c r="T169" i="1"/>
  <c r="AB146" i="1"/>
  <c r="AS68" i="1"/>
  <c r="R58" i="1"/>
  <c r="AE146" i="1"/>
  <c r="H48" i="1"/>
  <c r="V71" i="1"/>
  <c r="AD72" i="1"/>
  <c r="AP72" i="1"/>
  <c r="V169" i="1"/>
  <c r="H169" i="1"/>
  <c r="AN165" i="1"/>
  <c r="AB165" i="1"/>
  <c r="AR165" i="1"/>
  <c r="D165" i="1"/>
  <c r="L165" i="1"/>
  <c r="E165" i="1"/>
  <c r="T165" i="1"/>
  <c r="U165" i="1"/>
  <c r="X165" i="1"/>
  <c r="AS165" i="1"/>
  <c r="AL165" i="1"/>
  <c r="AC165" i="1"/>
  <c r="AD165" i="1"/>
  <c r="K165" i="1"/>
  <c r="S165" i="1"/>
  <c r="AH68" i="1"/>
  <c r="X146" i="1"/>
  <c r="AQ209" i="1"/>
  <c r="X58" i="1"/>
  <c r="T58" i="1"/>
  <c r="AQ58" i="1"/>
  <c r="G58" i="1"/>
  <c r="N58" i="1"/>
  <c r="K72" i="1"/>
  <c r="AK169" i="1"/>
  <c r="E169" i="1"/>
  <c r="W146" i="1"/>
  <c r="AM169" i="1"/>
  <c r="K169" i="1"/>
  <c r="N169" i="1"/>
  <c r="U169" i="1"/>
  <c r="L146" i="1"/>
  <c r="AN146" i="1"/>
  <c r="W48" i="1"/>
  <c r="AR72" i="1"/>
  <c r="U72" i="1"/>
  <c r="L169" i="1"/>
  <c r="W169" i="1"/>
  <c r="AA166" i="1"/>
  <c r="H166" i="1"/>
  <c r="W166" i="1"/>
  <c r="AW166" i="1"/>
  <c r="U166" i="1"/>
  <c r="V166" i="1"/>
  <c r="P166" i="1"/>
  <c r="AQ166" i="1"/>
  <c r="AF166" i="1"/>
  <c r="I166" i="1"/>
  <c r="AD166" i="1"/>
  <c r="AE166" i="1"/>
  <c r="AB166" i="1"/>
  <c r="AN166" i="1"/>
  <c r="Q166" i="1"/>
  <c r="D166" i="1"/>
  <c r="AL166" i="1"/>
  <c r="AM166" i="1"/>
  <c r="AC166" i="1"/>
  <c r="AJ166" i="1"/>
  <c r="AV166" i="1"/>
  <c r="AH166" i="1"/>
  <c r="K166" i="1"/>
  <c r="L166" i="1"/>
  <c r="AT166" i="1"/>
  <c r="AI166" i="1"/>
  <c r="AP166" i="1"/>
  <c r="S166" i="1"/>
  <c r="T166" i="1"/>
  <c r="AX166" i="1"/>
  <c r="AG166" i="1"/>
  <c r="AK166" i="1"/>
  <c r="E166" i="1"/>
  <c r="F166" i="1"/>
  <c r="AR166" i="1"/>
  <c r="G166" i="1"/>
  <c r="J166" i="1"/>
  <c r="AO166" i="1"/>
  <c r="M166" i="1"/>
  <c r="AS166" i="1"/>
  <c r="N166" i="1"/>
  <c r="P154" i="1"/>
  <c r="AA148" i="1"/>
  <c r="AR201" i="1"/>
  <c r="AM201" i="1"/>
  <c r="O201" i="1"/>
  <c r="I201" i="1"/>
  <c r="AS201" i="1"/>
  <c r="M210" i="1"/>
  <c r="U210" i="1"/>
  <c r="AF209" i="1"/>
  <c r="AS210" i="1"/>
  <c r="R211" i="1"/>
  <c r="M211" i="1"/>
  <c r="P211" i="1"/>
  <c r="X194" i="1"/>
  <c r="AN194" i="1"/>
  <c r="I164" i="1"/>
  <c r="AK164" i="1"/>
  <c r="K164" i="1"/>
  <c r="AB164" i="1"/>
  <c r="AJ164" i="1"/>
  <c r="J164" i="1"/>
  <c r="H164" i="1"/>
  <c r="AW71" i="1"/>
  <c r="AV71" i="1"/>
  <c r="AO71" i="1"/>
  <c r="W71" i="1"/>
  <c r="P71" i="1"/>
  <c r="AU71" i="1"/>
  <c r="AT71" i="1"/>
  <c r="U71" i="1"/>
  <c r="AM71" i="1"/>
  <c r="N71" i="1"/>
  <c r="AT207" i="1"/>
  <c r="N207" i="1"/>
  <c r="AU207" i="1"/>
  <c r="AW60" i="1"/>
  <c r="M60" i="1"/>
  <c r="S60" i="1"/>
  <c r="AO60" i="1"/>
  <c r="U60" i="1"/>
  <c r="F60" i="1"/>
  <c r="AB60" i="1"/>
  <c r="G60" i="1"/>
  <c r="R60" i="1"/>
  <c r="D60" i="1"/>
  <c r="AD60" i="1"/>
  <c r="N60" i="1"/>
  <c r="AJ60" i="1"/>
  <c r="O60" i="1"/>
  <c r="I60" i="1"/>
  <c r="L60" i="1"/>
  <c r="AL60" i="1"/>
  <c r="V60" i="1"/>
  <c r="AR60" i="1"/>
  <c r="W60" i="1"/>
  <c r="T60" i="1"/>
  <c r="AE60" i="1"/>
  <c r="AT60" i="1"/>
  <c r="AK60" i="1"/>
  <c r="AM60" i="1"/>
  <c r="AF60" i="1"/>
  <c r="H60" i="1"/>
  <c r="AS60" i="1"/>
  <c r="E60" i="1"/>
  <c r="AU60" i="1"/>
  <c r="AN60" i="1"/>
  <c r="P60" i="1"/>
  <c r="K60" i="1"/>
  <c r="X60" i="1"/>
  <c r="AG60" i="1"/>
  <c r="AC60" i="1"/>
  <c r="AV60" i="1"/>
  <c r="AT201" i="1"/>
  <c r="X201" i="1"/>
  <c r="AN201" i="1"/>
  <c r="AQ201" i="1"/>
  <c r="AS209" i="1"/>
  <c r="U211" i="1"/>
  <c r="AT211" i="1"/>
  <c r="AL209" i="1"/>
  <c r="AK148" i="1"/>
  <c r="T207" i="1"/>
  <c r="X164" i="1"/>
  <c r="M71" i="1"/>
  <c r="D201" i="1"/>
  <c r="AA194" i="1"/>
  <c r="AD164" i="1"/>
  <c r="AO164" i="1"/>
  <c r="S71" i="1"/>
  <c r="O71" i="1"/>
  <c r="AW72" i="1"/>
  <c r="G72" i="1"/>
  <c r="AH72" i="1"/>
  <c r="AG72" i="1"/>
  <c r="AT72" i="1"/>
  <c r="Y72" i="1"/>
  <c r="X72" i="1"/>
  <c r="E72" i="1"/>
  <c r="I72" i="1"/>
  <c r="AJ72" i="1"/>
  <c r="L72" i="1"/>
  <c r="H72" i="1"/>
  <c r="AM72" i="1"/>
  <c r="AA72" i="1"/>
  <c r="R72" i="1"/>
  <c r="T72" i="1"/>
  <c r="F72" i="1"/>
  <c r="AX72" i="1"/>
  <c r="AF72" i="1"/>
  <c r="AK72" i="1"/>
  <c r="W72" i="1"/>
  <c r="AE72" i="1"/>
  <c r="AI72" i="1"/>
  <c r="AL72" i="1"/>
  <c r="AV72" i="1"/>
  <c r="S72" i="1"/>
  <c r="AQ72" i="1"/>
  <c r="N72" i="1"/>
  <c r="H201" i="1"/>
  <c r="E180" i="1"/>
  <c r="V201" i="1"/>
  <c r="AK201" i="1"/>
  <c r="AH201" i="1"/>
  <c r="U201" i="1"/>
  <c r="AU176" i="1"/>
  <c r="AA201" i="1"/>
  <c r="AG201" i="1"/>
  <c r="Q201" i="1"/>
  <c r="AB176" i="1"/>
  <c r="AW210" i="1"/>
  <c r="N211" i="1"/>
  <c r="N164" i="1"/>
  <c r="AH71" i="1"/>
  <c r="AS71" i="1"/>
  <c r="AK71" i="1"/>
  <c r="AI71" i="1"/>
  <c r="M164" i="1"/>
  <c r="S164" i="1"/>
  <c r="AD71" i="1"/>
  <c r="Y71" i="1"/>
  <c r="F176" i="1"/>
  <c r="AO196" i="1"/>
  <c r="D175" i="1"/>
  <c r="AQ148" i="1"/>
  <c r="K176" i="1"/>
  <c r="AM176" i="1"/>
  <c r="Y176" i="1"/>
  <c r="I176" i="1"/>
  <c r="AE176" i="1"/>
  <c r="AA209" i="1"/>
  <c r="J209" i="1"/>
  <c r="AX209" i="1"/>
  <c r="V209" i="1"/>
  <c r="AP194" i="1"/>
  <c r="AW194" i="1"/>
  <c r="F68" i="1"/>
  <c r="AL161" i="1"/>
  <c r="V68" i="1"/>
  <c r="E176" i="1"/>
  <c r="AH192" i="1"/>
  <c r="K192" i="1"/>
  <c r="E161" i="1"/>
  <c r="O148" i="1"/>
  <c r="AS176" i="1"/>
  <c r="AA211" i="1"/>
  <c r="E211" i="1"/>
  <c r="D176" i="1"/>
  <c r="AI176" i="1"/>
  <c r="P176" i="1"/>
  <c r="O176" i="1"/>
  <c r="X176" i="1"/>
  <c r="H176" i="1"/>
  <c r="AR211" i="1"/>
  <c r="N209" i="1"/>
  <c r="Q211" i="1"/>
  <c r="J211" i="1"/>
  <c r="AK209" i="1"/>
  <c r="AM209" i="1"/>
  <c r="AE209" i="1"/>
  <c r="AG211" i="1"/>
  <c r="H194" i="1"/>
  <c r="J68" i="1"/>
  <c r="L176" i="1"/>
  <c r="AI196" i="1"/>
  <c r="M196" i="1"/>
  <c r="X196" i="1"/>
  <c r="R176" i="1"/>
  <c r="AD211" i="1"/>
  <c r="N176" i="1"/>
  <c r="H211" i="1"/>
  <c r="AU211" i="1"/>
  <c r="O211" i="1"/>
  <c r="J148" i="1"/>
  <c r="AT161" i="1"/>
  <c r="AD161" i="1"/>
  <c r="AR194" i="1"/>
  <c r="E194" i="1"/>
  <c r="Y68" i="1"/>
  <c r="Q68" i="1"/>
  <c r="AL192" i="1"/>
  <c r="AV192" i="1"/>
  <c r="W68" i="1"/>
  <c r="AP148" i="1"/>
  <c r="AN176" i="1"/>
  <c r="M176" i="1"/>
  <c r="AX211" i="1"/>
  <c r="AN211" i="1"/>
  <c r="T211" i="1"/>
  <c r="AE211" i="1"/>
  <c r="AR176" i="1"/>
  <c r="T176" i="1"/>
  <c r="U196" i="1"/>
  <c r="I194" i="1"/>
  <c r="M194" i="1"/>
  <c r="AF176" i="1"/>
  <c r="AQ176" i="1"/>
  <c r="AW176" i="1"/>
  <c r="AL176" i="1"/>
  <c r="AS211" i="1"/>
  <c r="AU194" i="1"/>
  <c r="AA176" i="1"/>
  <c r="W176" i="1"/>
  <c r="Q176" i="1"/>
  <c r="AG176" i="1"/>
  <c r="F209" i="1"/>
  <c r="AB209" i="1"/>
  <c r="M209" i="1"/>
  <c r="G211" i="1"/>
  <c r="AU209" i="1"/>
  <c r="T209" i="1"/>
  <c r="AQ211" i="1"/>
  <c r="U209" i="1"/>
  <c r="AJ176" i="1"/>
  <c r="Y194" i="1"/>
  <c r="D194" i="1"/>
  <c r="AI194" i="1"/>
  <c r="AN68" i="1"/>
  <c r="AL196" i="1"/>
  <c r="S176" i="1"/>
  <c r="AI170" i="1"/>
  <c r="N170" i="1"/>
  <c r="AS170" i="1"/>
  <c r="AH170" i="1"/>
  <c r="AN170" i="1"/>
  <c r="AB170" i="1"/>
  <c r="AV170" i="1"/>
  <c r="AT170" i="1"/>
  <c r="T170" i="1"/>
  <c r="S170" i="1"/>
  <c r="K170" i="1"/>
  <c r="U170" i="1"/>
  <c r="AW170" i="1"/>
  <c r="AL170" i="1"/>
  <c r="L170" i="1"/>
  <c r="AJ170" i="1"/>
  <c r="AR170" i="1"/>
  <c r="AU170" i="1"/>
  <c r="W170" i="1"/>
  <c r="O170" i="1"/>
  <c r="G170" i="1"/>
  <c r="AD170" i="1"/>
  <c r="D170" i="1"/>
  <c r="AX170" i="1"/>
  <c r="AM170" i="1"/>
  <c r="M170" i="1"/>
  <c r="AP170" i="1"/>
  <c r="J170" i="1"/>
  <c r="AF170" i="1"/>
  <c r="AE170" i="1"/>
  <c r="E170" i="1"/>
  <c r="Y170" i="1"/>
  <c r="H170" i="1"/>
  <c r="AA170" i="1"/>
  <c r="V170" i="1"/>
  <c r="AK170" i="1"/>
  <c r="Q170" i="1"/>
  <c r="X170" i="1"/>
  <c r="AQ170" i="1"/>
  <c r="F170" i="1"/>
  <c r="AC170" i="1"/>
  <c r="I170" i="1"/>
  <c r="AO170" i="1"/>
  <c r="V192" i="1"/>
  <c r="AD192" i="1"/>
  <c r="AN192" i="1"/>
  <c r="E163" i="1"/>
  <c r="O163" i="1"/>
  <c r="Y48" i="1"/>
  <c r="E48" i="1"/>
  <c r="AT48" i="1"/>
  <c r="AS48" i="1"/>
  <c r="AH48" i="1"/>
  <c r="AM48" i="1"/>
  <c r="AX48" i="1"/>
  <c r="T48" i="1"/>
  <c r="O48" i="1"/>
  <c r="AE48" i="1"/>
  <c r="AO48" i="1"/>
  <c r="AR48" i="1"/>
  <c r="N48" i="1"/>
  <c r="AB48" i="1"/>
  <c r="AJ48" i="1"/>
  <c r="L48" i="1"/>
  <c r="K48" i="1"/>
  <c r="D48" i="1"/>
  <c r="AU48" i="1"/>
  <c r="P48" i="1"/>
  <c r="AA48" i="1"/>
  <c r="X48" i="1"/>
  <c r="R48" i="1"/>
  <c r="Q48" i="1"/>
  <c r="AP48" i="1"/>
  <c r="AN48" i="1"/>
  <c r="AG48" i="1"/>
  <c r="AL48" i="1"/>
  <c r="AV48" i="1"/>
  <c r="AK48" i="1"/>
  <c r="J48" i="1"/>
  <c r="U48" i="1"/>
  <c r="AE188" i="1"/>
  <c r="AQ188" i="1"/>
  <c r="AR188" i="1"/>
  <c r="AC188" i="1"/>
  <c r="AJ188" i="1"/>
  <c r="AK188" i="1"/>
  <c r="AI188" i="1"/>
  <c r="AT188" i="1"/>
  <c r="W188" i="1"/>
  <c r="K188" i="1"/>
  <c r="D188" i="1"/>
  <c r="J188" i="1"/>
  <c r="S188" i="1"/>
  <c r="L188" i="1"/>
  <c r="AB188" i="1"/>
  <c r="T188" i="1"/>
  <c r="Y192" i="1"/>
  <c r="AW192" i="1"/>
  <c r="N192" i="1"/>
  <c r="AX196" i="1"/>
  <c r="S192" i="1"/>
  <c r="U192" i="1"/>
  <c r="AR192" i="1"/>
  <c r="Q192" i="1"/>
  <c r="AE196" i="1"/>
  <c r="I192" i="1"/>
  <c r="R163" i="1"/>
  <c r="AD163" i="1"/>
  <c r="AL163" i="1"/>
  <c r="AW48" i="1"/>
  <c r="R170" i="1"/>
  <c r="AX192" i="1"/>
  <c r="AQ192" i="1"/>
  <c r="AJ192" i="1"/>
  <c r="AS192" i="1"/>
  <c r="F192" i="1"/>
  <c r="AR163" i="1"/>
  <c r="J163" i="1"/>
  <c r="AF192" i="1"/>
  <c r="Y163" i="1"/>
  <c r="AP196" i="1"/>
  <c r="M192" i="1"/>
  <c r="O192" i="1"/>
  <c r="AX163" i="1"/>
  <c r="AO163" i="1"/>
  <c r="AD48" i="1"/>
  <c r="AC48" i="1"/>
  <c r="S191" i="1"/>
  <c r="X191" i="1"/>
  <c r="P191" i="1"/>
  <c r="AU191" i="1"/>
  <c r="AC191" i="1"/>
  <c r="M191" i="1"/>
  <c r="AA191" i="1"/>
  <c r="J191" i="1"/>
  <c r="R191" i="1"/>
  <c r="AE191" i="1"/>
  <c r="D191" i="1"/>
  <c r="AH191" i="1"/>
  <c r="AB191" i="1"/>
  <c r="F191" i="1"/>
  <c r="AV191" i="1"/>
  <c r="V191" i="1"/>
  <c r="AT191" i="1"/>
  <c r="Y191" i="1"/>
  <c r="AG191" i="1"/>
  <c r="AJ191" i="1"/>
  <c r="AN191" i="1"/>
  <c r="N191" i="1"/>
  <c r="AL191" i="1"/>
  <c r="Q191" i="1"/>
  <c r="AF191" i="1"/>
  <c r="I191" i="1"/>
  <c r="AQ191" i="1"/>
  <c r="K191" i="1"/>
  <c r="W191" i="1"/>
  <c r="AS191" i="1"/>
  <c r="U191" i="1"/>
  <c r="AW191" i="1"/>
  <c r="AR191" i="1"/>
  <c r="O191" i="1"/>
  <c r="AK191" i="1"/>
  <c r="E191" i="1"/>
  <c r="G191" i="1"/>
  <c r="T191" i="1"/>
  <c r="AX191" i="1"/>
  <c r="AM191" i="1"/>
  <c r="L191" i="1"/>
  <c r="AP191" i="1"/>
  <c r="H191" i="1"/>
  <c r="AD191" i="1"/>
  <c r="AG192" i="1"/>
  <c r="G196" i="1"/>
  <c r="AH196" i="1"/>
  <c r="AA196" i="1"/>
  <c r="AU192" i="1"/>
  <c r="F48" i="1"/>
  <c r="V48" i="1"/>
  <c r="AC192" i="1"/>
  <c r="L192" i="1"/>
  <c r="AL180" i="1"/>
  <c r="X188" i="1"/>
  <c r="H192" i="1"/>
  <c r="J196" i="1"/>
  <c r="S196" i="1"/>
  <c r="AG170" i="1"/>
  <c r="S48" i="1"/>
  <c r="AI48" i="1"/>
  <c r="Q194" i="1"/>
  <c r="P194" i="1"/>
  <c r="O194" i="1"/>
  <c r="AX194" i="1"/>
  <c r="V175" i="1"/>
  <c r="AV175" i="1"/>
  <c r="AP163" i="1"/>
  <c r="AC163" i="1"/>
  <c r="T163" i="1"/>
  <c r="I163" i="1"/>
  <c r="AK163" i="1"/>
  <c r="Q163" i="1"/>
  <c r="AF163" i="1"/>
  <c r="P163" i="1"/>
  <c r="D163" i="1"/>
  <c r="AS163" i="1"/>
  <c r="X163" i="1"/>
  <c r="AJ163" i="1"/>
  <c r="N163" i="1"/>
  <c r="H163" i="1"/>
  <c r="L163" i="1"/>
  <c r="AA163" i="1"/>
  <c r="AM163" i="1"/>
  <c r="F163" i="1"/>
  <c r="AH163" i="1"/>
  <c r="U163" i="1"/>
  <c r="AU163" i="1"/>
  <c r="M163" i="1"/>
  <c r="AE163" i="1"/>
  <c r="K163" i="1"/>
  <c r="AT163" i="1"/>
  <c r="AQ163" i="1"/>
  <c r="AN163" i="1"/>
  <c r="S163" i="1"/>
  <c r="G163" i="1"/>
  <c r="W163" i="1"/>
  <c r="AI163" i="1"/>
  <c r="V163" i="1"/>
  <c r="AW163" i="1"/>
  <c r="AB163" i="1"/>
  <c r="N175" i="1"/>
  <c r="M201" i="1"/>
  <c r="AJ201" i="1"/>
  <c r="AL201" i="1"/>
  <c r="AF201" i="1"/>
  <c r="K201" i="1"/>
  <c r="S201" i="1"/>
  <c r="AB201" i="1"/>
  <c r="AF175" i="1"/>
  <c r="AG175" i="1"/>
  <c r="AD175" i="1"/>
  <c r="T175" i="1"/>
  <c r="AP175" i="1"/>
  <c r="AN175" i="1"/>
  <c r="Q175" i="1"/>
  <c r="AW175" i="1"/>
  <c r="AT175" i="1"/>
  <c r="AA175" i="1"/>
  <c r="L175" i="1"/>
  <c r="AS175" i="1"/>
  <c r="AE175" i="1"/>
  <c r="AI175" i="1"/>
  <c r="K175" i="1"/>
  <c r="AB175" i="1"/>
  <c r="AK175" i="1"/>
  <c r="E175" i="1"/>
  <c r="AQ175" i="1"/>
  <c r="S175" i="1"/>
  <c r="G175" i="1"/>
  <c r="AO175" i="1"/>
  <c r="P175" i="1"/>
  <c r="AR175" i="1"/>
  <c r="AJ175" i="1"/>
  <c r="U175" i="1"/>
  <c r="Y175" i="1"/>
  <c r="O175" i="1"/>
  <c r="M175" i="1"/>
  <c r="AU175" i="1"/>
  <c r="X175" i="1"/>
  <c r="AM175" i="1"/>
  <c r="AC175" i="1"/>
  <c r="W175" i="1"/>
  <c r="J175" i="1"/>
  <c r="I175" i="1"/>
  <c r="F175" i="1"/>
  <c r="AL175" i="1"/>
  <c r="AX175" i="1"/>
  <c r="AH175" i="1"/>
  <c r="R175" i="1"/>
  <c r="V173" i="1"/>
  <c r="J173" i="1"/>
  <c r="I173" i="1"/>
  <c r="AN173" i="1"/>
  <c r="T173" i="1"/>
  <c r="O173" i="1"/>
  <c r="AM173" i="1"/>
  <c r="AJ173" i="1"/>
  <c r="AA173" i="1"/>
  <c r="AW173" i="1"/>
  <c r="AF173" i="1"/>
  <c r="L173" i="1"/>
  <c r="AG173" i="1"/>
  <c r="E173" i="1"/>
  <c r="AO173" i="1"/>
  <c r="W173" i="1"/>
  <c r="D173" i="1"/>
  <c r="K173" i="1"/>
  <c r="M173" i="1"/>
  <c r="AD173" i="1"/>
  <c r="AQ173" i="1"/>
  <c r="AI173" i="1"/>
  <c r="AL173" i="1"/>
  <c r="AP173" i="1"/>
  <c r="X173" i="1"/>
  <c r="G173" i="1"/>
  <c r="AR173" i="1"/>
  <c r="AT173" i="1"/>
  <c r="S173" i="1"/>
  <c r="R173" i="1"/>
  <c r="AH173" i="1"/>
  <c r="P173" i="1"/>
  <c r="AS173" i="1"/>
  <c r="N173" i="1"/>
  <c r="Y173" i="1"/>
  <c r="H173" i="1"/>
  <c r="AK173" i="1"/>
  <c r="AE173" i="1"/>
  <c r="F173" i="1"/>
  <c r="Q173" i="1"/>
  <c r="AV173" i="1"/>
  <c r="AC173" i="1"/>
  <c r="AU173" i="1"/>
  <c r="U173" i="1"/>
  <c r="AX173" i="1"/>
  <c r="AB173" i="1"/>
  <c r="AM194" i="1"/>
  <c r="T194" i="1"/>
  <c r="J194" i="1"/>
  <c r="V194" i="1"/>
  <c r="W148" i="1"/>
  <c r="AH148" i="1"/>
  <c r="Y148" i="1"/>
  <c r="F148" i="1"/>
  <c r="AG148" i="1"/>
  <c r="T148" i="1"/>
  <c r="L148" i="1"/>
  <c r="K148" i="1"/>
  <c r="N148" i="1"/>
  <c r="H148" i="1"/>
  <c r="AB148" i="1"/>
  <c r="AE148" i="1"/>
  <c r="X148" i="1"/>
  <c r="AW148" i="1"/>
  <c r="G148" i="1"/>
  <c r="AC148" i="1"/>
  <c r="S148" i="1"/>
  <c r="V148" i="1"/>
  <c r="P148" i="1"/>
  <c r="AV148" i="1"/>
  <c r="AS148" i="1"/>
  <c r="AI148" i="1"/>
  <c r="AF148" i="1"/>
  <c r="D148" i="1"/>
  <c r="AJ148" i="1"/>
  <c r="AM148" i="1"/>
  <c r="AX148" i="1"/>
  <c r="U148" i="1"/>
  <c r="R148" i="1"/>
  <c r="AD148" i="1"/>
  <c r="AR148" i="1"/>
  <c r="AU148" i="1"/>
  <c r="AO148" i="1"/>
  <c r="I148" i="1"/>
  <c r="E148" i="1"/>
  <c r="AT148" i="1"/>
  <c r="AL148" i="1"/>
  <c r="X211" i="1"/>
  <c r="AT209" i="1"/>
  <c r="I211" i="1"/>
  <c r="AD210" i="1"/>
  <c r="AI209" i="1"/>
  <c r="AP211" i="1"/>
  <c r="AW211" i="1"/>
  <c r="AQ68" i="1"/>
  <c r="I68" i="1"/>
  <c r="AV68" i="1"/>
  <c r="P68" i="1"/>
  <c r="X68" i="1"/>
  <c r="AW68" i="1"/>
  <c r="S68" i="1"/>
  <c r="AB68" i="1"/>
  <c r="AR68" i="1"/>
  <c r="AI68" i="1"/>
  <c r="D68" i="1"/>
  <c r="T68" i="1"/>
  <c r="AC68" i="1"/>
  <c r="AU68" i="1"/>
  <c r="O68" i="1"/>
  <c r="AJ68" i="1"/>
  <c r="L68" i="1"/>
  <c r="U68" i="1"/>
  <c r="AL68" i="1"/>
  <c r="AF68" i="1"/>
  <c r="AT68" i="1"/>
  <c r="AA68" i="1"/>
  <c r="N68" i="1"/>
  <c r="AM68" i="1"/>
  <c r="K68" i="1"/>
  <c r="AK68" i="1"/>
  <c r="AK192" i="1"/>
  <c r="AM192" i="1"/>
  <c r="R192" i="1"/>
  <c r="AO192" i="1"/>
  <c r="AE192" i="1"/>
  <c r="D192" i="1"/>
  <c r="X192" i="1"/>
  <c r="AI192" i="1"/>
  <c r="AB192" i="1"/>
  <c r="T192" i="1"/>
  <c r="W192" i="1"/>
  <c r="J192" i="1"/>
  <c r="G192" i="1"/>
  <c r="AT192" i="1"/>
  <c r="AP192" i="1"/>
  <c r="E192" i="1"/>
  <c r="P192" i="1"/>
  <c r="AI161" i="1"/>
  <c r="AS161" i="1"/>
  <c r="V161" i="1"/>
  <c r="F161" i="1"/>
  <c r="AG161" i="1"/>
  <c r="AP161" i="1"/>
  <c r="AQ161" i="1"/>
  <c r="AE161" i="1"/>
  <c r="AU161" i="1"/>
  <c r="G161" i="1"/>
  <c r="AO161" i="1"/>
  <c r="D161" i="1"/>
  <c r="M161" i="1"/>
  <c r="AM161" i="1"/>
  <c r="O161" i="1"/>
  <c r="AW161" i="1"/>
  <c r="S161" i="1"/>
  <c r="L161" i="1"/>
  <c r="AF161" i="1"/>
  <c r="I161" i="1"/>
  <c r="J161" i="1"/>
  <c r="AB161" i="1"/>
  <c r="T161" i="1"/>
  <c r="AN161" i="1"/>
  <c r="H161" i="1"/>
  <c r="Q161" i="1"/>
  <c r="R161" i="1"/>
  <c r="AJ161" i="1"/>
  <c r="AC161" i="1"/>
  <c r="AV161" i="1"/>
  <c r="P161" i="1"/>
  <c r="Y161" i="1"/>
  <c r="AA161" i="1"/>
  <c r="AR161" i="1"/>
  <c r="AK161" i="1"/>
  <c r="N161" i="1"/>
  <c r="X161" i="1"/>
  <c r="AH161" i="1"/>
  <c r="K161" i="1"/>
  <c r="W161" i="1"/>
  <c r="R180" i="1"/>
  <c r="AK180" i="1"/>
  <c r="AT180" i="1"/>
  <c r="G180" i="1"/>
  <c r="W196" i="1"/>
  <c r="H196" i="1"/>
  <c r="O196" i="1"/>
  <c r="AW55" i="1"/>
  <c r="F55" i="1"/>
  <c r="X55" i="1"/>
  <c r="AK55" i="1"/>
  <c r="D55" i="1"/>
  <c r="L55" i="1"/>
  <c r="N55" i="1"/>
  <c r="AE55" i="1"/>
  <c r="AO55" i="1"/>
  <c r="AL55" i="1"/>
  <c r="H55" i="1"/>
  <c r="AH55" i="1"/>
  <c r="AB55" i="1"/>
  <c r="AJ55" i="1"/>
  <c r="P55" i="1"/>
  <c r="Y55" i="1"/>
  <c r="G55" i="1"/>
  <c r="U55" i="1"/>
  <c r="AU55" i="1"/>
  <c r="O55" i="1"/>
  <c r="T55" i="1"/>
  <c r="AG55" i="1"/>
  <c r="AM55" i="1"/>
  <c r="AD55" i="1"/>
  <c r="M55" i="1"/>
  <c r="W55" i="1"/>
  <c r="AP55" i="1"/>
  <c r="Q55" i="1"/>
  <c r="AX55" i="1"/>
  <c r="AV55" i="1"/>
  <c r="V55" i="1"/>
  <c r="AR55" i="1"/>
  <c r="E55" i="1"/>
  <c r="AC55" i="1"/>
  <c r="AN55" i="1"/>
  <c r="AF55" i="1"/>
  <c r="AT55" i="1"/>
  <c r="AS55" i="1"/>
  <c r="I55" i="1"/>
  <c r="AQ55" i="1"/>
  <c r="J55" i="1"/>
  <c r="R55" i="1"/>
  <c r="AA55" i="1"/>
  <c r="AI55" i="1"/>
  <c r="S55" i="1"/>
  <c r="K55" i="1"/>
  <c r="AR63" i="1"/>
  <c r="AJ63" i="1"/>
  <c r="Y63" i="1"/>
  <c r="G63" i="1"/>
  <c r="N63" i="1"/>
  <c r="M63" i="1"/>
  <c r="H63" i="1"/>
  <c r="R63" i="1"/>
  <c r="AS63" i="1"/>
  <c r="E63" i="1"/>
  <c r="AA63" i="1"/>
  <c r="J63" i="1"/>
  <c r="K63" i="1"/>
  <c r="F63" i="1"/>
  <c r="Q63" i="1"/>
  <c r="O63" i="1"/>
  <c r="V63" i="1"/>
  <c r="U63" i="1"/>
  <c r="P63" i="1"/>
  <c r="AU63" i="1"/>
  <c r="T63" i="1"/>
  <c r="AH63" i="1"/>
  <c r="AM63" i="1"/>
  <c r="AW63" i="1"/>
  <c r="AP63" i="1"/>
  <c r="AV63" i="1"/>
  <c r="AE63" i="1"/>
  <c r="AO63" i="1"/>
  <c r="AN63" i="1"/>
  <c r="AK63" i="1"/>
  <c r="AG63" i="1"/>
  <c r="AI63" i="1"/>
  <c r="D63" i="1"/>
  <c r="AD63" i="1"/>
  <c r="AB63" i="1"/>
  <c r="X63" i="1"/>
  <c r="AX63" i="1"/>
  <c r="AF63" i="1"/>
  <c r="I63" i="1"/>
  <c r="W63" i="1"/>
  <c r="L63" i="1"/>
  <c r="AQ63" i="1"/>
  <c r="AC63" i="1"/>
  <c r="AT63" i="1"/>
  <c r="AL63" i="1"/>
  <c r="S63" i="1"/>
  <c r="AB53" i="1"/>
  <c r="T53" i="1"/>
  <c r="E53" i="1"/>
  <c r="U53" i="1"/>
  <c r="N53" i="1"/>
  <c r="AQ53" i="1"/>
  <c r="AX53" i="1"/>
  <c r="AV53" i="1"/>
  <c r="AK53" i="1"/>
  <c r="AA53" i="1"/>
  <c r="AW53" i="1"/>
  <c r="F53" i="1"/>
  <c r="M53" i="1"/>
  <c r="AL53" i="1"/>
  <c r="AT53" i="1"/>
  <c r="V53" i="1"/>
  <c r="J53" i="1"/>
  <c r="I53" i="1"/>
  <c r="W53" i="1"/>
  <c r="AD53" i="1"/>
  <c r="S53" i="1"/>
  <c r="K53" i="1"/>
  <c r="AO53" i="1"/>
  <c r="O53" i="1"/>
  <c r="AC53" i="1"/>
  <c r="AR53" i="1"/>
  <c r="AG53" i="1"/>
  <c r="G53" i="1"/>
  <c r="AJ53" i="1"/>
  <c r="R53" i="1"/>
  <c r="X53" i="1"/>
  <c r="Q53" i="1"/>
  <c r="AF53" i="1"/>
  <c r="AE53" i="1"/>
  <c r="D53" i="1"/>
  <c r="AI53" i="1"/>
  <c r="AN53" i="1"/>
  <c r="AP53" i="1"/>
  <c r="AU53" i="1"/>
  <c r="AH53" i="1"/>
  <c r="AM53" i="1"/>
  <c r="Y53" i="1"/>
  <c r="P53" i="1"/>
  <c r="AS53" i="1"/>
  <c r="L53" i="1"/>
  <c r="H53" i="1"/>
  <c r="AI64" i="1"/>
  <c r="AR64" i="1"/>
  <c r="T64" i="1"/>
  <c r="AJ64" i="1"/>
  <c r="X64" i="1"/>
  <c r="O64" i="1"/>
  <c r="AE64" i="1"/>
  <c r="Y64" i="1"/>
  <c r="P64" i="1"/>
  <c r="G64" i="1"/>
  <c r="Q64" i="1"/>
  <c r="V64" i="1"/>
  <c r="AK64" i="1"/>
  <c r="S64" i="1"/>
  <c r="L64" i="1"/>
  <c r="K64" i="1"/>
  <c r="AQ64" i="1"/>
  <c r="AG64" i="1"/>
  <c r="W64" i="1"/>
  <c r="AM64" i="1"/>
  <c r="AH64" i="1"/>
  <c r="AW64" i="1"/>
  <c r="AD64" i="1"/>
  <c r="AP64" i="1"/>
  <c r="R64" i="1"/>
  <c r="AO64" i="1"/>
  <c r="U64" i="1"/>
  <c r="I64" i="1"/>
  <c r="D64" i="1"/>
  <c r="H64" i="1"/>
  <c r="E64" i="1"/>
  <c r="AA64" i="1"/>
  <c r="AB64" i="1"/>
  <c r="AL64" i="1"/>
  <c r="AU64" i="1"/>
  <c r="AS64" i="1"/>
  <c r="AT64" i="1"/>
  <c r="AX64" i="1"/>
  <c r="M64" i="1"/>
  <c r="AN64" i="1"/>
  <c r="J64" i="1"/>
  <c r="AV64" i="1"/>
  <c r="AC64" i="1"/>
  <c r="F64" i="1"/>
  <c r="AF64" i="1"/>
  <c r="N64" i="1"/>
  <c r="J180" i="1"/>
  <c r="P180" i="1"/>
  <c r="F180" i="1"/>
  <c r="X180" i="1"/>
  <c r="L180" i="1"/>
  <c r="N180" i="1"/>
  <c r="AO180" i="1"/>
  <c r="S180" i="1"/>
  <c r="H180" i="1"/>
  <c r="AE180" i="1"/>
  <c r="O180" i="1"/>
  <c r="W180" i="1"/>
  <c r="AD180" i="1"/>
  <c r="AS180" i="1"/>
  <c r="AF180" i="1"/>
  <c r="AV180" i="1"/>
  <c r="AL67" i="1"/>
  <c r="AS67" i="1"/>
  <c r="AH67" i="1"/>
  <c r="E67" i="1"/>
  <c r="I67" i="1"/>
  <c r="Q67" i="1"/>
  <c r="AR67" i="1"/>
  <c r="AF67" i="1"/>
  <c r="O67" i="1"/>
  <c r="AD67" i="1"/>
  <c r="AO67" i="1"/>
  <c r="L67" i="1"/>
  <c r="AJ67" i="1"/>
  <c r="F67" i="1"/>
  <c r="T67" i="1"/>
  <c r="V67" i="1"/>
  <c r="AE67" i="1"/>
  <c r="AI67" i="1"/>
  <c r="AP67" i="1"/>
  <c r="J67" i="1"/>
  <c r="D67" i="1"/>
  <c r="U67" i="1"/>
  <c r="AN67" i="1"/>
  <c r="Y67" i="1"/>
  <c r="AG67" i="1"/>
  <c r="AU67" i="1"/>
  <c r="AK67" i="1"/>
  <c r="P67" i="1"/>
  <c r="W67" i="1"/>
  <c r="AC67" i="1"/>
  <c r="R67" i="1"/>
  <c r="G67" i="1"/>
  <c r="N67" i="1"/>
  <c r="AT67" i="1"/>
  <c r="AX67" i="1"/>
  <c r="AQ67" i="1"/>
  <c r="AV67" i="1"/>
  <c r="AA67" i="1"/>
  <c r="M67" i="1"/>
  <c r="X67" i="1"/>
  <c r="AM67" i="1"/>
  <c r="H67" i="1"/>
  <c r="AW67" i="1"/>
  <c r="AB67" i="1"/>
  <c r="K67" i="1"/>
  <c r="S67" i="1"/>
  <c r="AC160" i="1"/>
  <c r="AA160" i="1"/>
  <c r="AP160" i="1"/>
  <c r="L160" i="1"/>
  <c r="M160" i="1"/>
  <c r="Y160" i="1"/>
  <c r="AT160" i="1"/>
  <c r="AD160" i="1"/>
  <c r="AX160" i="1"/>
  <c r="J160" i="1"/>
  <c r="D160" i="1"/>
  <c r="N160" i="1"/>
  <c r="G160" i="1"/>
  <c r="AS160" i="1"/>
  <c r="AW160" i="1"/>
  <c r="E160" i="1"/>
  <c r="V160" i="1"/>
  <c r="O160" i="1"/>
  <c r="AH160" i="1"/>
  <c r="U160" i="1"/>
  <c r="K160" i="1"/>
  <c r="AE160" i="1"/>
  <c r="W160" i="1"/>
  <c r="H160" i="1"/>
  <c r="I160" i="1"/>
  <c r="AQ160" i="1"/>
  <c r="Q160" i="1"/>
  <c r="T160" i="1"/>
  <c r="F160" i="1"/>
  <c r="S160" i="1"/>
  <c r="AM160" i="1"/>
  <c r="AG160" i="1"/>
  <c r="AL160" i="1"/>
  <c r="AB160" i="1"/>
  <c r="AU160" i="1"/>
  <c r="AO160" i="1"/>
  <c r="AJ160" i="1"/>
  <c r="AF160" i="1"/>
  <c r="AR160" i="1"/>
  <c r="AN160" i="1"/>
  <c r="R160" i="1"/>
  <c r="AI160" i="1"/>
  <c r="AK160" i="1"/>
  <c r="X160" i="1"/>
  <c r="AV160" i="1"/>
  <c r="P160" i="1"/>
  <c r="N43" i="1"/>
  <c r="W43" i="1"/>
  <c r="D43" i="1"/>
  <c r="AR43" i="1"/>
  <c r="AF43" i="1"/>
  <c r="AD43" i="1"/>
  <c r="AG43" i="1"/>
  <c r="E43" i="1"/>
  <c r="M43" i="1"/>
  <c r="L43" i="1"/>
  <c r="AQ43" i="1"/>
  <c r="AX43" i="1"/>
  <c r="I43" i="1"/>
  <c r="AE43" i="1"/>
  <c r="AH43" i="1"/>
  <c r="AA43" i="1"/>
  <c r="P43" i="1"/>
  <c r="AK43" i="1"/>
  <c r="AC43" i="1"/>
  <c r="S43" i="1"/>
  <c r="AN43" i="1"/>
  <c r="R43" i="1"/>
  <c r="Y43" i="1"/>
  <c r="AT43" i="1"/>
  <c r="AU43" i="1"/>
  <c r="AL43" i="1"/>
  <c r="AW43" i="1"/>
  <c r="J43" i="1"/>
  <c r="AJ43" i="1"/>
  <c r="K43" i="1"/>
  <c r="T43" i="1"/>
  <c r="V43" i="1"/>
  <c r="AV43" i="1"/>
  <c r="AM43" i="1"/>
  <c r="AO43" i="1"/>
  <c r="AP43" i="1"/>
  <c r="U43" i="1"/>
  <c r="X43" i="1"/>
  <c r="AI43" i="1"/>
  <c r="G43" i="1"/>
  <c r="AB43" i="1"/>
  <c r="O43" i="1"/>
  <c r="AS43" i="1"/>
  <c r="H43" i="1"/>
  <c r="Q43" i="1"/>
  <c r="F43" i="1"/>
  <c r="AQ52" i="1"/>
  <c r="AP52" i="1"/>
  <c r="T52" i="1"/>
  <c r="G52" i="1"/>
  <c r="AT52" i="1"/>
  <c r="AA52" i="1"/>
  <c r="K52" i="1"/>
  <c r="L52" i="1"/>
  <c r="AL52" i="1"/>
  <c r="Y52" i="1"/>
  <c r="AW52" i="1"/>
  <c r="AU52" i="1"/>
  <c r="R52" i="1"/>
  <c r="AC52" i="1"/>
  <c r="O52" i="1"/>
  <c r="AK52" i="1"/>
  <c r="AR52" i="1"/>
  <c r="AJ52" i="1"/>
  <c r="AH52" i="1"/>
  <c r="AO52" i="1"/>
  <c r="AF52" i="1"/>
  <c r="U52" i="1"/>
  <c r="AG52" i="1"/>
  <c r="W52" i="1"/>
  <c r="M52" i="1"/>
  <c r="AI52" i="1"/>
  <c r="X52" i="1"/>
  <c r="AM52" i="1"/>
  <c r="E52" i="1"/>
  <c r="P52" i="1"/>
  <c r="AE52" i="1"/>
  <c r="AS52" i="1"/>
  <c r="I52" i="1"/>
  <c r="Q52" i="1"/>
  <c r="J52" i="1"/>
  <c r="AN52" i="1"/>
  <c r="AD52" i="1"/>
  <c r="S52" i="1"/>
  <c r="F52" i="1"/>
  <c r="H52" i="1"/>
  <c r="AB52" i="1"/>
  <c r="D52" i="1"/>
  <c r="AX52" i="1"/>
  <c r="AV52" i="1"/>
  <c r="N52" i="1"/>
  <c r="V52" i="1"/>
  <c r="AW196" i="1"/>
  <c r="I196" i="1"/>
  <c r="Q196" i="1"/>
  <c r="L196" i="1"/>
  <c r="V196" i="1"/>
  <c r="AQ196" i="1"/>
  <c r="AK196" i="1"/>
  <c r="AJ196" i="1"/>
  <c r="AD196" i="1"/>
  <c r="AT196" i="1"/>
  <c r="AN196" i="1"/>
  <c r="AM196" i="1"/>
  <c r="AG196" i="1"/>
  <c r="AU196" i="1"/>
  <c r="AC196" i="1"/>
  <c r="P62" i="1"/>
  <c r="Q62" i="1"/>
  <c r="AP62" i="1"/>
  <c r="AQ62" i="1"/>
  <c r="H62" i="1"/>
  <c r="AU62" i="1"/>
  <c r="R62" i="1"/>
  <c r="AX62" i="1"/>
  <c r="AO62" i="1"/>
  <c r="AN62" i="1"/>
  <c r="U62" i="1"/>
  <c r="K62" i="1"/>
  <c r="AM62" i="1"/>
  <c r="AD62" i="1"/>
  <c r="AI62" i="1"/>
  <c r="AV62" i="1"/>
  <c r="D62" i="1"/>
  <c r="AB62" i="1"/>
  <c r="J62" i="1"/>
  <c r="AA62" i="1"/>
  <c r="AH62" i="1"/>
  <c r="I62" i="1"/>
  <c r="AG62" i="1"/>
  <c r="X62" i="1"/>
  <c r="AW62" i="1"/>
  <c r="AF62" i="1"/>
  <c r="M62" i="1"/>
  <c r="AE62" i="1"/>
  <c r="AC62" i="1"/>
  <c r="AJ62" i="1"/>
  <c r="AK62" i="1"/>
  <c r="Y62" i="1"/>
  <c r="S62" i="1"/>
  <c r="AS62" i="1"/>
  <c r="E62" i="1"/>
  <c r="AR62" i="1"/>
  <c r="AL62" i="1"/>
  <c r="F62" i="1"/>
  <c r="T62" i="1"/>
  <c r="AT62" i="1"/>
  <c r="V62" i="1"/>
  <c r="G62" i="1"/>
  <c r="L62" i="1"/>
  <c r="O62" i="1"/>
  <c r="W62" i="1"/>
  <c r="N62" i="1"/>
  <c r="AP180" i="1"/>
  <c r="AX41" i="1"/>
  <c r="AG41" i="1"/>
  <c r="W41" i="1"/>
  <c r="AN41" i="1"/>
  <c r="N41" i="1"/>
  <c r="AI41" i="1"/>
  <c r="AA41" i="1"/>
  <c r="AE41" i="1"/>
  <c r="AO41" i="1"/>
  <c r="AT41" i="1"/>
  <c r="AU41" i="1"/>
  <c r="AV41" i="1"/>
  <c r="AS41" i="1"/>
  <c r="AW41" i="1"/>
  <c r="O41" i="1"/>
  <c r="E41" i="1"/>
  <c r="P41" i="1"/>
  <c r="X41" i="1"/>
  <c r="AK41" i="1"/>
  <c r="S41" i="1"/>
  <c r="T41" i="1"/>
  <c r="AP41" i="1"/>
  <c r="AQ41" i="1"/>
  <c r="AR41" i="1"/>
  <c r="AC41" i="1"/>
  <c r="AD41" i="1"/>
  <c r="L41" i="1"/>
  <c r="AL41" i="1"/>
  <c r="AM41" i="1"/>
  <c r="AJ41" i="1"/>
  <c r="U41" i="1"/>
  <c r="D41" i="1"/>
  <c r="M41" i="1"/>
  <c r="H41" i="1"/>
  <c r="G41" i="1"/>
  <c r="V41" i="1"/>
  <c r="R41" i="1"/>
  <c r="F41" i="1"/>
  <c r="AF41" i="1"/>
  <c r="AB41" i="1"/>
  <c r="J41" i="1"/>
  <c r="K41" i="1"/>
  <c r="AH41" i="1"/>
  <c r="I41" i="1"/>
  <c r="Q41" i="1"/>
  <c r="Y41" i="1"/>
  <c r="T180" i="1"/>
  <c r="AX180" i="1"/>
  <c r="AB180" i="1"/>
  <c r="M180" i="1"/>
  <c r="AF196" i="1"/>
  <c r="K196" i="1"/>
  <c r="D196" i="1"/>
  <c r="F196" i="1"/>
  <c r="K211" i="1"/>
  <c r="AV211" i="1"/>
  <c r="S211" i="1"/>
  <c r="F211" i="1"/>
  <c r="AM211" i="1"/>
  <c r="AB211" i="1"/>
  <c r="AC211" i="1"/>
  <c r="AJ211" i="1"/>
  <c r="AO211" i="1"/>
  <c r="AF211" i="1"/>
  <c r="AL211" i="1"/>
  <c r="AW42" i="1"/>
  <c r="J42" i="1"/>
  <c r="AM42" i="1"/>
  <c r="AU42" i="1"/>
  <c r="AV42" i="1"/>
  <c r="G42" i="1"/>
  <c r="R42" i="1"/>
  <c r="AP42" i="1"/>
  <c r="I42" i="1"/>
  <c r="Y42" i="1"/>
  <c r="F42" i="1"/>
  <c r="N42" i="1"/>
  <c r="O42" i="1"/>
  <c r="Q42" i="1"/>
  <c r="AB42" i="1"/>
  <c r="AN42" i="1"/>
  <c r="AA42" i="1"/>
  <c r="AI42" i="1"/>
  <c r="V42" i="1"/>
  <c r="AE42" i="1"/>
  <c r="AF42" i="1"/>
  <c r="AH42" i="1"/>
  <c r="M42" i="1"/>
  <c r="H42" i="1"/>
  <c r="K42" i="1"/>
  <c r="D42" i="1"/>
  <c r="U42" i="1"/>
  <c r="W42" i="1"/>
  <c r="P42" i="1"/>
  <c r="S42" i="1"/>
  <c r="L42" i="1"/>
  <c r="AD42" i="1"/>
  <c r="AQ42" i="1"/>
  <c r="E42" i="1"/>
  <c r="AK42" i="1"/>
  <c r="AL42" i="1"/>
  <c r="X42" i="1"/>
  <c r="AS42" i="1"/>
  <c r="AT42" i="1"/>
  <c r="AG42" i="1"/>
  <c r="AO42" i="1"/>
  <c r="AX42" i="1"/>
  <c r="AJ42" i="1"/>
  <c r="AR42" i="1"/>
  <c r="T42" i="1"/>
  <c r="AC42" i="1"/>
  <c r="U46" i="1"/>
  <c r="AT46" i="1"/>
  <c r="AX46" i="1"/>
  <c r="AU46" i="1"/>
  <c r="D46" i="1"/>
  <c r="AC46" i="1"/>
  <c r="AF46" i="1"/>
  <c r="AL46" i="1"/>
  <c r="AG46" i="1"/>
  <c r="AM46" i="1"/>
  <c r="N46" i="1"/>
  <c r="J46" i="1"/>
  <c r="M46" i="1"/>
  <c r="AN46" i="1"/>
  <c r="L46" i="1"/>
  <c r="X46" i="1"/>
  <c r="AR46" i="1"/>
  <c r="P46" i="1"/>
  <c r="E46" i="1"/>
  <c r="AK46" i="1"/>
  <c r="AB46" i="1"/>
  <c r="H46" i="1"/>
  <c r="W46" i="1"/>
  <c r="G46" i="1"/>
  <c r="S46" i="1"/>
  <c r="I46" i="1"/>
  <c r="AP46" i="1"/>
  <c r="V46" i="1"/>
  <c r="R46" i="1"/>
  <c r="AE46" i="1"/>
  <c r="AO46" i="1"/>
  <c r="AI46" i="1"/>
  <c r="AV46" i="1"/>
  <c r="AH46" i="1"/>
  <c r="AW46" i="1"/>
  <c r="AQ46" i="1"/>
  <c r="F46" i="1"/>
  <c r="O46" i="1"/>
  <c r="Q46" i="1"/>
  <c r="K46" i="1"/>
  <c r="Y46" i="1"/>
  <c r="AA46" i="1"/>
  <c r="T46" i="1"/>
  <c r="AJ46" i="1"/>
  <c r="AD46" i="1"/>
  <c r="AS46" i="1"/>
  <c r="AC180" i="1"/>
  <c r="AR65" i="1"/>
  <c r="AL65" i="1"/>
  <c r="L65" i="1"/>
  <c r="AC65" i="1"/>
  <c r="T65" i="1"/>
  <c r="M65" i="1"/>
  <c r="K65" i="1"/>
  <c r="Y65" i="1"/>
  <c r="X65" i="1"/>
  <c r="O65" i="1"/>
  <c r="R65" i="1"/>
  <c r="Q65" i="1"/>
  <c r="P65" i="1"/>
  <c r="J65" i="1"/>
  <c r="G65" i="1"/>
  <c r="AK65" i="1"/>
  <c r="AH65" i="1"/>
  <c r="AG65" i="1"/>
  <c r="W65" i="1"/>
  <c r="AA65" i="1"/>
  <c r="AT65" i="1"/>
  <c r="S65" i="1"/>
  <c r="AJ65" i="1"/>
  <c r="AW65" i="1"/>
  <c r="AE65" i="1"/>
  <c r="AO65" i="1"/>
  <c r="F65" i="1"/>
  <c r="AD65" i="1"/>
  <c r="H65" i="1"/>
  <c r="AQ65" i="1"/>
  <c r="AX65" i="1"/>
  <c r="V65" i="1"/>
  <c r="AI65" i="1"/>
  <c r="E65" i="1"/>
  <c r="N65" i="1"/>
  <c r="AU65" i="1"/>
  <c r="AB65" i="1"/>
  <c r="AV65" i="1"/>
  <c r="AN65" i="1"/>
  <c r="AF65" i="1"/>
  <c r="U65" i="1"/>
  <c r="AS65" i="1"/>
  <c r="D65" i="1"/>
  <c r="AP65" i="1"/>
  <c r="I65" i="1"/>
  <c r="AM65" i="1"/>
  <c r="AX51" i="1"/>
  <c r="AW51" i="1"/>
  <c r="I51" i="1"/>
  <c r="AG51" i="1"/>
  <c r="Y51" i="1"/>
  <c r="P51" i="1"/>
  <c r="AO51" i="1"/>
  <c r="H51" i="1"/>
  <c r="X51" i="1"/>
  <c r="AH51" i="1"/>
  <c r="J51" i="1"/>
  <c r="T51" i="1"/>
  <c r="E51" i="1"/>
  <c r="AM51" i="1"/>
  <c r="AC51" i="1"/>
  <c r="K51" i="1"/>
  <c r="M51" i="1"/>
  <c r="AU51" i="1"/>
  <c r="G51" i="1"/>
  <c r="AP51" i="1"/>
  <c r="AB51" i="1"/>
  <c r="D51" i="1"/>
  <c r="AD51" i="1"/>
  <c r="N51" i="1"/>
  <c r="L51" i="1"/>
  <c r="AL51" i="1"/>
  <c r="V51" i="1"/>
  <c r="O51" i="1"/>
  <c r="AK51" i="1"/>
  <c r="AT51" i="1"/>
  <c r="AR51" i="1"/>
  <c r="AE51" i="1"/>
  <c r="W51" i="1"/>
  <c r="Q51" i="1"/>
  <c r="AV51" i="1"/>
  <c r="R51" i="1"/>
  <c r="AI51" i="1"/>
  <c r="AQ51" i="1"/>
  <c r="AA51" i="1"/>
  <c r="U51" i="1"/>
  <c r="F51" i="1"/>
  <c r="S51" i="1"/>
  <c r="AJ51" i="1"/>
  <c r="AS51" i="1"/>
  <c r="AF51" i="1"/>
  <c r="AN51" i="1"/>
  <c r="AH180" i="1"/>
  <c r="AM180" i="1"/>
  <c r="AA180" i="1"/>
  <c r="AJ180" i="1"/>
  <c r="Y196" i="1"/>
  <c r="AB196" i="1"/>
  <c r="E196" i="1"/>
  <c r="N196" i="1"/>
  <c r="P196" i="1"/>
  <c r="AR209" i="1"/>
  <c r="Q209" i="1"/>
  <c r="Y209" i="1"/>
  <c r="G209" i="1"/>
  <c r="P209" i="1"/>
  <c r="AH209" i="1"/>
  <c r="K209" i="1"/>
  <c r="I209" i="1"/>
  <c r="AC209" i="1"/>
  <c r="O209" i="1"/>
  <c r="W209" i="1"/>
  <c r="AN209" i="1"/>
  <c r="AV209" i="1"/>
  <c r="X209" i="1"/>
  <c r="AP209" i="1"/>
  <c r="AG209" i="1"/>
  <c r="AO209" i="1"/>
  <c r="L209" i="1"/>
  <c r="AW209" i="1"/>
  <c r="V44" i="1"/>
  <c r="AG44" i="1"/>
  <c r="AU44" i="1"/>
  <c r="W44" i="1"/>
  <c r="S44" i="1"/>
  <c r="AL44" i="1"/>
  <c r="AB44" i="1"/>
  <c r="AM44" i="1"/>
  <c r="AJ44" i="1"/>
  <c r="G44" i="1"/>
  <c r="AE44" i="1"/>
  <c r="N44" i="1"/>
  <c r="AO44" i="1"/>
  <c r="L44" i="1"/>
  <c r="Y44" i="1"/>
  <c r="AN44" i="1"/>
  <c r="E44" i="1"/>
  <c r="D44" i="1"/>
  <c r="P44" i="1"/>
  <c r="U44" i="1"/>
  <c r="AV44" i="1"/>
  <c r="AT44" i="1"/>
  <c r="AQ44" i="1"/>
  <c r="K44" i="1"/>
  <c r="R44" i="1"/>
  <c r="J44" i="1"/>
  <c r="AP44" i="1"/>
  <c r="AD44" i="1"/>
  <c r="I44" i="1"/>
  <c r="T44" i="1"/>
  <c r="AI44" i="1"/>
  <c r="AW44" i="1"/>
  <c r="Q44" i="1"/>
  <c r="AF44" i="1"/>
  <c r="H44" i="1"/>
  <c r="AX44" i="1"/>
  <c r="AR44" i="1"/>
  <c r="AH44" i="1"/>
  <c r="AS44" i="1"/>
  <c r="X44" i="1"/>
  <c r="AK44" i="1"/>
  <c r="O44" i="1"/>
  <c r="AC44" i="1"/>
  <c r="F44" i="1"/>
  <c r="AA44" i="1"/>
  <c r="M44" i="1"/>
  <c r="AG180" i="1"/>
  <c r="R50" i="1"/>
  <c r="G50" i="1"/>
  <c r="AI50" i="1"/>
  <c r="P50" i="1"/>
  <c r="AV50" i="1"/>
  <c r="AX50" i="1"/>
  <c r="AF50" i="1"/>
  <c r="AW50" i="1"/>
  <c r="AG50" i="1"/>
  <c r="X50" i="1"/>
  <c r="O50" i="1"/>
  <c r="I50" i="1"/>
  <c r="U50" i="1"/>
  <c r="AM50" i="1"/>
  <c r="K50" i="1"/>
  <c r="AD50" i="1"/>
  <c r="AU50" i="1"/>
  <c r="Y50" i="1"/>
  <c r="AN50" i="1"/>
  <c r="H50" i="1"/>
  <c r="Q50" i="1"/>
  <c r="AH50" i="1"/>
  <c r="AP50" i="1"/>
  <c r="AO50" i="1"/>
  <c r="AQ50" i="1"/>
  <c r="AE50" i="1"/>
  <c r="AA50" i="1"/>
  <c r="D50" i="1"/>
  <c r="J50" i="1"/>
  <c r="L50" i="1"/>
  <c r="W50" i="1"/>
  <c r="AR50" i="1"/>
  <c r="V50" i="1"/>
  <c r="AT50" i="1"/>
  <c r="S50" i="1"/>
  <c r="AB50" i="1"/>
  <c r="T50" i="1"/>
  <c r="F50" i="1"/>
  <c r="AJ50" i="1"/>
  <c r="N50" i="1"/>
  <c r="AK50" i="1"/>
  <c r="AS50" i="1"/>
  <c r="M50" i="1"/>
  <c r="AL50" i="1"/>
  <c r="AC50" i="1"/>
  <c r="E50" i="1"/>
  <c r="P158" i="1"/>
  <c r="G158" i="1"/>
  <c r="AQ158" i="1"/>
  <c r="AU158" i="1"/>
  <c r="AA158" i="1"/>
  <c r="AI158" i="1"/>
  <c r="J158" i="1"/>
  <c r="AG158" i="1"/>
  <c r="Q158" i="1"/>
  <c r="AB158" i="1"/>
  <c r="AS158" i="1"/>
  <c r="AL158" i="1"/>
  <c r="F158" i="1"/>
  <c r="AW158" i="1"/>
  <c r="Y158" i="1"/>
  <c r="AJ158" i="1"/>
  <c r="AT158" i="1"/>
  <c r="N158" i="1"/>
  <c r="H158" i="1"/>
  <c r="AH158" i="1"/>
  <c r="V158" i="1"/>
  <c r="AO158" i="1"/>
  <c r="X158" i="1"/>
  <c r="AV158" i="1"/>
  <c r="I158" i="1"/>
  <c r="AK158" i="1"/>
  <c r="AD158" i="1"/>
  <c r="AF158" i="1"/>
  <c r="T158" i="1"/>
  <c r="K158" i="1"/>
  <c r="AM158" i="1"/>
  <c r="AN158" i="1"/>
  <c r="AP158" i="1"/>
  <c r="AC158" i="1"/>
  <c r="E158" i="1"/>
  <c r="AX158" i="1"/>
  <c r="M158" i="1"/>
  <c r="U158" i="1"/>
  <c r="O158" i="1"/>
  <c r="W158" i="1"/>
  <c r="AR158" i="1"/>
  <c r="L158" i="1"/>
  <c r="AE158" i="1"/>
  <c r="S158" i="1"/>
  <c r="D158" i="1"/>
  <c r="I180" i="1"/>
  <c r="R158" i="1"/>
  <c r="Y180" i="1"/>
  <c r="Q180" i="1"/>
  <c r="D180" i="1"/>
  <c r="U180" i="1"/>
  <c r="AW180" i="1"/>
  <c r="AU180" i="1"/>
  <c r="AQ180" i="1"/>
  <c r="AR180" i="1"/>
  <c r="K180" i="1"/>
  <c r="AS196" i="1"/>
  <c r="AV196" i="1"/>
  <c r="AR196" i="1"/>
  <c r="AR210" i="1"/>
  <c r="AM210" i="1"/>
  <c r="P210" i="1"/>
  <c r="Q210" i="1"/>
  <c r="L210" i="1"/>
  <c r="AU210" i="1"/>
  <c r="G210" i="1"/>
  <c r="X210" i="1"/>
  <c r="AH210" i="1"/>
  <c r="T210" i="1"/>
  <c r="O210" i="1"/>
  <c r="AG210" i="1"/>
  <c r="AP210" i="1"/>
  <c r="AJ210" i="1"/>
  <c r="AE210" i="1"/>
  <c r="H210" i="1"/>
  <c r="I210" i="1"/>
  <c r="AI210" i="1"/>
  <c r="AB210" i="1"/>
  <c r="AK210" i="1"/>
  <c r="AX210" i="1"/>
  <c r="N210" i="1"/>
  <c r="V210" i="1"/>
  <c r="W210" i="1"/>
  <c r="AF210" i="1"/>
  <c r="AN210" i="1"/>
  <c r="AV210" i="1"/>
  <c r="AO210" i="1"/>
  <c r="J210" i="1"/>
  <c r="K210" i="1"/>
  <c r="R210" i="1"/>
  <c r="S210" i="1"/>
  <c r="AC210" i="1"/>
  <c r="AA210" i="1"/>
  <c r="S54" i="1"/>
  <c r="AC54" i="1"/>
  <c r="AB54" i="1"/>
  <c r="L54" i="1"/>
  <c r="AI54" i="1"/>
  <c r="AP54" i="1"/>
  <c r="AW54" i="1"/>
  <c r="M54" i="1"/>
  <c r="N54" i="1"/>
  <c r="AA54" i="1"/>
  <c r="AH54" i="1"/>
  <c r="AV54" i="1"/>
  <c r="U54" i="1"/>
  <c r="AO54" i="1"/>
  <c r="T54" i="1"/>
  <c r="AQ54" i="1"/>
  <c r="AX54" i="1"/>
  <c r="AD54" i="1"/>
  <c r="V54" i="1"/>
  <c r="AM54" i="1"/>
  <c r="AR54" i="1"/>
  <c r="Q54" i="1"/>
  <c r="AU54" i="1"/>
  <c r="I54" i="1"/>
  <c r="AN54" i="1"/>
  <c r="R54" i="1"/>
  <c r="AE54" i="1"/>
  <c r="AF54" i="1"/>
  <c r="J54" i="1"/>
  <c r="AT54" i="1"/>
  <c r="W54" i="1"/>
  <c r="D54" i="1"/>
  <c r="Y54" i="1"/>
  <c r="H54" i="1"/>
  <c r="AS54" i="1"/>
  <c r="F54" i="1"/>
  <c r="AJ54" i="1"/>
  <c r="AL54" i="1"/>
  <c r="AK54" i="1"/>
  <c r="K54" i="1"/>
  <c r="E54" i="1"/>
  <c r="AG54" i="1"/>
  <c r="X54" i="1"/>
  <c r="O54" i="1"/>
  <c r="P54" i="1"/>
  <c r="G54" i="1"/>
  <c r="AB45" i="1"/>
  <c r="AU45" i="1"/>
  <c r="AA45" i="1"/>
  <c r="AQ45" i="1"/>
  <c r="T45" i="1"/>
  <c r="AC45" i="1"/>
  <c r="I45" i="1"/>
  <c r="AP45" i="1"/>
  <c r="AV45" i="1"/>
  <c r="AS45" i="1"/>
  <c r="P45" i="1"/>
  <c r="AN45" i="1"/>
  <c r="AK45" i="1"/>
  <c r="AX45" i="1"/>
  <c r="AJ45" i="1"/>
  <c r="G45" i="1"/>
  <c r="AD45" i="1"/>
  <c r="R45" i="1"/>
  <c r="AR45" i="1"/>
  <c r="K45" i="1"/>
  <c r="AM45" i="1"/>
  <c r="AI45" i="1"/>
  <c r="AO45" i="1"/>
  <c r="AE45" i="1"/>
  <c r="Y45" i="1"/>
  <c r="U45" i="1"/>
  <c r="W45" i="1"/>
  <c r="AF45" i="1"/>
  <c r="D45" i="1"/>
  <c r="V45" i="1"/>
  <c r="AH45" i="1"/>
  <c r="AL45" i="1"/>
  <c r="N45" i="1"/>
  <c r="X45" i="1"/>
  <c r="S45" i="1"/>
  <c r="AG45" i="1"/>
  <c r="J45" i="1"/>
  <c r="M45" i="1"/>
  <c r="F45" i="1"/>
  <c r="O45" i="1"/>
  <c r="L45" i="1"/>
  <c r="Q45" i="1"/>
  <c r="E45" i="1"/>
  <c r="AT45" i="1"/>
  <c r="H45" i="1"/>
  <c r="AW45" i="1"/>
  <c r="AJ194" i="1"/>
  <c r="AF194" i="1"/>
  <c r="AO194" i="1"/>
  <c r="AV194" i="1"/>
  <c r="AH194" i="1"/>
  <c r="AC194" i="1"/>
  <c r="AQ194" i="1"/>
  <c r="W194" i="1"/>
  <c r="AG194" i="1"/>
  <c r="U194" i="1"/>
  <c r="K194" i="1"/>
  <c r="AB194" i="1"/>
  <c r="F194" i="1"/>
  <c r="AT194" i="1"/>
  <c r="AK194" i="1"/>
  <c r="N194" i="1"/>
  <c r="AE194" i="1"/>
  <c r="X236" i="1"/>
  <c r="AO236" i="1"/>
  <c r="AX214" i="1"/>
  <c r="Q214" i="1"/>
  <c r="I214" i="1"/>
  <c r="AN214" i="1"/>
  <c r="G214" i="1"/>
  <c r="W214" i="1"/>
  <c r="O214" i="1"/>
  <c r="J214" i="1"/>
  <c r="AP214" i="1"/>
  <c r="H214" i="1"/>
  <c r="R214" i="1"/>
  <c r="S214" i="1"/>
  <c r="AC214" i="1"/>
  <c r="AH214" i="1"/>
  <c r="P214" i="1"/>
  <c r="AA214" i="1"/>
  <c r="AF214" i="1"/>
  <c r="AI214" i="1"/>
  <c r="AJ214" i="1"/>
  <c r="T214" i="1"/>
  <c r="E214" i="1"/>
  <c r="V214" i="1"/>
  <c r="AU214" i="1"/>
  <c r="AQ214" i="1"/>
  <c r="AR214" i="1"/>
  <c r="AK214" i="1"/>
  <c r="M214" i="1"/>
  <c r="AE214" i="1"/>
  <c r="X214" i="1"/>
  <c r="AS214" i="1"/>
  <c r="U214" i="1"/>
  <c r="AM214" i="1"/>
  <c r="AG214" i="1"/>
  <c r="AD214" i="1"/>
  <c r="AV214" i="1"/>
  <c r="AO214" i="1"/>
  <c r="Y214" i="1"/>
  <c r="AW214" i="1"/>
  <c r="K214" i="1"/>
  <c r="AT214" i="1"/>
  <c r="AB214" i="1"/>
  <c r="AL214" i="1"/>
  <c r="L214" i="1"/>
  <c r="F214" i="1"/>
  <c r="N214" i="1"/>
  <c r="AW231" i="1"/>
  <c r="AO231" i="1"/>
  <c r="X231" i="1"/>
  <c r="P231" i="1"/>
  <c r="Q231" i="1"/>
  <c r="AP231" i="1"/>
  <c r="AD231" i="1"/>
  <c r="V231" i="1"/>
  <c r="T231" i="1"/>
  <c r="AX231" i="1"/>
  <c r="AL231" i="1"/>
  <c r="AC231" i="1"/>
  <c r="AE231" i="1"/>
  <c r="G231" i="1"/>
  <c r="AG231" i="1"/>
  <c r="AT231" i="1"/>
  <c r="AS231" i="1"/>
  <c r="AM231" i="1"/>
  <c r="O231" i="1"/>
  <c r="J231" i="1"/>
  <c r="K231" i="1"/>
  <c r="L231" i="1"/>
  <c r="AU231" i="1"/>
  <c r="AF231" i="1"/>
  <c r="AV231" i="1"/>
  <c r="Y231" i="1"/>
  <c r="AJ231" i="1"/>
  <c r="M231" i="1"/>
  <c r="F231" i="1"/>
  <c r="AH231" i="1"/>
  <c r="AR231" i="1"/>
  <c r="U231" i="1"/>
  <c r="N231" i="1"/>
  <c r="AA231" i="1"/>
  <c r="AK231" i="1"/>
  <c r="AN231" i="1"/>
  <c r="AI231" i="1"/>
  <c r="S231" i="1"/>
  <c r="AQ231" i="1"/>
  <c r="I231" i="1"/>
  <c r="AB231" i="1"/>
  <c r="E231" i="1"/>
  <c r="D231" i="1"/>
  <c r="AP187" i="1"/>
  <c r="AG187" i="1"/>
  <c r="AO187" i="1"/>
  <c r="V187" i="1"/>
  <c r="T187" i="1"/>
  <c r="U187" i="1"/>
  <c r="AC187" i="1"/>
  <c r="Q187" i="1"/>
  <c r="F187" i="1"/>
  <c r="AD187" i="1"/>
  <c r="AR187" i="1"/>
  <c r="AM187" i="1"/>
  <c r="AN187" i="1"/>
  <c r="AF187" i="1"/>
  <c r="P187" i="1"/>
  <c r="AX187" i="1"/>
  <c r="G187" i="1"/>
  <c r="N187" i="1"/>
  <c r="I187" i="1"/>
  <c r="X187" i="1"/>
  <c r="AE187" i="1"/>
  <c r="AK187" i="1"/>
  <c r="E187" i="1"/>
  <c r="H187" i="1"/>
  <c r="AU187" i="1"/>
  <c r="O187" i="1"/>
  <c r="AH187" i="1"/>
  <c r="AT187" i="1"/>
  <c r="AW187" i="1"/>
  <c r="AS187" i="1"/>
  <c r="Y187" i="1"/>
  <c r="AI187" i="1"/>
  <c r="K187" i="1"/>
  <c r="AL187" i="1"/>
  <c r="AQ187" i="1"/>
  <c r="S187" i="1"/>
  <c r="M187" i="1"/>
  <c r="D187" i="1"/>
  <c r="AB187" i="1"/>
  <c r="W187" i="1"/>
  <c r="AJ187" i="1"/>
  <c r="L187" i="1"/>
  <c r="J187" i="1"/>
  <c r="AV187" i="1"/>
  <c r="R187" i="1"/>
  <c r="AA187" i="1"/>
  <c r="C250" i="1"/>
  <c r="C249" i="1"/>
  <c r="Z249" i="1" s="1"/>
  <c r="C248" i="1"/>
  <c r="AV203" i="1"/>
  <c r="AI203" i="1"/>
  <c r="AA203" i="1"/>
  <c r="J203" i="1"/>
  <c r="X203" i="1"/>
  <c r="AH203" i="1"/>
  <c r="M203" i="1"/>
  <c r="AG203" i="1"/>
  <c r="AP203" i="1"/>
  <c r="AQ203" i="1"/>
  <c r="D203" i="1"/>
  <c r="U203" i="1"/>
  <c r="AO203" i="1"/>
  <c r="AX203" i="1"/>
  <c r="K203" i="1"/>
  <c r="L203" i="1"/>
  <c r="AD203" i="1"/>
  <c r="F203" i="1"/>
  <c r="G203" i="1"/>
  <c r="AW203" i="1"/>
  <c r="S203" i="1"/>
  <c r="T203" i="1"/>
  <c r="AL203" i="1"/>
  <c r="N203" i="1"/>
  <c r="O203" i="1"/>
  <c r="Y203" i="1"/>
  <c r="AB203" i="1"/>
  <c r="AT203" i="1"/>
  <c r="W203" i="1"/>
  <c r="AJ203" i="1"/>
  <c r="AC203" i="1"/>
  <c r="V203" i="1"/>
  <c r="AF203" i="1"/>
  <c r="I203" i="1"/>
  <c r="AR203" i="1"/>
  <c r="AK203" i="1"/>
  <c r="AE203" i="1"/>
  <c r="AN203" i="1"/>
  <c r="P203" i="1"/>
  <c r="Q203" i="1"/>
  <c r="E203" i="1"/>
  <c r="AS203" i="1"/>
  <c r="AM203" i="1"/>
  <c r="H203" i="1"/>
  <c r="AU203" i="1"/>
  <c r="AU238" i="1"/>
  <c r="G238" i="1"/>
  <c r="AA238" i="1"/>
  <c r="AO238" i="1"/>
  <c r="AF238" i="1"/>
  <c r="P238" i="1"/>
  <c r="AQ238" i="1"/>
  <c r="J238" i="1"/>
  <c r="O238" i="1"/>
  <c r="I238" i="1"/>
  <c r="D238" i="1"/>
  <c r="M238" i="1"/>
  <c r="N238" i="1"/>
  <c r="AG238" i="1"/>
  <c r="AI238" i="1"/>
  <c r="Q238" i="1"/>
  <c r="L238" i="1"/>
  <c r="U238" i="1"/>
  <c r="V238" i="1"/>
  <c r="Y238" i="1"/>
  <c r="T238" i="1"/>
  <c r="AD238" i="1"/>
  <c r="AE238" i="1"/>
  <c r="AH238" i="1"/>
  <c r="K238" i="1"/>
  <c r="AC238" i="1"/>
  <c r="AL238" i="1"/>
  <c r="AM238" i="1"/>
  <c r="X238" i="1"/>
  <c r="AJ238" i="1"/>
  <c r="AV238" i="1"/>
  <c r="AN238" i="1"/>
  <c r="AR238" i="1"/>
  <c r="E238" i="1"/>
  <c r="F238" i="1"/>
  <c r="AW238" i="1"/>
  <c r="AT238" i="1"/>
  <c r="AX238" i="1"/>
  <c r="AB238" i="1"/>
  <c r="AS238" i="1"/>
  <c r="AP238" i="1"/>
  <c r="S238" i="1"/>
  <c r="AK238" i="1"/>
  <c r="AQ182" i="1"/>
  <c r="AV182" i="1"/>
  <c r="AR182" i="1"/>
  <c r="O182" i="1"/>
  <c r="AH182" i="1"/>
  <c r="Q182" i="1"/>
  <c r="K182" i="1"/>
  <c r="AI182" i="1"/>
  <c r="AF182" i="1"/>
  <c r="AA182" i="1"/>
  <c r="J182" i="1"/>
  <c r="Y182" i="1"/>
  <c r="AB182" i="1"/>
  <c r="I182" i="1"/>
  <c r="AP182" i="1"/>
  <c r="R182" i="1"/>
  <c r="AX182" i="1"/>
  <c r="AL182" i="1"/>
  <c r="T182" i="1"/>
  <c r="H182" i="1"/>
  <c r="W182" i="1"/>
  <c r="AU182" i="1"/>
  <c r="AD182" i="1"/>
  <c r="L182" i="1"/>
  <c r="S182" i="1"/>
  <c r="AN182" i="1"/>
  <c r="AM182" i="1"/>
  <c r="U182" i="1"/>
  <c r="D182" i="1"/>
  <c r="AJ182" i="1"/>
  <c r="AE182" i="1"/>
  <c r="M182" i="1"/>
  <c r="AW182" i="1"/>
  <c r="AC182" i="1"/>
  <c r="P182" i="1"/>
  <c r="G182" i="1"/>
  <c r="V182" i="1"/>
  <c r="AO182" i="1"/>
  <c r="AS182" i="1"/>
  <c r="N182" i="1"/>
  <c r="AG182" i="1"/>
  <c r="E182" i="1"/>
  <c r="F182" i="1"/>
  <c r="X182" i="1"/>
  <c r="AT182" i="1"/>
  <c r="AK182" i="1"/>
  <c r="AO224" i="1"/>
  <c r="AD224" i="1"/>
  <c r="H224" i="1"/>
  <c r="AI224" i="1"/>
  <c r="AV224" i="1"/>
  <c r="E224" i="1"/>
  <c r="Q224" i="1"/>
  <c r="M224" i="1"/>
  <c r="I224" i="1"/>
  <c r="AE224" i="1"/>
  <c r="Y224" i="1"/>
  <c r="AQ224" i="1"/>
  <c r="AW224" i="1"/>
  <c r="AX224" i="1"/>
  <c r="AG224" i="1"/>
  <c r="AM224" i="1"/>
  <c r="V224" i="1"/>
  <c r="AA224" i="1"/>
  <c r="AS224" i="1"/>
  <c r="F224" i="1"/>
  <c r="K224" i="1"/>
  <c r="D224" i="1"/>
  <c r="AT224" i="1"/>
  <c r="X224" i="1"/>
  <c r="S224" i="1"/>
  <c r="L224" i="1"/>
  <c r="AH224" i="1"/>
  <c r="AU224" i="1"/>
  <c r="AB224" i="1"/>
  <c r="T224" i="1"/>
  <c r="N224" i="1"/>
  <c r="J224" i="1"/>
  <c r="O224" i="1"/>
  <c r="AK224" i="1"/>
  <c r="U224" i="1"/>
  <c r="AN224" i="1"/>
  <c r="AJ224" i="1"/>
  <c r="G224" i="1"/>
  <c r="AP224" i="1"/>
  <c r="AR224" i="1"/>
  <c r="AF224" i="1"/>
  <c r="P224" i="1"/>
  <c r="AL224" i="1"/>
  <c r="AC224" i="1"/>
  <c r="R224" i="1"/>
  <c r="U212" i="1"/>
  <c r="AD212" i="1"/>
  <c r="J212" i="1"/>
  <c r="O212" i="1"/>
  <c r="I212" i="1"/>
  <c r="Q212" i="1"/>
  <c r="AW212" i="1"/>
  <c r="AM212" i="1"/>
  <c r="N212" i="1"/>
  <c r="AU212" i="1"/>
  <c r="AO212" i="1"/>
  <c r="G212" i="1"/>
  <c r="AA212" i="1"/>
  <c r="AI212" i="1"/>
  <c r="AE212" i="1"/>
  <c r="AT212" i="1"/>
  <c r="F212" i="1"/>
  <c r="X212" i="1"/>
  <c r="H212" i="1"/>
  <c r="Y212" i="1"/>
  <c r="AQ212" i="1"/>
  <c r="AX212" i="1"/>
  <c r="E212" i="1"/>
  <c r="P212" i="1"/>
  <c r="AN212" i="1"/>
  <c r="AL212" i="1"/>
  <c r="AH212" i="1"/>
  <c r="V212" i="1"/>
  <c r="M212" i="1"/>
  <c r="AG212" i="1"/>
  <c r="AV212" i="1"/>
  <c r="AS212" i="1"/>
  <c r="R212" i="1"/>
  <c r="AB212" i="1"/>
  <c r="AK212" i="1"/>
  <c r="W212" i="1"/>
  <c r="AJ212" i="1"/>
  <c r="AR212" i="1"/>
  <c r="S212" i="1"/>
  <c r="AC212" i="1"/>
  <c r="L212" i="1"/>
  <c r="AP212" i="1"/>
  <c r="AF212" i="1"/>
  <c r="K212" i="1"/>
  <c r="T212" i="1"/>
  <c r="AW244" i="1"/>
  <c r="O244" i="1"/>
  <c r="T243" i="1"/>
  <c r="M246" i="1"/>
  <c r="W246" i="1"/>
  <c r="AH246" i="1"/>
  <c r="X243" i="1"/>
  <c r="AL244" i="1"/>
  <c r="AN244" i="1"/>
  <c r="AS246" i="1"/>
  <c r="T246" i="1"/>
  <c r="AW243" i="1"/>
  <c r="M244" i="1"/>
  <c r="AC246" i="1"/>
  <c r="AK246" i="1"/>
  <c r="AV243" i="1"/>
  <c r="J244" i="1"/>
  <c r="AO242" i="1"/>
  <c r="AV246" i="1"/>
  <c r="L246" i="1"/>
  <c r="AX246" i="1"/>
  <c r="Q246" i="1"/>
  <c r="F243" i="1"/>
  <c r="AA244" i="1"/>
  <c r="AG247" i="1"/>
  <c r="E246" i="1"/>
  <c r="AL247" i="1"/>
  <c r="AS247" i="1"/>
  <c r="M247" i="1"/>
  <c r="H242" i="1"/>
  <c r="U244" i="1"/>
  <c r="AV244" i="1"/>
  <c r="Y246" i="1"/>
  <c r="AC247" i="1"/>
  <c r="Y247" i="1"/>
  <c r="U247" i="1"/>
  <c r="Y243" i="1"/>
  <c r="X242" i="1"/>
  <c r="AF246" i="1"/>
  <c r="AP246" i="1"/>
  <c r="I247" i="1"/>
  <c r="P247" i="1"/>
  <c r="AN247" i="1"/>
  <c r="F247" i="1"/>
  <c r="AM243" i="1"/>
  <c r="P242" i="1"/>
  <c r="Y245" i="1"/>
  <c r="H245" i="1"/>
  <c r="AM245" i="1"/>
  <c r="U245" i="1"/>
  <c r="AA245" i="1"/>
  <c r="O242" i="1"/>
  <c r="AH244" i="1"/>
  <c r="K244" i="1"/>
  <c r="AJ243" i="1"/>
  <c r="N246" i="1"/>
  <c r="AJ242" i="1"/>
  <c r="U243" i="1"/>
  <c r="AM244" i="1"/>
  <c r="F242" i="1"/>
  <c r="AF243" i="1"/>
  <c r="R246" i="1"/>
  <c r="AL242" i="1"/>
  <c r="V243" i="1"/>
  <c r="O246" i="1"/>
  <c r="AN246" i="1"/>
  <c r="AT247" i="1"/>
  <c r="G247" i="1"/>
  <c r="X247" i="1"/>
  <c r="W244" i="1"/>
  <c r="E242" i="1"/>
  <c r="AF244" i="1"/>
  <c r="AU247" i="1"/>
  <c r="V247" i="1"/>
  <c r="U242" i="1"/>
  <c r="AO245" i="1"/>
  <c r="O245" i="1"/>
  <c r="AL245" i="1"/>
  <c r="L245" i="1"/>
  <c r="W242" i="1"/>
  <c r="AX244" i="1"/>
  <c r="AP242" i="1"/>
  <c r="T244" i="1"/>
  <c r="AU246" i="1"/>
  <c r="AB242" i="1"/>
  <c r="AC242" i="1"/>
  <c r="F244" i="1"/>
  <c r="AG246" i="1"/>
  <c r="AE242" i="1"/>
  <c r="X244" i="1"/>
  <c r="AJ247" i="1"/>
  <c r="G244" i="1"/>
  <c r="AT246" i="1"/>
  <c r="AK247" i="1"/>
  <c r="P243" i="1"/>
  <c r="AG245" i="1"/>
  <c r="G245" i="1"/>
  <c r="AD245" i="1"/>
  <c r="J245" i="1"/>
  <c r="AF242" i="1"/>
  <c r="K246" i="1"/>
  <c r="AX242" i="1"/>
  <c r="J242" i="1"/>
  <c r="AC244" i="1"/>
  <c r="AR242" i="1"/>
  <c r="AK242" i="1"/>
  <c r="N244" i="1"/>
  <c r="AO246" i="1"/>
  <c r="AM242" i="1"/>
  <c r="AG244" i="1"/>
  <c r="AD246" i="1"/>
  <c r="AA247" i="1"/>
  <c r="E247" i="1"/>
  <c r="M242" i="1"/>
  <c r="AW242" i="1"/>
  <c r="AC243" i="1"/>
  <c r="AX245" i="1"/>
  <c r="X245" i="1"/>
  <c r="AU245" i="1"/>
  <c r="M245" i="1"/>
  <c r="S245" i="1"/>
  <c r="AN242" i="1"/>
  <c r="S246" i="1"/>
  <c r="S244" i="1"/>
  <c r="AA242" i="1"/>
  <c r="AK244" i="1"/>
  <c r="AS242" i="1"/>
  <c r="V244" i="1"/>
  <c r="AW246" i="1"/>
  <c r="G243" i="1"/>
  <c r="AO244" i="1"/>
  <c r="AW247" i="1"/>
  <c r="AS243" i="1"/>
  <c r="AL246" i="1"/>
  <c r="Q247" i="1"/>
  <c r="W247" i="1"/>
  <c r="AT242" i="1"/>
  <c r="N243" i="1"/>
  <c r="AP243" i="1"/>
  <c r="AP245" i="1"/>
  <c r="P245" i="1"/>
  <c r="AE245" i="1"/>
  <c r="E245" i="1"/>
  <c r="AB245" i="1"/>
  <c r="AV242" i="1"/>
  <c r="AB246" i="1"/>
  <c r="AB244" i="1"/>
  <c r="K243" i="1"/>
  <c r="AS244" i="1"/>
  <c r="E243" i="1"/>
  <c r="AE244" i="1"/>
  <c r="O243" i="1"/>
  <c r="J246" i="1"/>
  <c r="E244" i="1"/>
  <c r="AK243" i="1"/>
  <c r="U246" i="1"/>
  <c r="H247" i="1"/>
  <c r="I245" i="1"/>
  <c r="F245" i="1"/>
  <c r="AR245" i="1"/>
  <c r="AE246" i="1"/>
  <c r="L242" i="1"/>
  <c r="P246" i="1"/>
  <c r="H244" i="1"/>
  <c r="L247" i="1"/>
  <c r="AF245" i="1"/>
  <c r="I246" i="1"/>
  <c r="AX247" i="1"/>
  <c r="L243" i="1"/>
  <c r="AW245" i="1"/>
  <c r="AT245" i="1"/>
  <c r="G242" i="1"/>
  <c r="AM246" i="1"/>
  <c r="T242" i="1"/>
  <c r="X246" i="1"/>
  <c r="P244" i="1"/>
  <c r="G246" i="1"/>
  <c r="AO247" i="1"/>
  <c r="AP247" i="1"/>
  <c r="AG242" i="1"/>
  <c r="AT244" i="1"/>
  <c r="AV245" i="1"/>
  <c r="AS245" i="1"/>
  <c r="I244" i="1"/>
  <c r="I242" i="1"/>
  <c r="S243" i="1"/>
  <c r="M243" i="1"/>
  <c r="AA246" i="1"/>
  <c r="AG243" i="1"/>
  <c r="AM247" i="1"/>
  <c r="AF247" i="1"/>
  <c r="AN245" i="1"/>
  <c r="AK245" i="1"/>
  <c r="Q244" i="1"/>
  <c r="Q242" i="1"/>
  <c r="AB243" i="1"/>
  <c r="AD243" i="1"/>
  <c r="K247" i="1"/>
  <c r="AO243" i="1"/>
  <c r="V245" i="1"/>
  <c r="AJ246" i="1"/>
  <c r="AJ244" i="1"/>
  <c r="F246" i="1"/>
  <c r="AU244" i="1"/>
  <c r="AD247" i="1"/>
  <c r="N245" i="1"/>
  <c r="AR246" i="1"/>
  <c r="AR244" i="1"/>
  <c r="V246" i="1"/>
  <c r="H246" i="1"/>
  <c r="Q245" i="1"/>
  <c r="Y244" i="1"/>
  <c r="Y242" i="1"/>
  <c r="AR243" i="1"/>
  <c r="K242" i="1"/>
  <c r="AL243" i="1"/>
  <c r="S247" i="1"/>
  <c r="AC245" i="1"/>
  <c r="N242" i="1"/>
  <c r="AH245" i="1"/>
  <c r="K245" i="1"/>
  <c r="AN243" i="1"/>
  <c r="AR247" i="1"/>
  <c r="AA243" i="1"/>
  <c r="W245" i="1"/>
  <c r="AP244" i="1"/>
  <c r="AH242" i="1"/>
  <c r="L244" i="1"/>
  <c r="S242" i="1"/>
  <c r="AT243" i="1"/>
  <c r="AB247" i="1"/>
  <c r="T245" i="1"/>
  <c r="V242" i="1"/>
  <c r="AJ245" i="1"/>
  <c r="W243" i="1"/>
  <c r="R245" i="1"/>
  <c r="AN236" i="1"/>
  <c r="AH236" i="1"/>
  <c r="U236" i="1"/>
  <c r="AX236" i="1"/>
  <c r="AU236" i="1"/>
  <c r="M236" i="1"/>
  <c r="I236" i="1"/>
  <c r="AD236" i="1"/>
  <c r="AQ236" i="1"/>
  <c r="AW236" i="1"/>
  <c r="G236" i="1"/>
  <c r="N236" i="1"/>
  <c r="AG236" i="1"/>
  <c r="AM236" i="1"/>
  <c r="AV236" i="1"/>
  <c r="AS236" i="1"/>
  <c r="F236" i="1"/>
  <c r="AR236" i="1"/>
  <c r="AC236" i="1"/>
  <c r="AT236" i="1"/>
  <c r="AE236" i="1"/>
  <c r="AK236" i="1"/>
  <c r="V236" i="1"/>
  <c r="Y236" i="1"/>
  <c r="J236" i="1"/>
  <c r="E236" i="1"/>
  <c r="AL236" i="1"/>
  <c r="AP236" i="1"/>
  <c r="O236" i="1"/>
  <c r="K236" i="1"/>
  <c r="S236" i="1"/>
  <c r="D236" i="1"/>
  <c r="AA236" i="1"/>
  <c r="P236" i="1"/>
  <c r="AB236" i="1"/>
  <c r="L236" i="1"/>
  <c r="Q236" i="1"/>
  <c r="AF236" i="1"/>
  <c r="AJ236" i="1"/>
  <c r="T236" i="1"/>
  <c r="C240" i="1"/>
  <c r="C239" i="1"/>
  <c r="C241" i="1"/>
  <c r="Z241" i="1" s="1"/>
  <c r="H243" i="1"/>
  <c r="AE247" i="1"/>
  <c r="R244" i="1"/>
  <c r="I243" i="1"/>
  <c r="AN198" i="1"/>
  <c r="U198" i="1"/>
  <c r="V198" i="1"/>
  <c r="G198" i="1"/>
  <c r="AD198" i="1"/>
  <c r="D198" i="1"/>
  <c r="M198" i="1"/>
  <c r="AF198" i="1"/>
  <c r="O198" i="1"/>
  <c r="AP198" i="1"/>
  <c r="AQ198" i="1"/>
  <c r="Y198" i="1"/>
  <c r="E198" i="1"/>
  <c r="F198" i="1"/>
  <c r="AT198" i="1"/>
  <c r="I198" i="1"/>
  <c r="AX198" i="1"/>
  <c r="AM198" i="1"/>
  <c r="AH198" i="1"/>
  <c r="AE198" i="1"/>
  <c r="AJ198" i="1"/>
  <c r="AS198" i="1"/>
  <c r="AG198" i="1"/>
  <c r="N198" i="1"/>
  <c r="AR198" i="1"/>
  <c r="AO198" i="1"/>
  <c r="Q198" i="1"/>
  <c r="AL198" i="1"/>
  <c r="AW198" i="1"/>
  <c r="AC198" i="1"/>
  <c r="AK198" i="1"/>
  <c r="J198" i="1"/>
  <c r="S198" i="1"/>
  <c r="L198" i="1"/>
  <c r="H198" i="1"/>
  <c r="AA198" i="1"/>
  <c r="K198" i="1"/>
  <c r="AB198" i="1"/>
  <c r="T198" i="1"/>
  <c r="P198" i="1"/>
  <c r="AI198" i="1"/>
  <c r="AV198" i="1"/>
  <c r="AU198" i="1"/>
  <c r="X198" i="1"/>
  <c r="AK185" i="1"/>
  <c r="V185" i="1"/>
  <c r="N185" i="1"/>
  <c r="D185" i="1"/>
  <c r="AM185" i="1"/>
  <c r="AE185" i="1"/>
  <c r="J185" i="1"/>
  <c r="AL185" i="1"/>
  <c r="AU185" i="1"/>
  <c r="AD185" i="1"/>
  <c r="F185" i="1"/>
  <c r="AT185" i="1"/>
  <c r="U185" i="1"/>
  <c r="AA185" i="1"/>
  <c r="T185" i="1"/>
  <c r="AQ185" i="1"/>
  <c r="AX185" i="1"/>
  <c r="M185" i="1"/>
  <c r="E185" i="1"/>
  <c r="L185" i="1"/>
  <c r="AC185" i="1"/>
  <c r="AN185" i="1"/>
  <c r="P185" i="1"/>
  <c r="R185" i="1"/>
  <c r="AS185" i="1"/>
  <c r="AV185" i="1"/>
  <c r="X185" i="1"/>
  <c r="K185" i="1"/>
  <c r="AG185" i="1"/>
  <c r="S185" i="1"/>
  <c r="AO185" i="1"/>
  <c r="I185" i="1"/>
  <c r="AI185" i="1"/>
  <c r="AB185" i="1"/>
  <c r="G185" i="1"/>
  <c r="Y185" i="1"/>
  <c r="AJ185" i="1"/>
  <c r="O185" i="1"/>
  <c r="H185" i="1"/>
  <c r="AH185" i="1"/>
  <c r="AR185" i="1"/>
  <c r="W185" i="1"/>
  <c r="AW185" i="1"/>
  <c r="AP185" i="1"/>
  <c r="Q185" i="1"/>
  <c r="AF185" i="1"/>
  <c r="AW204" i="1"/>
  <c r="AP204" i="1"/>
  <c r="L204" i="1"/>
  <c r="M204" i="1"/>
  <c r="AE204" i="1"/>
  <c r="G204" i="1"/>
  <c r="P204" i="1"/>
  <c r="AX204" i="1"/>
  <c r="T204" i="1"/>
  <c r="U204" i="1"/>
  <c r="AM204" i="1"/>
  <c r="O204" i="1"/>
  <c r="X204" i="1"/>
  <c r="K204" i="1"/>
  <c r="AC204" i="1"/>
  <c r="AD204" i="1"/>
  <c r="AU204" i="1"/>
  <c r="W204" i="1"/>
  <c r="AG204" i="1"/>
  <c r="J204" i="1"/>
  <c r="S204" i="1"/>
  <c r="AK204" i="1"/>
  <c r="AL204" i="1"/>
  <c r="AF204" i="1"/>
  <c r="AO204" i="1"/>
  <c r="Y204" i="1"/>
  <c r="AN204" i="1"/>
  <c r="AH204" i="1"/>
  <c r="AA204" i="1"/>
  <c r="F204" i="1"/>
  <c r="I204" i="1"/>
  <c r="AV204" i="1"/>
  <c r="AI204" i="1"/>
  <c r="AB204" i="1"/>
  <c r="N204" i="1"/>
  <c r="AT204" i="1"/>
  <c r="Q204" i="1"/>
  <c r="AQ204" i="1"/>
  <c r="AJ204" i="1"/>
  <c r="D204" i="1"/>
  <c r="V204" i="1"/>
  <c r="H204" i="1"/>
  <c r="AR204" i="1"/>
  <c r="AS204" i="1"/>
  <c r="E204" i="1"/>
  <c r="J247" i="1"/>
  <c r="AX184" i="1"/>
  <c r="AR184" i="1"/>
  <c r="K184" i="1"/>
  <c r="AB184" i="1"/>
  <c r="X184" i="1"/>
  <c r="G184" i="1"/>
  <c r="AI184" i="1"/>
  <c r="AK184" i="1"/>
  <c r="AL184" i="1"/>
  <c r="L184" i="1"/>
  <c r="P184" i="1"/>
  <c r="AU184" i="1"/>
  <c r="AA184" i="1"/>
  <c r="AC184" i="1"/>
  <c r="H184" i="1"/>
  <c r="AM184" i="1"/>
  <c r="R184" i="1"/>
  <c r="AS184" i="1"/>
  <c r="AV184" i="1"/>
  <c r="AE184" i="1"/>
  <c r="J184" i="1"/>
  <c r="M184" i="1"/>
  <c r="AH184" i="1"/>
  <c r="AN184" i="1"/>
  <c r="U184" i="1"/>
  <c r="AP184" i="1"/>
  <c r="N184" i="1"/>
  <c r="AD184" i="1"/>
  <c r="AF184" i="1"/>
  <c r="AO184" i="1"/>
  <c r="F184" i="1"/>
  <c r="D184" i="1"/>
  <c r="I184" i="1"/>
  <c r="AT184" i="1"/>
  <c r="W184" i="1"/>
  <c r="Q184" i="1"/>
  <c r="AG184" i="1"/>
  <c r="AQ184" i="1"/>
  <c r="T184" i="1"/>
  <c r="Y184" i="1"/>
  <c r="O184" i="1"/>
  <c r="S184" i="1"/>
  <c r="V184" i="1"/>
  <c r="AJ184" i="1"/>
  <c r="AW184" i="1"/>
  <c r="E184" i="1"/>
  <c r="AK199" i="1"/>
  <c r="AD199" i="1"/>
  <c r="AL199" i="1"/>
  <c r="AI199" i="1"/>
  <c r="AS199" i="1"/>
  <c r="H199" i="1"/>
  <c r="AA199" i="1"/>
  <c r="M199" i="1"/>
  <c r="AW199" i="1"/>
  <c r="O199" i="1"/>
  <c r="AG199" i="1"/>
  <c r="AM199" i="1"/>
  <c r="F199" i="1"/>
  <c r="L199" i="1"/>
  <c r="D199" i="1"/>
  <c r="E199" i="1"/>
  <c r="W199" i="1"/>
  <c r="AV199" i="1"/>
  <c r="T199" i="1"/>
  <c r="AT199" i="1"/>
  <c r="V199" i="1"/>
  <c r="AQ199" i="1"/>
  <c r="AF199" i="1"/>
  <c r="N199" i="1"/>
  <c r="AR199" i="1"/>
  <c r="U199" i="1"/>
  <c r="AC199" i="1"/>
  <c r="P199" i="1"/>
  <c r="G199" i="1"/>
  <c r="X199" i="1"/>
  <c r="J199" i="1"/>
  <c r="AU199" i="1"/>
  <c r="AE199" i="1"/>
  <c r="S199" i="1"/>
  <c r="I199" i="1"/>
  <c r="AB199" i="1"/>
  <c r="AO199" i="1"/>
  <c r="AJ199" i="1"/>
  <c r="Q199" i="1"/>
  <c r="AX199" i="1"/>
  <c r="Y199" i="1"/>
  <c r="AN199" i="1"/>
  <c r="AH199" i="1"/>
  <c r="AP199" i="1"/>
  <c r="K199" i="1"/>
  <c r="AX243" i="1"/>
  <c r="AH243" i="1"/>
  <c r="AX237" i="1"/>
  <c r="AA237" i="1"/>
  <c r="AP237" i="1"/>
  <c r="X237" i="1"/>
  <c r="O237" i="1"/>
  <c r="P237" i="1"/>
  <c r="AI237" i="1"/>
  <c r="AT237" i="1"/>
  <c r="AF237" i="1"/>
  <c r="AV237" i="1"/>
  <c r="Q237" i="1"/>
  <c r="AO237" i="1"/>
  <c r="AH237" i="1"/>
  <c r="F237" i="1"/>
  <c r="J237" i="1"/>
  <c r="V237" i="1"/>
  <c r="AN237" i="1"/>
  <c r="N237" i="1"/>
  <c r="AE237" i="1"/>
  <c r="D237" i="1"/>
  <c r="AM237" i="1"/>
  <c r="L237" i="1"/>
  <c r="E237" i="1"/>
  <c r="I237" i="1"/>
  <c r="AU237" i="1"/>
  <c r="K237" i="1"/>
  <c r="T237" i="1"/>
  <c r="M237" i="1"/>
  <c r="AQ237" i="1"/>
  <c r="AS237" i="1"/>
  <c r="AL237" i="1"/>
  <c r="Y237" i="1"/>
  <c r="S237" i="1"/>
  <c r="AB237" i="1"/>
  <c r="AG237" i="1"/>
  <c r="G237" i="1"/>
  <c r="AJ237" i="1"/>
  <c r="AK237" i="1"/>
  <c r="AD237" i="1"/>
  <c r="AW237" i="1"/>
  <c r="AR237" i="1"/>
  <c r="AC237" i="1"/>
  <c r="U237" i="1"/>
  <c r="AW232" i="1"/>
  <c r="AT232" i="1"/>
  <c r="E232" i="1"/>
  <c r="AS232" i="1"/>
  <c r="AK232" i="1"/>
  <c r="AD232" i="1"/>
  <c r="AC232" i="1"/>
  <c r="U232" i="1"/>
  <c r="J232" i="1"/>
  <c r="L232" i="1"/>
  <c r="AQ232" i="1"/>
  <c r="AP232" i="1"/>
  <c r="T232" i="1"/>
  <c r="I232" i="1"/>
  <c r="AL232" i="1"/>
  <c r="M232" i="1"/>
  <c r="Y232" i="1"/>
  <c r="S232" i="1"/>
  <c r="AU232" i="1"/>
  <c r="AV232" i="1"/>
  <c r="AO232" i="1"/>
  <c r="AX232" i="1"/>
  <c r="AB232" i="1"/>
  <c r="AH232" i="1"/>
  <c r="AJ232" i="1"/>
  <c r="AA232" i="1"/>
  <c r="Q232" i="1"/>
  <c r="AR232" i="1"/>
  <c r="F232" i="1"/>
  <c r="D232" i="1"/>
  <c r="N232" i="1"/>
  <c r="G232" i="1"/>
  <c r="V232" i="1"/>
  <c r="O232" i="1"/>
  <c r="P232" i="1"/>
  <c r="AE232" i="1"/>
  <c r="AF232" i="1"/>
  <c r="X232" i="1"/>
  <c r="AI232" i="1"/>
  <c r="K232" i="1"/>
  <c r="AM232" i="1"/>
  <c r="AN232" i="1"/>
  <c r="AG232" i="1"/>
  <c r="J243" i="1"/>
  <c r="V197" i="1"/>
  <c r="F197" i="1"/>
  <c r="E197" i="1"/>
  <c r="AT197" i="1"/>
  <c r="AC197" i="1"/>
  <c r="AS197" i="1"/>
  <c r="L197" i="1"/>
  <c r="AX197" i="1"/>
  <c r="AM197" i="1"/>
  <c r="X197" i="1"/>
  <c r="AK197" i="1"/>
  <c r="U197" i="1"/>
  <c r="T197" i="1"/>
  <c r="AO197" i="1"/>
  <c r="N197" i="1"/>
  <c r="D197" i="1"/>
  <c r="AW197" i="1"/>
  <c r="AE197" i="1"/>
  <c r="M197" i="1"/>
  <c r="AU197" i="1"/>
  <c r="AD197" i="1"/>
  <c r="AL197" i="1"/>
  <c r="S197" i="1"/>
  <c r="O197" i="1"/>
  <c r="Q197" i="1"/>
  <c r="J197" i="1"/>
  <c r="AB197" i="1"/>
  <c r="W197" i="1"/>
  <c r="Y197" i="1"/>
  <c r="P197" i="1"/>
  <c r="AA197" i="1"/>
  <c r="AJ197" i="1"/>
  <c r="AF197" i="1"/>
  <c r="AH197" i="1"/>
  <c r="AG197" i="1"/>
  <c r="AI197" i="1"/>
  <c r="AR197" i="1"/>
  <c r="AN197" i="1"/>
  <c r="AP197" i="1"/>
  <c r="G197" i="1"/>
  <c r="I197" i="1"/>
  <c r="AV197" i="1"/>
  <c r="K197" i="1"/>
  <c r="AQ197" i="1"/>
  <c r="AL186" i="1"/>
  <c r="K186" i="1"/>
  <c r="AR186" i="1"/>
  <c r="AB186" i="1"/>
  <c r="AE186" i="1"/>
  <c r="AF186" i="1"/>
  <c r="AQ186" i="1"/>
  <c r="Y186" i="1"/>
  <c r="H186" i="1"/>
  <c r="AJ186" i="1"/>
  <c r="G186" i="1"/>
  <c r="AU186" i="1"/>
  <c r="AV186" i="1"/>
  <c r="E186" i="1"/>
  <c r="AI186" i="1"/>
  <c r="Q186" i="1"/>
  <c r="AS186" i="1"/>
  <c r="F186" i="1"/>
  <c r="W186" i="1"/>
  <c r="U186" i="1"/>
  <c r="AA186" i="1"/>
  <c r="I186" i="1"/>
  <c r="AK186" i="1"/>
  <c r="V186" i="1"/>
  <c r="AN186" i="1"/>
  <c r="R186" i="1"/>
  <c r="AW186" i="1"/>
  <c r="AC186" i="1"/>
  <c r="AM186" i="1"/>
  <c r="M186" i="1"/>
  <c r="AH186" i="1"/>
  <c r="S186" i="1"/>
  <c r="T186" i="1"/>
  <c r="AD186" i="1"/>
  <c r="O186" i="1"/>
  <c r="AO186" i="1"/>
  <c r="L186" i="1"/>
  <c r="AT186" i="1"/>
  <c r="AG186" i="1"/>
  <c r="AX186" i="1"/>
  <c r="AP186" i="1"/>
  <c r="D186" i="1"/>
  <c r="N186" i="1"/>
  <c r="X186" i="1"/>
  <c r="P186" i="1"/>
  <c r="J186" i="1"/>
  <c r="AW216" i="1"/>
  <c r="AR216" i="1"/>
  <c r="I216" i="1"/>
  <c r="AI216" i="1"/>
  <c r="S216" i="1"/>
  <c r="Q216" i="1"/>
  <c r="AQ216" i="1"/>
  <c r="AB216" i="1"/>
  <c r="AL216" i="1"/>
  <c r="Y216" i="1"/>
  <c r="AJ216" i="1"/>
  <c r="L216" i="1"/>
  <c r="AX216" i="1"/>
  <c r="AS216" i="1"/>
  <c r="K216" i="1"/>
  <c r="F216" i="1"/>
  <c r="AN216" i="1"/>
  <c r="H216" i="1"/>
  <c r="J216" i="1"/>
  <c r="N216" i="1"/>
  <c r="AV216" i="1"/>
  <c r="P216" i="1"/>
  <c r="R216" i="1"/>
  <c r="E216" i="1"/>
  <c r="V216" i="1"/>
  <c r="X216" i="1"/>
  <c r="AA216" i="1"/>
  <c r="M216" i="1"/>
  <c r="AE216" i="1"/>
  <c r="AG216" i="1"/>
  <c r="AM216" i="1"/>
  <c r="T216" i="1"/>
  <c r="AU216" i="1"/>
  <c r="G216" i="1"/>
  <c r="AO216" i="1"/>
  <c r="AC216" i="1"/>
  <c r="O216" i="1"/>
  <c r="AH216" i="1"/>
  <c r="AT216" i="1"/>
  <c r="AK216" i="1"/>
  <c r="U216" i="1"/>
  <c r="W216" i="1"/>
  <c r="AD216" i="1"/>
  <c r="AF216" i="1"/>
  <c r="AP216" i="1"/>
  <c r="AW205" i="1"/>
  <c r="AL205" i="1"/>
  <c r="H205" i="1"/>
  <c r="F205" i="1"/>
  <c r="X205" i="1"/>
  <c r="AO205" i="1"/>
  <c r="V205" i="1"/>
  <c r="P205" i="1"/>
  <c r="AU205" i="1"/>
  <c r="L205" i="1"/>
  <c r="AE205" i="1"/>
  <c r="AK205" i="1"/>
  <c r="N205" i="1"/>
  <c r="T205" i="1"/>
  <c r="AT205" i="1"/>
  <c r="D205" i="1"/>
  <c r="AS205" i="1"/>
  <c r="AC205" i="1"/>
  <c r="AG205" i="1"/>
  <c r="S205" i="1"/>
  <c r="AV205" i="1"/>
  <c r="AP205" i="1"/>
  <c r="E205" i="1"/>
  <c r="AD205" i="1"/>
  <c r="AB205" i="1"/>
  <c r="U205" i="1"/>
  <c r="J205" i="1"/>
  <c r="AJ205" i="1"/>
  <c r="AM205" i="1"/>
  <c r="AX205" i="1"/>
  <c r="AA205" i="1"/>
  <c r="AR205" i="1"/>
  <c r="G205" i="1"/>
  <c r="Q205" i="1"/>
  <c r="AF205" i="1"/>
  <c r="M205" i="1"/>
  <c r="Y205" i="1"/>
  <c r="AI205" i="1"/>
  <c r="I205" i="1"/>
  <c r="AN205" i="1"/>
  <c r="AH205" i="1"/>
  <c r="AQ205" i="1"/>
  <c r="K205" i="1"/>
  <c r="O205" i="1"/>
  <c r="W205" i="1"/>
  <c r="T247" i="1"/>
  <c r="C218" i="1"/>
  <c r="C220" i="1"/>
  <c r="Z220" i="1" s="1"/>
  <c r="C219" i="1"/>
  <c r="AV215" i="1"/>
  <c r="J215" i="1"/>
  <c r="H215" i="1"/>
  <c r="AC215" i="1"/>
  <c r="AK215" i="1"/>
  <c r="AA215" i="1"/>
  <c r="AG215" i="1"/>
  <c r="P215" i="1"/>
  <c r="AS215" i="1"/>
  <c r="AI215" i="1"/>
  <c r="T215" i="1"/>
  <c r="Q215" i="1"/>
  <c r="AJ215" i="1"/>
  <c r="Y215" i="1"/>
  <c r="AR215" i="1"/>
  <c r="AT215" i="1"/>
  <c r="AH215" i="1"/>
  <c r="AX215" i="1"/>
  <c r="V215" i="1"/>
  <c r="X215" i="1"/>
  <c r="L215" i="1"/>
  <c r="AE215" i="1"/>
  <c r="AW215" i="1"/>
  <c r="K215" i="1"/>
  <c r="AM215" i="1"/>
  <c r="S215" i="1"/>
  <c r="E215" i="1"/>
  <c r="AU215" i="1"/>
  <c r="G215" i="1"/>
  <c r="AB215" i="1"/>
  <c r="N215" i="1"/>
  <c r="AN215" i="1"/>
  <c r="R215" i="1"/>
  <c r="AD215" i="1"/>
  <c r="W215" i="1"/>
  <c r="I215" i="1"/>
  <c r="U215" i="1"/>
  <c r="O215" i="1"/>
  <c r="AO215" i="1"/>
  <c r="AL215" i="1"/>
  <c r="F215" i="1"/>
  <c r="AF215" i="1"/>
  <c r="AP215" i="1"/>
  <c r="M215" i="1"/>
  <c r="C253" i="1"/>
  <c r="C252" i="1"/>
  <c r="C251" i="1"/>
  <c r="J230" i="1"/>
  <c r="AI230" i="1"/>
  <c r="AF230" i="1"/>
  <c r="AV230" i="1"/>
  <c r="AW230" i="1"/>
  <c r="AQ230" i="1"/>
  <c r="AA230" i="1"/>
  <c r="AN230" i="1"/>
  <c r="AU230" i="1"/>
  <c r="AG230" i="1"/>
  <c r="G230" i="1"/>
  <c r="AO230" i="1"/>
  <c r="AH230" i="1"/>
  <c r="L230" i="1"/>
  <c r="AR230" i="1"/>
  <c r="E230" i="1"/>
  <c r="AM230" i="1"/>
  <c r="P230" i="1"/>
  <c r="AP230" i="1"/>
  <c r="T230" i="1"/>
  <c r="M230" i="1"/>
  <c r="O230" i="1"/>
  <c r="AX230" i="1"/>
  <c r="AB230" i="1"/>
  <c r="AC230" i="1"/>
  <c r="U230" i="1"/>
  <c r="X230" i="1"/>
  <c r="AK230" i="1"/>
  <c r="AD230" i="1"/>
  <c r="Q230" i="1"/>
  <c r="V230" i="1"/>
  <c r="Y230" i="1"/>
  <c r="K230" i="1"/>
  <c r="AE230" i="1"/>
  <c r="S230" i="1"/>
  <c r="AJ230" i="1"/>
  <c r="I230" i="1"/>
  <c r="AT230" i="1"/>
  <c r="N230" i="1"/>
  <c r="D230" i="1"/>
  <c r="AS230" i="1"/>
  <c r="AL230" i="1"/>
  <c r="F230" i="1"/>
  <c r="AD242" i="1"/>
  <c r="AI213" i="1"/>
  <c r="I213" i="1"/>
  <c r="AW213" i="1"/>
  <c r="AU213" i="1"/>
  <c r="AT213" i="1"/>
  <c r="W213" i="1"/>
  <c r="G213" i="1"/>
  <c r="Y213" i="1"/>
  <c r="P213" i="1"/>
  <c r="X213" i="1"/>
  <c r="AE213" i="1"/>
  <c r="F213" i="1"/>
  <c r="AX213" i="1"/>
  <c r="AP213" i="1"/>
  <c r="Q213" i="1"/>
  <c r="R213" i="1"/>
  <c r="AN213" i="1"/>
  <c r="H213" i="1"/>
  <c r="AF213" i="1"/>
  <c r="V213" i="1"/>
  <c r="O213" i="1"/>
  <c r="N213" i="1"/>
  <c r="AH213" i="1"/>
  <c r="AA213" i="1"/>
  <c r="AM213" i="1"/>
  <c r="AV213" i="1"/>
  <c r="AO213" i="1"/>
  <c r="AQ213" i="1"/>
  <c r="J213" i="1"/>
  <c r="E213" i="1"/>
  <c r="K213" i="1"/>
  <c r="M213" i="1"/>
  <c r="S213" i="1"/>
  <c r="L213" i="1"/>
  <c r="U213" i="1"/>
  <c r="AG213" i="1"/>
  <c r="AB213" i="1"/>
  <c r="AJ213" i="1"/>
  <c r="T213" i="1"/>
  <c r="AD213" i="1"/>
  <c r="AR213" i="1"/>
  <c r="AC213" i="1"/>
  <c r="AL213" i="1"/>
  <c r="AK213" i="1"/>
  <c r="AS213" i="1"/>
  <c r="C222" i="1"/>
  <c r="C221" i="1"/>
  <c r="Z221" i="1" s="1"/>
  <c r="C223" i="1"/>
  <c r="AE243" i="1"/>
  <c r="AE225" i="1"/>
  <c r="X225" i="1"/>
  <c r="AX225" i="1"/>
  <c r="AM225" i="1"/>
  <c r="H225" i="1"/>
  <c r="F225" i="1"/>
  <c r="O225" i="1"/>
  <c r="AU225" i="1"/>
  <c r="AN225" i="1"/>
  <c r="AA225" i="1"/>
  <c r="AG225" i="1"/>
  <c r="Y225" i="1"/>
  <c r="R225" i="1"/>
  <c r="N225" i="1"/>
  <c r="AF225" i="1"/>
  <c r="AJ225" i="1"/>
  <c r="AC225" i="1"/>
  <c r="AD225" i="1"/>
  <c r="Q225" i="1"/>
  <c r="AR225" i="1"/>
  <c r="AK225" i="1"/>
  <c r="AL225" i="1"/>
  <c r="J225" i="1"/>
  <c r="AT225" i="1"/>
  <c r="AW225" i="1"/>
  <c r="AS225" i="1"/>
  <c r="AV225" i="1"/>
  <c r="AP225" i="1"/>
  <c r="G225" i="1"/>
  <c r="AI225" i="1"/>
  <c r="AQ225" i="1"/>
  <c r="E225" i="1"/>
  <c r="I225" i="1"/>
  <c r="P225" i="1"/>
  <c r="M225" i="1"/>
  <c r="AO225" i="1"/>
  <c r="D225" i="1"/>
  <c r="U225" i="1"/>
  <c r="AH225" i="1"/>
  <c r="K225" i="1"/>
  <c r="T225" i="1"/>
  <c r="V225" i="1"/>
  <c r="S225" i="1"/>
  <c r="L225" i="1"/>
  <c r="AB225" i="1"/>
  <c r="R247" i="1"/>
  <c r="I226" i="1"/>
  <c r="AX226" i="1"/>
  <c r="AP226" i="1"/>
  <c r="G226" i="1"/>
  <c r="R226" i="1"/>
  <c r="AQ226" i="1"/>
  <c r="J226" i="1"/>
  <c r="AH226" i="1"/>
  <c r="Q226" i="1"/>
  <c r="Y226" i="1"/>
  <c r="O226" i="1"/>
  <c r="AN226" i="1"/>
  <c r="AG226" i="1"/>
  <c r="AJ226" i="1"/>
  <c r="AT226" i="1"/>
  <c r="AI226" i="1"/>
  <c r="AO226" i="1"/>
  <c r="AR226" i="1"/>
  <c r="AW226" i="1"/>
  <c r="D226" i="1"/>
  <c r="F226" i="1"/>
  <c r="L226" i="1"/>
  <c r="AF226" i="1"/>
  <c r="T226" i="1"/>
  <c r="U226" i="1"/>
  <c r="AU226" i="1"/>
  <c r="AC226" i="1"/>
  <c r="K226" i="1"/>
  <c r="AD226" i="1"/>
  <c r="AK226" i="1"/>
  <c r="S226" i="1"/>
  <c r="AL226" i="1"/>
  <c r="AS226" i="1"/>
  <c r="AB226" i="1"/>
  <c r="H226" i="1"/>
  <c r="M226" i="1"/>
  <c r="P226" i="1"/>
  <c r="AM226" i="1"/>
  <c r="X226" i="1"/>
  <c r="AE226" i="1"/>
  <c r="E226" i="1"/>
  <c r="AV226" i="1"/>
  <c r="N226" i="1"/>
  <c r="AA226" i="1"/>
  <c r="V226" i="1"/>
  <c r="C235" i="1"/>
  <c r="Z235" i="1" s="1"/>
  <c r="C234" i="1"/>
  <c r="C233" i="1"/>
  <c r="AU243" i="1"/>
  <c r="AT217" i="1"/>
  <c r="AS217" i="1"/>
  <c r="M217" i="1"/>
  <c r="F217" i="1"/>
  <c r="L217" i="1"/>
  <c r="N217" i="1"/>
  <c r="AD217" i="1"/>
  <c r="AI217" i="1"/>
  <c r="V217" i="1"/>
  <c r="J217" i="1"/>
  <c r="AX217" i="1"/>
  <c r="AQ217" i="1"/>
  <c r="AU217" i="1"/>
  <c r="AC217" i="1"/>
  <c r="AL217" i="1"/>
  <c r="T217" i="1"/>
  <c r="AA217" i="1"/>
  <c r="U217" i="1"/>
  <c r="AM217" i="1"/>
  <c r="O217" i="1"/>
  <c r="K217" i="1"/>
  <c r="E217" i="1"/>
  <c r="AF217" i="1"/>
  <c r="AH217" i="1"/>
  <c r="AE217" i="1"/>
  <c r="AN217" i="1"/>
  <c r="AP217" i="1"/>
  <c r="AV217" i="1"/>
  <c r="H217" i="1"/>
  <c r="P217" i="1"/>
  <c r="AW217" i="1"/>
  <c r="AK217" i="1"/>
  <c r="AJ217" i="1"/>
  <c r="AG217" i="1"/>
  <c r="G217" i="1"/>
  <c r="I217" i="1"/>
  <c r="R217" i="1"/>
  <c r="AB217" i="1"/>
  <c r="X217" i="1"/>
  <c r="AR217" i="1"/>
  <c r="AO217" i="1"/>
  <c r="W217" i="1"/>
  <c r="Q217" i="1"/>
  <c r="S217" i="1"/>
  <c r="Y217" i="1"/>
  <c r="O247" i="1"/>
  <c r="AG183" i="1"/>
  <c r="P183" i="1"/>
  <c r="AB183" i="1"/>
  <c r="AI183" i="1"/>
  <c r="AA183" i="1"/>
  <c r="R183" i="1"/>
  <c r="K183" i="1"/>
  <c r="L183" i="1"/>
  <c r="AC183" i="1"/>
  <c r="AW183" i="1"/>
  <c r="J183" i="1"/>
  <c r="AS183" i="1"/>
  <c r="O183" i="1"/>
  <c r="AT183" i="1"/>
  <c r="AH183" i="1"/>
  <c r="AR183" i="1"/>
  <c r="G183" i="1"/>
  <c r="AL183" i="1"/>
  <c r="Y183" i="1"/>
  <c r="AU183" i="1"/>
  <c r="AD183" i="1"/>
  <c r="Q183" i="1"/>
  <c r="H183" i="1"/>
  <c r="AQ183" i="1"/>
  <c r="AM183" i="1"/>
  <c r="U183" i="1"/>
  <c r="I183" i="1"/>
  <c r="D183" i="1"/>
  <c r="X183" i="1"/>
  <c r="AV183" i="1"/>
  <c r="M183" i="1"/>
  <c r="AE183" i="1"/>
  <c r="AK183" i="1"/>
  <c r="AN183" i="1"/>
  <c r="E183" i="1"/>
  <c r="AJ183" i="1"/>
  <c r="N183" i="1"/>
  <c r="AF183" i="1"/>
  <c r="AX183" i="1"/>
  <c r="V183" i="1"/>
  <c r="F183" i="1"/>
  <c r="W183" i="1"/>
  <c r="AP183" i="1"/>
  <c r="S183" i="1"/>
  <c r="T183" i="1"/>
  <c r="AO183" i="1"/>
  <c r="W228" i="1"/>
  <c r="W224" i="1"/>
  <c r="W229" i="1"/>
  <c r="W226" i="1"/>
  <c r="W225" i="1"/>
  <c r="W227" i="1"/>
  <c r="W236" i="1"/>
  <c r="W232" i="1"/>
  <c r="W231" i="1"/>
  <c r="W230" i="1"/>
  <c r="W237" i="1"/>
  <c r="W238" i="1"/>
  <c r="R201" i="1"/>
  <c r="R200" i="1"/>
  <c r="R196" i="1"/>
  <c r="R199" i="1"/>
  <c r="R204" i="1"/>
  <c r="R194" i="1"/>
  <c r="R197" i="1"/>
  <c r="R203" i="1"/>
  <c r="R195" i="1"/>
  <c r="R205" i="1"/>
  <c r="R202" i="1"/>
  <c r="R198" i="1"/>
  <c r="AI243" i="1"/>
  <c r="AI245" i="1"/>
  <c r="AI242" i="1"/>
  <c r="AI247" i="1"/>
  <c r="AI244" i="1"/>
  <c r="AI246" i="1"/>
  <c r="H230" i="1"/>
  <c r="H231" i="1"/>
  <c r="H237" i="1"/>
  <c r="H232" i="1"/>
  <c r="H236" i="1"/>
  <c r="H238" i="1"/>
  <c r="AQ244" i="1"/>
  <c r="AQ243" i="1"/>
  <c r="AQ242" i="1"/>
  <c r="AQ247" i="1"/>
  <c r="AQ246" i="1"/>
  <c r="AQ245" i="1"/>
  <c r="D215" i="1"/>
  <c r="D217" i="1"/>
  <c r="D206" i="1"/>
  <c r="D212" i="1"/>
  <c r="D209" i="1"/>
  <c r="D214" i="1"/>
  <c r="D210" i="1"/>
  <c r="D216" i="1"/>
  <c r="D211" i="1"/>
  <c r="D213" i="1"/>
  <c r="D207" i="1"/>
  <c r="D208" i="1"/>
  <c r="AQ248" i="1" l="1"/>
  <c r="Z248" i="1"/>
  <c r="W219" i="1"/>
  <c r="Z219" i="1"/>
  <c r="AI251" i="1"/>
  <c r="Z251" i="1"/>
  <c r="H239" i="1"/>
  <c r="Z239" i="1"/>
  <c r="AI250" i="1"/>
  <c r="Z250" i="1"/>
  <c r="AQ252" i="1"/>
  <c r="Z252" i="1"/>
  <c r="W218" i="1"/>
  <c r="Z218" i="1"/>
  <c r="W240" i="1"/>
  <c r="Z240" i="1"/>
  <c r="W223" i="1"/>
  <c r="Z223" i="1"/>
  <c r="W233" i="1"/>
  <c r="Z233" i="1"/>
  <c r="W222" i="1"/>
  <c r="Z222" i="1"/>
  <c r="H234" i="1"/>
  <c r="Z234" i="1"/>
  <c r="AQ253" i="1"/>
  <c r="Z253" i="1"/>
  <c r="AI248" i="1"/>
  <c r="AI252" i="1"/>
  <c r="W234" i="1"/>
  <c r="H233" i="1"/>
  <c r="AI253" i="1"/>
  <c r="Y249" i="1"/>
  <c r="V249" i="1"/>
  <c r="O249" i="1"/>
  <c r="AA249" i="1"/>
  <c r="F249" i="1"/>
  <c r="W249" i="1"/>
  <c r="AT249" i="1"/>
  <c r="AM249" i="1"/>
  <c r="AH249" i="1"/>
  <c r="P249" i="1"/>
  <c r="N249" i="1"/>
  <c r="L249" i="1"/>
  <c r="AV249" i="1"/>
  <c r="X249" i="1"/>
  <c r="AG249" i="1"/>
  <c r="AU249" i="1"/>
  <c r="AF249" i="1"/>
  <c r="J249" i="1"/>
  <c r="AC249" i="1"/>
  <c r="AO249" i="1"/>
  <c r="AJ249" i="1"/>
  <c r="AL249" i="1"/>
  <c r="AN249" i="1"/>
  <c r="AR249" i="1"/>
  <c r="AX249" i="1"/>
  <c r="H249" i="1"/>
  <c r="U249" i="1"/>
  <c r="Q249" i="1"/>
  <c r="AP249" i="1"/>
  <c r="AE249" i="1"/>
  <c r="AD249" i="1"/>
  <c r="I249" i="1"/>
  <c r="G249" i="1"/>
  <c r="T249" i="1"/>
  <c r="K249" i="1"/>
  <c r="E249" i="1"/>
  <c r="M249" i="1"/>
  <c r="AS249" i="1"/>
  <c r="S249" i="1"/>
  <c r="AW249" i="1"/>
  <c r="AB249" i="1"/>
  <c r="R249" i="1"/>
  <c r="AK249" i="1"/>
  <c r="AD220" i="1"/>
  <c r="AX220" i="1"/>
  <c r="Q220" i="1"/>
  <c r="H220" i="1"/>
  <c r="AE220" i="1"/>
  <c r="J220" i="1"/>
  <c r="AP220" i="1"/>
  <c r="K220" i="1"/>
  <c r="AH220" i="1"/>
  <c r="AV220" i="1"/>
  <c r="V220" i="1"/>
  <c r="S220" i="1"/>
  <c r="D220" i="1"/>
  <c r="AB220" i="1"/>
  <c r="AN220" i="1"/>
  <c r="N220" i="1"/>
  <c r="AJ220" i="1"/>
  <c r="T220" i="1"/>
  <c r="AR220" i="1"/>
  <c r="AW220" i="1"/>
  <c r="AF220" i="1"/>
  <c r="F220" i="1"/>
  <c r="AK220" i="1"/>
  <c r="E220" i="1"/>
  <c r="X220" i="1"/>
  <c r="AA220" i="1"/>
  <c r="P220" i="1"/>
  <c r="R220" i="1"/>
  <c r="O220" i="1"/>
  <c r="G220" i="1"/>
  <c r="AQ220" i="1"/>
  <c r="AL220" i="1"/>
  <c r="AI220" i="1"/>
  <c r="I220" i="1"/>
  <c r="AU220" i="1"/>
  <c r="AC220" i="1"/>
  <c r="AS220" i="1"/>
  <c r="Y220" i="1"/>
  <c r="AG220" i="1"/>
  <c r="AM220" i="1"/>
  <c r="U220" i="1"/>
  <c r="M220" i="1"/>
  <c r="AT220" i="1"/>
  <c r="L220" i="1"/>
  <c r="AO220" i="1"/>
  <c r="AA252" i="1"/>
  <c r="W252" i="1"/>
  <c r="AN252" i="1"/>
  <c r="AP252" i="1"/>
  <c r="AD252" i="1"/>
  <c r="AU252" i="1"/>
  <c r="G252" i="1"/>
  <c r="AV252" i="1"/>
  <c r="AF252" i="1"/>
  <c r="I252" i="1"/>
  <c r="K252" i="1"/>
  <c r="AS252" i="1"/>
  <c r="AT252" i="1"/>
  <c r="J252" i="1"/>
  <c r="Q252" i="1"/>
  <c r="S252" i="1"/>
  <c r="H252" i="1"/>
  <c r="O252" i="1"/>
  <c r="Y252" i="1"/>
  <c r="AB252" i="1"/>
  <c r="P252" i="1"/>
  <c r="AH252" i="1"/>
  <c r="AJ252" i="1"/>
  <c r="F252" i="1"/>
  <c r="X252" i="1"/>
  <c r="AC252" i="1"/>
  <c r="AK252" i="1"/>
  <c r="E252" i="1"/>
  <c r="N252" i="1"/>
  <c r="M252" i="1"/>
  <c r="V252" i="1"/>
  <c r="L252" i="1"/>
  <c r="AE252" i="1"/>
  <c r="U252" i="1"/>
  <c r="AW252" i="1"/>
  <c r="T252" i="1"/>
  <c r="AO252" i="1"/>
  <c r="AM252" i="1"/>
  <c r="AL252" i="1"/>
  <c r="AX252" i="1"/>
  <c r="AR252" i="1"/>
  <c r="AG252" i="1"/>
  <c r="R252" i="1"/>
  <c r="AA235" i="1"/>
  <c r="AL235" i="1"/>
  <c r="AR235" i="1"/>
  <c r="AK235" i="1"/>
  <c r="AG235" i="1"/>
  <c r="Q235" i="1"/>
  <c r="N235" i="1"/>
  <c r="O235" i="1"/>
  <c r="AH235" i="1"/>
  <c r="I235" i="1"/>
  <c r="G235" i="1"/>
  <c r="T235" i="1"/>
  <c r="AT235" i="1"/>
  <c r="P235" i="1"/>
  <c r="AD235" i="1"/>
  <c r="AQ235" i="1"/>
  <c r="Y235" i="1"/>
  <c r="AM235" i="1"/>
  <c r="F235" i="1"/>
  <c r="AI235" i="1"/>
  <c r="AV235" i="1"/>
  <c r="D235" i="1"/>
  <c r="K235" i="1"/>
  <c r="M235" i="1"/>
  <c r="S235" i="1"/>
  <c r="AS235" i="1"/>
  <c r="L235" i="1"/>
  <c r="V235" i="1"/>
  <c r="AB235" i="1"/>
  <c r="J235" i="1"/>
  <c r="AX235" i="1"/>
  <c r="AC235" i="1"/>
  <c r="AN235" i="1"/>
  <c r="U235" i="1"/>
  <c r="AJ235" i="1"/>
  <c r="AU235" i="1"/>
  <c r="AE235" i="1"/>
  <c r="E235" i="1"/>
  <c r="AW235" i="1"/>
  <c r="AF235" i="1"/>
  <c r="AP235" i="1"/>
  <c r="AO235" i="1"/>
  <c r="X235" i="1"/>
  <c r="J241" i="1"/>
  <c r="AQ241" i="1"/>
  <c r="AI241" i="1"/>
  <c r="AA241" i="1"/>
  <c r="AJ241" i="1"/>
  <c r="L241" i="1"/>
  <c r="AT241" i="1"/>
  <c r="AE241" i="1"/>
  <c r="P241" i="1"/>
  <c r="AP241" i="1"/>
  <c r="K241" i="1"/>
  <c r="T241" i="1"/>
  <c r="AM241" i="1"/>
  <c r="X241" i="1"/>
  <c r="AX241" i="1"/>
  <c r="S241" i="1"/>
  <c r="AC241" i="1"/>
  <c r="AU241" i="1"/>
  <c r="G241" i="1"/>
  <c r="AG241" i="1"/>
  <c r="AB241" i="1"/>
  <c r="AK241" i="1"/>
  <c r="E241" i="1"/>
  <c r="O241" i="1"/>
  <c r="AO241" i="1"/>
  <c r="AV241" i="1"/>
  <c r="Y241" i="1"/>
  <c r="AH241" i="1"/>
  <c r="M241" i="1"/>
  <c r="AW241" i="1"/>
  <c r="U241" i="1"/>
  <c r="F241" i="1"/>
  <c r="AR241" i="1"/>
  <c r="AS241" i="1"/>
  <c r="AF241" i="1"/>
  <c r="I241" i="1"/>
  <c r="AN241" i="1"/>
  <c r="Q241" i="1"/>
  <c r="N241" i="1"/>
  <c r="AD241" i="1"/>
  <c r="D241" i="1"/>
  <c r="V241" i="1"/>
  <c r="AL241" i="1"/>
  <c r="Q239" i="1"/>
  <c r="AH239" i="1"/>
  <c r="AV239" i="1"/>
  <c r="AW239" i="1"/>
  <c r="AP239" i="1"/>
  <c r="AI239" i="1"/>
  <c r="AB239" i="1"/>
  <c r="D239" i="1"/>
  <c r="U239" i="1"/>
  <c r="AE239" i="1"/>
  <c r="AG239" i="1"/>
  <c r="AQ239" i="1"/>
  <c r="AJ239" i="1"/>
  <c r="L239" i="1"/>
  <c r="AD239" i="1"/>
  <c r="AM239" i="1"/>
  <c r="AR239" i="1"/>
  <c r="T239" i="1"/>
  <c r="AL239" i="1"/>
  <c r="AU239" i="1"/>
  <c r="I239" i="1"/>
  <c r="AC239" i="1"/>
  <c r="AT239" i="1"/>
  <c r="J239" i="1"/>
  <c r="K239" i="1"/>
  <c r="E239" i="1"/>
  <c r="X239" i="1"/>
  <c r="AA239" i="1"/>
  <c r="S239" i="1"/>
  <c r="M239" i="1"/>
  <c r="AK239" i="1"/>
  <c r="G239" i="1"/>
  <c r="F239" i="1"/>
  <c r="O239" i="1"/>
  <c r="N239" i="1"/>
  <c r="AF239" i="1"/>
  <c r="Y239" i="1"/>
  <c r="V239" i="1"/>
  <c r="AN239" i="1"/>
  <c r="P239" i="1"/>
  <c r="AS239" i="1"/>
  <c r="AX239" i="1"/>
  <c r="AO239" i="1"/>
  <c r="AQ249" i="1"/>
  <c r="W239" i="1"/>
  <c r="H235" i="1"/>
  <c r="AK223" i="1"/>
  <c r="AH223" i="1"/>
  <c r="I223" i="1"/>
  <c r="Q223" i="1"/>
  <c r="AT223" i="1"/>
  <c r="AG223" i="1"/>
  <c r="AA223" i="1"/>
  <c r="N223" i="1"/>
  <c r="AC223" i="1"/>
  <c r="H223" i="1"/>
  <c r="AL223" i="1"/>
  <c r="AU223" i="1"/>
  <c r="AQ223" i="1"/>
  <c r="E223" i="1"/>
  <c r="Y223" i="1"/>
  <c r="AV223" i="1"/>
  <c r="AI223" i="1"/>
  <c r="AS223" i="1"/>
  <c r="T223" i="1"/>
  <c r="AD223" i="1"/>
  <c r="AM223" i="1"/>
  <c r="D223" i="1"/>
  <c r="AR223" i="1"/>
  <c r="L223" i="1"/>
  <c r="M223" i="1"/>
  <c r="AW223" i="1"/>
  <c r="F223" i="1"/>
  <c r="P223" i="1"/>
  <c r="AO223" i="1"/>
  <c r="V223" i="1"/>
  <c r="X223" i="1"/>
  <c r="G223" i="1"/>
  <c r="J223" i="1"/>
  <c r="AF223" i="1"/>
  <c r="K223" i="1"/>
  <c r="AB223" i="1"/>
  <c r="AX223" i="1"/>
  <c r="AJ223" i="1"/>
  <c r="AP223" i="1"/>
  <c r="U223" i="1"/>
  <c r="S223" i="1"/>
  <c r="AE223" i="1"/>
  <c r="AN223" i="1"/>
  <c r="O223" i="1"/>
  <c r="R223" i="1"/>
  <c r="P250" i="1"/>
  <c r="U250" i="1"/>
  <c r="AO250" i="1"/>
  <c r="M250" i="1"/>
  <c r="H250" i="1"/>
  <c r="AU250" i="1"/>
  <c r="AT250" i="1"/>
  <c r="X250" i="1"/>
  <c r="AD250" i="1"/>
  <c r="AG250" i="1"/>
  <c r="W250" i="1"/>
  <c r="AX250" i="1"/>
  <c r="K250" i="1"/>
  <c r="L250" i="1"/>
  <c r="N250" i="1"/>
  <c r="AW250" i="1"/>
  <c r="AL250" i="1"/>
  <c r="S250" i="1"/>
  <c r="AB250" i="1"/>
  <c r="F250" i="1"/>
  <c r="AJ250" i="1"/>
  <c r="T250" i="1"/>
  <c r="V250" i="1"/>
  <c r="G250" i="1"/>
  <c r="I250" i="1"/>
  <c r="AR250" i="1"/>
  <c r="AC250" i="1"/>
  <c r="AE250" i="1"/>
  <c r="O250" i="1"/>
  <c r="Q250" i="1"/>
  <c r="AM250" i="1"/>
  <c r="AF250" i="1"/>
  <c r="Y250" i="1"/>
  <c r="AN250" i="1"/>
  <c r="AH250" i="1"/>
  <c r="J250" i="1"/>
  <c r="AS250" i="1"/>
  <c r="AV250" i="1"/>
  <c r="AP250" i="1"/>
  <c r="AA250" i="1"/>
  <c r="E250" i="1"/>
  <c r="AK250" i="1"/>
  <c r="R250" i="1"/>
  <c r="W235" i="1"/>
  <c r="K218" i="1"/>
  <c r="AA218" i="1"/>
  <c r="AF218" i="1"/>
  <c r="AV218" i="1"/>
  <c r="R218" i="1"/>
  <c r="J218" i="1"/>
  <c r="Y218" i="1"/>
  <c r="AQ218" i="1"/>
  <c r="AX218" i="1"/>
  <c r="AB218" i="1"/>
  <c r="Q218" i="1"/>
  <c r="AP218" i="1"/>
  <c r="O218" i="1"/>
  <c r="AI218" i="1"/>
  <c r="AE218" i="1"/>
  <c r="M218" i="1"/>
  <c r="AW218" i="1"/>
  <c r="AR218" i="1"/>
  <c r="V218" i="1"/>
  <c r="E218" i="1"/>
  <c r="AO218" i="1"/>
  <c r="G218" i="1"/>
  <c r="AH218" i="1"/>
  <c r="N218" i="1"/>
  <c r="AS218" i="1"/>
  <c r="AG218" i="1"/>
  <c r="AN218" i="1"/>
  <c r="I218" i="1"/>
  <c r="F218" i="1"/>
  <c r="AK218" i="1"/>
  <c r="X218" i="1"/>
  <c r="AU218" i="1"/>
  <c r="L218" i="1"/>
  <c r="AM218" i="1"/>
  <c r="D218" i="1"/>
  <c r="AT218" i="1"/>
  <c r="P218" i="1"/>
  <c r="AL218" i="1"/>
  <c r="H218" i="1"/>
  <c r="AD218" i="1"/>
  <c r="AJ218" i="1"/>
  <c r="U218" i="1"/>
  <c r="S218" i="1"/>
  <c r="AC218" i="1"/>
  <c r="T218" i="1"/>
  <c r="T240" i="1"/>
  <c r="J240" i="1"/>
  <c r="AA240" i="1"/>
  <c r="AH240" i="1"/>
  <c r="AP240" i="1"/>
  <c r="Q240" i="1"/>
  <c r="AK240" i="1"/>
  <c r="Y240" i="1"/>
  <c r="AT240" i="1"/>
  <c r="I240" i="1"/>
  <c r="M240" i="1"/>
  <c r="AL240" i="1"/>
  <c r="AM240" i="1"/>
  <c r="P240" i="1"/>
  <c r="U240" i="1"/>
  <c r="AU240" i="1"/>
  <c r="X240" i="1"/>
  <c r="E240" i="1"/>
  <c r="K240" i="1"/>
  <c r="AG240" i="1"/>
  <c r="D240" i="1"/>
  <c r="AX240" i="1"/>
  <c r="S240" i="1"/>
  <c r="G240" i="1"/>
  <c r="AO240" i="1"/>
  <c r="AN240" i="1"/>
  <c r="AD240" i="1"/>
  <c r="L240" i="1"/>
  <c r="AW240" i="1"/>
  <c r="AV240" i="1"/>
  <c r="AQ240" i="1"/>
  <c r="AB240" i="1"/>
  <c r="F240" i="1"/>
  <c r="AS240" i="1"/>
  <c r="AJ240" i="1"/>
  <c r="N240" i="1"/>
  <c r="O240" i="1"/>
  <c r="AF240" i="1"/>
  <c r="AR240" i="1"/>
  <c r="V240" i="1"/>
  <c r="AE240" i="1"/>
  <c r="AC240" i="1"/>
  <c r="AI240" i="1"/>
  <c r="AI249" i="1"/>
  <c r="AT233" i="1"/>
  <c r="AI233" i="1"/>
  <c r="K233" i="1"/>
  <c r="AQ233" i="1"/>
  <c r="J233" i="1"/>
  <c r="AX233" i="1"/>
  <c r="M233" i="1"/>
  <c r="U233" i="1"/>
  <c r="AR233" i="1"/>
  <c r="AA233" i="1"/>
  <c r="AK233" i="1"/>
  <c r="AS233" i="1"/>
  <c r="G233" i="1"/>
  <c r="P233" i="1"/>
  <c r="F233" i="1"/>
  <c r="I233" i="1"/>
  <c r="S233" i="1"/>
  <c r="O233" i="1"/>
  <c r="X233" i="1"/>
  <c r="AM233" i="1"/>
  <c r="Q233" i="1"/>
  <c r="AB233" i="1"/>
  <c r="AF233" i="1"/>
  <c r="N233" i="1"/>
  <c r="AG233" i="1"/>
  <c r="Y233" i="1"/>
  <c r="E233" i="1"/>
  <c r="T233" i="1"/>
  <c r="AL233" i="1"/>
  <c r="AC233" i="1"/>
  <c r="AJ233" i="1"/>
  <c r="AE233" i="1"/>
  <c r="V233" i="1"/>
  <c r="AD233" i="1"/>
  <c r="D233" i="1"/>
  <c r="AN233" i="1"/>
  <c r="AO233" i="1"/>
  <c r="AH233" i="1"/>
  <c r="L233" i="1"/>
  <c r="AV233" i="1"/>
  <c r="AW233" i="1"/>
  <c r="AP233" i="1"/>
  <c r="AU233" i="1"/>
  <c r="AI221" i="1"/>
  <c r="AE221" i="1"/>
  <c r="L221" i="1"/>
  <c r="AU221" i="1"/>
  <c r="AQ221" i="1"/>
  <c r="N221" i="1"/>
  <c r="AX221" i="1"/>
  <c r="AA221" i="1"/>
  <c r="AM221" i="1"/>
  <c r="AT221" i="1"/>
  <c r="J221" i="1"/>
  <c r="F221" i="1"/>
  <c r="U221" i="1"/>
  <c r="AD221" i="1"/>
  <c r="V221" i="1"/>
  <c r="M221" i="1"/>
  <c r="AL221" i="1"/>
  <c r="AS221" i="1"/>
  <c r="E221" i="1"/>
  <c r="AC221" i="1"/>
  <c r="D221" i="1"/>
  <c r="K221" i="1"/>
  <c r="G221" i="1"/>
  <c r="Q221" i="1"/>
  <c r="R221" i="1"/>
  <c r="S221" i="1"/>
  <c r="O221" i="1"/>
  <c r="Y221" i="1"/>
  <c r="AB221" i="1"/>
  <c r="AF221" i="1"/>
  <c r="H221" i="1"/>
  <c r="AH221" i="1"/>
  <c r="AJ221" i="1"/>
  <c r="AN221" i="1"/>
  <c r="T221" i="1"/>
  <c r="AW221" i="1"/>
  <c r="I221" i="1"/>
  <c r="AP221" i="1"/>
  <c r="AR221" i="1"/>
  <c r="AV221" i="1"/>
  <c r="P221" i="1"/>
  <c r="X221" i="1"/>
  <c r="AK221" i="1"/>
  <c r="AG221" i="1"/>
  <c r="AO221" i="1"/>
  <c r="AI219" i="1"/>
  <c r="AB219" i="1"/>
  <c r="AA219" i="1"/>
  <c r="P219" i="1"/>
  <c r="L219" i="1"/>
  <c r="AW219" i="1"/>
  <c r="J219" i="1"/>
  <c r="AR219" i="1"/>
  <c r="AQ219" i="1"/>
  <c r="K219" i="1"/>
  <c r="AV219" i="1"/>
  <c r="V219" i="1"/>
  <c r="E219" i="1"/>
  <c r="AJ219" i="1"/>
  <c r="D219" i="1"/>
  <c r="AN219" i="1"/>
  <c r="N219" i="1"/>
  <c r="AX219" i="1"/>
  <c r="T219" i="1"/>
  <c r="AG219" i="1"/>
  <c r="AF219" i="1"/>
  <c r="F219" i="1"/>
  <c r="AP219" i="1"/>
  <c r="AK219" i="1"/>
  <c r="O219" i="1"/>
  <c r="AT219" i="1"/>
  <c r="AH219" i="1"/>
  <c r="H219" i="1"/>
  <c r="U219" i="1"/>
  <c r="M219" i="1"/>
  <c r="AS219" i="1"/>
  <c r="AC219" i="1"/>
  <c r="G219" i="1"/>
  <c r="Y219" i="1"/>
  <c r="X219" i="1"/>
  <c r="AU219" i="1"/>
  <c r="Q219" i="1"/>
  <c r="AO219" i="1"/>
  <c r="AL219" i="1"/>
  <c r="I219" i="1"/>
  <c r="AM219" i="1"/>
  <c r="AD219" i="1"/>
  <c r="S219" i="1"/>
  <c r="AE219" i="1"/>
  <c r="R219" i="1"/>
  <c r="H241" i="1"/>
  <c r="W241" i="1"/>
  <c r="J251" i="1"/>
  <c r="Y251" i="1"/>
  <c r="L251" i="1"/>
  <c r="AW251" i="1"/>
  <c r="AG251" i="1"/>
  <c r="AM251" i="1"/>
  <c r="V251" i="1"/>
  <c r="R251" i="1"/>
  <c r="I251" i="1"/>
  <c r="F251" i="1"/>
  <c r="AJ251" i="1"/>
  <c r="AD251" i="1"/>
  <c r="AN251" i="1"/>
  <c r="AU251" i="1"/>
  <c r="AO251" i="1"/>
  <c r="P251" i="1"/>
  <c r="AV251" i="1"/>
  <c r="K251" i="1"/>
  <c r="U251" i="1"/>
  <c r="AF251" i="1"/>
  <c r="AH251" i="1"/>
  <c r="AP251" i="1"/>
  <c r="S251" i="1"/>
  <c r="AL251" i="1"/>
  <c r="T251" i="1"/>
  <c r="AB251" i="1"/>
  <c r="AT251" i="1"/>
  <c r="H251" i="1"/>
  <c r="X251" i="1"/>
  <c r="AR251" i="1"/>
  <c r="AS251" i="1"/>
  <c r="E251" i="1"/>
  <c r="AA251" i="1"/>
  <c r="M251" i="1"/>
  <c r="N251" i="1"/>
  <c r="AX251" i="1"/>
  <c r="AC251" i="1"/>
  <c r="Q251" i="1"/>
  <c r="G251" i="1"/>
  <c r="O251" i="1"/>
  <c r="W251" i="1"/>
  <c r="AE251" i="1"/>
  <c r="AK251" i="1"/>
  <c r="AQ250" i="1"/>
  <c r="W220" i="1"/>
  <c r="AX253" i="1"/>
  <c r="AJ253" i="1"/>
  <c r="AC253" i="1"/>
  <c r="M253" i="1"/>
  <c r="AU253" i="1"/>
  <c r="Y253" i="1"/>
  <c r="K253" i="1"/>
  <c r="AS253" i="1"/>
  <c r="G253" i="1"/>
  <c r="AH253" i="1"/>
  <c r="AG253" i="1"/>
  <c r="AW253" i="1"/>
  <c r="S253" i="1"/>
  <c r="E253" i="1"/>
  <c r="F253" i="1"/>
  <c r="O253" i="1"/>
  <c r="AP253" i="1"/>
  <c r="AB253" i="1"/>
  <c r="U253" i="1"/>
  <c r="N253" i="1"/>
  <c r="W253" i="1"/>
  <c r="H253" i="1"/>
  <c r="AR253" i="1"/>
  <c r="AD253" i="1"/>
  <c r="V253" i="1"/>
  <c r="AF253" i="1"/>
  <c r="P253" i="1"/>
  <c r="R253" i="1"/>
  <c r="T253" i="1"/>
  <c r="I253" i="1"/>
  <c r="AA253" i="1"/>
  <c r="AK253" i="1"/>
  <c r="Q253" i="1"/>
  <c r="AL253" i="1"/>
  <c r="X253" i="1"/>
  <c r="AT253" i="1"/>
  <c r="AO253" i="1"/>
  <c r="AN253" i="1"/>
  <c r="AV253" i="1"/>
  <c r="L253" i="1"/>
  <c r="J253" i="1"/>
  <c r="AM253" i="1"/>
  <c r="AE253" i="1"/>
  <c r="H240" i="1"/>
  <c r="AQ251" i="1"/>
  <c r="W221" i="1"/>
  <c r="AQ234" i="1"/>
  <c r="N234" i="1"/>
  <c r="AC234" i="1"/>
  <c r="F234" i="1"/>
  <c r="AG234" i="1"/>
  <c r="Y234" i="1"/>
  <c r="AI234" i="1"/>
  <c r="AK234" i="1"/>
  <c r="G234" i="1"/>
  <c r="AE234" i="1"/>
  <c r="AO234" i="1"/>
  <c r="AH234" i="1"/>
  <c r="K234" i="1"/>
  <c r="AS234" i="1"/>
  <c r="E234" i="1"/>
  <c r="AN234" i="1"/>
  <c r="AW234" i="1"/>
  <c r="AP234" i="1"/>
  <c r="S234" i="1"/>
  <c r="M234" i="1"/>
  <c r="AX234" i="1"/>
  <c r="AV234" i="1"/>
  <c r="P234" i="1"/>
  <c r="I234" i="1"/>
  <c r="J234" i="1"/>
  <c r="V234" i="1"/>
  <c r="X234" i="1"/>
  <c r="Q234" i="1"/>
  <c r="AA234" i="1"/>
  <c r="AB234" i="1"/>
  <c r="U234" i="1"/>
  <c r="AJ234" i="1"/>
  <c r="D234" i="1"/>
  <c r="AD234" i="1"/>
  <c r="O234" i="1"/>
  <c r="AM234" i="1"/>
  <c r="AU234" i="1"/>
  <c r="AR234" i="1"/>
  <c r="L234" i="1"/>
  <c r="AL234" i="1"/>
  <c r="AF234" i="1"/>
  <c r="T234" i="1"/>
  <c r="AT234" i="1"/>
  <c r="AJ222" i="1"/>
  <c r="N222" i="1"/>
  <c r="AM222" i="1"/>
  <c r="AL222" i="1"/>
  <c r="AX222" i="1"/>
  <c r="O222" i="1"/>
  <c r="AS222" i="1"/>
  <c r="AU222" i="1"/>
  <c r="AP222" i="1"/>
  <c r="AW222" i="1"/>
  <c r="AK222" i="1"/>
  <c r="G222" i="1"/>
  <c r="S222" i="1"/>
  <c r="AH222" i="1"/>
  <c r="AO222" i="1"/>
  <c r="AC222" i="1"/>
  <c r="AD222" i="1"/>
  <c r="AQ222" i="1"/>
  <c r="Y222" i="1"/>
  <c r="AG222" i="1"/>
  <c r="T222" i="1"/>
  <c r="AV222" i="1"/>
  <c r="U222" i="1"/>
  <c r="AT222" i="1"/>
  <c r="F222" i="1"/>
  <c r="M222" i="1"/>
  <c r="AF222" i="1"/>
  <c r="AR222" i="1"/>
  <c r="AB222" i="1"/>
  <c r="K222" i="1"/>
  <c r="AI222" i="1"/>
  <c r="X222" i="1"/>
  <c r="AE222" i="1"/>
  <c r="AA222" i="1"/>
  <c r="P222" i="1"/>
  <c r="L222" i="1"/>
  <c r="E222" i="1"/>
  <c r="D222" i="1"/>
  <c r="V222" i="1"/>
  <c r="H222" i="1"/>
  <c r="R222" i="1"/>
  <c r="I222" i="1"/>
  <c r="AN222" i="1"/>
  <c r="J222" i="1"/>
  <c r="Q222" i="1"/>
  <c r="AM248" i="1"/>
  <c r="AS248" i="1"/>
  <c r="F248" i="1"/>
  <c r="E248" i="1"/>
  <c r="AF248" i="1"/>
  <c r="AG248" i="1"/>
  <c r="J248" i="1"/>
  <c r="S248" i="1"/>
  <c r="AC248" i="1"/>
  <c r="AE248" i="1"/>
  <c r="AD248" i="1"/>
  <c r="W248" i="1"/>
  <c r="AJ248" i="1"/>
  <c r="AL248" i="1"/>
  <c r="AN248" i="1"/>
  <c r="H248" i="1"/>
  <c r="AR248" i="1"/>
  <c r="L248" i="1"/>
  <c r="AT248" i="1"/>
  <c r="AV248" i="1"/>
  <c r="P248" i="1"/>
  <c r="I248" i="1"/>
  <c r="T248" i="1"/>
  <c r="X248" i="1"/>
  <c r="Q248" i="1"/>
  <c r="R248" i="1"/>
  <c r="AK248" i="1"/>
  <c r="M248" i="1"/>
  <c r="G248" i="1"/>
  <c r="AP248" i="1"/>
  <c r="K248" i="1"/>
  <c r="N248" i="1"/>
  <c r="U248" i="1"/>
  <c r="O248" i="1"/>
  <c r="AX248" i="1"/>
  <c r="AB248" i="1"/>
  <c r="AO248" i="1"/>
  <c r="AA248" i="1"/>
  <c r="V248" i="1"/>
  <c r="AW248" i="1"/>
  <c r="Y248" i="1"/>
  <c r="AH248" i="1"/>
  <c r="AU248" i="1"/>
  <c r="R235" i="1"/>
  <c r="R240" i="1"/>
  <c r="R234" i="1"/>
  <c r="R236" i="1"/>
  <c r="R237" i="1"/>
  <c r="R232" i="1"/>
  <c r="R239" i="1"/>
  <c r="R238" i="1"/>
  <c r="R230" i="1"/>
  <c r="R233" i="1"/>
  <c r="R231" i="1"/>
  <c r="R241" i="1"/>
  <c r="D250" i="1"/>
  <c r="D248" i="1"/>
  <c r="D243" i="1"/>
  <c r="D247" i="1"/>
  <c r="D246" i="1"/>
  <c r="D253" i="1"/>
  <c r="D244" i="1"/>
  <c r="D242" i="1"/>
  <c r="D251" i="1"/>
  <c r="D249" i="1"/>
  <c r="D245" i="1"/>
  <c r="D252" i="1"/>
</calcChain>
</file>

<file path=xl/sharedStrings.xml><?xml version="1.0" encoding="utf-8"?>
<sst xmlns="http://schemas.openxmlformats.org/spreadsheetml/2006/main" count="699" uniqueCount="134">
  <si>
    <t>year</t>
  </si>
  <si>
    <t>Canada</t>
  </si>
  <si>
    <t>China</t>
  </si>
  <si>
    <t>Japan</t>
  </si>
  <si>
    <t>All</t>
  </si>
  <si>
    <t>waste</t>
  </si>
  <si>
    <t>commuting</t>
  </si>
  <si>
    <t>franchises</t>
  </si>
  <si>
    <t>investment</t>
  </si>
  <si>
    <t>direct</t>
  </si>
  <si>
    <t>indirect</t>
  </si>
  <si>
    <t>total_diverted</t>
  </si>
  <si>
    <t>recyclable</t>
  </si>
  <si>
    <t>month</t>
  </si>
  <si>
    <t>region</t>
  </si>
  <si>
    <t>Korea</t>
  </si>
  <si>
    <t>U.S.</t>
  </si>
  <si>
    <t>U.K.</t>
  </si>
  <si>
    <t>Q1</t>
  </si>
  <si>
    <t>Q2</t>
  </si>
  <si>
    <t>Q4</t>
  </si>
  <si>
    <t>Q3</t>
  </si>
  <si>
    <t>stores</t>
  </si>
  <si>
    <t>company</t>
  </si>
  <si>
    <t>Starbucks</t>
  </si>
  <si>
    <t>YUM</t>
  </si>
  <si>
    <t>SBUX</t>
  </si>
  <si>
    <t>Yum! Brands</t>
  </si>
  <si>
    <t>McDonald's</t>
  </si>
  <si>
    <t>DPZ</t>
  </si>
  <si>
    <t>Domino's</t>
  </si>
  <si>
    <t>MCD</t>
  </si>
  <si>
    <t>revenue (m$)</t>
  </si>
  <si>
    <t>Chipotle Mexican Grill</t>
  </si>
  <si>
    <t>CMG</t>
  </si>
  <si>
    <t>exchange</t>
  </si>
  <si>
    <t>ticker</t>
  </si>
  <si>
    <t>goal</t>
  </si>
  <si>
    <t>total reduction</t>
  </si>
  <si>
    <t>total actual</t>
  </si>
  <si>
    <t>total baseline</t>
  </si>
  <si>
    <t>50% reduction by 2030 compared to 2019</t>
  </si>
  <si>
    <t>scope1 actual</t>
  </si>
  <si>
    <t>scope1 baseline</t>
  </si>
  <si>
    <t>scope2 actual</t>
  </si>
  <si>
    <t>scope2 baseline</t>
  </si>
  <si>
    <t>scope2 reduction</t>
  </si>
  <si>
    <t>scope3 actual</t>
  </si>
  <si>
    <t>scope3 baseline</t>
  </si>
  <si>
    <t>scope3 reduction</t>
  </si>
  <si>
    <t>scope1/2 3 46%, scope3 franchise and purchased goods 46% reduction by 2030 compared to 2019</t>
  </si>
  <si>
    <t>scope1/2 36%, scope3 purchased goods 31% reduction by 2030 compared to 2015</t>
  </si>
  <si>
    <t>NYSE</t>
  </si>
  <si>
    <t>scope1/2 67%, scope3 40% reduction by 2030 compared to 2019</t>
  </si>
  <si>
    <t>NASDAQ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</si>
  <si>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</si>
  <si>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</si>
  <si>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</si>
  <si>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</si>
  <si>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</si>
  <si>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</si>
  <si>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</si>
  <si>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</si>
  <si>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</si>
  <si>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</si>
  <si>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</si>
  <si>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</si>
  <si>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</si>
  <si>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</si>
  <si>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</si>
  <si>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</si>
  <si>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</si>
  <si>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</si>
  <si>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</si>
  <si>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</si>
  <si>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</si>
  <si>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</si>
  <si>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</si>
  <si>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</si>
  <si>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</si>
  <si>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</si>
  <si>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</si>
  <si>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</si>
  <si>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</si>
  <si>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</si>
  <si>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</si>
  <si>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</si>
  <si>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</si>
  <si>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</si>
  <si>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</si>
  <si>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</si>
  <si>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scope1</t>
  </si>
  <si>
    <t>scope2</t>
  </si>
  <si>
    <t>scope3</t>
  </si>
  <si>
    <t>scope2_location</t>
  </si>
  <si>
    <t>purchased goods</t>
  </si>
  <si>
    <t>capital goods</t>
  </si>
  <si>
    <t>fuel energy</t>
  </si>
  <si>
    <t>up transportation</t>
  </si>
  <si>
    <t>business travel</t>
  </si>
  <si>
    <t>down transportation</t>
  </si>
  <si>
    <t>up leased assets</t>
  </si>
  <si>
    <t>use of sold products</t>
  </si>
  <si>
    <t>down leased assets</t>
  </si>
  <si>
    <t>total emissions</t>
  </si>
  <si>
    <t>purchased electricity</t>
  </si>
  <si>
    <t>fuel consumed</t>
  </si>
  <si>
    <t>total consumption</t>
  </si>
  <si>
    <t>renewable energy</t>
  </si>
  <si>
    <t>processing of sold products</t>
  </si>
  <si>
    <t>end-of-life of sold products</t>
  </si>
  <si>
    <t>direct high-risk basins</t>
  </si>
  <si>
    <t>indirect high-risk basins</t>
  </si>
  <si>
    <t>total water withdrawal</t>
  </si>
  <si>
    <t>direct operations_water</t>
  </si>
  <si>
    <t>licensed stores_water</t>
  </si>
  <si>
    <t>direct operations_waste</t>
  </si>
  <si>
    <t>total waste</t>
  </si>
  <si>
    <t>direct organic</t>
  </si>
  <si>
    <t>direct diverted</t>
  </si>
  <si>
    <t>indirect organic</t>
  </si>
  <si>
    <t>indirect diverted</t>
  </si>
  <si>
    <t>made from recycled</t>
  </si>
  <si>
    <t>total packaging</t>
  </si>
  <si>
    <t>virgin plastic</t>
  </si>
  <si>
    <t>recyclable plastic packaging</t>
  </si>
  <si>
    <t>total plastic packaging</t>
  </si>
  <si>
    <t>post-consumer recycled</t>
  </si>
  <si>
    <t>purchased goods_water</t>
  </si>
  <si>
    <t>licensed stores_waste</t>
  </si>
  <si>
    <t>indirect organic</t>
    <phoneticPr fontId="21" type="noConversion"/>
  </si>
  <si>
    <t>scope1 reduction</t>
    <phoneticPr fontId="21" type="noConversion"/>
  </si>
  <si>
    <t>renewable rate</t>
    <phoneticPr fontId="21" type="noConversion"/>
  </si>
  <si>
    <t>region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</si>
</sst>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22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name val="等线"/>
      <family val="2"/>
      <scheme val="minor"/>
    </font>
    <font>
      <sz val="13"/>
      <color rgb="FF232A31"/>
      <name val="Helvetica Neue"/>
      <family val="2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42" applyFont="1" applyAlignment="1">
      <alignment vertical="center"/>
    </xf>
    <xf numFmtId="4" fontId="0" fillId="0" borderId="0" xfId="0" applyNumberFormat="1"/>
    <xf numFmtId="176" fontId="0" fillId="0" borderId="0" xfId="43" applyFont="1" applyAlignment="1">
      <alignment vertical="center"/>
    </xf>
    <xf numFmtId="177" fontId="0" fillId="0" borderId="0" xfId="43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43" applyFont="1"/>
    <xf numFmtId="177" fontId="19" fillId="0" borderId="0" xfId="43" applyNumberFormat="1" applyFont="1" applyFill="1"/>
    <xf numFmtId="177" fontId="0" fillId="0" borderId="0" xfId="43" applyNumberFormat="1" applyFont="1"/>
    <xf numFmtId="177" fontId="19" fillId="0" borderId="0" xfId="43" applyNumberFormat="1" applyFont="1" applyFill="1" applyAlignment="1">
      <alignment vertical="center"/>
    </xf>
    <xf numFmtId="3" fontId="20" fillId="0" borderId="0" xfId="0" applyNumberFormat="1" applyFont="1"/>
    <xf numFmtId="9" fontId="0" fillId="0" borderId="0" xfId="0" applyNumberFormat="1"/>
    <xf numFmtId="9" fontId="0" fillId="0" borderId="0" xfId="44" applyFont="1"/>
    <xf numFmtId="0" fontId="0" fillId="34" borderId="0" xfId="0" applyFill="1"/>
    <xf numFmtId="10" fontId="0" fillId="0" borderId="0" xfId="44" applyNumberFormat="1" applyFont="1"/>
    <xf numFmtId="0" fontId="14" fillId="34" borderId="0" xfId="0" applyFont="1" applyFill="1" applyAlignment="1">
      <alignment horizontal="center" vertical="center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 xr:uid="{4AB5E378-C3DB-2D4F-8E96-DB26CF3E6FB8}"/>
    <cellStyle name="百分比" xfId="44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3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0755-6B78-4746-BC32-A5FB9BAAE195}">
  <dimension ref="A1:BD36"/>
  <sheetViews>
    <sheetView tabSelected="1" topLeftCell="AR1" workbookViewId="0">
      <selection activeCell="BB27" sqref="BB27"/>
    </sheetView>
  </sheetViews>
  <sheetFormatPr defaultColWidth="11" defaultRowHeight="15.75"/>
  <cols>
    <col min="9" max="9" width="14.375" bestFit="1" customWidth="1"/>
    <col min="10" max="10" width="20" bestFit="1" customWidth="1"/>
    <col min="11" max="11" width="17.375" bestFit="1" customWidth="1"/>
    <col min="12" max="12" width="14.625" bestFit="1" customWidth="1"/>
    <col min="13" max="13" width="17.875" bestFit="1" customWidth="1"/>
    <col min="14" max="15" width="11.5" bestFit="1" customWidth="1"/>
    <col min="16" max="16" width="15.875" bestFit="1" customWidth="1"/>
    <col min="17" max="17" width="16.875" bestFit="1" customWidth="1"/>
    <col min="18" max="21" width="11.5" bestFit="1" customWidth="1"/>
    <col min="22" max="22" width="11" bestFit="1" customWidth="1"/>
    <col min="23" max="23" width="11.5" bestFit="1" customWidth="1"/>
    <col min="24" max="24" width="11" bestFit="1" customWidth="1"/>
    <col min="25" max="26" width="11.5" bestFit="1" customWidth="1"/>
    <col min="27" max="27" width="11" bestFit="1" customWidth="1"/>
    <col min="28" max="28" width="11.5" bestFit="1" customWidth="1"/>
    <col min="29" max="29" width="11" bestFit="1" customWidth="1"/>
    <col min="30" max="30" width="13" bestFit="1" customWidth="1"/>
    <col min="31" max="31" width="11.5" bestFit="1" customWidth="1"/>
    <col min="32" max="32" width="11.5" customWidth="1"/>
    <col min="33" max="33" width="18.875" bestFit="1" customWidth="1"/>
    <col min="34" max="34" width="26.625" bestFit="1" customWidth="1"/>
    <col min="35" max="35" width="25.75" bestFit="1" customWidth="1"/>
    <col min="36" max="36" width="24.625" bestFit="1" customWidth="1"/>
    <col min="37" max="37" width="27.625" bestFit="1" customWidth="1"/>
    <col min="38" max="38" width="27" bestFit="1" customWidth="1"/>
    <col min="39" max="39" width="25.375" bestFit="1" customWidth="1"/>
    <col min="40" max="43" width="11" bestFit="1" customWidth="1"/>
    <col min="44" max="44" width="15.25" bestFit="1" customWidth="1"/>
    <col min="45" max="45" width="15.875" bestFit="1" customWidth="1"/>
    <col min="46" max="46" width="13.5" bestFit="1" customWidth="1"/>
    <col min="47" max="47" width="14.875" bestFit="1" customWidth="1"/>
    <col min="48" max="48" width="19.125" bestFit="1" customWidth="1"/>
    <col min="49" max="51" width="11" bestFit="1" customWidth="1"/>
    <col min="52" max="52" width="15.25" bestFit="1" customWidth="1"/>
    <col min="53" max="53" width="12.5" bestFit="1" customWidth="1"/>
    <col min="54" max="54" width="27" bestFit="1" customWidth="1"/>
    <col min="55" max="55" width="23.5" bestFit="1" customWidth="1"/>
    <col min="56" max="56" width="21.875" bestFit="1" customWidth="1"/>
  </cols>
  <sheetData>
    <row r="1" spans="1:56" s="1" customFormat="1">
      <c r="A1" s="1" t="s">
        <v>0</v>
      </c>
      <c r="B1" s="1" t="s">
        <v>133</v>
      </c>
      <c r="C1" s="1" t="s">
        <v>22</v>
      </c>
      <c r="D1" t="s">
        <v>32</v>
      </c>
      <c r="E1" s="1" t="s">
        <v>18</v>
      </c>
      <c r="F1" s="1" t="s">
        <v>19</v>
      </c>
      <c r="G1" s="1" t="s">
        <v>21</v>
      </c>
      <c r="H1" s="1" t="s">
        <v>20</v>
      </c>
      <c r="I1" s="1" t="s">
        <v>132</v>
      </c>
      <c r="J1" s="3" t="s">
        <v>105</v>
      </c>
      <c r="K1" s="3" t="s">
        <v>108</v>
      </c>
      <c r="L1" s="2" t="s">
        <v>106</v>
      </c>
      <c r="M1" s="2" t="s">
        <v>107</v>
      </c>
      <c r="N1" s="4" t="s">
        <v>91</v>
      </c>
      <c r="O1" s="4" t="s">
        <v>92</v>
      </c>
      <c r="P1" s="2" t="s">
        <v>94</v>
      </c>
      <c r="Q1" s="4" t="s">
        <v>95</v>
      </c>
      <c r="R1" s="4" t="s">
        <v>96</v>
      </c>
      <c r="S1" s="4" t="s">
        <v>97</v>
      </c>
      <c r="T1" s="4" t="s">
        <v>98</v>
      </c>
      <c r="U1" s="4" t="s">
        <v>5</v>
      </c>
      <c r="V1" s="4" t="s">
        <v>99</v>
      </c>
      <c r="W1" s="4" t="s">
        <v>6</v>
      </c>
      <c r="X1" s="2" t="s">
        <v>101</v>
      </c>
      <c r="Y1" s="4" t="s">
        <v>100</v>
      </c>
      <c r="Z1" s="4" t="s">
        <v>109</v>
      </c>
      <c r="AA1" s="4" t="s">
        <v>102</v>
      </c>
      <c r="AB1" s="4" t="s">
        <v>110</v>
      </c>
      <c r="AC1" s="2" t="s">
        <v>103</v>
      </c>
      <c r="AD1" s="4" t="s">
        <v>7</v>
      </c>
      <c r="AE1" s="4" t="s">
        <v>8</v>
      </c>
      <c r="AF1" s="4" t="s">
        <v>93</v>
      </c>
      <c r="AG1" s="21" t="s">
        <v>104</v>
      </c>
      <c r="AH1" s="4" t="s">
        <v>114</v>
      </c>
      <c r="AI1" s="3" t="s">
        <v>111</v>
      </c>
      <c r="AJ1" s="4" t="s">
        <v>115</v>
      </c>
      <c r="AK1" s="3" t="s">
        <v>112</v>
      </c>
      <c r="AL1" s="4" t="s">
        <v>128</v>
      </c>
      <c r="AM1" s="21" t="s">
        <v>113</v>
      </c>
      <c r="AN1" s="4" t="s">
        <v>116</v>
      </c>
      <c r="AO1" s="2" t="s">
        <v>118</v>
      </c>
      <c r="AP1" s="2" t="s">
        <v>119</v>
      </c>
      <c r="AQ1" s="4" t="s">
        <v>129</v>
      </c>
      <c r="AR1" s="2" t="s">
        <v>130</v>
      </c>
      <c r="AS1" s="2" t="s">
        <v>121</v>
      </c>
      <c r="AT1" s="3" t="s">
        <v>11</v>
      </c>
      <c r="AU1" s="21" t="s">
        <v>117</v>
      </c>
      <c r="AV1" s="2" t="s">
        <v>122</v>
      </c>
      <c r="AW1" s="2" t="s">
        <v>12</v>
      </c>
      <c r="AX1" s="2" t="s">
        <v>9</v>
      </c>
      <c r="AY1" s="2" t="s">
        <v>10</v>
      </c>
      <c r="AZ1" s="2" t="s">
        <v>123</v>
      </c>
      <c r="BA1" s="2" t="s">
        <v>124</v>
      </c>
      <c r="BB1" s="3" t="s">
        <v>125</v>
      </c>
      <c r="BC1" s="2" t="s">
        <v>127</v>
      </c>
      <c r="BD1" s="3" t="s">
        <v>126</v>
      </c>
    </row>
    <row r="2" spans="1:56" s="5" customFormat="1">
      <c r="A2" s="5">
        <v>2019</v>
      </c>
      <c r="B2" s="5" t="s">
        <v>4</v>
      </c>
      <c r="C2" s="14">
        <v>31256</v>
      </c>
      <c r="D2" s="13">
        <v>26508.6</v>
      </c>
      <c r="E2" s="14">
        <v>6632.7</v>
      </c>
      <c r="F2" s="14">
        <v>6305.9</v>
      </c>
      <c r="G2" s="14">
        <v>6823</v>
      </c>
      <c r="H2" s="14">
        <v>6747</v>
      </c>
      <c r="I2" s="20">
        <f>K2/M2</f>
        <v>0.54439884379784997</v>
      </c>
      <c r="J2" s="9">
        <v>1935927</v>
      </c>
      <c r="K2" s="9">
        <v>1374508</v>
      </c>
      <c r="L2" s="9">
        <v>588891</v>
      </c>
      <c r="M2" s="9">
        <v>2524818</v>
      </c>
      <c r="N2" s="9">
        <v>336124</v>
      </c>
      <c r="O2" s="9">
        <v>322823</v>
      </c>
      <c r="P2" s="9">
        <v>805258</v>
      </c>
      <c r="Q2" s="9">
        <v>7327716</v>
      </c>
      <c r="R2" s="9">
        <v>144036</v>
      </c>
      <c r="S2" s="9">
        <v>166071</v>
      </c>
      <c r="T2" s="9">
        <v>702627</v>
      </c>
      <c r="U2" s="9">
        <v>264872</v>
      </c>
      <c r="V2" s="9">
        <v>29343</v>
      </c>
      <c r="W2" s="9">
        <v>615170</v>
      </c>
      <c r="X2" s="9">
        <v>0</v>
      </c>
      <c r="Y2" s="9">
        <v>287981</v>
      </c>
      <c r="Z2" s="9">
        <v>159018</v>
      </c>
      <c r="AA2" s="9">
        <v>59772</v>
      </c>
      <c r="AB2" s="9">
        <v>160929</v>
      </c>
      <c r="AC2" s="9">
        <v>0</v>
      </c>
      <c r="AD2" s="9">
        <v>3130274</v>
      </c>
      <c r="AE2" s="9">
        <v>213820</v>
      </c>
      <c r="AF2" s="9">
        <f>SUM(Q2:AE2)</f>
        <v>13261629</v>
      </c>
      <c r="AG2" s="9">
        <f>N2+O2+AF2</f>
        <v>13920576</v>
      </c>
      <c r="AH2" s="9">
        <v>22855</v>
      </c>
      <c r="AI2" s="9">
        <v>0</v>
      </c>
      <c r="AJ2" s="9">
        <v>13835</v>
      </c>
      <c r="AK2" s="9">
        <v>0</v>
      </c>
      <c r="AL2" s="9">
        <v>4222001</v>
      </c>
      <c r="AM2" s="9">
        <v>4258690</v>
      </c>
      <c r="AN2" s="9">
        <v>824</v>
      </c>
      <c r="AO2" s="9">
        <v>444.96</v>
      </c>
      <c r="AP2" s="9">
        <v>230.72</v>
      </c>
      <c r="AQ2" s="9">
        <v>330</v>
      </c>
      <c r="AR2" s="9">
        <v>184.8</v>
      </c>
      <c r="AS2" s="9">
        <v>69.3</v>
      </c>
      <c r="AT2" s="9">
        <v>300.04000000000002</v>
      </c>
      <c r="AU2" s="9">
        <v>1154</v>
      </c>
      <c r="AV2" s="9">
        <v>116.7</v>
      </c>
      <c r="AW2" s="9">
        <v>175.05</v>
      </c>
      <c r="AX2" s="9">
        <v>259</v>
      </c>
      <c r="AY2" s="9">
        <v>129</v>
      </c>
      <c r="AZ2" s="9">
        <v>389</v>
      </c>
      <c r="BA2" s="9">
        <v>144</v>
      </c>
      <c r="BB2" s="9">
        <v>27.36</v>
      </c>
      <c r="BC2" s="9">
        <v>7.6</v>
      </c>
      <c r="BD2" s="9">
        <v>152</v>
      </c>
    </row>
    <row r="3" spans="1:56" s="5" customFormat="1">
      <c r="A3" s="5">
        <v>2021</v>
      </c>
      <c r="B3" s="5" t="s">
        <v>4</v>
      </c>
      <c r="C3" s="14">
        <v>33833</v>
      </c>
      <c r="D3" s="13">
        <v>29060.6</v>
      </c>
      <c r="E3" s="14">
        <v>6749.4</v>
      </c>
      <c r="F3" s="14">
        <v>6668</v>
      </c>
      <c r="G3" s="14">
        <v>7496.5</v>
      </c>
      <c r="H3" s="14">
        <v>8146.7</v>
      </c>
      <c r="I3" s="20">
        <f t="shared" ref="I3:I22" si="0">K3/M3</f>
        <v>0.52974722892601089</v>
      </c>
      <c r="J3" s="9">
        <v>1912881</v>
      </c>
      <c r="K3" s="9">
        <v>1319888</v>
      </c>
      <c r="L3" s="9">
        <v>578662</v>
      </c>
      <c r="M3" s="9">
        <v>2491543</v>
      </c>
      <c r="N3" s="9">
        <v>350424</v>
      </c>
      <c r="O3" s="9">
        <v>331274</v>
      </c>
      <c r="P3" s="9">
        <v>778002</v>
      </c>
      <c r="Q3" s="9">
        <v>7379337</v>
      </c>
      <c r="R3" s="9">
        <v>123701</v>
      </c>
      <c r="S3" s="9">
        <v>157102</v>
      </c>
      <c r="T3" s="9">
        <v>693801</v>
      </c>
      <c r="U3" s="9">
        <v>258269</v>
      </c>
      <c r="V3" s="9">
        <v>4027</v>
      </c>
      <c r="W3" s="9">
        <v>652928</v>
      </c>
      <c r="X3" s="9">
        <v>0</v>
      </c>
      <c r="Y3" s="9">
        <v>419905</v>
      </c>
      <c r="Z3" s="9">
        <v>147834</v>
      </c>
      <c r="AA3" s="9">
        <v>55725</v>
      </c>
      <c r="AB3" s="9">
        <v>168997</v>
      </c>
      <c r="AC3" s="9">
        <v>0</v>
      </c>
      <c r="AD3" s="9">
        <v>2907856</v>
      </c>
      <c r="AE3" s="9">
        <v>268676</v>
      </c>
      <c r="AF3" s="9">
        <f t="shared" ref="AF3:AF4" si="1">SUM(Q3:AE3)</f>
        <v>13238158</v>
      </c>
      <c r="AG3" s="9">
        <f t="shared" ref="AG3:AG4" si="2">N3+O3+AF3</f>
        <v>13919856</v>
      </c>
      <c r="AH3" s="9">
        <v>22605</v>
      </c>
      <c r="AI3" s="9">
        <v>7459.65</v>
      </c>
      <c r="AJ3" s="9">
        <v>18656</v>
      </c>
      <c r="AK3" s="9">
        <v>7835.52</v>
      </c>
      <c r="AL3" s="9">
        <v>3968730</v>
      </c>
      <c r="AM3" s="9">
        <v>4009991</v>
      </c>
      <c r="AN3" s="9">
        <v>836</v>
      </c>
      <c r="AO3" s="9">
        <v>451.44</v>
      </c>
      <c r="AP3" s="9">
        <v>250.8</v>
      </c>
      <c r="AQ3" s="9">
        <v>273</v>
      </c>
      <c r="AR3" s="9">
        <v>158.34</v>
      </c>
      <c r="AS3" s="9">
        <v>60.06</v>
      </c>
      <c r="AT3" s="9">
        <v>310.24</v>
      </c>
      <c r="AU3" s="9">
        <v>1108</v>
      </c>
      <c r="AV3" s="9">
        <v>112.23</v>
      </c>
      <c r="AW3" s="9">
        <v>178.02</v>
      </c>
      <c r="AX3" s="9">
        <v>270</v>
      </c>
      <c r="AY3" s="9">
        <v>115</v>
      </c>
      <c r="AZ3" s="9">
        <v>387</v>
      </c>
      <c r="BA3" s="9">
        <v>154</v>
      </c>
      <c r="BB3" s="9">
        <v>29.34</v>
      </c>
      <c r="BC3" s="9">
        <v>8.15</v>
      </c>
      <c r="BD3" s="9">
        <v>163</v>
      </c>
    </row>
    <row r="4" spans="1:56" s="5" customFormat="1">
      <c r="A4" s="5">
        <v>2022</v>
      </c>
      <c r="B4" s="5" t="s">
        <v>4</v>
      </c>
      <c r="C4" s="14">
        <v>35711</v>
      </c>
      <c r="D4" s="13">
        <v>32250.3</v>
      </c>
      <c r="E4" s="14">
        <v>8050.4</v>
      </c>
      <c r="F4" s="14">
        <v>7635.6</v>
      </c>
      <c r="G4" s="14">
        <v>8150.1</v>
      </c>
      <c r="H4" s="14">
        <v>8414.2000000000007</v>
      </c>
      <c r="I4" s="20">
        <f t="shared" si="0"/>
        <v>0.55270445037893345</v>
      </c>
      <c r="J4" s="9">
        <v>1993189</v>
      </c>
      <c r="K4" s="9">
        <v>1435096</v>
      </c>
      <c r="L4" s="9">
        <v>603309</v>
      </c>
      <c r="M4" s="9">
        <v>2596498</v>
      </c>
      <c r="N4" s="9">
        <v>358500</v>
      </c>
      <c r="O4" s="9">
        <v>293364</v>
      </c>
      <c r="P4" s="9">
        <v>789349</v>
      </c>
      <c r="Q4" s="9">
        <v>7683841</v>
      </c>
      <c r="R4" s="9">
        <v>168238</v>
      </c>
      <c r="S4" s="9">
        <v>177249</v>
      </c>
      <c r="T4" s="9">
        <v>666369</v>
      </c>
      <c r="U4" s="9">
        <v>275867</v>
      </c>
      <c r="V4" s="9">
        <v>12914</v>
      </c>
      <c r="W4" s="9">
        <v>707180</v>
      </c>
      <c r="X4" s="9">
        <v>0</v>
      </c>
      <c r="Y4" s="9">
        <v>450777</v>
      </c>
      <c r="Z4" s="9">
        <v>160043</v>
      </c>
      <c r="AA4" s="9">
        <v>56766</v>
      </c>
      <c r="AB4" s="9">
        <v>186837</v>
      </c>
      <c r="AC4" s="9">
        <v>0</v>
      </c>
      <c r="AD4" s="9">
        <v>3358811</v>
      </c>
      <c r="AE4" s="9">
        <v>304167</v>
      </c>
      <c r="AF4" s="9">
        <f t="shared" si="1"/>
        <v>14209059</v>
      </c>
      <c r="AG4" s="9">
        <f t="shared" si="2"/>
        <v>14860923</v>
      </c>
      <c r="AH4" s="9">
        <v>23867</v>
      </c>
      <c r="AI4" s="9">
        <v>6921.43</v>
      </c>
      <c r="AJ4" s="9">
        <v>22750</v>
      </c>
      <c r="AK4" s="9">
        <v>10237.5</v>
      </c>
      <c r="AL4" s="9">
        <v>4842283</v>
      </c>
      <c r="AM4" s="9">
        <v>4888900</v>
      </c>
      <c r="AN4" s="9">
        <v>903</v>
      </c>
      <c r="AO4" s="9">
        <v>487.62</v>
      </c>
      <c r="AP4" s="9">
        <v>270.89999999999998</v>
      </c>
      <c r="AQ4" s="9">
        <v>333</v>
      </c>
      <c r="AR4" s="9">
        <v>183.15</v>
      </c>
      <c r="AS4" s="9">
        <v>73.260000000000005</v>
      </c>
      <c r="AT4" s="9">
        <v>346.08</v>
      </c>
      <c r="AU4" s="9">
        <v>1236</v>
      </c>
      <c r="AV4" s="9">
        <v>124</v>
      </c>
      <c r="AW4" s="9">
        <v>196</v>
      </c>
      <c r="AX4" s="9">
        <v>267</v>
      </c>
      <c r="AY4" s="9">
        <v>133</v>
      </c>
      <c r="AZ4" s="9">
        <v>400</v>
      </c>
      <c r="BA4" s="9">
        <v>136</v>
      </c>
      <c r="BB4" s="9">
        <v>38.25</v>
      </c>
      <c r="BC4" s="9">
        <v>10.71</v>
      </c>
      <c r="BD4" s="9">
        <v>153</v>
      </c>
    </row>
    <row r="5" spans="1:56" s="5" customFormat="1">
      <c r="A5" s="5">
        <v>2019</v>
      </c>
      <c r="B5" s="5" t="s">
        <v>16</v>
      </c>
      <c r="C5" s="13">
        <f>8791+6250</f>
        <v>15041</v>
      </c>
      <c r="D5" s="9">
        <f>$C5/$C2*D$2</f>
        <v>12756.458043255694</v>
      </c>
      <c r="E5" s="9">
        <f>$C5/$C$2*E$2</f>
        <v>3191.7852796263119</v>
      </c>
      <c r="F5" s="9">
        <f t="shared" ref="F5:BD5" si="3">$C5/$C$2*F$2</f>
        <v>3034.5227124392118</v>
      </c>
      <c r="G5" s="9">
        <f t="shared" si="3"/>
        <v>3283.3613706168417</v>
      </c>
      <c r="H5" s="9">
        <f t="shared" si="3"/>
        <v>3246.7886805733301</v>
      </c>
      <c r="I5" s="20">
        <f t="shared" si="0"/>
        <v>0.54439884379784997</v>
      </c>
      <c r="J5" s="9">
        <f t="shared" si="3"/>
        <v>931606.02786664967</v>
      </c>
      <c r="K5" s="9">
        <f t="shared" si="3"/>
        <v>661440.19797798828</v>
      </c>
      <c r="L5" s="9">
        <f t="shared" si="3"/>
        <v>283385.89490017918</v>
      </c>
      <c r="M5" s="9">
        <f t="shared" si="3"/>
        <v>1214991.9227668289</v>
      </c>
      <c r="N5" s="9">
        <f t="shared" si="3"/>
        <v>161749.45879191195</v>
      </c>
      <c r="O5" s="9">
        <f t="shared" si="3"/>
        <v>155348.75681469159</v>
      </c>
      <c r="P5" s="9">
        <f t="shared" si="3"/>
        <v>387505.93735602766</v>
      </c>
      <c r="Q5" s="9">
        <f t="shared" si="3"/>
        <v>3526240.6051958026</v>
      </c>
      <c r="R5" s="9">
        <f t="shared" si="3"/>
        <v>69312.947146147941</v>
      </c>
      <c r="S5" s="9">
        <f t="shared" si="3"/>
        <v>79916.621160737137</v>
      </c>
      <c r="T5" s="9">
        <f t="shared" si="3"/>
        <v>338117.88798950601</v>
      </c>
      <c r="U5" s="9">
        <f t="shared" si="3"/>
        <v>127461.59943690812</v>
      </c>
      <c r="V5" s="9">
        <f t="shared" si="3"/>
        <v>14120.426894036345</v>
      </c>
      <c r="W5" s="9">
        <f t="shared" si="3"/>
        <v>296031.86492193502</v>
      </c>
      <c r="X5" s="9">
        <f t="shared" si="3"/>
        <v>0</v>
      </c>
      <c r="Y5" s="9">
        <f t="shared" si="3"/>
        <v>138582.10330816483</v>
      </c>
      <c r="Z5" s="9">
        <f t="shared" si="3"/>
        <v>76522.579280778096</v>
      </c>
      <c r="AA5" s="9">
        <f t="shared" si="3"/>
        <v>28763.45828001024</v>
      </c>
      <c r="AB5" s="9">
        <f t="shared" si="3"/>
        <v>77442.189947530074</v>
      </c>
      <c r="AC5" s="9">
        <f t="shared" si="3"/>
        <v>0</v>
      </c>
      <c r="AD5" s="9">
        <f t="shared" si="3"/>
        <v>1506349.2204376759</v>
      </c>
      <c r="AE5" s="9">
        <f t="shared" si="3"/>
        <v>102894.37611978501</v>
      </c>
      <c r="AF5" s="9">
        <f t="shared" si="3"/>
        <v>6381755.8801190173</v>
      </c>
      <c r="AG5" s="9">
        <f>$C5/$C$2*AG$2</f>
        <v>6698854.0957256211</v>
      </c>
      <c r="AH5" s="9">
        <f t="shared" si="3"/>
        <v>10998.274091374456</v>
      </c>
      <c r="AI5" s="9">
        <f t="shared" si="3"/>
        <v>0</v>
      </c>
      <c r="AJ5" s="9">
        <f t="shared" si="3"/>
        <v>6657.6732467366273</v>
      </c>
      <c r="AK5" s="9">
        <f t="shared" si="3"/>
        <v>0</v>
      </c>
      <c r="AL5" s="9">
        <f t="shared" si="3"/>
        <v>2031709.657057845</v>
      </c>
      <c r="AM5" s="9">
        <f>$C5/$C$2*AM$2</f>
        <v>2049365.1231763503</v>
      </c>
      <c r="AN5" s="9">
        <f t="shared" si="3"/>
        <v>396.52495520859998</v>
      </c>
      <c r="AO5" s="9">
        <f t="shared" si="3"/>
        <v>214.12347581264396</v>
      </c>
      <c r="AP5" s="9">
        <f t="shared" si="3"/>
        <v>111.02698745840799</v>
      </c>
      <c r="AQ5" s="9">
        <f t="shared" si="3"/>
        <v>158.80246992577426</v>
      </c>
      <c r="AR5" s="9">
        <f t="shared" si="3"/>
        <v>88.929383158433595</v>
      </c>
      <c r="AS5" s="9">
        <f t="shared" si="3"/>
        <v>33.348518684412596</v>
      </c>
      <c r="AT5" s="9">
        <f t="shared" si="3"/>
        <v>144.3851305349373</v>
      </c>
      <c r="AU5" s="9">
        <f>$C5/$C$2*AU$2</f>
        <v>555.32742513437427</v>
      </c>
      <c r="AV5" s="9">
        <f t="shared" si="3"/>
        <v>56.158328001023811</v>
      </c>
      <c r="AW5" s="9">
        <f t="shared" si="3"/>
        <v>84.237492001535713</v>
      </c>
      <c r="AX5" s="9">
        <f t="shared" si="3"/>
        <v>124.63587791144101</v>
      </c>
      <c r="AY5" s="9">
        <f t="shared" si="3"/>
        <v>62.077329152802662</v>
      </c>
      <c r="AZ5" s="9">
        <f t="shared" si="3"/>
        <v>187.19442667007937</v>
      </c>
      <c r="BA5" s="9">
        <f t="shared" si="3"/>
        <v>69.295623240337861</v>
      </c>
      <c r="BB5" s="9">
        <f t="shared" si="3"/>
        <v>13.166168415664194</v>
      </c>
      <c r="BC5" s="9">
        <f t="shared" si="3"/>
        <v>3.6572690043511646</v>
      </c>
      <c r="BD5" s="9">
        <f t="shared" si="3"/>
        <v>73.145380087023298</v>
      </c>
    </row>
    <row r="6" spans="1:56" s="5" customFormat="1">
      <c r="A6" s="5">
        <v>2021</v>
      </c>
      <c r="B6" s="5" t="s">
        <v>16</v>
      </c>
      <c r="C6" s="13">
        <f>8947+6497</f>
        <v>15444</v>
      </c>
      <c r="D6" s="13">
        <f>$C6/$C$3*$D$3</f>
        <v>13265.50723849496</v>
      </c>
      <c r="E6" s="9">
        <f>$C6/$C$3*E$3</f>
        <v>3080.9485886560456</v>
      </c>
      <c r="F6" s="9">
        <f t="shared" ref="F6:BD6" si="4">$C6/$C$3*F$3</f>
        <v>3043.7913279933791</v>
      </c>
      <c r="G6" s="9">
        <f t="shared" si="4"/>
        <v>3421.9828569739602</v>
      </c>
      <c r="H6" s="9">
        <f t="shared" si="4"/>
        <v>3718.784464871575</v>
      </c>
      <c r="I6" s="20">
        <f t="shared" si="0"/>
        <v>0.52974722892601089</v>
      </c>
      <c r="J6" s="9">
        <f t="shared" si="4"/>
        <v>873186.95250199514</v>
      </c>
      <c r="K6" s="9">
        <f t="shared" si="4"/>
        <v>602499.04743889102</v>
      </c>
      <c r="L6" s="9">
        <f t="shared" si="4"/>
        <v>264146.12739041762</v>
      </c>
      <c r="M6" s="9">
        <f t="shared" si="4"/>
        <v>1137333.0798924128</v>
      </c>
      <c r="N6" s="9">
        <f t="shared" si="4"/>
        <v>159960.63772056869</v>
      </c>
      <c r="O6" s="9">
        <f t="shared" si="4"/>
        <v>151219.09543936394</v>
      </c>
      <c r="P6" s="9">
        <f t="shared" si="4"/>
        <v>355140.33304761624</v>
      </c>
      <c r="Q6" s="9">
        <f t="shared" si="4"/>
        <v>3368500.5949221174</v>
      </c>
      <c r="R6" s="9">
        <f t="shared" si="4"/>
        <v>56466.711317352878</v>
      </c>
      <c r="S6" s="9">
        <f t="shared" si="4"/>
        <v>71713.513078946591</v>
      </c>
      <c r="T6" s="9">
        <f t="shared" si="4"/>
        <v>316704.47917713475</v>
      </c>
      <c r="U6" s="9">
        <f t="shared" si="4"/>
        <v>117893.96258091212</v>
      </c>
      <c r="V6" s="9">
        <f t="shared" si="4"/>
        <v>1838.2345047734461</v>
      </c>
      <c r="W6" s="9">
        <f t="shared" si="4"/>
        <v>298046.8782549582</v>
      </c>
      <c r="X6" s="9">
        <f t="shared" si="4"/>
        <v>0</v>
      </c>
      <c r="Y6" s="9">
        <f t="shared" si="4"/>
        <v>191677.14420831733</v>
      </c>
      <c r="Z6" s="9">
        <f t="shared" si="4"/>
        <v>67482.880501285719</v>
      </c>
      <c r="AA6" s="9">
        <f t="shared" si="4"/>
        <v>25437.203322200217</v>
      </c>
      <c r="AB6" s="9">
        <f t="shared" si="4"/>
        <v>77143.311796175331</v>
      </c>
      <c r="AC6" s="9">
        <f t="shared" si="4"/>
        <v>0</v>
      </c>
      <c r="AD6" s="9">
        <f t="shared" si="4"/>
        <v>1327370.5572665741</v>
      </c>
      <c r="AE6" s="9">
        <f t="shared" si="4"/>
        <v>122644.52292140809</v>
      </c>
      <c r="AF6" s="9">
        <f t="shared" si="4"/>
        <v>6042919.9938521562</v>
      </c>
      <c r="AG6" s="9">
        <f>$C6/$C$3*AG$3</f>
        <v>6354099.7270120885</v>
      </c>
      <c r="AH6" s="9">
        <f t="shared" si="4"/>
        <v>10318.67171105134</v>
      </c>
      <c r="AI6" s="9">
        <f t="shared" si="4"/>
        <v>3405.161664646942</v>
      </c>
      <c r="AJ6" s="9">
        <f t="shared" si="4"/>
        <v>8516.0424437679194</v>
      </c>
      <c r="AK6" s="9">
        <f t="shared" si="4"/>
        <v>3576.7378263825262</v>
      </c>
      <c r="AL6" s="9">
        <f t="shared" si="4"/>
        <v>1811635.5664587829</v>
      </c>
      <c r="AM6" s="9">
        <f>$C6/$C$3*AM$3</f>
        <v>1830470.2806136021</v>
      </c>
      <c r="AN6" s="9">
        <f t="shared" si="4"/>
        <v>381.61510950846804</v>
      </c>
      <c r="AO6" s="9">
        <f t="shared" si="4"/>
        <v>206.07215913457276</v>
      </c>
      <c r="AP6" s="9">
        <f t="shared" si="4"/>
        <v>114.48453285254043</v>
      </c>
      <c r="AQ6" s="9">
        <f t="shared" si="4"/>
        <v>124.61833121508586</v>
      </c>
      <c r="AR6" s="9">
        <f t="shared" si="4"/>
        <v>72.278632104749803</v>
      </c>
      <c r="AS6" s="9">
        <f t="shared" si="4"/>
        <v>27.41603286731889</v>
      </c>
      <c r="AT6" s="9">
        <f t="shared" si="4"/>
        <v>141.61754972955399</v>
      </c>
      <c r="AU6" s="9">
        <f>$C6/$C$3*AU$3</f>
        <v>505.77696331983566</v>
      </c>
      <c r="AV6" s="9">
        <f t="shared" si="4"/>
        <v>51.230459019300682</v>
      </c>
      <c r="AW6" s="9">
        <f t="shared" si="4"/>
        <v>81.262107409925221</v>
      </c>
      <c r="AX6" s="9">
        <f t="shared" si="4"/>
        <v>123.24889900393107</v>
      </c>
      <c r="AY6" s="9">
        <f t="shared" si="4"/>
        <v>52.494901427600269</v>
      </c>
      <c r="AZ6" s="9">
        <f t="shared" si="4"/>
        <v>176.65675523896786</v>
      </c>
      <c r="BA6" s="9">
        <f t="shared" si="4"/>
        <v>70.297520172612536</v>
      </c>
      <c r="BB6" s="9">
        <f t="shared" si="4"/>
        <v>13.393047025093843</v>
      </c>
      <c r="BC6" s="9">
        <f t="shared" si="4"/>
        <v>3.7202908403038455</v>
      </c>
      <c r="BD6" s="9">
        <f t="shared" si="4"/>
        <v>74.405816806076913</v>
      </c>
    </row>
    <row r="7" spans="1:56" s="5" customFormat="1">
      <c r="A7" s="5">
        <v>2022</v>
      </c>
      <c r="B7" s="5" t="s">
        <v>16</v>
      </c>
      <c r="C7" s="13">
        <f>9265+6608</f>
        <v>15873</v>
      </c>
      <c r="D7" s="13">
        <f>$C7/$C$4*$D$4</f>
        <v>14334.771132144157</v>
      </c>
      <c r="E7" s="9">
        <f>$C7/$C$4*E$4</f>
        <v>3578.2811794685108</v>
      </c>
      <c r="F7" s="9">
        <f t="shared" ref="F7:BD7" si="5">$C7/$C$4*F$4</f>
        <v>3393.9088460138337</v>
      </c>
      <c r="G7" s="9">
        <f t="shared" si="5"/>
        <v>3622.5963232617405</v>
      </c>
      <c r="H7" s="9">
        <f t="shared" si="5"/>
        <v>3739.9847834000734</v>
      </c>
      <c r="I7" s="20">
        <f t="shared" si="0"/>
        <v>0.55270445037893356</v>
      </c>
      <c r="J7" s="9">
        <f t="shared" si="5"/>
        <v>885942.39861667273</v>
      </c>
      <c r="K7" s="9">
        <f t="shared" si="5"/>
        <v>637878.49144521297</v>
      </c>
      <c r="L7" s="9">
        <f t="shared" si="5"/>
        <v>268161.73607571895</v>
      </c>
      <c r="M7" s="9">
        <f t="shared" si="5"/>
        <v>1154104.1346923916</v>
      </c>
      <c r="N7" s="9">
        <f t="shared" si="5"/>
        <v>159347.83400072806</v>
      </c>
      <c r="O7" s="9">
        <f t="shared" si="5"/>
        <v>130395.86603567528</v>
      </c>
      <c r="P7" s="9">
        <f t="shared" si="5"/>
        <v>350853.70549690572</v>
      </c>
      <c r="Q7" s="9">
        <f t="shared" si="5"/>
        <v>3415351.2417182382</v>
      </c>
      <c r="R7" s="9">
        <f t="shared" si="5"/>
        <v>74779.249362941395</v>
      </c>
      <c r="S7" s="9">
        <f t="shared" si="5"/>
        <v>78784.502730251188</v>
      </c>
      <c r="T7" s="9">
        <f t="shared" si="5"/>
        <v>296190.95340371312</v>
      </c>
      <c r="U7" s="9">
        <f t="shared" si="5"/>
        <v>122618.71386967601</v>
      </c>
      <c r="V7" s="9">
        <f t="shared" si="5"/>
        <v>5740.0779031670918</v>
      </c>
      <c r="W7" s="9">
        <f t="shared" si="5"/>
        <v>314330.82635602477</v>
      </c>
      <c r="X7" s="9">
        <f t="shared" si="5"/>
        <v>0</v>
      </c>
      <c r="Y7" s="9">
        <f t="shared" si="5"/>
        <v>200363.56643611213</v>
      </c>
      <c r="Z7" s="9">
        <f t="shared" si="5"/>
        <v>71136.695668001455</v>
      </c>
      <c r="AA7" s="9">
        <f t="shared" si="5"/>
        <v>25231.629413906081</v>
      </c>
      <c r="AB7" s="9">
        <f t="shared" si="5"/>
        <v>83046.223880597012</v>
      </c>
      <c r="AC7" s="9">
        <f t="shared" si="5"/>
        <v>0</v>
      </c>
      <c r="AD7" s="9">
        <f t="shared" si="5"/>
        <v>1492940.7466326903</v>
      </c>
      <c r="AE7" s="9">
        <f t="shared" si="5"/>
        <v>135197.63633054242</v>
      </c>
      <c r="AF7" s="9">
        <f t="shared" si="5"/>
        <v>6315712.0637058606</v>
      </c>
      <c r="AG7" s="9">
        <f>$C7/$C$4*AG$4</f>
        <v>6605455.7637422644</v>
      </c>
      <c r="AH7" s="9">
        <f t="shared" si="5"/>
        <v>10608.520931925737</v>
      </c>
      <c r="AI7" s="9">
        <f t="shared" si="5"/>
        <v>3076.4710702584639</v>
      </c>
      <c r="AJ7" s="9">
        <f t="shared" si="5"/>
        <v>10112.031306880233</v>
      </c>
      <c r="AK7" s="9">
        <f t="shared" si="5"/>
        <v>4550.4140880961049</v>
      </c>
      <c r="AL7" s="9">
        <f t="shared" si="5"/>
        <v>2152321.6392428102</v>
      </c>
      <c r="AM7" s="9">
        <f>$C7/$C$4*AM$4</f>
        <v>2173042.1914816163</v>
      </c>
      <c r="AN7" s="9">
        <f t="shared" si="5"/>
        <v>401.36985802693846</v>
      </c>
      <c r="AO7" s="9">
        <f t="shared" si="5"/>
        <v>216.7397233345468</v>
      </c>
      <c r="AP7" s="9">
        <f t="shared" si="5"/>
        <v>120.41095740808153</v>
      </c>
      <c r="AQ7" s="9">
        <f t="shared" si="5"/>
        <v>148.01346923917001</v>
      </c>
      <c r="AR7" s="9">
        <f t="shared" si="5"/>
        <v>81.407408081543508</v>
      </c>
      <c r="AS7" s="9">
        <f t="shared" si="5"/>
        <v>32.562963232617406</v>
      </c>
      <c r="AT7" s="9">
        <f t="shared" si="5"/>
        <v>153.82733163451036</v>
      </c>
      <c r="AU7" s="9">
        <f>$C7/$C$4*AU$4</f>
        <v>549.38332726610849</v>
      </c>
      <c r="AV7" s="9">
        <f t="shared" si="5"/>
        <v>55.116126683654898</v>
      </c>
      <c r="AW7" s="9">
        <f t="shared" si="5"/>
        <v>87.119038951583548</v>
      </c>
      <c r="AX7" s="9">
        <f t="shared" si="5"/>
        <v>118.67746632690208</v>
      </c>
      <c r="AY7" s="9">
        <f t="shared" si="5"/>
        <v>59.116490717145979</v>
      </c>
      <c r="AZ7" s="9">
        <f t="shared" si="5"/>
        <v>177.79395704404806</v>
      </c>
      <c r="BA7" s="9">
        <f t="shared" si="5"/>
        <v>60.449945394976339</v>
      </c>
      <c r="BB7" s="9">
        <f t="shared" si="5"/>
        <v>17.001547142337095</v>
      </c>
      <c r="BC7" s="9">
        <f t="shared" si="5"/>
        <v>4.7604331998543872</v>
      </c>
      <c r="BD7" s="9">
        <f t="shared" si="5"/>
        <v>68.006188569348382</v>
      </c>
    </row>
    <row r="8" spans="1:56" s="5" customFormat="1">
      <c r="A8" s="6">
        <v>2019</v>
      </c>
      <c r="B8" s="5" t="s">
        <v>2</v>
      </c>
      <c r="C8" s="13">
        <v>4123</v>
      </c>
      <c r="D8" s="13">
        <f>$C8/$C$2*$D$2</f>
        <v>3496.7672702841051</v>
      </c>
      <c r="E8" s="9">
        <f>$C8/$C$2*E$2</f>
        <v>874.92392180701302</v>
      </c>
      <c r="F8" s="9">
        <f t="shared" ref="F8:BD8" si="6">$C8/$C$2*F$2</f>
        <v>831.81551382134626</v>
      </c>
      <c r="G8" s="9">
        <f t="shared" si="6"/>
        <v>900.0265229076017</v>
      </c>
      <c r="H8" s="9">
        <f t="shared" si="6"/>
        <v>890.0013117481443</v>
      </c>
      <c r="I8" s="20">
        <f t="shared" si="0"/>
        <v>0.54439884379784997</v>
      </c>
      <c r="J8" s="9">
        <f t="shared" si="6"/>
        <v>255369.43374072178</v>
      </c>
      <c r="K8" s="9">
        <f t="shared" si="6"/>
        <v>181312.27553109801</v>
      </c>
      <c r="L8" s="9">
        <f t="shared" si="6"/>
        <v>77681.008222421297</v>
      </c>
      <c r="M8" s="9">
        <f t="shared" si="6"/>
        <v>333050.44196314306</v>
      </c>
      <c r="N8" s="9">
        <f t="shared" si="6"/>
        <v>44338.343102124389</v>
      </c>
      <c r="O8" s="9">
        <f t="shared" si="6"/>
        <v>42583.799238546198</v>
      </c>
      <c r="P8" s="9">
        <f t="shared" si="6"/>
        <v>106222.12484003071</v>
      </c>
      <c r="Q8" s="9">
        <f t="shared" si="6"/>
        <v>966603.95021755819</v>
      </c>
      <c r="R8" s="9">
        <f t="shared" si="6"/>
        <v>18999.885717942154</v>
      </c>
      <c r="S8" s="9">
        <f t="shared" si="6"/>
        <v>21906.537400819041</v>
      </c>
      <c r="T8" s="9">
        <f t="shared" si="6"/>
        <v>92684.00054389557</v>
      </c>
      <c r="U8" s="9">
        <f t="shared" si="6"/>
        <v>34939.443818786793</v>
      </c>
      <c r="V8" s="9">
        <f t="shared" si="6"/>
        <v>3870.6548822626055</v>
      </c>
      <c r="W8" s="9">
        <f t="shared" si="6"/>
        <v>81147.488802149979</v>
      </c>
      <c r="X8" s="9">
        <f t="shared" si="6"/>
        <v>0</v>
      </c>
      <c r="Y8" s="9">
        <f t="shared" si="6"/>
        <v>37987.767564627589</v>
      </c>
      <c r="Z8" s="9">
        <f t="shared" si="6"/>
        <v>20976.171423086766</v>
      </c>
      <c r="AA8" s="9">
        <f t="shared" si="6"/>
        <v>7884.5647555669311</v>
      </c>
      <c r="AB8" s="9">
        <f t="shared" si="6"/>
        <v>21228.25271947786</v>
      </c>
      <c r="AC8" s="9">
        <f t="shared" si="6"/>
        <v>0</v>
      </c>
      <c r="AD8" s="9">
        <f t="shared" si="6"/>
        <v>412916.5504863066</v>
      </c>
      <c r="AE8" s="9">
        <f t="shared" si="6"/>
        <v>28205.140133094446</v>
      </c>
      <c r="AF8" s="9">
        <f t="shared" si="6"/>
        <v>1749350.4084655745</v>
      </c>
      <c r="AG8" s="9">
        <f>$C8/$C$2*AG$2</f>
        <v>1836272.5508062451</v>
      </c>
      <c r="AH8" s="9">
        <f t="shared" si="6"/>
        <v>3014.8184348605068</v>
      </c>
      <c r="AI8" s="9">
        <f t="shared" si="6"/>
        <v>0</v>
      </c>
      <c r="AJ8" s="9">
        <f t="shared" si="6"/>
        <v>1824.9841630406961</v>
      </c>
      <c r="AK8" s="9">
        <f t="shared" si="6"/>
        <v>0</v>
      </c>
      <c r="AL8" s="9">
        <f t="shared" si="6"/>
        <v>556926.99395316094</v>
      </c>
      <c r="AM8" s="9">
        <f>$C8/$C$2*AM$2</f>
        <v>561766.66464038903</v>
      </c>
      <c r="AN8" s="9">
        <f t="shared" si="6"/>
        <v>108.69439467622216</v>
      </c>
      <c r="AO8" s="9">
        <f t="shared" si="6"/>
        <v>58.694973125159969</v>
      </c>
      <c r="AP8" s="9">
        <f t="shared" si="6"/>
        <v>30.434430509342207</v>
      </c>
      <c r="AQ8" s="9">
        <f t="shared" si="6"/>
        <v>43.530522139749166</v>
      </c>
      <c r="AR8" s="9">
        <f t="shared" si="6"/>
        <v>24.377092398259535</v>
      </c>
      <c r="AS8" s="9">
        <f t="shared" si="6"/>
        <v>9.1414096493473256</v>
      </c>
      <c r="AT8" s="9">
        <f t="shared" si="6"/>
        <v>39.578478372152546</v>
      </c>
      <c r="AU8" s="9">
        <f>$C8/$C$2*AU$2</f>
        <v>152.22491681597134</v>
      </c>
      <c r="AV8" s="9">
        <f t="shared" si="6"/>
        <v>15.393975556693116</v>
      </c>
      <c r="AW8" s="9">
        <f t="shared" si="6"/>
        <v>23.090963335039675</v>
      </c>
      <c r="AX8" s="9">
        <f t="shared" si="6"/>
        <v>34.164864346045562</v>
      </c>
      <c r="AY8" s="9">
        <f t="shared" si="6"/>
        <v>17.016476836447403</v>
      </c>
      <c r="AZ8" s="9">
        <f t="shared" si="6"/>
        <v>51.313251855643713</v>
      </c>
      <c r="BA8" s="9">
        <f t="shared" si="6"/>
        <v>18.995136933708729</v>
      </c>
      <c r="BB8" s="9">
        <f t="shared" si="6"/>
        <v>3.6090760174046581</v>
      </c>
      <c r="BC8" s="9">
        <f t="shared" si="6"/>
        <v>1.0025211159457383</v>
      </c>
      <c r="BD8" s="9">
        <f t="shared" si="6"/>
        <v>20.050422318914769</v>
      </c>
    </row>
    <row r="9" spans="1:56" s="5" customFormat="1">
      <c r="A9" s="6">
        <v>2021</v>
      </c>
      <c r="B9" s="5" t="s">
        <v>2</v>
      </c>
      <c r="C9" s="13">
        <v>5358</v>
      </c>
      <c r="D9" s="13">
        <f>$C9/$C$3*$D$3</f>
        <v>4602.2136612183367</v>
      </c>
      <c r="E9" s="9">
        <f>$C9/$C$3*E$3</f>
        <v>1068.8761032128396</v>
      </c>
      <c r="F9" s="9">
        <f t="shared" ref="F9:BD9" si="7">$C9/$C$3*F$3</f>
        <v>1055.9851033015104</v>
      </c>
      <c r="G9" s="9">
        <f t="shared" si="7"/>
        <v>1187.1914107528153</v>
      </c>
      <c r="H9" s="9">
        <f t="shared" si="7"/>
        <v>1290.1610439511719</v>
      </c>
      <c r="I9" s="20">
        <f t="shared" si="0"/>
        <v>0.52974722892601089</v>
      </c>
      <c r="J9" s="9">
        <f t="shared" si="7"/>
        <v>302935.48896048235</v>
      </c>
      <c r="K9" s="9">
        <f t="shared" si="7"/>
        <v>209025.50480300299</v>
      </c>
      <c r="L9" s="9">
        <f t="shared" si="7"/>
        <v>91640.439689060979</v>
      </c>
      <c r="M9" s="9">
        <f t="shared" si="7"/>
        <v>394575.92864954338</v>
      </c>
      <c r="N9" s="9">
        <f t="shared" si="7"/>
        <v>55495.279519995274</v>
      </c>
      <c r="O9" s="9">
        <f t="shared" si="7"/>
        <v>52462.568852895107</v>
      </c>
      <c r="P9" s="9">
        <f t="shared" si="7"/>
        <v>123209.13652351256</v>
      </c>
      <c r="Q9" s="9">
        <f t="shared" si="7"/>
        <v>1168636.7642833919</v>
      </c>
      <c r="R9" s="9">
        <f t="shared" si="7"/>
        <v>19590.043980728875</v>
      </c>
      <c r="S9" s="9">
        <f t="shared" si="7"/>
        <v>24879.629828865309</v>
      </c>
      <c r="T9" s="9">
        <f t="shared" si="7"/>
        <v>109874.55318771614</v>
      </c>
      <c r="U9" s="9">
        <f t="shared" si="7"/>
        <v>40901.052286229424</v>
      </c>
      <c r="V9" s="9">
        <f t="shared" si="7"/>
        <v>637.74025359855762</v>
      </c>
      <c r="W9" s="9">
        <f t="shared" si="7"/>
        <v>103401.65589808767</v>
      </c>
      <c r="X9" s="9">
        <f t="shared" si="7"/>
        <v>0</v>
      </c>
      <c r="Y9" s="9">
        <f t="shared" si="7"/>
        <v>66498.713977477615</v>
      </c>
      <c r="Z9" s="9">
        <f t="shared" si="7"/>
        <v>23411.892885644193</v>
      </c>
      <c r="AA9" s="9">
        <f t="shared" si="7"/>
        <v>8824.9504921230746</v>
      </c>
      <c r="AB9" s="9">
        <f t="shared" si="7"/>
        <v>26763.394496497502</v>
      </c>
      <c r="AC9" s="9">
        <f t="shared" si="7"/>
        <v>0</v>
      </c>
      <c r="AD9" s="9">
        <f t="shared" si="7"/>
        <v>460505.79162356281</v>
      </c>
      <c r="AE9" s="9">
        <f t="shared" si="7"/>
        <v>42549.168208553783</v>
      </c>
      <c r="AF9" s="9">
        <f t="shared" si="7"/>
        <v>2096475.3514024769</v>
      </c>
      <c r="AG9" s="9">
        <f>$C9/$C$3*AG$3</f>
        <v>2204433.1997753675</v>
      </c>
      <c r="AH9" s="9">
        <f t="shared" si="7"/>
        <v>3579.8655159164132</v>
      </c>
      <c r="AI9" s="9">
        <f t="shared" si="7"/>
        <v>1181.3556202524162</v>
      </c>
      <c r="AJ9" s="9">
        <f t="shared" si="7"/>
        <v>2954.4778175154433</v>
      </c>
      <c r="AK9" s="9">
        <f t="shared" si="7"/>
        <v>1240.8806833564863</v>
      </c>
      <c r="AL9" s="9">
        <f t="shared" si="7"/>
        <v>628512.26140159019</v>
      </c>
      <c r="AM9" s="9">
        <f>$C9/$C$3*AM$3</f>
        <v>635046.60473502206</v>
      </c>
      <c r="AN9" s="9">
        <f t="shared" si="7"/>
        <v>132.39405314338072</v>
      </c>
      <c r="AO9" s="9">
        <f t="shared" si="7"/>
        <v>71.492788697425596</v>
      </c>
      <c r="AP9" s="9">
        <f t="shared" si="7"/>
        <v>39.718215943014222</v>
      </c>
      <c r="AQ9" s="9">
        <f t="shared" si="7"/>
        <v>43.233943191558538</v>
      </c>
      <c r="AR9" s="9">
        <f t="shared" si="7"/>
        <v>25.075687051103952</v>
      </c>
      <c r="AS9" s="9">
        <f t="shared" si="7"/>
        <v>9.5114675021428781</v>
      </c>
      <c r="AT9" s="9">
        <f t="shared" si="7"/>
        <v>49.131496467945496</v>
      </c>
      <c r="AU9" s="9">
        <f>$C9/$C$3*AU$3</f>
        <v>175.4696302426625</v>
      </c>
      <c r="AV9" s="9">
        <f t="shared" si="7"/>
        <v>17.773426536222033</v>
      </c>
      <c r="AW9" s="9">
        <f t="shared" si="7"/>
        <v>28.19233174711081</v>
      </c>
      <c r="AX9" s="9">
        <f t="shared" si="7"/>
        <v>42.758844914728222</v>
      </c>
      <c r="AY9" s="9">
        <f t="shared" si="7"/>
        <v>18.212100611828689</v>
      </c>
      <c r="AZ9" s="9">
        <f t="shared" si="7"/>
        <v>61.287677711110454</v>
      </c>
      <c r="BA9" s="9">
        <f t="shared" si="7"/>
        <v>24.388378210622765</v>
      </c>
      <c r="BB9" s="9">
        <f t="shared" si="7"/>
        <v>4.6464611474004673</v>
      </c>
      <c r="BC9" s="9">
        <f t="shared" si="7"/>
        <v>1.2906836520556855</v>
      </c>
      <c r="BD9" s="9">
        <f t="shared" si="7"/>
        <v>25.813673041113706</v>
      </c>
    </row>
    <row r="10" spans="1:56" s="5" customFormat="1">
      <c r="A10" s="6">
        <v>2022</v>
      </c>
      <c r="B10" s="5" t="s">
        <v>2</v>
      </c>
      <c r="C10" s="13">
        <v>6019</v>
      </c>
      <c r="D10" s="13">
        <f>$C10/$C$4*$D$4</f>
        <v>5435.7076447033132</v>
      </c>
      <c r="E10" s="9">
        <f>$C10/$C$4*E$4</f>
        <v>1356.8748452857662</v>
      </c>
      <c r="F10" s="9">
        <f t="shared" ref="F10:BD10" si="8">$C10/$C$4*F$4</f>
        <v>1286.9613396432474</v>
      </c>
      <c r="G10" s="9">
        <f t="shared" si="8"/>
        <v>1373.6790316709139</v>
      </c>
      <c r="H10" s="9">
        <f t="shared" si="8"/>
        <v>1418.1924281033857</v>
      </c>
      <c r="I10" s="20">
        <f t="shared" si="0"/>
        <v>0.55270445037893345</v>
      </c>
      <c r="J10" s="9">
        <f t="shared" si="8"/>
        <v>335947.03567528212</v>
      </c>
      <c r="K10" s="9">
        <f t="shared" si="8"/>
        <v>241881.85220240263</v>
      </c>
      <c r="L10" s="9">
        <f t="shared" si="8"/>
        <v>101686.22752093193</v>
      </c>
      <c r="M10" s="9">
        <f t="shared" si="8"/>
        <v>437633.2631962141</v>
      </c>
      <c r="N10" s="9">
        <f t="shared" si="8"/>
        <v>60424.281033855121</v>
      </c>
      <c r="O10" s="9">
        <f t="shared" si="8"/>
        <v>49445.770658900619</v>
      </c>
      <c r="P10" s="9">
        <f t="shared" si="8"/>
        <v>133042.80560611578</v>
      </c>
      <c r="Q10" s="9">
        <f t="shared" si="8"/>
        <v>1295092.2398980707</v>
      </c>
      <c r="R10" s="9">
        <f t="shared" si="8"/>
        <v>28356.095376774665</v>
      </c>
      <c r="S10" s="9">
        <f t="shared" si="8"/>
        <v>29874.876956680015</v>
      </c>
      <c r="T10" s="9">
        <f t="shared" si="8"/>
        <v>112314.8332726611</v>
      </c>
      <c r="U10" s="9">
        <f t="shared" si="8"/>
        <v>46496.694939934474</v>
      </c>
      <c r="V10" s="9">
        <f t="shared" si="8"/>
        <v>2176.6224972697491</v>
      </c>
      <c r="W10" s="9">
        <f t="shared" si="8"/>
        <v>119193.42555515109</v>
      </c>
      <c r="X10" s="9">
        <f t="shared" si="8"/>
        <v>0</v>
      </c>
      <c r="Y10" s="9">
        <f t="shared" si="8"/>
        <v>75977.339279213687</v>
      </c>
      <c r="Z10" s="9">
        <f t="shared" si="8"/>
        <v>26974.848562067713</v>
      </c>
      <c r="AA10" s="9">
        <f t="shared" si="8"/>
        <v>9567.7677466326913</v>
      </c>
      <c r="AB10" s="9">
        <f t="shared" si="8"/>
        <v>31490.910447761195</v>
      </c>
      <c r="AC10" s="9">
        <f t="shared" si="8"/>
        <v>0</v>
      </c>
      <c r="AD10" s="9">
        <f t="shared" si="8"/>
        <v>566119.21842009469</v>
      </c>
      <c r="AE10" s="9">
        <f t="shared" si="8"/>
        <v>51266.589370222064</v>
      </c>
      <c r="AF10" s="9">
        <f t="shared" si="8"/>
        <v>2394901.4623225336</v>
      </c>
      <c r="AG10" s="9">
        <f>$C10/$C$4*AG$4</f>
        <v>2504771.5140152895</v>
      </c>
      <c r="AH10" s="9">
        <f t="shared" si="8"/>
        <v>4022.7233345467785</v>
      </c>
      <c r="AI10" s="9">
        <f t="shared" si="8"/>
        <v>1166.5897670185659</v>
      </c>
      <c r="AJ10" s="9">
        <f t="shared" si="8"/>
        <v>3834.4557699308339</v>
      </c>
      <c r="AK10" s="9">
        <f t="shared" si="8"/>
        <v>1725.5050964688753</v>
      </c>
      <c r="AL10" s="9">
        <f t="shared" si="8"/>
        <v>816154.7247906808</v>
      </c>
      <c r="AM10" s="9">
        <f>$C10/$C$4*AM$4</f>
        <v>824011.90389515844</v>
      </c>
      <c r="AN10" s="9">
        <f t="shared" si="8"/>
        <v>152.19839825263927</v>
      </c>
      <c r="AO10" s="9">
        <f t="shared" si="8"/>
        <v>82.187135056425191</v>
      </c>
      <c r="AP10" s="9">
        <f t="shared" si="8"/>
        <v>45.659519475791768</v>
      </c>
      <c r="AQ10" s="9">
        <f t="shared" si="8"/>
        <v>56.126319621405173</v>
      </c>
      <c r="AR10" s="9">
        <f t="shared" si="8"/>
        <v>30.869475791772846</v>
      </c>
      <c r="AS10" s="9">
        <f t="shared" si="8"/>
        <v>12.347790316709139</v>
      </c>
      <c r="AT10" s="9">
        <f t="shared" si="8"/>
        <v>58.330921004732438</v>
      </c>
      <c r="AU10" s="9">
        <f>$C10/$C$4*AU$4</f>
        <v>208.32471787404441</v>
      </c>
      <c r="AV10" s="9">
        <f t="shared" si="8"/>
        <v>20.899890789952678</v>
      </c>
      <c r="AW10" s="9">
        <f t="shared" si="8"/>
        <v>33.035311248634876</v>
      </c>
      <c r="AX10" s="9">
        <f t="shared" si="8"/>
        <v>45.002184200946488</v>
      </c>
      <c r="AY10" s="9">
        <f t="shared" si="8"/>
        <v>22.416818347287951</v>
      </c>
      <c r="AZ10" s="9">
        <f t="shared" si="8"/>
        <v>67.419002548234445</v>
      </c>
      <c r="BA10" s="9">
        <f t="shared" si="8"/>
        <v>22.92246086639971</v>
      </c>
      <c r="BB10" s="9">
        <f t="shared" si="8"/>
        <v>6.4469421186749187</v>
      </c>
      <c r="BC10" s="9">
        <f t="shared" si="8"/>
        <v>1.8051437932289773</v>
      </c>
      <c r="BD10" s="9">
        <f t="shared" si="8"/>
        <v>25.787768474699675</v>
      </c>
    </row>
    <row r="11" spans="1:56" s="5" customFormat="1">
      <c r="A11" s="6">
        <v>2019</v>
      </c>
      <c r="B11" s="5" t="s">
        <v>3</v>
      </c>
      <c r="C11" s="13">
        <v>1379</v>
      </c>
      <c r="D11" s="13">
        <f>$C11/$C$2*$D$2</f>
        <v>1169.5469477860249</v>
      </c>
      <c r="E11" s="9">
        <f>$C11/$C$2*E$2</f>
        <v>292.63160033273607</v>
      </c>
      <c r="F11" s="9">
        <f t="shared" ref="F11:BD11" si="9">$C11/$C$2*F$2</f>
        <v>278.21333823905809</v>
      </c>
      <c r="G11" s="9">
        <f t="shared" si="9"/>
        <v>301.02754671103145</v>
      </c>
      <c r="H11" s="9">
        <f t="shared" si="9"/>
        <v>297.67446250319938</v>
      </c>
      <c r="I11" s="20">
        <f t="shared" si="0"/>
        <v>0.54439884379784997</v>
      </c>
      <c r="J11" s="9">
        <f t="shared" si="9"/>
        <v>85412.18751599692</v>
      </c>
      <c r="K11" s="9">
        <f t="shared" si="9"/>
        <v>60642.64563603788</v>
      </c>
      <c r="L11" s="9">
        <f t="shared" si="9"/>
        <v>25981.593582032248</v>
      </c>
      <c r="M11" s="9">
        <f t="shared" si="9"/>
        <v>111393.78109802917</v>
      </c>
      <c r="N11" s="9">
        <f t="shared" si="9"/>
        <v>14829.632582544151</v>
      </c>
      <c r="O11" s="9">
        <f t="shared" si="9"/>
        <v>14242.798726644483</v>
      </c>
      <c r="P11" s="9">
        <f t="shared" si="9"/>
        <v>35527.603724084976</v>
      </c>
      <c r="Q11" s="9">
        <f t="shared" si="9"/>
        <v>323295.3789352444</v>
      </c>
      <c r="R11" s="9">
        <f t="shared" si="9"/>
        <v>6354.800486306629</v>
      </c>
      <c r="S11" s="9">
        <f t="shared" si="9"/>
        <v>7326.9743089326848</v>
      </c>
      <c r="T11" s="9">
        <f t="shared" si="9"/>
        <v>30999.57233811108</v>
      </c>
      <c r="U11" s="9">
        <f t="shared" si="9"/>
        <v>11686.027898643461</v>
      </c>
      <c r="V11" s="9">
        <f t="shared" si="9"/>
        <v>1294.599340926542</v>
      </c>
      <c r="W11" s="9">
        <f t="shared" si="9"/>
        <v>27141.010685948295</v>
      </c>
      <c r="X11" s="9">
        <f t="shared" si="9"/>
        <v>0</v>
      </c>
      <c r="Y11" s="9">
        <f t="shared" si="9"/>
        <v>12705.586095469669</v>
      </c>
      <c r="Z11" s="9">
        <f t="shared" si="9"/>
        <v>7015.7992705400557</v>
      </c>
      <c r="AA11" s="9">
        <f t="shared" si="9"/>
        <v>2637.1124904018429</v>
      </c>
      <c r="AB11" s="9">
        <f t="shared" si="9"/>
        <v>7100.1116905554127</v>
      </c>
      <c r="AC11" s="9">
        <f t="shared" si="9"/>
        <v>0</v>
      </c>
      <c r="AD11" s="9">
        <f t="shared" si="9"/>
        <v>138106.21467878166</v>
      </c>
      <c r="AE11" s="9">
        <f t="shared" si="9"/>
        <v>9433.6377015612998</v>
      </c>
      <c r="AF11" s="9">
        <f t="shared" si="9"/>
        <v>585096.82592142303</v>
      </c>
      <c r="AG11" s="9">
        <f>$C11/$C$2*AG$2</f>
        <v>614169.25723061163</v>
      </c>
      <c r="AH11" s="9">
        <f t="shared" si="9"/>
        <v>1008.3518364474021</v>
      </c>
      <c r="AI11" s="9">
        <f t="shared" si="9"/>
        <v>0</v>
      </c>
      <c r="AJ11" s="9">
        <f t="shared" si="9"/>
        <v>610.39368441259273</v>
      </c>
      <c r="AK11" s="9">
        <f t="shared" si="9"/>
        <v>0</v>
      </c>
      <c r="AL11" s="9">
        <f t="shared" si="9"/>
        <v>186272.69577041207</v>
      </c>
      <c r="AM11" s="9">
        <f>$C11/$C$2*AM$2</f>
        <v>187891.39717174301</v>
      </c>
      <c r="AN11" s="9">
        <f t="shared" si="9"/>
        <v>36.354491937547991</v>
      </c>
      <c r="AO11" s="9">
        <f t="shared" si="9"/>
        <v>19.631425646275915</v>
      </c>
      <c r="AP11" s="9">
        <f t="shared" si="9"/>
        <v>10.179257742513437</v>
      </c>
      <c r="AQ11" s="9">
        <f t="shared" si="9"/>
        <v>14.559444586639364</v>
      </c>
      <c r="AR11" s="9">
        <f t="shared" si="9"/>
        <v>8.1532889685180443</v>
      </c>
      <c r="AS11" s="9">
        <f t="shared" si="9"/>
        <v>3.0574833631942666</v>
      </c>
      <c r="AT11" s="9">
        <f t="shared" si="9"/>
        <v>13.237623496288712</v>
      </c>
      <c r="AU11" s="9">
        <f>$C11/$C$2*AU$2</f>
        <v>50.913936524187356</v>
      </c>
      <c r="AV11" s="9">
        <f t="shared" si="9"/>
        <v>5.1487490401842848</v>
      </c>
      <c r="AW11" s="9">
        <f t="shared" si="9"/>
        <v>7.7231235602764272</v>
      </c>
      <c r="AX11" s="9">
        <f t="shared" si="9"/>
        <v>11.426958024059379</v>
      </c>
      <c r="AY11" s="9">
        <f t="shared" si="9"/>
        <v>5.6914192475044789</v>
      </c>
      <c r="AZ11" s="9">
        <f t="shared" si="9"/>
        <v>17.162496800614282</v>
      </c>
      <c r="BA11" s="9">
        <f t="shared" si="9"/>
        <v>6.3532121832608137</v>
      </c>
      <c r="BB11" s="9">
        <f t="shared" si="9"/>
        <v>1.2071103148195546</v>
      </c>
      <c r="BC11" s="9">
        <f t="shared" si="9"/>
        <v>0.3353084207832096</v>
      </c>
      <c r="BD11" s="9">
        <f t="shared" si="9"/>
        <v>6.7061684156641919</v>
      </c>
    </row>
    <row r="12" spans="1:56" s="5" customFormat="1">
      <c r="A12" s="6">
        <v>2021</v>
      </c>
      <c r="B12" s="5" t="s">
        <v>3</v>
      </c>
      <c r="C12" s="13">
        <v>1546</v>
      </c>
      <c r="D12" s="13">
        <f>$C12/$C$3*$D$3</f>
        <v>1327.9250317737119</v>
      </c>
      <c r="E12" s="9">
        <f>$C12/$C$3*E$3</f>
        <v>308.41404545857591</v>
      </c>
      <c r="F12" s="9">
        <f t="shared" ref="F12:BD12" si="10">$C12/$C$3*F$3</f>
        <v>304.6944698962551</v>
      </c>
      <c r="G12" s="9">
        <f t="shared" si="10"/>
        <v>342.55280347589633</v>
      </c>
      <c r="H12" s="9">
        <f t="shared" si="10"/>
        <v>372.26371294298463</v>
      </c>
      <c r="I12" s="20">
        <f t="shared" si="0"/>
        <v>0.52974722892601089</v>
      </c>
      <c r="J12" s="9">
        <f t="shared" si="10"/>
        <v>87409.157508940974</v>
      </c>
      <c r="K12" s="9">
        <f t="shared" si="10"/>
        <v>60312.323707622731</v>
      </c>
      <c r="L12" s="9">
        <f t="shared" si="10"/>
        <v>26441.978305204975</v>
      </c>
      <c r="M12" s="9">
        <f t="shared" si="10"/>
        <v>113851.13581414595</v>
      </c>
      <c r="N12" s="9">
        <f t="shared" si="10"/>
        <v>16012.635710696657</v>
      </c>
      <c r="O12" s="9">
        <f t="shared" si="10"/>
        <v>15137.575857890226</v>
      </c>
      <c r="P12" s="9">
        <f t="shared" si="10"/>
        <v>35550.825880057928</v>
      </c>
      <c r="Q12" s="9">
        <f t="shared" si="10"/>
        <v>337199.03650282265</v>
      </c>
      <c r="R12" s="9">
        <f t="shared" si="10"/>
        <v>5652.5210888777228</v>
      </c>
      <c r="S12" s="9">
        <f t="shared" si="10"/>
        <v>7178.7808352791653</v>
      </c>
      <c r="T12" s="9">
        <f t="shared" si="10"/>
        <v>31703.258534566841</v>
      </c>
      <c r="U12" s="9">
        <f t="shared" si="10"/>
        <v>11801.610084828422</v>
      </c>
      <c r="V12" s="9">
        <f t="shared" si="10"/>
        <v>184.01389176248043</v>
      </c>
      <c r="W12" s="9">
        <f t="shared" si="10"/>
        <v>29835.565512960718</v>
      </c>
      <c r="X12" s="9">
        <f t="shared" si="10"/>
        <v>0</v>
      </c>
      <c r="Y12" s="9">
        <f t="shared" si="10"/>
        <v>19187.572192829484</v>
      </c>
      <c r="Z12" s="9">
        <f t="shared" si="10"/>
        <v>6755.2792835397395</v>
      </c>
      <c r="AA12" s="9">
        <f t="shared" si="10"/>
        <v>2546.3556291194986</v>
      </c>
      <c r="AB12" s="9">
        <f t="shared" si="10"/>
        <v>7722.3232347116718</v>
      </c>
      <c r="AC12" s="9">
        <f t="shared" si="10"/>
        <v>0</v>
      </c>
      <c r="AD12" s="9">
        <f t="shared" si="10"/>
        <v>132874.57145390596</v>
      </c>
      <c r="AE12" s="9">
        <f t="shared" si="10"/>
        <v>12277.158277421451</v>
      </c>
      <c r="AF12" s="9">
        <f t="shared" si="10"/>
        <v>604918.04652262584</v>
      </c>
      <c r="AG12" s="9">
        <f>$C12/$C$3*AG$3</f>
        <v>636068.25809121272</v>
      </c>
      <c r="AH12" s="9">
        <f t="shared" si="10"/>
        <v>1032.9361865634144</v>
      </c>
      <c r="AI12" s="9">
        <f t="shared" si="10"/>
        <v>340.86894156592672</v>
      </c>
      <c r="AJ12" s="9">
        <f t="shared" si="10"/>
        <v>852.48650725622906</v>
      </c>
      <c r="AK12" s="9">
        <f t="shared" si="10"/>
        <v>358.04433304761625</v>
      </c>
      <c r="AL12" s="9">
        <f t="shared" si="10"/>
        <v>181351.24227824903</v>
      </c>
      <c r="AM12" s="9">
        <f>$C12/$C$3*AM$3</f>
        <v>183236.66497206868</v>
      </c>
      <c r="AN12" s="9">
        <f t="shared" si="10"/>
        <v>38.201046315727247</v>
      </c>
      <c r="AO12" s="9">
        <f t="shared" si="10"/>
        <v>20.628565010492714</v>
      </c>
      <c r="AP12" s="9">
        <f t="shared" si="10"/>
        <v>11.460313894718174</v>
      </c>
      <c r="AQ12" s="9">
        <f t="shared" si="10"/>
        <v>12.47474359353294</v>
      </c>
      <c r="AR12" s="9">
        <f t="shared" si="10"/>
        <v>7.2353512842491057</v>
      </c>
      <c r="AS12" s="9">
        <f t="shared" si="10"/>
        <v>2.7444435905772471</v>
      </c>
      <c r="AT12" s="9">
        <f t="shared" si="10"/>
        <v>14.176426565778973</v>
      </c>
      <c r="AU12" s="9">
        <f>$C12/$C$3*AU$3</f>
        <v>50.630094877782042</v>
      </c>
      <c r="AV12" s="9">
        <f t="shared" si="10"/>
        <v>5.128353382791949</v>
      </c>
      <c r="AW12" s="9">
        <f t="shared" si="10"/>
        <v>8.1346295037389531</v>
      </c>
      <c r="AX12" s="9">
        <f t="shared" si="10"/>
        <v>12.337658499098513</v>
      </c>
      <c r="AY12" s="9">
        <f t="shared" si="10"/>
        <v>5.254928619986404</v>
      </c>
      <c r="AZ12" s="9">
        <f t="shared" si="10"/>
        <v>17.6839771820412</v>
      </c>
      <c r="BA12" s="9">
        <f t="shared" si="10"/>
        <v>7.0370348476339668</v>
      </c>
      <c r="BB12" s="9">
        <f t="shared" si="10"/>
        <v>1.3406922235687051</v>
      </c>
      <c r="BC12" s="9">
        <f t="shared" si="10"/>
        <v>0.37241450654686253</v>
      </c>
      <c r="BD12" s="9">
        <f t="shared" si="10"/>
        <v>7.4482901309372505</v>
      </c>
    </row>
    <row r="13" spans="1:56" s="5" customFormat="1">
      <c r="A13" s="6">
        <v>2022</v>
      </c>
      <c r="B13" s="5" t="s">
        <v>3</v>
      </c>
      <c r="C13" s="13">
        <v>1630</v>
      </c>
      <c r="D13" s="13">
        <f>$C13/$C$4*$D$4</f>
        <v>1472.039119599003</v>
      </c>
      <c r="E13" s="9">
        <f>$C13/$C$4*E$4</f>
        <v>367.45406177368312</v>
      </c>
      <c r="F13" s="9">
        <f t="shared" ref="F13:BD13" si="11">$C13/$C$4*F$4</f>
        <v>348.52084791800849</v>
      </c>
      <c r="G13" s="9">
        <f t="shared" si="11"/>
        <v>372.00478844053652</v>
      </c>
      <c r="H13" s="9">
        <f t="shared" si="11"/>
        <v>384.05942146677495</v>
      </c>
      <c r="I13" s="20">
        <f t="shared" si="0"/>
        <v>0.55270445037893345</v>
      </c>
      <c r="J13" s="9">
        <f t="shared" si="11"/>
        <v>90977.515891462011</v>
      </c>
      <c r="K13" s="9">
        <f t="shared" si="11"/>
        <v>65503.807790316707</v>
      </c>
      <c r="L13" s="9">
        <f t="shared" si="11"/>
        <v>27537.556215171793</v>
      </c>
      <c r="M13" s="9">
        <f t="shared" si="11"/>
        <v>118515.0721066338</v>
      </c>
      <c r="N13" s="9">
        <f t="shared" si="11"/>
        <v>16363.445436980202</v>
      </c>
      <c r="O13" s="9">
        <f t="shared" si="11"/>
        <v>13390.364873568367</v>
      </c>
      <c r="P13" s="9">
        <f t="shared" si="11"/>
        <v>36029.20304668029</v>
      </c>
      <c r="Q13" s="9">
        <f t="shared" si="11"/>
        <v>350722.76973481558</v>
      </c>
      <c r="R13" s="9">
        <f t="shared" si="11"/>
        <v>7679.088796169247</v>
      </c>
      <c r="S13" s="9">
        <f t="shared" si="11"/>
        <v>8090.3886757581695</v>
      </c>
      <c r="T13" s="9">
        <f t="shared" si="11"/>
        <v>30415.879420906724</v>
      </c>
      <c r="U13" s="9">
        <f t="shared" si="11"/>
        <v>12591.728319005348</v>
      </c>
      <c r="V13" s="9">
        <f t="shared" si="11"/>
        <v>589.44918932541793</v>
      </c>
      <c r="W13" s="9">
        <f t="shared" si="11"/>
        <v>32278.664837165019</v>
      </c>
      <c r="X13" s="9">
        <f t="shared" si="11"/>
        <v>0</v>
      </c>
      <c r="Y13" s="9">
        <f t="shared" si="11"/>
        <v>20575.355212679566</v>
      </c>
      <c r="Z13" s="9">
        <f t="shared" si="11"/>
        <v>7305.0345831816521</v>
      </c>
      <c r="AA13" s="9">
        <f t="shared" si="11"/>
        <v>2591.0386155526307</v>
      </c>
      <c r="AB13" s="9">
        <f t="shared" si="11"/>
        <v>8528.0252583237652</v>
      </c>
      <c r="AC13" s="9">
        <f t="shared" si="11"/>
        <v>0</v>
      </c>
      <c r="AD13" s="9">
        <f t="shared" si="11"/>
        <v>153310.23858194952</v>
      </c>
      <c r="AE13" s="9">
        <f t="shared" si="11"/>
        <v>13883.459158242558</v>
      </c>
      <c r="AF13" s="9">
        <f t="shared" si="11"/>
        <v>648561.12038307521</v>
      </c>
      <c r="AG13" s="9">
        <f>$C13/$C$4*AG$4</f>
        <v>678314.93069362384</v>
      </c>
      <c r="AH13" s="9">
        <f t="shared" si="11"/>
        <v>1089.3901038895578</v>
      </c>
      <c r="AI13" s="9">
        <f t="shared" si="11"/>
        <v>315.92313012797177</v>
      </c>
      <c r="AJ13" s="9">
        <f t="shared" si="11"/>
        <v>1038.4055333090644</v>
      </c>
      <c r="AK13" s="9">
        <f t="shared" si="11"/>
        <v>467.28248998907895</v>
      </c>
      <c r="AL13" s="9">
        <f t="shared" si="11"/>
        <v>221022.13015597433</v>
      </c>
      <c r="AM13" s="9">
        <f>$C13/$C$4*AM$4</f>
        <v>223149.92579317297</v>
      </c>
      <c r="AN13" s="9">
        <f t="shared" si="11"/>
        <v>41.216711937498246</v>
      </c>
      <c r="AO13" s="9">
        <f t="shared" si="11"/>
        <v>22.257024446249055</v>
      </c>
      <c r="AP13" s="9">
        <f t="shared" si="11"/>
        <v>12.365013581249473</v>
      </c>
      <c r="AQ13" s="9">
        <f t="shared" si="11"/>
        <v>15.199518355688722</v>
      </c>
      <c r="AR13" s="9">
        <f t="shared" si="11"/>
        <v>8.3597350956287979</v>
      </c>
      <c r="AS13" s="9">
        <f t="shared" si="11"/>
        <v>3.3438940382515194</v>
      </c>
      <c r="AT13" s="9">
        <f t="shared" si="11"/>
        <v>15.796544482092351</v>
      </c>
      <c r="AU13" s="9">
        <f>$C13/$C$4*AU$4</f>
        <v>56.41623029318697</v>
      </c>
      <c r="AV13" s="9">
        <f t="shared" si="11"/>
        <v>5.6598807090252299</v>
      </c>
      <c r="AW13" s="9">
        <f t="shared" si="11"/>
        <v>8.94626305620117</v>
      </c>
      <c r="AX13" s="9">
        <f t="shared" si="11"/>
        <v>12.187001204110778</v>
      </c>
      <c r="AY13" s="9">
        <f t="shared" si="11"/>
        <v>6.070678502422223</v>
      </c>
      <c r="AZ13" s="9">
        <f t="shared" si="11"/>
        <v>18.257679706533001</v>
      </c>
      <c r="BA13" s="9">
        <f t="shared" si="11"/>
        <v>6.2076111002212198</v>
      </c>
      <c r="BB13" s="9">
        <f t="shared" si="11"/>
        <v>1.7458906219372181</v>
      </c>
      <c r="BC13" s="9">
        <f t="shared" si="11"/>
        <v>0.48884937414242113</v>
      </c>
      <c r="BD13" s="9">
        <f t="shared" si="11"/>
        <v>6.9835624877488724</v>
      </c>
    </row>
    <row r="14" spans="1:56" s="5" customFormat="1">
      <c r="A14" s="6">
        <v>2019</v>
      </c>
      <c r="B14" s="5" t="s">
        <v>1</v>
      </c>
      <c r="C14" s="13">
        <f>1175+432</f>
        <v>1607</v>
      </c>
      <c r="D14" s="13">
        <f>$C14/$C$2*$D$2</f>
        <v>1362.9165664192474</v>
      </c>
      <c r="E14" s="9">
        <f>$C14/$C$2*E$2</f>
        <v>341.01449001791656</v>
      </c>
      <c r="F14" s="9">
        <f t="shared" ref="F14:BD14" si="12">$C14/$C$2*F$2</f>
        <v>324.21235282825694</v>
      </c>
      <c r="G14" s="9">
        <f t="shared" si="12"/>
        <v>350.79859866905554</v>
      </c>
      <c r="H14" s="9">
        <f t="shared" si="12"/>
        <v>346.8911249040184</v>
      </c>
      <c r="I14" s="20">
        <f t="shared" si="0"/>
        <v>0.54439884379784997</v>
      </c>
      <c r="J14" s="9">
        <f t="shared" si="12"/>
        <v>99533.99952009214</v>
      </c>
      <c r="K14" s="9">
        <f t="shared" si="12"/>
        <v>70669.130918863579</v>
      </c>
      <c r="L14" s="9">
        <f t="shared" si="12"/>
        <v>30277.317539032505</v>
      </c>
      <c r="M14" s="9">
        <f t="shared" si="12"/>
        <v>129811.31705912465</v>
      </c>
      <c r="N14" s="9">
        <f t="shared" si="12"/>
        <v>17281.522523675452</v>
      </c>
      <c r="O14" s="9">
        <f t="shared" si="12"/>
        <v>16597.663200665473</v>
      </c>
      <c r="P14" s="9">
        <f t="shared" si="12"/>
        <v>41401.638277450729</v>
      </c>
      <c r="Q14" s="9">
        <f t="shared" si="12"/>
        <v>376748.13194266701</v>
      </c>
      <c r="R14" s="9">
        <f t="shared" si="12"/>
        <v>7405.4854108011259</v>
      </c>
      <c r="S14" s="9">
        <f t="shared" si="12"/>
        <v>8538.3957320194513</v>
      </c>
      <c r="T14" s="9">
        <f t="shared" si="12"/>
        <v>36124.954856667515</v>
      </c>
      <c r="U14" s="9">
        <f t="shared" si="12"/>
        <v>13618.163040696185</v>
      </c>
      <c r="V14" s="9">
        <f t="shared" si="12"/>
        <v>1508.6447722037367</v>
      </c>
      <c r="W14" s="9">
        <f t="shared" si="12"/>
        <v>31628.42942155106</v>
      </c>
      <c r="X14" s="9">
        <f t="shared" si="12"/>
        <v>0</v>
      </c>
      <c r="Y14" s="9">
        <f t="shared" si="12"/>
        <v>14806.292135909904</v>
      </c>
      <c r="Z14" s="9">
        <f t="shared" si="12"/>
        <v>8175.7718837983102</v>
      </c>
      <c r="AA14" s="9">
        <f t="shared" si="12"/>
        <v>3073.1252879447143</v>
      </c>
      <c r="AB14" s="9">
        <f t="shared" si="12"/>
        <v>8274.0242833375978</v>
      </c>
      <c r="AC14" s="9">
        <f t="shared" si="12"/>
        <v>0</v>
      </c>
      <c r="AD14" s="9">
        <f t="shared" si="12"/>
        <v>160940.30963654976</v>
      </c>
      <c r="AE14" s="9">
        <f t="shared" si="12"/>
        <v>10993.368953160993</v>
      </c>
      <c r="AF14" s="9">
        <f t="shared" si="12"/>
        <v>681835.09735730733</v>
      </c>
      <c r="AG14" s="9">
        <f>$C14/$C$2*AG$2</f>
        <v>715714.28308164829</v>
      </c>
      <c r="AH14" s="9">
        <f t="shared" si="12"/>
        <v>1175.069906577937</v>
      </c>
      <c r="AI14" s="9">
        <f t="shared" si="12"/>
        <v>0</v>
      </c>
      <c r="AJ14" s="9">
        <f t="shared" si="12"/>
        <v>711.31446762221651</v>
      </c>
      <c r="AK14" s="9">
        <f t="shared" si="12"/>
        <v>0</v>
      </c>
      <c r="AL14" s="9">
        <f t="shared" si="12"/>
        <v>217070.50188763757</v>
      </c>
      <c r="AM14" s="9">
        <f>$C14/$C$2*AM$2</f>
        <v>218956.83484770922</v>
      </c>
      <c r="AN14" s="9">
        <f t="shared" si="12"/>
        <v>42.365241873560272</v>
      </c>
      <c r="AO14" s="9">
        <f t="shared" si="12"/>
        <v>22.877230611722545</v>
      </c>
      <c r="AP14" s="9">
        <f t="shared" si="12"/>
        <v>11.862267724596876</v>
      </c>
      <c r="AQ14" s="9">
        <f t="shared" si="12"/>
        <v>16.966662400819043</v>
      </c>
      <c r="AR14" s="9">
        <f t="shared" si="12"/>
        <v>9.5013309444586636</v>
      </c>
      <c r="AS14" s="9">
        <f t="shared" si="12"/>
        <v>3.5629991041719986</v>
      </c>
      <c r="AT14" s="9">
        <f t="shared" si="12"/>
        <v>15.426295111338623</v>
      </c>
      <c r="AU14" s="9">
        <f>$C14/$C$2*AU$2</f>
        <v>59.331904274379319</v>
      </c>
      <c r="AV14" s="9">
        <f t="shared" si="12"/>
        <v>6.0000287944714614</v>
      </c>
      <c r="AW14" s="9">
        <f t="shared" si="12"/>
        <v>9.0000431917071921</v>
      </c>
      <c r="AX14" s="9">
        <f t="shared" si="12"/>
        <v>13.316259278218581</v>
      </c>
      <c r="AY14" s="9">
        <f t="shared" si="12"/>
        <v>6.6324225748656254</v>
      </c>
      <c r="AZ14" s="9">
        <f t="shared" si="12"/>
        <v>20.000095981571537</v>
      </c>
      <c r="BA14" s="9">
        <f t="shared" si="12"/>
        <v>7.4036345021755814</v>
      </c>
      <c r="BB14" s="9">
        <f t="shared" si="12"/>
        <v>1.4066905554133604</v>
      </c>
      <c r="BC14" s="9">
        <f t="shared" si="12"/>
        <v>0.39074737650371122</v>
      </c>
      <c r="BD14" s="9">
        <f t="shared" si="12"/>
        <v>7.8149475300742255</v>
      </c>
    </row>
    <row r="15" spans="1:56" s="5" customFormat="1">
      <c r="A15" s="6">
        <v>2021</v>
      </c>
      <c r="B15" s="5" t="s">
        <v>1</v>
      </c>
      <c r="C15" s="13">
        <f>908+468</f>
        <v>1376</v>
      </c>
      <c r="D15" s="13">
        <f>$C15/$C$3*$D$3</f>
        <v>1181.9048148257618</v>
      </c>
      <c r="E15" s="9">
        <f t="shared" ref="E15:U15" si="13">$C15/$C$3*E$3</f>
        <v>274.500469955369</v>
      </c>
      <c r="F15" s="9">
        <f t="shared" si="13"/>
        <v>271.18990334880147</v>
      </c>
      <c r="G15" s="9">
        <f t="shared" si="13"/>
        <v>304.88528951024148</v>
      </c>
      <c r="H15" s="9">
        <f t="shared" si="13"/>
        <v>331.32915201134983</v>
      </c>
      <c r="I15" s="20">
        <f t="shared" si="0"/>
        <v>0.52974722892601089</v>
      </c>
      <c r="J15" s="9">
        <f t="shared" si="13"/>
        <v>77797.542517660273</v>
      </c>
      <c r="K15" s="9">
        <f t="shared" si="13"/>
        <v>53680.308810924245</v>
      </c>
      <c r="L15" s="9">
        <f t="shared" si="13"/>
        <v>23534.386900363548</v>
      </c>
      <c r="M15" s="9">
        <f t="shared" si="13"/>
        <v>101331.92941802382</v>
      </c>
      <c r="N15" s="9">
        <f t="shared" si="13"/>
        <v>14251.867230219017</v>
      </c>
      <c r="O15" s="9">
        <f t="shared" si="13"/>
        <v>13473.030000295568</v>
      </c>
      <c r="P15" s="9">
        <f t="shared" si="13"/>
        <v>31641.614754825168</v>
      </c>
      <c r="Q15" s="9">
        <f t="shared" si="13"/>
        <v>300120.22912541009</v>
      </c>
      <c r="R15" s="9">
        <f t="shared" si="13"/>
        <v>5030.9631424940144</v>
      </c>
      <c r="S15" s="9">
        <f t="shared" si="13"/>
        <v>6389.393550675376</v>
      </c>
      <c r="T15" s="9">
        <f t="shared" si="13"/>
        <v>28217.130493896489</v>
      </c>
      <c r="U15" s="9">
        <f t="shared" si="13"/>
        <v>10503.890993999941</v>
      </c>
      <c r="V15" s="9">
        <f t="shared" ref="V15:BD15" si="14">$C15/$C$3*V$3</f>
        <v>163.77950521680017</v>
      </c>
      <c r="W15" s="9">
        <f t="shared" si="14"/>
        <v>26554.811219814972</v>
      </c>
      <c r="X15" s="9">
        <f t="shared" si="14"/>
        <v>0</v>
      </c>
      <c r="Y15" s="9">
        <f t="shared" si="14"/>
        <v>17077.683918068156</v>
      </c>
      <c r="Z15" s="9">
        <f t="shared" si="14"/>
        <v>6012.4607336032868</v>
      </c>
      <c r="AA15" s="9">
        <f t="shared" si="14"/>
        <v>2266.3553335500842</v>
      </c>
      <c r="AB15" s="9">
        <f t="shared" si="14"/>
        <v>6873.1673809594186</v>
      </c>
      <c r="AC15" s="9">
        <f t="shared" si="14"/>
        <v>0</v>
      </c>
      <c r="AD15" s="9">
        <f t="shared" si="14"/>
        <v>118263.52543374812</v>
      </c>
      <c r="AE15" s="9">
        <f t="shared" si="14"/>
        <v>10927.147341353117</v>
      </c>
      <c r="AF15" s="9">
        <f t="shared" si="14"/>
        <v>538400.53817278985</v>
      </c>
      <c r="AG15" s="9">
        <f>$C15/$C$3*AG$3</f>
        <v>566125.43540330441</v>
      </c>
      <c r="AH15" s="9">
        <f t="shared" si="14"/>
        <v>919.35329412112435</v>
      </c>
      <c r="AI15" s="9">
        <f t="shared" si="14"/>
        <v>303.38658705997102</v>
      </c>
      <c r="AJ15" s="9">
        <f t="shared" si="14"/>
        <v>758.74607631602282</v>
      </c>
      <c r="AK15" s="9">
        <f t="shared" si="14"/>
        <v>318.67335205272957</v>
      </c>
      <c r="AL15" s="9">
        <f t="shared" si="14"/>
        <v>161409.64383885555</v>
      </c>
      <c r="AM15" s="9">
        <f>$C15/$C$3*AM$3</f>
        <v>163087.7432092927</v>
      </c>
      <c r="AN15" s="9">
        <f t="shared" si="14"/>
        <v>34.000413797180265</v>
      </c>
      <c r="AO15" s="9">
        <f t="shared" si="14"/>
        <v>18.360223450477346</v>
      </c>
      <c r="AP15" s="9">
        <f t="shared" si="14"/>
        <v>10.200124139154081</v>
      </c>
      <c r="AQ15" s="9">
        <f t="shared" si="14"/>
        <v>11.103005940945231</v>
      </c>
      <c r="AR15" s="9">
        <f t="shared" si="14"/>
        <v>6.4397434457482339</v>
      </c>
      <c r="AS15" s="9">
        <f t="shared" si="14"/>
        <v>2.4426613070079508</v>
      </c>
      <c r="AT15" s="9">
        <f t="shared" si="14"/>
        <v>12.617569828274171</v>
      </c>
      <c r="AU15" s="9">
        <f>$C15/$C$3*AU$3</f>
        <v>45.062749386693461</v>
      </c>
      <c r="AV15" s="9">
        <f t="shared" si="14"/>
        <v>4.5644335412171548</v>
      </c>
      <c r="AW15" s="9">
        <f t="shared" si="14"/>
        <v>7.24013596193066</v>
      </c>
      <c r="AX15" s="9">
        <f t="shared" si="14"/>
        <v>10.98099488664913</v>
      </c>
      <c r="AY15" s="9">
        <f t="shared" si="14"/>
        <v>4.6770904146838888</v>
      </c>
      <c r="AZ15" s="9">
        <f t="shared" si="14"/>
        <v>15.739426004197085</v>
      </c>
      <c r="BA15" s="9">
        <f t="shared" si="14"/>
        <v>6.2632341205332072</v>
      </c>
      <c r="BB15" s="9">
        <f t="shared" si="14"/>
        <v>1.193268111015872</v>
      </c>
      <c r="BC15" s="9">
        <f t="shared" si="14"/>
        <v>0.33146336417107558</v>
      </c>
      <c r="BD15" s="9">
        <f t="shared" si="14"/>
        <v>6.6292672834215116</v>
      </c>
    </row>
    <row r="16" spans="1:56" s="5" customFormat="1">
      <c r="A16" s="6">
        <v>2022</v>
      </c>
      <c r="B16" s="5" t="s">
        <v>1</v>
      </c>
      <c r="C16" s="13">
        <f>946+471</f>
        <v>1417</v>
      </c>
      <c r="D16" s="13">
        <f>$C16/$C$4*$D$4</f>
        <v>1279.6806334182743</v>
      </c>
      <c r="E16" s="9">
        <f t="shared" ref="E16:U16" si="15">$C16/$C$4*E$4</f>
        <v>319.43705860939201</v>
      </c>
      <c r="F16" s="9">
        <f t="shared" si="15"/>
        <v>302.97793957044047</v>
      </c>
      <c r="G16" s="9">
        <f t="shared" si="15"/>
        <v>323.39311976701856</v>
      </c>
      <c r="H16" s="9">
        <f t="shared" si="15"/>
        <v>333.87251547142341</v>
      </c>
      <c r="I16" s="20">
        <f t="shared" si="0"/>
        <v>0.55270445037893345</v>
      </c>
      <c r="J16" s="9">
        <f t="shared" si="15"/>
        <v>79089.04295595194</v>
      </c>
      <c r="K16" s="9">
        <f t="shared" si="15"/>
        <v>56944.107753913355</v>
      </c>
      <c r="L16" s="9">
        <f t="shared" si="15"/>
        <v>23939.090280305787</v>
      </c>
      <c r="M16" s="9">
        <f t="shared" si="15"/>
        <v>103028.13323625774</v>
      </c>
      <c r="N16" s="9">
        <f t="shared" si="15"/>
        <v>14225.154714233709</v>
      </c>
      <c r="O16" s="9">
        <f t="shared" si="15"/>
        <v>11640.580997451765</v>
      </c>
      <c r="P16" s="9">
        <f t="shared" si="15"/>
        <v>31321.092464506732</v>
      </c>
      <c r="Q16" s="9">
        <f t="shared" si="15"/>
        <v>304892.12559155439</v>
      </c>
      <c r="R16" s="9">
        <f t="shared" si="15"/>
        <v>6675.6250455041863</v>
      </c>
      <c r="S16" s="9">
        <f t="shared" si="15"/>
        <v>7033.1783764106294</v>
      </c>
      <c r="T16" s="9">
        <f t="shared" si="15"/>
        <v>26441.289042591918</v>
      </c>
      <c r="U16" s="9">
        <f t="shared" si="15"/>
        <v>10946.306152165998</v>
      </c>
      <c r="V16" s="9">
        <f t="shared" ref="V16:BD16" si="16">$C16/$C$4*V$4</f>
        <v>512.42300691663627</v>
      </c>
      <c r="W16" s="9">
        <f t="shared" si="16"/>
        <v>28060.655260283944</v>
      </c>
      <c r="X16" s="9">
        <f t="shared" si="16"/>
        <v>0</v>
      </c>
      <c r="Y16" s="9">
        <f t="shared" si="16"/>
        <v>17886.673825991991</v>
      </c>
      <c r="Z16" s="9">
        <f t="shared" si="16"/>
        <v>6350.4503094284673</v>
      </c>
      <c r="AA16" s="9">
        <f t="shared" si="16"/>
        <v>2252.4550418638514</v>
      </c>
      <c r="AB16" s="9">
        <f t="shared" si="16"/>
        <v>7413.6268656716411</v>
      </c>
      <c r="AC16" s="9">
        <f t="shared" si="16"/>
        <v>0</v>
      </c>
      <c r="AD16" s="9">
        <f t="shared" si="16"/>
        <v>133276.44666909354</v>
      </c>
      <c r="AE16" s="9">
        <f t="shared" si="16"/>
        <v>12069.240262104113</v>
      </c>
      <c r="AF16" s="9">
        <f t="shared" si="16"/>
        <v>563810.4954495813</v>
      </c>
      <c r="AG16" s="9">
        <f>$C16/$C$4*AG$4</f>
        <v>589676.2311612668</v>
      </c>
      <c r="AH16" s="9">
        <f t="shared" si="16"/>
        <v>947.03421914816158</v>
      </c>
      <c r="AI16" s="9">
        <f t="shared" si="16"/>
        <v>274.63992355296688</v>
      </c>
      <c r="AJ16" s="9">
        <f t="shared" si="16"/>
        <v>902.71204950855474</v>
      </c>
      <c r="AK16" s="9">
        <f t="shared" si="16"/>
        <v>406.22042227884964</v>
      </c>
      <c r="AL16" s="9">
        <f t="shared" si="16"/>
        <v>192140.09719694211</v>
      </c>
      <c r="AM16" s="9">
        <f>$C16/$C$4*AM$4</f>
        <v>193989.84346559882</v>
      </c>
      <c r="AN16" s="9">
        <f t="shared" si="16"/>
        <v>35.830724426647251</v>
      </c>
      <c r="AO16" s="9">
        <f t="shared" si="16"/>
        <v>19.348591190389516</v>
      </c>
      <c r="AP16" s="9">
        <f t="shared" si="16"/>
        <v>10.749217327994174</v>
      </c>
      <c r="AQ16" s="9">
        <f t="shared" si="16"/>
        <v>13.213323625773571</v>
      </c>
      <c r="AR16" s="9">
        <f t="shared" si="16"/>
        <v>7.2673279941754645</v>
      </c>
      <c r="AS16" s="9">
        <f t="shared" si="16"/>
        <v>2.9069311976701857</v>
      </c>
      <c r="AT16" s="9">
        <f t="shared" si="16"/>
        <v>13.732333454677828</v>
      </c>
      <c r="AU16" s="9">
        <f>$C16/$C$4*AU$4</f>
        <v>49.04404805242082</v>
      </c>
      <c r="AV16" s="9">
        <f t="shared" si="16"/>
        <v>4.9202766654532217</v>
      </c>
      <c r="AW16" s="9">
        <f t="shared" si="16"/>
        <v>7.777211503458318</v>
      </c>
      <c r="AX16" s="9">
        <f t="shared" si="16"/>
        <v>10.594466690935565</v>
      </c>
      <c r="AY16" s="9">
        <f t="shared" si="16"/>
        <v>5.2773935202038587</v>
      </c>
      <c r="AZ16" s="9">
        <f t="shared" si="16"/>
        <v>15.871860211139424</v>
      </c>
      <c r="BA16" s="9">
        <f t="shared" si="16"/>
        <v>5.3964324717874046</v>
      </c>
      <c r="BB16" s="9">
        <f t="shared" si="16"/>
        <v>1.5177466326902074</v>
      </c>
      <c r="BC16" s="9">
        <f t="shared" si="16"/>
        <v>0.42496905715325811</v>
      </c>
      <c r="BD16" s="9">
        <f t="shared" si="16"/>
        <v>6.0709865307608295</v>
      </c>
    </row>
    <row r="17" spans="1:56" s="5" customFormat="1">
      <c r="A17" s="5">
        <v>2019</v>
      </c>
      <c r="B17" s="5" t="s">
        <v>17</v>
      </c>
      <c r="C17" s="13">
        <f>288+707</f>
        <v>995</v>
      </c>
      <c r="D17" s="13">
        <f>$C17/$C$2*$D$2</f>
        <v>843.87180061428194</v>
      </c>
      <c r="E17" s="9">
        <f t="shared" ref="E17:U17" si="17">$C17/$C$2*E$2</f>
        <v>211.14462823137956</v>
      </c>
      <c r="F17" s="9">
        <f t="shared" si="17"/>
        <v>200.74131366777576</v>
      </c>
      <c r="G17" s="9">
        <f t="shared" si="17"/>
        <v>217.20261709751725</v>
      </c>
      <c r="H17" s="9">
        <f t="shared" si="17"/>
        <v>214.78324161760941</v>
      </c>
      <c r="I17" s="20">
        <f t="shared" si="0"/>
        <v>0.54439884379784997</v>
      </c>
      <c r="J17" s="9">
        <f t="shared" si="17"/>
        <v>61628.083088047089</v>
      </c>
      <c r="K17" s="9">
        <f t="shared" si="17"/>
        <v>43755.933580752491</v>
      </c>
      <c r="L17" s="9">
        <f t="shared" si="17"/>
        <v>18746.690075505499</v>
      </c>
      <c r="M17" s="9">
        <f t="shared" si="17"/>
        <v>80374.773163552585</v>
      </c>
      <c r="N17" s="9">
        <f t="shared" si="17"/>
        <v>10700.13373432301</v>
      </c>
      <c r="O17" s="9">
        <f t="shared" si="17"/>
        <v>10276.711191451241</v>
      </c>
      <c r="P17" s="9">
        <f t="shared" si="17"/>
        <v>25634.492897363703</v>
      </c>
      <c r="Q17" s="9">
        <f t="shared" si="17"/>
        <v>233269.68965958533</v>
      </c>
      <c r="R17" s="9">
        <f t="shared" si="17"/>
        <v>4585.2258766316863</v>
      </c>
      <c r="S17" s="9">
        <f t="shared" si="17"/>
        <v>5286.6855963654971</v>
      </c>
      <c r="T17" s="9">
        <f t="shared" si="17"/>
        <v>22367.349148963396</v>
      </c>
      <c r="U17" s="9">
        <f t="shared" si="17"/>
        <v>8431.9055541336056</v>
      </c>
      <c r="V17" s="9">
        <f t="shared" ref="V17:BD17" si="18">$C17/$C$2*V$2</f>
        <v>934.1017724596876</v>
      </c>
      <c r="W17" s="9">
        <f t="shared" si="18"/>
        <v>19583.252815459429</v>
      </c>
      <c r="X17" s="9">
        <f t="shared" si="18"/>
        <v>0</v>
      </c>
      <c r="Y17" s="9">
        <f t="shared" si="18"/>
        <v>9167.5548694650624</v>
      </c>
      <c r="Z17" s="9">
        <f t="shared" si="18"/>
        <v>5062.1611850524696</v>
      </c>
      <c r="AA17" s="9">
        <f t="shared" si="18"/>
        <v>1902.7751471717429</v>
      </c>
      <c r="AB17" s="9">
        <f t="shared" si="18"/>
        <v>5122.9957448169944</v>
      </c>
      <c r="AC17" s="9">
        <f t="shared" si="18"/>
        <v>0</v>
      </c>
      <c r="AD17" s="9">
        <f t="shared" si="18"/>
        <v>99648.791592014328</v>
      </c>
      <c r="AE17" s="9">
        <f t="shared" si="18"/>
        <v>6806.7219093933954</v>
      </c>
      <c r="AF17" s="9">
        <f t="shared" si="18"/>
        <v>422169.21087151265</v>
      </c>
      <c r="AG17" s="9">
        <f>$C17/$C$2*AG$2</f>
        <v>443146.05579728686</v>
      </c>
      <c r="AH17" s="9">
        <f t="shared" si="18"/>
        <v>727.56350780650109</v>
      </c>
      <c r="AI17" s="9">
        <f t="shared" si="18"/>
        <v>0</v>
      </c>
      <c r="AJ17" s="9">
        <f t="shared" si="18"/>
        <v>440.4218390069106</v>
      </c>
      <c r="AK17" s="9">
        <f t="shared" si="18"/>
        <v>0</v>
      </c>
      <c r="AL17" s="9">
        <f t="shared" si="18"/>
        <v>134402.70652034809</v>
      </c>
      <c r="AM17" s="9">
        <f>$C17/$C$2*AM$2</f>
        <v>135570.6600332736</v>
      </c>
      <c r="AN17" s="9">
        <f t="shared" si="18"/>
        <v>26.231123624264139</v>
      </c>
      <c r="AO17" s="9">
        <f t="shared" si="18"/>
        <v>14.164806757102633</v>
      </c>
      <c r="AP17" s="9">
        <f t="shared" si="18"/>
        <v>7.3447146147939586</v>
      </c>
      <c r="AQ17" s="9">
        <f t="shared" si="18"/>
        <v>10.505183004863065</v>
      </c>
      <c r="AR17" s="9">
        <f t="shared" si="18"/>
        <v>5.882902482723317</v>
      </c>
      <c r="AS17" s="9">
        <f t="shared" si="18"/>
        <v>2.2060884310212434</v>
      </c>
      <c r="AT17" s="9">
        <f t="shared" si="18"/>
        <v>9.5514397235730737</v>
      </c>
      <c r="AU17" s="9">
        <f>$C17/$C$2*AU$2</f>
        <v>36.736306629127206</v>
      </c>
      <c r="AV17" s="9">
        <f t="shared" si="18"/>
        <v>3.7150147171743022</v>
      </c>
      <c r="AW17" s="9">
        <f t="shared" si="18"/>
        <v>5.5725220757614533</v>
      </c>
      <c r="AX17" s="9">
        <f t="shared" si="18"/>
        <v>8.2449769644228308</v>
      </c>
      <c r="AY17" s="9">
        <f t="shared" si="18"/>
        <v>4.106571538264653</v>
      </c>
      <c r="AZ17" s="9">
        <f t="shared" si="18"/>
        <v>12.383382390581007</v>
      </c>
      <c r="BA17" s="9">
        <f t="shared" si="18"/>
        <v>4.5840798566675192</v>
      </c>
      <c r="BB17" s="9">
        <f t="shared" si="18"/>
        <v>0.87097517276682868</v>
      </c>
      <c r="BC17" s="9">
        <f t="shared" si="18"/>
        <v>0.24193754799078573</v>
      </c>
      <c r="BD17" s="9">
        <f t="shared" si="18"/>
        <v>4.838750959815715</v>
      </c>
    </row>
    <row r="18" spans="1:56" s="5" customFormat="1">
      <c r="A18" s="5">
        <v>2021</v>
      </c>
      <c r="B18" s="5" t="s">
        <v>17</v>
      </c>
      <c r="C18" s="13">
        <f>298+791</f>
        <v>1089</v>
      </c>
      <c r="D18" s="13">
        <f>$C18/$C$3*$D$3</f>
        <v>935.38833091951642</v>
      </c>
      <c r="E18" s="9">
        <f t="shared" ref="E18:U18" si="19">$C18/$C$3*E$3</f>
        <v>217.24637484113143</v>
      </c>
      <c r="F18" s="9">
        <f t="shared" si="19"/>
        <v>214.62631158927675</v>
      </c>
      <c r="G18" s="9">
        <f t="shared" si="19"/>
        <v>241.29366299175362</v>
      </c>
      <c r="H18" s="9">
        <f t="shared" si="19"/>
        <v>262.22198149735465</v>
      </c>
      <c r="I18" s="20">
        <f t="shared" si="0"/>
        <v>0.52974722892601089</v>
      </c>
      <c r="J18" s="9">
        <f t="shared" si="19"/>
        <v>61570.874855909911</v>
      </c>
      <c r="K18" s="9">
        <f t="shared" si="19"/>
        <v>42483.907191203856</v>
      </c>
      <c r="L18" s="9">
        <f t="shared" si="19"/>
        <v>18625.688469837143</v>
      </c>
      <c r="M18" s="9">
        <f t="shared" si="19"/>
        <v>80196.563325747062</v>
      </c>
      <c r="N18" s="9">
        <f t="shared" si="19"/>
        <v>11279.275736706766</v>
      </c>
      <c r="O18" s="9">
        <f t="shared" si="19"/>
        <v>10662.884934826945</v>
      </c>
      <c r="P18" s="9">
        <f t="shared" si="19"/>
        <v>25041.946561049863</v>
      </c>
      <c r="Q18" s="9">
        <f t="shared" si="19"/>
        <v>237522.47784707238</v>
      </c>
      <c r="R18" s="9">
        <f t="shared" si="19"/>
        <v>3981.6270800697544</v>
      </c>
      <c r="S18" s="9">
        <f t="shared" si="19"/>
        <v>5056.7220760795672</v>
      </c>
      <c r="T18" s="9">
        <f t="shared" si="19"/>
        <v>22331.726095823604</v>
      </c>
      <c r="U18" s="9">
        <f t="shared" si="19"/>
        <v>8313.035823013035</v>
      </c>
      <c r="V18" s="9">
        <f t="shared" ref="V18:BD18" si="20">$C18/$C$3*V$3</f>
        <v>129.61909969556351</v>
      </c>
      <c r="W18" s="9">
        <f t="shared" si="20"/>
        <v>21016.126030798336</v>
      </c>
      <c r="X18" s="9">
        <f t="shared" si="20"/>
        <v>0</v>
      </c>
      <c r="Y18" s="9">
        <f t="shared" si="20"/>
        <v>13515.696065971093</v>
      </c>
      <c r="Z18" s="9">
        <f t="shared" si="20"/>
        <v>4758.4082404752762</v>
      </c>
      <c r="AA18" s="9">
        <f t="shared" si="20"/>
        <v>1793.6489522064257</v>
      </c>
      <c r="AB18" s="9">
        <f t="shared" si="20"/>
        <v>5439.5924984482608</v>
      </c>
      <c r="AC18" s="9">
        <f t="shared" si="20"/>
        <v>0</v>
      </c>
      <c r="AD18" s="9">
        <f t="shared" si="20"/>
        <v>93596.64185854049</v>
      </c>
      <c r="AE18" s="9">
        <f t="shared" si="20"/>
        <v>8648.0112316377508</v>
      </c>
      <c r="AF18" s="9">
        <f t="shared" si="20"/>
        <v>426103.33289983153</v>
      </c>
      <c r="AG18" s="9">
        <f>$C18/$C$3*AG$3</f>
        <v>448045.49357136525</v>
      </c>
      <c r="AH18" s="9">
        <f t="shared" si="20"/>
        <v>727.59864629208175</v>
      </c>
      <c r="AI18" s="9">
        <f t="shared" si="20"/>
        <v>240.10755327638697</v>
      </c>
      <c r="AJ18" s="9">
        <f t="shared" si="20"/>
        <v>600.49017231696871</v>
      </c>
      <c r="AK18" s="9">
        <f t="shared" si="20"/>
        <v>252.20587237312685</v>
      </c>
      <c r="AL18" s="9">
        <f t="shared" si="20"/>
        <v>127743.53353235008</v>
      </c>
      <c r="AM18" s="9">
        <f>$C18/$C$3*AM$3</f>
        <v>129071.62235095912</v>
      </c>
      <c r="AN18" s="9">
        <f t="shared" si="20"/>
        <v>26.908757721750955</v>
      </c>
      <c r="AO18" s="9">
        <f t="shared" si="20"/>
        <v>14.530729169745515</v>
      </c>
      <c r="AP18" s="9">
        <f t="shared" si="20"/>
        <v>8.0726273165252866</v>
      </c>
      <c r="AQ18" s="9">
        <f t="shared" si="20"/>
        <v>8.787190021576567</v>
      </c>
      <c r="AR18" s="9">
        <f t="shared" si="20"/>
        <v>5.0965702125144094</v>
      </c>
      <c r="AS18" s="9">
        <f t="shared" si="20"/>
        <v>1.933181804746845</v>
      </c>
      <c r="AT18" s="9">
        <f t="shared" si="20"/>
        <v>9.9858528655454748</v>
      </c>
      <c r="AU18" s="9">
        <f>$C18/$C$3*AU$3</f>
        <v>35.663760234090979</v>
      </c>
      <c r="AV18" s="9">
        <f t="shared" si="20"/>
        <v>3.6124041616173561</v>
      </c>
      <c r="AW18" s="9">
        <f t="shared" si="20"/>
        <v>5.7300203942895997</v>
      </c>
      <c r="AX18" s="9">
        <f t="shared" si="20"/>
        <v>8.6906274938669359</v>
      </c>
      <c r="AY18" s="9">
        <f t="shared" si="20"/>
        <v>3.7015635622025833</v>
      </c>
      <c r="AZ18" s="9">
        <f t="shared" si="20"/>
        <v>12.456566074542607</v>
      </c>
      <c r="BA18" s="9">
        <f t="shared" si="20"/>
        <v>4.9568764224278077</v>
      </c>
      <c r="BB18" s="9">
        <f t="shared" si="20"/>
        <v>0.94438152100020689</v>
      </c>
      <c r="BC18" s="9">
        <f t="shared" si="20"/>
        <v>0.26232820027783527</v>
      </c>
      <c r="BD18" s="9">
        <f t="shared" si="20"/>
        <v>5.2465640055567055</v>
      </c>
    </row>
    <row r="19" spans="1:56" s="5" customFormat="1">
      <c r="A19" s="5">
        <v>2022</v>
      </c>
      <c r="B19" s="5" t="s">
        <v>17</v>
      </c>
      <c r="C19" s="13">
        <f>318+838</f>
        <v>1156</v>
      </c>
      <c r="D19" s="13">
        <f>$C19/$C$4*$D$4</f>
        <v>1043.9737559855507</v>
      </c>
      <c r="E19" s="9">
        <f t="shared" ref="E19:U19" si="21">$C19/$C$4*E$4</f>
        <v>260.59932233765505</v>
      </c>
      <c r="F19" s="9">
        <f t="shared" si="21"/>
        <v>247.17184060933607</v>
      </c>
      <c r="G19" s="9">
        <f t="shared" si="21"/>
        <v>263.8267088572149</v>
      </c>
      <c r="H19" s="9">
        <f t="shared" si="21"/>
        <v>272.3758841813447</v>
      </c>
      <c r="I19" s="20">
        <f t="shared" si="0"/>
        <v>0.55270445037893345</v>
      </c>
      <c r="J19" s="9">
        <f t="shared" si="21"/>
        <v>64521.47752793257</v>
      </c>
      <c r="K19" s="9">
        <f t="shared" si="21"/>
        <v>46455.461230433204</v>
      </c>
      <c r="L19" s="9">
        <f t="shared" si="21"/>
        <v>19529.702444624905</v>
      </c>
      <c r="M19" s="9">
        <f t="shared" si="21"/>
        <v>84051.179972557482</v>
      </c>
      <c r="N19" s="9">
        <f t="shared" si="21"/>
        <v>11604.995659600683</v>
      </c>
      <c r="O19" s="9">
        <f t="shared" si="21"/>
        <v>9496.4796281257877</v>
      </c>
      <c r="P19" s="9">
        <f t="shared" si="21"/>
        <v>25551.999215927866</v>
      </c>
      <c r="Q19" s="9">
        <f t="shared" si="21"/>
        <v>248733.44896530482</v>
      </c>
      <c r="R19" s="9">
        <f t="shared" si="21"/>
        <v>5446.028618632914</v>
      </c>
      <c r="S19" s="9">
        <f t="shared" si="21"/>
        <v>5737.7235025622358</v>
      </c>
      <c r="T19" s="9">
        <f t="shared" si="21"/>
        <v>21571.016325501947</v>
      </c>
      <c r="U19" s="9">
        <f t="shared" si="21"/>
        <v>8930.0846237853893</v>
      </c>
      <c r="V19" s="9">
        <f t="shared" ref="V19:BD19" si="22">$C19/$C$4*V$4</f>
        <v>418.03881157066451</v>
      </c>
      <c r="W19" s="9">
        <f t="shared" si="22"/>
        <v>22892.108313964884</v>
      </c>
      <c r="X19" s="9">
        <f t="shared" si="22"/>
        <v>0</v>
      </c>
      <c r="Y19" s="9">
        <f t="shared" si="22"/>
        <v>14592.092408501583</v>
      </c>
      <c r="Z19" s="9">
        <f t="shared" si="22"/>
        <v>5180.7484528576633</v>
      </c>
      <c r="AA19" s="9">
        <f t="shared" si="22"/>
        <v>1837.5709445268965</v>
      </c>
      <c r="AB19" s="9">
        <f t="shared" si="22"/>
        <v>6048.0964408725604</v>
      </c>
      <c r="AC19" s="9">
        <f t="shared" si="22"/>
        <v>0</v>
      </c>
      <c r="AD19" s="9">
        <f t="shared" si="22"/>
        <v>108727.99742376299</v>
      </c>
      <c r="AE19" s="9">
        <f t="shared" si="22"/>
        <v>9846.1833048640474</v>
      </c>
      <c r="AF19" s="9">
        <f t="shared" si="22"/>
        <v>459961.13813670859</v>
      </c>
      <c r="AG19" s="9">
        <f>$C19/$C$4*AG$4</f>
        <v>481062.61342443508</v>
      </c>
      <c r="AH19" s="9">
        <f t="shared" si="22"/>
        <v>772.59813502842258</v>
      </c>
      <c r="AI19" s="9">
        <f t="shared" si="22"/>
        <v>224.05345915824256</v>
      </c>
      <c r="AJ19" s="9">
        <f t="shared" si="22"/>
        <v>736.43975245722606</v>
      </c>
      <c r="AK19" s="9">
        <f t="shared" si="22"/>
        <v>331.39788860575175</v>
      </c>
      <c r="AL19" s="9">
        <f t="shared" si="22"/>
        <v>156749.43709221249</v>
      </c>
      <c r="AM19" s="9">
        <f>$C19/$C$4*AM$4</f>
        <v>158258.47497969813</v>
      </c>
      <c r="AN19" s="9">
        <f t="shared" si="22"/>
        <v>29.230993251379129</v>
      </c>
      <c r="AO19" s="9">
        <f t="shared" si="22"/>
        <v>15.784736355744728</v>
      </c>
      <c r="AP19" s="9">
        <f t="shared" si="22"/>
        <v>8.7692979754137372</v>
      </c>
      <c r="AQ19" s="9">
        <f t="shared" si="22"/>
        <v>10.77953571728599</v>
      </c>
      <c r="AR19" s="9">
        <f t="shared" si="22"/>
        <v>5.9287446445072947</v>
      </c>
      <c r="AS19" s="9">
        <f t="shared" si="22"/>
        <v>2.3714978578029182</v>
      </c>
      <c r="AT19" s="9">
        <f t="shared" si="22"/>
        <v>11.202948111226233</v>
      </c>
      <c r="AU19" s="9">
        <f>$C19/$C$4*AU$4</f>
        <v>40.01052896866512</v>
      </c>
      <c r="AV19" s="9">
        <f t="shared" si="22"/>
        <v>4.0140012881185072</v>
      </c>
      <c r="AW19" s="9">
        <f t="shared" si="22"/>
        <v>6.3447117134776398</v>
      </c>
      <c r="AX19" s="9">
        <f t="shared" si="22"/>
        <v>8.6430511607067846</v>
      </c>
      <c r="AY19" s="9">
        <f t="shared" si="22"/>
        <v>4.3053400912883983</v>
      </c>
      <c r="AZ19" s="9">
        <f t="shared" si="22"/>
        <v>12.948391251995183</v>
      </c>
      <c r="BA19" s="9">
        <f t="shared" si="22"/>
        <v>4.4024530256783621</v>
      </c>
      <c r="BB19" s="9">
        <f t="shared" si="22"/>
        <v>1.2381899134720395</v>
      </c>
      <c r="BC19" s="9">
        <f t="shared" si="22"/>
        <v>0.34669317577217107</v>
      </c>
      <c r="BD19" s="9">
        <f t="shared" si="22"/>
        <v>4.9527596538881582</v>
      </c>
    </row>
    <row r="20" spans="1:56" s="5" customFormat="1">
      <c r="A20" s="6">
        <v>2019</v>
      </c>
      <c r="B20" s="5" t="s">
        <v>15</v>
      </c>
      <c r="C20" s="15">
        <v>1334</v>
      </c>
      <c r="D20" s="13">
        <f>$C20/$C$2*$D$2</f>
        <v>1131.3818914768365</v>
      </c>
      <c r="E20" s="9">
        <f>$C20/$C$2*E$2</f>
        <v>283.08234578960838</v>
      </c>
      <c r="F20" s="9">
        <f t="shared" ref="F20:U20" si="23">$C20/$C$2*F$2</f>
        <v>269.13458535961092</v>
      </c>
      <c r="G20" s="9">
        <f t="shared" si="23"/>
        <v>291.2043127719478</v>
      </c>
      <c r="H20" s="9">
        <f t="shared" si="23"/>
        <v>287.96064755566931</v>
      </c>
      <c r="I20" s="20">
        <f t="shared" si="0"/>
        <v>0.54439884379784997</v>
      </c>
      <c r="J20" s="9">
        <f>$C20/$C$2*J$2</f>
        <v>82624.987778346564</v>
      </c>
      <c r="K20" s="9">
        <f t="shared" si="23"/>
        <v>58663.734067059122</v>
      </c>
      <c r="L20" s="9">
        <f t="shared" si="23"/>
        <v>25133.753327361148</v>
      </c>
      <c r="M20" s="9">
        <f>$C20/$C$2*M$2</f>
        <v>107758.74110570771</v>
      </c>
      <c r="N20" s="9">
        <f t="shared" si="23"/>
        <v>14345.706936268236</v>
      </c>
      <c r="O20" s="9">
        <f t="shared" si="23"/>
        <v>13778.022843614026</v>
      </c>
      <c r="P20" s="9">
        <f t="shared" si="23"/>
        <v>34368.254799078575</v>
      </c>
      <c r="Q20" s="9">
        <f t="shared" si="23"/>
        <v>312745.49347325315</v>
      </c>
      <c r="R20" s="9">
        <f t="shared" si="23"/>
        <v>6147.4284617353469</v>
      </c>
      <c r="S20" s="9">
        <f t="shared" si="23"/>
        <v>7087.8779754287179</v>
      </c>
      <c r="T20" s="9">
        <f t="shared" si="23"/>
        <v>29987.983683132839</v>
      </c>
      <c r="U20" s="9">
        <f t="shared" si="23"/>
        <v>11304.685436396212</v>
      </c>
      <c r="V20" s="9">
        <f t="shared" ref="V20:BD20" si="24">$C20/$C$2*V$2</f>
        <v>1252.3535321218326</v>
      </c>
      <c r="W20" s="9">
        <f t="shared" si="24"/>
        <v>26255.335935500385</v>
      </c>
      <c r="X20" s="9">
        <f t="shared" si="24"/>
        <v>0</v>
      </c>
      <c r="Y20" s="9">
        <f t="shared" si="24"/>
        <v>12290.973061172255</v>
      </c>
      <c r="Z20" s="9">
        <f t="shared" si="24"/>
        <v>6786.8573073969801</v>
      </c>
      <c r="AA20" s="9">
        <f t="shared" si="24"/>
        <v>2551.0573329920658</v>
      </c>
      <c r="AB20" s="9">
        <f t="shared" si="24"/>
        <v>6868.4184156641923</v>
      </c>
      <c r="AC20" s="9">
        <f t="shared" si="24"/>
        <v>0</v>
      </c>
      <c r="AD20" s="9">
        <f t="shared" si="24"/>
        <v>133599.48541080114</v>
      </c>
      <c r="AE20" s="9">
        <f t="shared" si="24"/>
        <v>9125.7960071666239</v>
      </c>
      <c r="AF20" s="9">
        <f t="shared" si="24"/>
        <v>566003.74603276176</v>
      </c>
      <c r="AG20" s="9">
        <f>$C20/$C$2*AG$2</f>
        <v>594127.475812644</v>
      </c>
      <c r="AH20" s="9">
        <f t="shared" si="24"/>
        <v>975.44695418479648</v>
      </c>
      <c r="AI20" s="9">
        <f t="shared" si="24"/>
        <v>0</v>
      </c>
      <c r="AJ20" s="9">
        <f t="shared" si="24"/>
        <v>590.47510877911441</v>
      </c>
      <c r="AK20" s="9">
        <f t="shared" si="24"/>
        <v>0</v>
      </c>
      <c r="AL20" s="9">
        <f t="shared" si="24"/>
        <v>180194.18140517021</v>
      </c>
      <c r="AM20" s="9">
        <f>$C20/$C$2*AM$2</f>
        <v>181760.06078832864</v>
      </c>
      <c r="AN20" s="9">
        <f t="shared" si="24"/>
        <v>35.168159713335037</v>
      </c>
      <c r="AO20" s="9">
        <f t="shared" si="24"/>
        <v>18.990806245200922</v>
      </c>
      <c r="AP20" s="9">
        <f t="shared" si="24"/>
        <v>9.8470847197338109</v>
      </c>
      <c r="AQ20" s="9">
        <f t="shared" si="24"/>
        <v>14.084335807524955</v>
      </c>
      <c r="AR20" s="9">
        <f t="shared" si="24"/>
        <v>7.8872280522139757</v>
      </c>
      <c r="AS20" s="9">
        <f t="shared" si="24"/>
        <v>2.9577105195802407</v>
      </c>
      <c r="AT20" s="9">
        <f t="shared" si="24"/>
        <v>12.8056488354236</v>
      </c>
      <c r="AU20" s="9">
        <f>$C20/$C$2*AU$2</f>
        <v>49.252495520859995</v>
      </c>
      <c r="AV20" s="9">
        <f t="shared" si="24"/>
        <v>4.9807332992065527</v>
      </c>
      <c r="AW20" s="9">
        <f t="shared" si="24"/>
        <v>7.4710999488098286</v>
      </c>
      <c r="AX20" s="9">
        <f t="shared" si="24"/>
        <v>11.054069618633223</v>
      </c>
      <c r="AY20" s="9">
        <f t="shared" si="24"/>
        <v>5.5056949065779373</v>
      </c>
      <c r="AZ20" s="9">
        <f t="shared" si="24"/>
        <v>16.60244433068851</v>
      </c>
      <c r="BA20" s="9">
        <f t="shared" si="24"/>
        <v>6.1458919887381622</v>
      </c>
      <c r="BB20" s="9">
        <f t="shared" si="24"/>
        <v>1.1677194778602509</v>
      </c>
      <c r="BC20" s="9">
        <f t="shared" si="24"/>
        <v>0.32436652162784746</v>
      </c>
      <c r="BD20" s="9">
        <f t="shared" si="24"/>
        <v>6.4873304325569494</v>
      </c>
    </row>
    <row r="21" spans="1:56" s="5" customFormat="1">
      <c r="A21" s="6">
        <v>2021</v>
      </c>
      <c r="B21" s="5" t="s">
        <v>15</v>
      </c>
      <c r="C21" s="15">
        <v>1611</v>
      </c>
      <c r="D21" s="13">
        <f>$C21/$C$3*$D$3</f>
        <v>1383.7562911949869</v>
      </c>
      <c r="E21" s="9">
        <f t="shared" ref="E21:U21" si="25">$C21/$C$3*E$3</f>
        <v>321.38100079803741</v>
      </c>
      <c r="F21" s="9">
        <f t="shared" si="25"/>
        <v>317.50503945851682</v>
      </c>
      <c r="G21" s="9">
        <f t="shared" si="25"/>
        <v>356.95508822747018</v>
      </c>
      <c r="H21" s="9">
        <f t="shared" si="25"/>
        <v>387.91516271096265</v>
      </c>
      <c r="I21" s="20">
        <f t="shared" si="0"/>
        <v>0.52974722892601089</v>
      </c>
      <c r="J21" s="9">
        <f>$C21/$C$3*J$3</f>
        <v>91084.186770313012</v>
      </c>
      <c r="K21" s="9">
        <f t="shared" si="25"/>
        <v>62848.094109301564</v>
      </c>
      <c r="L21" s="9">
        <f t="shared" si="25"/>
        <v>27553.704430585523</v>
      </c>
      <c r="M21" s="9">
        <f>$C21/$C$3*M$3</f>
        <v>118637.89120089854</v>
      </c>
      <c r="N21" s="9">
        <f t="shared" si="25"/>
        <v>16685.870717938109</v>
      </c>
      <c r="O21" s="9">
        <f t="shared" si="25"/>
        <v>15774.019862264653</v>
      </c>
      <c r="P21" s="9">
        <f t="shared" si="25"/>
        <v>37045.524251470459</v>
      </c>
      <c r="Q21" s="9">
        <f t="shared" si="25"/>
        <v>351376.22755889222</v>
      </c>
      <c r="R21" s="9">
        <f t="shared" si="25"/>
        <v>5890.1755977891407</v>
      </c>
      <c r="S21" s="9">
        <f t="shared" si="25"/>
        <v>7480.6053852747318</v>
      </c>
      <c r="T21" s="9">
        <f t="shared" si="25"/>
        <v>33036.189844234919</v>
      </c>
      <c r="U21" s="9">
        <f t="shared" si="25"/>
        <v>12297.796796027547</v>
      </c>
      <c r="V21" s="9">
        <f t="shared" ref="V21:BD21" si="26">$C21/$C$3*V$3</f>
        <v>191.75056897112287</v>
      </c>
      <c r="W21" s="9">
        <f t="shared" si="26"/>
        <v>31089.971566222328</v>
      </c>
      <c r="X21" s="9">
        <f t="shared" si="26"/>
        <v>0</v>
      </c>
      <c r="Y21" s="9">
        <f t="shared" si="26"/>
        <v>19994.29418023823</v>
      </c>
      <c r="Z21" s="9">
        <f t="shared" si="26"/>
        <v>7039.2981408683827</v>
      </c>
      <c r="AA21" s="9">
        <f t="shared" si="26"/>
        <v>2653.4145656607452</v>
      </c>
      <c r="AB21" s="9">
        <f t="shared" si="26"/>
        <v>8047.0004729110633</v>
      </c>
      <c r="AC21" s="9">
        <f t="shared" si="26"/>
        <v>0</v>
      </c>
      <c r="AD21" s="9">
        <f t="shared" si="26"/>
        <v>138461.14787337807</v>
      </c>
      <c r="AE21" s="9">
        <f t="shared" si="26"/>
        <v>12793.33892944758</v>
      </c>
      <c r="AF21" s="9">
        <f t="shared" si="26"/>
        <v>630351.211479916</v>
      </c>
      <c r="AG21" s="9">
        <f>$C21/$C$3*AG$3</f>
        <v>662811.10206011881</v>
      </c>
      <c r="AH21" s="9">
        <f t="shared" si="26"/>
        <v>1076.3649395560547</v>
      </c>
      <c r="AI21" s="9">
        <f t="shared" si="26"/>
        <v>355.20043005349805</v>
      </c>
      <c r="AJ21" s="9">
        <f t="shared" si="26"/>
        <v>888.32843673336686</v>
      </c>
      <c r="AK21" s="9">
        <f t="shared" si="26"/>
        <v>373.0979434280141</v>
      </c>
      <c r="AL21" s="9">
        <f t="shared" si="26"/>
        <v>188975.97109331127</v>
      </c>
      <c r="AM21" s="9">
        <f>$C21/$C$3*AM$3</f>
        <v>190940.66446960068</v>
      </c>
      <c r="AN21" s="9">
        <f t="shared" si="26"/>
        <v>39.80717051399521</v>
      </c>
      <c r="AO21" s="9">
        <f t="shared" si="26"/>
        <v>21.495872077557415</v>
      </c>
      <c r="AP21" s="9">
        <f t="shared" si="26"/>
        <v>11.942151154198564</v>
      </c>
      <c r="AQ21" s="9">
        <f t="shared" si="26"/>
        <v>12.999231519522359</v>
      </c>
      <c r="AR21" s="9">
        <f t="shared" si="26"/>
        <v>7.5395542813229683</v>
      </c>
      <c r="AS21" s="9">
        <f t="shared" si="26"/>
        <v>2.8598309342949193</v>
      </c>
      <c r="AT21" s="9">
        <f t="shared" si="26"/>
        <v>14.772460024236691</v>
      </c>
      <c r="AU21" s="9">
        <f>$C21/$C$3*AU$3</f>
        <v>52.758785800845324</v>
      </c>
      <c r="AV21" s="9">
        <f t="shared" si="26"/>
        <v>5.3439697928058409</v>
      </c>
      <c r="AW21" s="9">
        <f t="shared" si="26"/>
        <v>8.4766417403127132</v>
      </c>
      <c r="AX21" s="9">
        <f t="shared" si="26"/>
        <v>12.85638282150563</v>
      </c>
      <c r="AY21" s="9">
        <f t="shared" si="26"/>
        <v>5.475866757307954</v>
      </c>
      <c r="AZ21" s="9">
        <f t="shared" si="26"/>
        <v>18.427482044158069</v>
      </c>
      <c r="BA21" s="9">
        <f t="shared" si="26"/>
        <v>7.3328998315254337</v>
      </c>
      <c r="BB21" s="9">
        <f t="shared" si="26"/>
        <v>1.3970602666036118</v>
      </c>
      <c r="BC21" s="9">
        <f t="shared" si="26"/>
        <v>0.38807229627878109</v>
      </c>
      <c r="BD21" s="9">
        <f t="shared" si="26"/>
        <v>7.7614459255756216</v>
      </c>
    </row>
    <row r="22" spans="1:56" s="5" customFormat="1">
      <c r="A22" s="6">
        <v>2022</v>
      </c>
      <c r="B22" s="5" t="s">
        <v>15</v>
      </c>
      <c r="C22" s="15">
        <v>1750</v>
      </c>
      <c r="D22" s="13">
        <f>$C22/$C$4*$D$4</f>
        <v>1580.4100977289911</v>
      </c>
      <c r="E22" s="9">
        <f t="shared" ref="E22:BD22" si="27">$C22/$C$4*E$4</f>
        <v>394.50589454229788</v>
      </c>
      <c r="F22" s="9">
        <f t="shared" si="27"/>
        <v>374.17882445184961</v>
      </c>
      <c r="G22" s="9">
        <f t="shared" si="27"/>
        <v>399.39164403125091</v>
      </c>
      <c r="H22" s="9">
        <f t="shared" si="27"/>
        <v>412.33373470359277</v>
      </c>
      <c r="I22" s="20">
        <f t="shared" si="0"/>
        <v>0.55270445037893356</v>
      </c>
      <c r="J22" s="9">
        <f>$C22/$C$4*J$4</f>
        <v>97675.247122735294</v>
      </c>
      <c r="K22" s="9">
        <f t="shared" si="27"/>
        <v>70326.174008008747</v>
      </c>
      <c r="L22" s="9">
        <f t="shared" si="27"/>
        <v>29564.860967208984</v>
      </c>
      <c r="M22" s="9">
        <f>$C22/$C$4*M$4</f>
        <v>127240.10808994427</v>
      </c>
      <c r="N22" s="9">
        <f t="shared" si="27"/>
        <v>17568.116266696536</v>
      </c>
      <c r="O22" s="9">
        <f t="shared" si="27"/>
        <v>14376.158606591807</v>
      </c>
      <c r="P22" s="9">
        <f t="shared" si="27"/>
        <v>38681.659712693567</v>
      </c>
      <c r="Q22" s="9">
        <f t="shared" si="27"/>
        <v>376542.85094228672</v>
      </c>
      <c r="R22" s="9">
        <f t="shared" si="27"/>
        <v>8244.4204866847758</v>
      </c>
      <c r="S22" s="9">
        <f t="shared" si="27"/>
        <v>8686.0001120103061</v>
      </c>
      <c r="T22" s="9">
        <f t="shared" si="27"/>
        <v>32655.085267844643</v>
      </c>
      <c r="U22" s="9">
        <f t="shared" si="27"/>
        <v>13518.726722858504</v>
      </c>
      <c r="V22" s="9">
        <f t="shared" si="27"/>
        <v>632.84422166839352</v>
      </c>
      <c r="W22" s="9">
        <f t="shared" si="27"/>
        <v>34655.008260759991</v>
      </c>
      <c r="X22" s="9">
        <f t="shared" si="27"/>
        <v>0</v>
      </c>
      <c r="Y22" s="9">
        <f t="shared" si="27"/>
        <v>22090.105289686653</v>
      </c>
      <c r="Z22" s="9">
        <f t="shared" si="27"/>
        <v>7842.8285402257015</v>
      </c>
      <c r="AA22" s="9">
        <f t="shared" si="27"/>
        <v>2781.7899246730699</v>
      </c>
      <c r="AB22" s="9">
        <f t="shared" si="27"/>
        <v>9155.8553386911608</v>
      </c>
      <c r="AC22" s="9">
        <f t="shared" si="27"/>
        <v>0</v>
      </c>
      <c r="AD22" s="9">
        <f t="shared" si="27"/>
        <v>164596.88191313602</v>
      </c>
      <c r="AE22" s="9">
        <f t="shared" si="27"/>
        <v>14905.554310996613</v>
      </c>
      <c r="AF22" s="9">
        <f t="shared" si="27"/>
        <v>696307.95133152255</v>
      </c>
      <c r="AG22" s="9">
        <f>$C22/$C$4*AG$4</f>
        <v>728252.2262048109</v>
      </c>
      <c r="AH22" s="9">
        <f t="shared" si="27"/>
        <v>1169.5906023354148</v>
      </c>
      <c r="AI22" s="9">
        <f t="shared" si="27"/>
        <v>339.18127467727032</v>
      </c>
      <c r="AJ22" s="9">
        <f t="shared" si="27"/>
        <v>1114.8525664361123</v>
      </c>
      <c r="AK22" s="9">
        <f t="shared" si="27"/>
        <v>501.68365489625046</v>
      </c>
      <c r="AL22" s="9">
        <f t="shared" si="27"/>
        <v>237293.69802021788</v>
      </c>
      <c r="AM22" s="9">
        <f>$C22/$C$4*AM$4</f>
        <v>239578.14118898939</v>
      </c>
      <c r="AN22" s="9">
        <f t="shared" si="27"/>
        <v>44.251071098541068</v>
      </c>
      <c r="AO22" s="9">
        <f t="shared" si="27"/>
        <v>23.895578393212176</v>
      </c>
      <c r="AP22" s="9">
        <f t="shared" si="27"/>
        <v>13.275321329562319</v>
      </c>
      <c r="AQ22" s="9">
        <f t="shared" si="27"/>
        <v>16.318501302119795</v>
      </c>
      <c r="AR22" s="9">
        <f t="shared" si="27"/>
        <v>8.9751757161658876</v>
      </c>
      <c r="AS22" s="9">
        <f t="shared" si="27"/>
        <v>3.5900702864663554</v>
      </c>
      <c r="AT22" s="9">
        <f t="shared" si="27"/>
        <v>16.95948027218504</v>
      </c>
      <c r="AU22" s="9">
        <f>$C22/$C$4*AU$4</f>
        <v>60.569572400660867</v>
      </c>
      <c r="AV22" s="9">
        <f t="shared" si="27"/>
        <v>6.0765590434319963</v>
      </c>
      <c r="AW22" s="9">
        <f t="shared" si="27"/>
        <v>9.6048836492957363</v>
      </c>
      <c r="AX22" s="9">
        <f t="shared" si="27"/>
        <v>13.0842037467447</v>
      </c>
      <c r="AY22" s="9">
        <f t="shared" si="27"/>
        <v>6.5175996191649634</v>
      </c>
      <c r="AZ22" s="9">
        <f t="shared" si="27"/>
        <v>19.601803365909664</v>
      </c>
      <c r="BA22" s="9">
        <f t="shared" si="27"/>
        <v>6.6646131444092855</v>
      </c>
      <c r="BB22" s="9">
        <f t="shared" si="27"/>
        <v>1.8744224468651116</v>
      </c>
      <c r="BC22" s="9">
        <f t="shared" si="27"/>
        <v>0.5248382851222313</v>
      </c>
      <c r="BD22" s="9">
        <f t="shared" si="27"/>
        <v>7.4976897874604465</v>
      </c>
    </row>
    <row r="29" spans="1:56">
      <c r="D29" s="7"/>
      <c r="E29" s="7"/>
      <c r="F29" s="7"/>
      <c r="G29" s="7"/>
      <c r="H29" s="7"/>
      <c r="I29" s="7"/>
    </row>
    <row r="30" spans="1:56">
      <c r="D30" s="7"/>
      <c r="E30" s="7"/>
      <c r="F30" s="7"/>
      <c r="G30" s="7"/>
      <c r="H30" s="7"/>
      <c r="I30" s="7"/>
    </row>
    <row r="31" spans="1:56">
      <c r="B31" s="5"/>
      <c r="D31" s="7"/>
      <c r="E31" s="7"/>
      <c r="F31" s="7"/>
      <c r="G31" s="7"/>
      <c r="H31" s="7"/>
      <c r="I31" s="7"/>
    </row>
    <row r="32" spans="1:56">
      <c r="D32" s="7"/>
      <c r="E32" s="7"/>
      <c r="F32" s="7"/>
      <c r="G32" s="7"/>
      <c r="H32" s="7"/>
      <c r="I32" s="7"/>
    </row>
    <row r="33" spans="2:9">
      <c r="D33" s="7"/>
      <c r="E33" s="7"/>
      <c r="F33" s="7"/>
      <c r="G33" s="7"/>
      <c r="H33" s="7"/>
      <c r="I33" s="7"/>
    </row>
    <row r="34" spans="2:9">
      <c r="D34" s="7"/>
      <c r="E34" s="7"/>
      <c r="F34" s="7"/>
      <c r="G34" s="7"/>
      <c r="H34" s="7"/>
      <c r="I34" s="7"/>
    </row>
    <row r="35" spans="2:9">
      <c r="B35" s="5"/>
      <c r="D35" s="7"/>
      <c r="E35" s="7"/>
      <c r="F35" s="7"/>
      <c r="G35" s="7"/>
      <c r="H35" s="7"/>
      <c r="I35" s="7"/>
    </row>
    <row r="36" spans="2:9">
      <c r="D36" s="7"/>
      <c r="E36" s="7"/>
      <c r="F36" s="7"/>
      <c r="G36" s="7"/>
      <c r="H36" s="7"/>
      <c r="I36" s="7"/>
    </row>
  </sheetData>
  <autoFilter ref="A1:BD36" xr:uid="{E04C0755-6B78-4746-BC32-A5FB9BAAE195}"/>
  <phoneticPr fontId="2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53"/>
  <sheetViews>
    <sheetView zoomScaleNormal="100" workbookViewId="0">
      <selection activeCell="Y19" sqref="Y19"/>
    </sheetView>
  </sheetViews>
  <sheetFormatPr defaultColWidth="10.875" defaultRowHeight="15.75"/>
  <cols>
    <col min="1" max="3" width="10.875" style="5"/>
    <col min="4" max="7" width="10.875" style="5" customWidth="1"/>
    <col min="8" max="25" width="11" style="5" bestFit="1" customWidth="1"/>
    <col min="26" max="26" width="11" style="5" customWidth="1"/>
    <col min="27" max="27" width="12" style="5" bestFit="1" customWidth="1"/>
    <col min="28" max="50" width="11" style="5" bestFit="1" customWidth="1"/>
    <col min="51" max="16384" width="10.875" style="5"/>
  </cols>
  <sheetData>
    <row r="1" spans="1:50" s="1" customFormat="1">
      <c r="A1" s="1" t="s">
        <v>13</v>
      </c>
      <c r="B1" s="1" t="s">
        <v>14</v>
      </c>
      <c r="C1" t="s">
        <v>32</v>
      </c>
      <c r="D1" s="3" t="s">
        <v>105</v>
      </c>
      <c r="E1" s="3" t="s">
        <v>108</v>
      </c>
      <c r="F1" s="2" t="s">
        <v>106</v>
      </c>
      <c r="G1" s="2" t="s">
        <v>107</v>
      </c>
      <c r="H1" s="4" t="s">
        <v>91</v>
      </c>
      <c r="I1" s="4" t="s">
        <v>92</v>
      </c>
      <c r="J1" s="2" t="s">
        <v>94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5</v>
      </c>
      <c r="P1" s="4" t="s">
        <v>99</v>
      </c>
      <c r="Q1" s="4" t="s">
        <v>6</v>
      </c>
      <c r="R1" s="2" t="s">
        <v>101</v>
      </c>
      <c r="S1" s="4" t="s">
        <v>100</v>
      </c>
      <c r="T1" s="4" t="s">
        <v>109</v>
      </c>
      <c r="U1" s="4" t="s">
        <v>102</v>
      </c>
      <c r="V1" s="4" t="s">
        <v>110</v>
      </c>
      <c r="W1" s="2" t="s">
        <v>103</v>
      </c>
      <c r="X1" s="4" t="s">
        <v>7</v>
      </c>
      <c r="Y1" s="4" t="s">
        <v>8</v>
      </c>
      <c r="Z1" s="4" t="s">
        <v>93</v>
      </c>
      <c r="AA1" s="4" t="s">
        <v>104</v>
      </c>
      <c r="AB1" s="4" t="s">
        <v>114</v>
      </c>
      <c r="AC1" s="3" t="s">
        <v>111</v>
      </c>
      <c r="AD1" s="4" t="s">
        <v>115</v>
      </c>
      <c r="AE1" s="3" t="s">
        <v>112</v>
      </c>
      <c r="AF1" s="4" t="s">
        <v>128</v>
      </c>
      <c r="AG1" s="4" t="s">
        <v>113</v>
      </c>
      <c r="AH1" s="4" t="s">
        <v>116</v>
      </c>
      <c r="AI1" s="2" t="s">
        <v>118</v>
      </c>
      <c r="AJ1" s="2" t="s">
        <v>119</v>
      </c>
      <c r="AK1" s="4" t="s">
        <v>129</v>
      </c>
      <c r="AL1" s="2" t="s">
        <v>120</v>
      </c>
      <c r="AM1" s="2" t="s">
        <v>121</v>
      </c>
      <c r="AN1" s="3" t="s">
        <v>11</v>
      </c>
      <c r="AO1" s="4" t="s">
        <v>117</v>
      </c>
      <c r="AP1" s="2" t="s">
        <v>122</v>
      </c>
      <c r="AQ1" s="2" t="s">
        <v>12</v>
      </c>
      <c r="AR1" s="2" t="s">
        <v>9</v>
      </c>
      <c r="AS1" s="2" t="s">
        <v>10</v>
      </c>
      <c r="AT1" s="2" t="s">
        <v>123</v>
      </c>
      <c r="AU1" s="2" t="s">
        <v>124</v>
      </c>
      <c r="AV1" s="3" t="s">
        <v>125</v>
      </c>
      <c r="AW1" s="2" t="s">
        <v>127</v>
      </c>
      <c r="AX1" s="3" t="s">
        <v>126</v>
      </c>
    </row>
    <row r="2" spans="1:50">
      <c r="A2" s="11" t="s">
        <v>55</v>
      </c>
      <c r="B2" s="5" t="s">
        <v>4</v>
      </c>
      <c r="C2" s="9">
        <f>'yearly data'!$E$2/3</f>
        <v>2210.9</v>
      </c>
      <c r="D2" s="10">
        <f>$C2/'yearly data'!$D$2*'yearly data'!J$2</f>
        <v>161462.35577510696</v>
      </c>
      <c r="E2" s="10">
        <f>$C2/'yearly data'!$D$2*'yearly data'!K$2</f>
        <v>114638.2584217952</v>
      </c>
      <c r="F2" s="10">
        <f>$C2/'yearly data'!$D$2*'yearly data'!L$2</f>
        <v>49115.347921052038</v>
      </c>
      <c r="G2" s="10">
        <f>$C2/'yearly data'!$D$2*'yearly data'!M$2</f>
        <v>210577.70369615901</v>
      </c>
      <c r="H2" s="10">
        <f>$C2/'yearly data'!$D$2*'yearly data'!N$2</f>
        <v>28033.790981040118</v>
      </c>
      <c r="I2" s="10">
        <f>$C2/'yearly data'!$D$2*'yearly data'!O$2</f>
        <v>26924.44605524245</v>
      </c>
      <c r="J2" s="10">
        <f>$C2/'yearly data'!$D$2*'yearly data'!P$2</f>
        <v>67161.031220056888</v>
      </c>
      <c r="K2" s="10">
        <f>$C2/'yearly data'!$D$2*'yearly data'!Q$2</f>
        <v>611154.39157103735</v>
      </c>
      <c r="L2" s="10">
        <f>$C2/'yearly data'!$D$2*'yearly data'!R$2</f>
        <v>12013.052081211381</v>
      </c>
      <c r="M2" s="10">
        <f>$C2/'yearly data'!$D$2*'yearly data'!S$2</f>
        <v>13850.839874606732</v>
      </c>
      <c r="N2" s="10">
        <f>$C2/'yearly data'!$D$2*'yearly data'!T$2</f>
        <v>58601.285405491049</v>
      </c>
      <c r="O2" s="10">
        <f>$C2/'yearly data'!$D$2*'yearly data'!U$2</f>
        <v>22091.151731890783</v>
      </c>
      <c r="P2" s="10">
        <f>$C2/'yearly data'!$D$2*'yearly data'!V$2</f>
        <v>2447.2978090129241</v>
      </c>
      <c r="Q2" s="10">
        <f>$C2/'yearly data'!$D$2*'yearly data'!W$2</f>
        <v>51307.098564239532</v>
      </c>
      <c r="R2" s="10">
        <f>$C2/'yearly data'!$D$2*'yearly data'!X$2</f>
        <v>0</v>
      </c>
      <c r="S2" s="10">
        <f>$C2/'yearly data'!$D$2*'yearly data'!Y$2</f>
        <v>24018.514478320245</v>
      </c>
      <c r="T2" s="10">
        <f>$C2/'yearly data'!$D$2*'yearly data'!Z$2</f>
        <v>13262.59765510061</v>
      </c>
      <c r="U2" s="10">
        <f>$C2/'yearly data'!$D$2*'yearly data'!AA$2</f>
        <v>4985.1714085240264</v>
      </c>
      <c r="V2" s="10">
        <f>$C2/'yearly data'!$D$2*'yearly data'!AB$2</f>
        <v>13421.981021253481</v>
      </c>
      <c r="W2" s="10">
        <f>$C2/'yearly data'!$D$2*'yearly data'!AC$2</f>
        <v>0</v>
      </c>
      <c r="X2" s="10">
        <f>$C2/'yearly data'!$D$2*'yearly data'!AD$2</f>
        <v>261074.62433323526</v>
      </c>
      <c r="Y2" s="10">
        <f>$C2/'yearly data'!$D$2*'yearly data'!AE$2</f>
        <v>17833.255547256362</v>
      </c>
      <c r="Z2" s="10">
        <f>$C2/'yearly data'!$D$2*'yearly data'!AF$2</f>
        <v>1106061.2614811799</v>
      </c>
      <c r="AA2" s="10">
        <f>$C2/'yearly data'!$D$2*'yearly data'!AG$2</f>
        <v>1161019.4985174623</v>
      </c>
      <c r="AB2" s="10">
        <f>$C2/'yearly data'!$D$2*'yearly data'!AH$2</f>
        <v>1906.1783534400158</v>
      </c>
      <c r="AC2" s="10">
        <f>$C2/'yearly data'!$D$2*'yearly data'!AI$2</f>
        <v>0</v>
      </c>
      <c r="AD2" s="10">
        <f>$C2/'yearly data'!$D$2*'yearly data'!AJ$2</f>
        <v>1153.8821929487035</v>
      </c>
      <c r="AE2" s="10">
        <f>$C2/'yearly data'!$D$2*'yearly data'!AK$2</f>
        <v>0</v>
      </c>
      <c r="AF2" s="10">
        <f>$C2/'yearly data'!$D$2*'yearly data'!AL$2</f>
        <v>352128.06451113982</v>
      </c>
      <c r="AG2" s="10">
        <f>$C2/'yearly data'!$D$2*'yearly data'!AM$2</f>
        <v>355188.04165440652</v>
      </c>
      <c r="AH2" s="10">
        <f>$C2/'yearly data'!$D$2*'yearly data'!AN$2</f>
        <v>68.724172532687504</v>
      </c>
      <c r="AI2" s="10">
        <f>$C2/'yearly data'!$D$2*'yearly data'!AO$2</f>
        <v>37.111053167651249</v>
      </c>
      <c r="AJ2" s="10">
        <f>$C2/'yearly data'!$D$2*'yearly data'!AP$2</f>
        <v>19.242768309152503</v>
      </c>
      <c r="AK2" s="10">
        <f>$C2/'yearly data'!$D$2*'yearly data'!AQ$2</f>
        <v>27.523030261877278</v>
      </c>
      <c r="AL2" s="10">
        <f>$C2/'yearly data'!$D$2*'yearly data'!AR$2</f>
        <v>15.412896946651276</v>
      </c>
      <c r="AM2" s="10">
        <f>$C2/'yearly data'!$D$2*'yearly data'!AS$2</f>
        <v>5.7798363549942282</v>
      </c>
      <c r="AN2" s="10">
        <f>$C2/'yearly data'!$D$2*'yearly data'!AT$2</f>
        <v>25.024272726586847</v>
      </c>
      <c r="AO2" s="10">
        <f>$C2/'yearly data'!$D$2*'yearly data'!AU$2</f>
        <v>96.247202794564785</v>
      </c>
      <c r="AP2" s="10">
        <f>$C2/'yearly data'!$D$2*'yearly data'!AV$2</f>
        <v>9.7331443380638749</v>
      </c>
      <c r="AQ2" s="10">
        <f>$C2/'yearly data'!$D$2*'yearly data'!AW$2</f>
        <v>14.599716507095811</v>
      </c>
      <c r="AR2" s="10">
        <f>$C2/'yearly data'!$D$2*'yearly data'!AX$2</f>
        <v>21.60140859947338</v>
      </c>
      <c r="AS2" s="10">
        <f>$C2/'yearly data'!$D$2*'yearly data'!AY$2</f>
        <v>10.759002738733844</v>
      </c>
      <c r="AT2" s="10">
        <f>$C2/'yearly data'!$D$2*'yearly data'!AZ$2</f>
        <v>32.443814460212913</v>
      </c>
      <c r="AU2" s="10">
        <f>$C2/'yearly data'!$D$2*'yearly data'!BA$2</f>
        <v>12.010049568819177</v>
      </c>
      <c r="AV2" s="10">
        <f>$C2/'yearly data'!$D$2*'yearly data'!BB$2</f>
        <v>2.2819094180756436</v>
      </c>
      <c r="AW2" s="10">
        <f>$C2/'yearly data'!$D$2*'yearly data'!BC$2</f>
        <v>0.63386372724323425</v>
      </c>
      <c r="AX2" s="10">
        <f>$C2/'yearly data'!$D$2*'yearly data'!BD$2</f>
        <v>12.677274544864686</v>
      </c>
    </row>
    <row r="3" spans="1:50">
      <c r="A3" s="11" t="s">
        <v>56</v>
      </c>
      <c r="B3" s="5" t="s">
        <v>4</v>
      </c>
      <c r="C3" s="9">
        <f>'yearly data'!$E$2/3</f>
        <v>2210.9</v>
      </c>
      <c r="D3" s="10">
        <f>$C3/'yearly data'!$D$2*'yearly data'!J$2</f>
        <v>161462.35577510696</v>
      </c>
      <c r="E3" s="10">
        <f>$C3/'yearly data'!$D$2*'yearly data'!K$2</f>
        <v>114638.2584217952</v>
      </c>
      <c r="F3" s="10">
        <f>$C3/'yearly data'!$D$2*'yearly data'!L$2</f>
        <v>49115.347921052038</v>
      </c>
      <c r="G3" s="10">
        <f>$C3/'yearly data'!$D$2*'yearly data'!M$2</f>
        <v>210577.70369615901</v>
      </c>
      <c r="H3" s="10">
        <f>$C3/'yearly data'!$D$2*'yearly data'!N$2</f>
        <v>28033.790981040118</v>
      </c>
      <c r="I3" s="10">
        <f>$C3/'yearly data'!$D$2*'yearly data'!O$2</f>
        <v>26924.44605524245</v>
      </c>
      <c r="J3" s="10">
        <f>$C3/'yearly data'!$D$2*'yearly data'!P$2</f>
        <v>67161.031220056888</v>
      </c>
      <c r="K3" s="10">
        <f>$C3/'yearly data'!$D$2*'yearly data'!Q$2</f>
        <v>611154.39157103735</v>
      </c>
      <c r="L3" s="10">
        <f>$C3/'yearly data'!$D$2*'yearly data'!R$2</f>
        <v>12013.052081211381</v>
      </c>
      <c r="M3" s="10">
        <f>$C3/'yearly data'!$D$2*'yearly data'!S$2</f>
        <v>13850.839874606732</v>
      </c>
      <c r="N3" s="10">
        <f>$C3/'yearly data'!$D$2*'yearly data'!T$2</f>
        <v>58601.285405491049</v>
      </c>
      <c r="O3" s="10">
        <f>$C3/'yearly data'!$D$2*'yearly data'!U$2</f>
        <v>22091.151731890783</v>
      </c>
      <c r="P3" s="10">
        <f>$C3/'yearly data'!$D$2*'yearly data'!V$2</f>
        <v>2447.2978090129241</v>
      </c>
      <c r="Q3" s="10">
        <f>$C3/'yearly data'!$D$2*'yearly data'!W$2</f>
        <v>51307.098564239532</v>
      </c>
      <c r="R3" s="10">
        <f>$C3/'yearly data'!$D$2*'yearly data'!X$2</f>
        <v>0</v>
      </c>
      <c r="S3" s="10">
        <f>$C3/'yearly data'!$D$2*'yearly data'!Y$2</f>
        <v>24018.514478320245</v>
      </c>
      <c r="T3" s="10">
        <f>$C3/'yearly data'!$D$2*'yearly data'!Z$2</f>
        <v>13262.59765510061</v>
      </c>
      <c r="U3" s="10">
        <f>$C3/'yearly data'!$D$2*'yearly data'!AA$2</f>
        <v>4985.1714085240264</v>
      </c>
      <c r="V3" s="10">
        <f>$C3/'yearly data'!$D$2*'yearly data'!AB$2</f>
        <v>13421.981021253481</v>
      </c>
      <c r="W3" s="10">
        <f>$C3/'yearly data'!$D$2*'yearly data'!AC$2</f>
        <v>0</v>
      </c>
      <c r="X3" s="10">
        <f>$C3/'yearly data'!$D$2*'yearly data'!AD$2</f>
        <v>261074.62433323526</v>
      </c>
      <c r="Y3" s="10">
        <f>$C3/'yearly data'!$D$2*'yearly data'!AE$2</f>
        <v>17833.255547256362</v>
      </c>
      <c r="Z3" s="10">
        <f>$C3/'yearly data'!$D$2*'yearly data'!AF$2</f>
        <v>1106061.2614811799</v>
      </c>
      <c r="AA3" s="10">
        <f>$C3/'yearly data'!$D$2*'yearly data'!AG$2</f>
        <v>1161019.4985174623</v>
      </c>
      <c r="AB3" s="10">
        <f>$C3/'yearly data'!$D$2*'yearly data'!AH$2</f>
        <v>1906.1783534400158</v>
      </c>
      <c r="AC3" s="10">
        <f>$C3/'yearly data'!$D$2*'yearly data'!AI$2</f>
        <v>0</v>
      </c>
      <c r="AD3" s="10">
        <f>$C3/'yearly data'!$D$2*'yearly data'!AJ$2</f>
        <v>1153.8821929487035</v>
      </c>
      <c r="AE3" s="10">
        <f>$C3/'yearly data'!$D$2*'yearly data'!AK$2</f>
        <v>0</v>
      </c>
      <c r="AF3" s="10">
        <f>$C3/'yearly data'!$D$2*'yearly data'!AL$2</f>
        <v>352128.06451113982</v>
      </c>
      <c r="AG3" s="10">
        <f>$C3/'yearly data'!$D$2*'yearly data'!AM$2</f>
        <v>355188.04165440652</v>
      </c>
      <c r="AH3" s="10">
        <f>$C3/'yearly data'!$D$2*'yearly data'!AN$2</f>
        <v>68.724172532687504</v>
      </c>
      <c r="AI3" s="10">
        <f>$C3/'yearly data'!$D$2*'yearly data'!AO$2</f>
        <v>37.111053167651249</v>
      </c>
      <c r="AJ3" s="10">
        <f>$C3/'yearly data'!$D$2*'yearly data'!AP$2</f>
        <v>19.242768309152503</v>
      </c>
      <c r="AK3" s="10">
        <f>$C3/'yearly data'!$D$2*'yearly data'!AQ$2</f>
        <v>27.523030261877278</v>
      </c>
      <c r="AL3" s="10">
        <f>$C3/'yearly data'!$D$2*'yearly data'!AR$2</f>
        <v>15.412896946651276</v>
      </c>
      <c r="AM3" s="10">
        <f>$C3/'yearly data'!$D$2*'yearly data'!AS$2</f>
        <v>5.7798363549942282</v>
      </c>
      <c r="AN3" s="10">
        <f>$C3/'yearly data'!$D$2*'yearly data'!AT$2</f>
        <v>25.024272726586847</v>
      </c>
      <c r="AO3" s="10">
        <f>$C3/'yearly data'!$D$2*'yearly data'!AU$2</f>
        <v>96.247202794564785</v>
      </c>
      <c r="AP3" s="10">
        <f>$C3/'yearly data'!$D$2*'yearly data'!AV$2</f>
        <v>9.7331443380638749</v>
      </c>
      <c r="AQ3" s="10">
        <f>$C3/'yearly data'!$D$2*'yearly data'!AW$2</f>
        <v>14.599716507095811</v>
      </c>
      <c r="AR3" s="10">
        <f>$C3/'yearly data'!$D$2*'yearly data'!AX$2</f>
        <v>21.60140859947338</v>
      </c>
      <c r="AS3" s="10">
        <f>$C3/'yearly data'!$D$2*'yearly data'!AY$2</f>
        <v>10.759002738733844</v>
      </c>
      <c r="AT3" s="10">
        <f>$C3/'yearly data'!$D$2*'yearly data'!AZ$2</f>
        <v>32.443814460212913</v>
      </c>
      <c r="AU3" s="10">
        <f>$C3/'yearly data'!$D$2*'yearly data'!BA$2</f>
        <v>12.010049568819177</v>
      </c>
      <c r="AV3" s="10">
        <f>$C3/'yearly data'!$D$2*'yearly data'!BB$2</f>
        <v>2.2819094180756436</v>
      </c>
      <c r="AW3" s="10">
        <f>$C3/'yearly data'!$D$2*'yearly data'!BC$2</f>
        <v>0.63386372724323425</v>
      </c>
      <c r="AX3" s="10">
        <f>$C3/'yearly data'!$D$2*'yearly data'!BD$2</f>
        <v>12.677274544864686</v>
      </c>
    </row>
    <row r="4" spans="1:50">
      <c r="A4" s="11" t="s">
        <v>57</v>
      </c>
      <c r="B4" s="5" t="s">
        <v>4</v>
      </c>
      <c r="C4" s="9">
        <f>'yearly data'!$E$2/3</f>
        <v>2210.9</v>
      </c>
      <c r="D4" s="10">
        <f>$C4/'yearly data'!$D$2*'yearly data'!J$2</f>
        <v>161462.35577510696</v>
      </c>
      <c r="E4" s="10">
        <f>$C4/'yearly data'!$D$2*'yearly data'!K$2</f>
        <v>114638.2584217952</v>
      </c>
      <c r="F4" s="10">
        <f>$C4/'yearly data'!$D$2*'yearly data'!L$2</f>
        <v>49115.347921052038</v>
      </c>
      <c r="G4" s="10">
        <f>$C4/'yearly data'!$D$2*'yearly data'!M$2</f>
        <v>210577.70369615901</v>
      </c>
      <c r="H4" s="10">
        <f>$C4/'yearly data'!$D$2*'yearly data'!N$2</f>
        <v>28033.790981040118</v>
      </c>
      <c r="I4" s="10">
        <f>$C4/'yearly data'!$D$2*'yearly data'!O$2</f>
        <v>26924.44605524245</v>
      </c>
      <c r="J4" s="10">
        <f>$C4/'yearly data'!$D$2*'yearly data'!P$2</f>
        <v>67161.031220056888</v>
      </c>
      <c r="K4" s="10">
        <f>$C4/'yearly data'!$D$2*'yearly data'!Q$2</f>
        <v>611154.39157103735</v>
      </c>
      <c r="L4" s="10">
        <f>$C4/'yearly data'!$D$2*'yearly data'!R$2</f>
        <v>12013.052081211381</v>
      </c>
      <c r="M4" s="10">
        <f>$C4/'yearly data'!$D$2*'yearly data'!S$2</f>
        <v>13850.839874606732</v>
      </c>
      <c r="N4" s="10">
        <f>$C4/'yearly data'!$D$2*'yearly data'!T$2</f>
        <v>58601.285405491049</v>
      </c>
      <c r="O4" s="10">
        <f>$C4/'yearly data'!$D$2*'yearly data'!U$2</f>
        <v>22091.151731890783</v>
      </c>
      <c r="P4" s="10">
        <f>$C4/'yearly data'!$D$2*'yearly data'!V$2</f>
        <v>2447.2978090129241</v>
      </c>
      <c r="Q4" s="10">
        <f>$C4/'yearly data'!$D$2*'yearly data'!W$2</f>
        <v>51307.098564239532</v>
      </c>
      <c r="R4" s="10">
        <f>$C4/'yearly data'!$D$2*'yearly data'!X$2</f>
        <v>0</v>
      </c>
      <c r="S4" s="10">
        <f>$C4/'yearly data'!$D$2*'yearly data'!Y$2</f>
        <v>24018.514478320245</v>
      </c>
      <c r="T4" s="10">
        <f>$C4/'yearly data'!$D$2*'yearly data'!Z$2</f>
        <v>13262.59765510061</v>
      </c>
      <c r="U4" s="10">
        <f>$C4/'yearly data'!$D$2*'yearly data'!AA$2</f>
        <v>4985.1714085240264</v>
      </c>
      <c r="V4" s="10">
        <f>$C4/'yearly data'!$D$2*'yearly data'!AB$2</f>
        <v>13421.981021253481</v>
      </c>
      <c r="W4" s="10">
        <f>$C4/'yearly data'!$D$2*'yearly data'!AC$2</f>
        <v>0</v>
      </c>
      <c r="X4" s="10">
        <f>$C4/'yearly data'!$D$2*'yearly data'!AD$2</f>
        <v>261074.62433323526</v>
      </c>
      <c r="Y4" s="10">
        <f>$C4/'yearly data'!$D$2*'yearly data'!AE$2</f>
        <v>17833.255547256362</v>
      </c>
      <c r="Z4" s="10">
        <f>$C4/'yearly data'!$D$2*'yearly data'!AF$2</f>
        <v>1106061.2614811799</v>
      </c>
      <c r="AA4" s="10">
        <f>$C4/'yearly data'!$D$2*'yearly data'!AG$2</f>
        <v>1161019.4985174623</v>
      </c>
      <c r="AB4" s="10">
        <f>$C4/'yearly data'!$D$2*'yearly data'!AH$2</f>
        <v>1906.1783534400158</v>
      </c>
      <c r="AC4" s="10">
        <f>$C4/'yearly data'!$D$2*'yearly data'!AI$2</f>
        <v>0</v>
      </c>
      <c r="AD4" s="10">
        <f>$C4/'yearly data'!$D$2*'yearly data'!AJ$2</f>
        <v>1153.8821929487035</v>
      </c>
      <c r="AE4" s="10">
        <f>$C4/'yearly data'!$D$2*'yearly data'!AK$2</f>
        <v>0</v>
      </c>
      <c r="AF4" s="10">
        <f>$C4/'yearly data'!$D$2*'yearly data'!AL$2</f>
        <v>352128.06451113982</v>
      </c>
      <c r="AG4" s="10">
        <f>$C4/'yearly data'!$D$2*'yearly data'!AM$2</f>
        <v>355188.04165440652</v>
      </c>
      <c r="AH4" s="10">
        <f>$C4/'yearly data'!$D$2*'yearly data'!AN$2</f>
        <v>68.724172532687504</v>
      </c>
      <c r="AI4" s="10">
        <f>$C4/'yearly data'!$D$2*'yearly data'!AO$2</f>
        <v>37.111053167651249</v>
      </c>
      <c r="AJ4" s="10">
        <f>$C4/'yearly data'!$D$2*'yearly data'!AP$2</f>
        <v>19.242768309152503</v>
      </c>
      <c r="AK4" s="10">
        <f>$C4/'yearly data'!$D$2*'yearly data'!AQ$2</f>
        <v>27.523030261877278</v>
      </c>
      <c r="AL4" s="10">
        <f>$C4/'yearly data'!$D$2*'yearly data'!AR$2</f>
        <v>15.412896946651276</v>
      </c>
      <c r="AM4" s="10">
        <f>$C4/'yearly data'!$D$2*'yearly data'!AS$2</f>
        <v>5.7798363549942282</v>
      </c>
      <c r="AN4" s="10">
        <f>$C4/'yearly data'!$D$2*'yearly data'!AT$2</f>
        <v>25.024272726586847</v>
      </c>
      <c r="AO4" s="10">
        <f>$C4/'yearly data'!$D$2*'yearly data'!AU$2</f>
        <v>96.247202794564785</v>
      </c>
      <c r="AP4" s="10">
        <f>$C4/'yearly data'!$D$2*'yearly data'!AV$2</f>
        <v>9.7331443380638749</v>
      </c>
      <c r="AQ4" s="10">
        <f>$C4/'yearly data'!$D$2*'yearly data'!AW$2</f>
        <v>14.599716507095811</v>
      </c>
      <c r="AR4" s="10">
        <f>$C4/'yearly data'!$D$2*'yearly data'!AX$2</f>
        <v>21.60140859947338</v>
      </c>
      <c r="AS4" s="10">
        <f>$C4/'yearly data'!$D$2*'yearly data'!AY$2</f>
        <v>10.759002738733844</v>
      </c>
      <c r="AT4" s="10">
        <f>$C4/'yearly data'!$D$2*'yearly data'!AZ$2</f>
        <v>32.443814460212913</v>
      </c>
      <c r="AU4" s="10">
        <f>$C4/'yearly data'!$D$2*'yearly data'!BA$2</f>
        <v>12.010049568819177</v>
      </c>
      <c r="AV4" s="10">
        <f>$C4/'yearly data'!$D$2*'yearly data'!BB$2</f>
        <v>2.2819094180756436</v>
      </c>
      <c r="AW4" s="10">
        <f>$C4/'yearly data'!$D$2*'yearly data'!BC$2</f>
        <v>0.63386372724323425</v>
      </c>
      <c r="AX4" s="10">
        <f>$C4/'yearly data'!$D$2*'yearly data'!BD$2</f>
        <v>12.677274544864686</v>
      </c>
    </row>
    <row r="5" spans="1:50">
      <c r="A5" s="11" t="s">
        <v>58</v>
      </c>
      <c r="B5" s="5" t="s">
        <v>4</v>
      </c>
      <c r="C5" s="9">
        <f>'yearly data'!$F$2/3</f>
        <v>2101.9666666666667</v>
      </c>
      <c r="D5" s="10">
        <f>$C5/'yearly data'!$D$2*'yearly data'!J$2</f>
        <v>153506.93824268354</v>
      </c>
      <c r="E5" s="10">
        <f>$C5/'yearly data'!$D$2*'yearly data'!K$2</f>
        <v>108989.91267236546</v>
      </c>
      <c r="F5" s="10">
        <f>$C5/'yearly data'!$D$2*'yearly data'!L$2</f>
        <v>46695.383849015045</v>
      </c>
      <c r="G5" s="10">
        <f>$C5/'yearly data'!$D$2*'yearly data'!M$2</f>
        <v>200202.32209169856</v>
      </c>
      <c r="H5" s="10">
        <f>$C5/'yearly data'!$D$2*'yearly data'!N$2</f>
        <v>26652.537058413753</v>
      </c>
      <c r="I5" s="10">
        <f>$C5/'yearly data'!$D$2*'yearly data'!O$2</f>
        <v>25597.850706311667</v>
      </c>
      <c r="J5" s="10">
        <f>$C5/'yearly data'!$D$2*'yearly data'!P$2</f>
        <v>63851.937637848358</v>
      </c>
      <c r="K5" s="10">
        <f>$C5/'yearly data'!$D$2*'yearly data'!Q$2</f>
        <v>581042.18158635322</v>
      </c>
      <c r="L5" s="10">
        <f>$C5/'yearly data'!$D$2*'yearly data'!R$2</f>
        <v>11421.15656051244</v>
      </c>
      <c r="M5" s="10">
        <f>$C5/'yearly data'!$D$2*'yearly data'!S$2</f>
        <v>13168.394645511269</v>
      </c>
      <c r="N5" s="10">
        <f>$C5/'yearly data'!$D$2*'yearly data'!T$2</f>
        <v>55713.939366846993</v>
      </c>
      <c r="O5" s="10">
        <f>$C5/'yearly data'!$D$2*'yearly data'!U$2</f>
        <v>21002.697801216716</v>
      </c>
      <c r="P5" s="10">
        <f>$C5/'yearly data'!$D$2*'yearly data'!V$2</f>
        <v>2326.716910738402</v>
      </c>
      <c r="Q5" s="10">
        <f>$C5/'yearly data'!$D$2*'yearly data'!W$2</f>
        <v>48779.14466751671</v>
      </c>
      <c r="R5" s="10">
        <f>$C5/'yearly data'!$D$2*'yearly data'!X$2</f>
        <v>0</v>
      </c>
      <c r="S5" s="10">
        <f>$C5/'yearly data'!$D$2*'yearly data'!Y$2</f>
        <v>22835.097388520458</v>
      </c>
      <c r="T5" s="10">
        <f>$C5/'yearly data'!$D$2*'yearly data'!Z$2</f>
        <v>12609.135729536831</v>
      </c>
      <c r="U5" s="10">
        <f>$C5/'yearly data'!$D$2*'yearly data'!AA$2</f>
        <v>4739.546848947135</v>
      </c>
      <c r="V5" s="10">
        <f>$C5/'yearly data'!$D$2*'yearly data'!AB$2</f>
        <v>12760.666112129649</v>
      </c>
      <c r="W5" s="10">
        <f>$C5/'yearly data'!$D$2*'yearly data'!AC$2</f>
        <v>0</v>
      </c>
      <c r="X5" s="10">
        <f>$C5/'yearly data'!$D$2*'yearly data'!AD$2</f>
        <v>248211.2071378094</v>
      </c>
      <c r="Y5" s="10">
        <f>$C5/'yearly data'!$D$2*'yearly data'!AE$2</f>
        <v>16954.592572473339</v>
      </c>
      <c r="Z5" s="10">
        <f>$C5/'yearly data'!$D$2*'yearly data'!AF$2</f>
        <v>1051564.4773281126</v>
      </c>
      <c r="AA5" s="10">
        <f>$C5/'yearly data'!$D$2*'yearly data'!AG$2</f>
        <v>1103814.865092838</v>
      </c>
      <c r="AB5" s="10">
        <f>$C5/'yearly data'!$D$2*'yearly data'!AH$2</f>
        <v>1812.2589713023951</v>
      </c>
      <c r="AC5" s="10">
        <f>$C5/'yearly data'!$D$2*'yearly data'!AI$2</f>
        <v>0</v>
      </c>
      <c r="AD5" s="10">
        <f>$C5/'yearly data'!$D$2*'yearly data'!AJ$2</f>
        <v>1097.029221963187</v>
      </c>
      <c r="AE5" s="10">
        <f>$C5/'yearly data'!$D$2*'yearly data'!AK$2</f>
        <v>0</v>
      </c>
      <c r="AF5" s="10">
        <f>$C5/'yearly data'!$D$2*'yearly data'!AL$2</f>
        <v>334778.34999333555</v>
      </c>
      <c r="AG5" s="10">
        <f>$C5/'yearly data'!$D$2*'yearly data'!AM$2</f>
        <v>337687.55889283732</v>
      </c>
      <c r="AH5" s="10">
        <f>$C5/'yearly data'!$D$2*'yearly data'!AN$2</f>
        <v>65.338061358703726</v>
      </c>
      <c r="AI5" s="10">
        <f>$C5/'yearly data'!$D$2*'yearly data'!AO$2</f>
        <v>35.282553133700013</v>
      </c>
      <c r="AJ5" s="10">
        <f>$C5/'yearly data'!$D$2*'yearly data'!AP$2</f>
        <v>18.294657180437042</v>
      </c>
      <c r="AK5" s="10">
        <f>$C5/'yearly data'!$D$2*'yearly data'!AQ$2</f>
        <v>26.166942048995423</v>
      </c>
      <c r="AL5" s="10">
        <f>$C5/'yearly data'!$D$2*'yearly data'!AR$2</f>
        <v>14.653487547437438</v>
      </c>
      <c r="AM5" s="10">
        <f>$C5/'yearly data'!$D$2*'yearly data'!AS$2</f>
        <v>5.4950578302890385</v>
      </c>
      <c r="AN5" s="10">
        <f>$C5/'yearly data'!$D$2*'yearly data'!AT$2</f>
        <v>23.791300886001782</v>
      </c>
      <c r="AO5" s="10">
        <f>$C5/'yearly data'!$D$2*'yearly data'!AU$2</f>
        <v>91.505003407699149</v>
      </c>
      <c r="AP5" s="10">
        <f>$C5/'yearly data'!$D$2*'yearly data'!AV$2</f>
        <v>9.2535822336901994</v>
      </c>
      <c r="AQ5" s="10">
        <f>$C5/'yearly data'!$D$2*'yearly data'!AW$2</f>
        <v>13.880373350535301</v>
      </c>
      <c r="AR5" s="10">
        <f>$C5/'yearly data'!$D$2*'yearly data'!AX$2</f>
        <v>20.537084820272167</v>
      </c>
      <c r="AS5" s="10">
        <f>$C5/'yearly data'!$D$2*'yearly data'!AY$2</f>
        <v>10.228895528243665</v>
      </c>
      <c r="AT5" s="10">
        <f>$C5/'yearly data'!$D$2*'yearly data'!AZ$2</f>
        <v>30.845274112300665</v>
      </c>
      <c r="AU5" s="10">
        <f>$C5/'yearly data'!$D$2*'yearly data'!BA$2</f>
        <v>11.418301985016186</v>
      </c>
      <c r="AV5" s="10">
        <f>$C5/'yearly data'!$D$2*'yearly data'!BB$2</f>
        <v>2.1694773771530751</v>
      </c>
      <c r="AW5" s="10">
        <f>$C5/'yearly data'!$D$2*'yearly data'!BC$2</f>
        <v>0.60263260476474301</v>
      </c>
      <c r="AX5" s="10">
        <f>$C5/'yearly data'!$D$2*'yearly data'!BD$2</f>
        <v>12.052652095294862</v>
      </c>
    </row>
    <row r="6" spans="1:50">
      <c r="A6" s="11" t="s">
        <v>59</v>
      </c>
      <c r="B6" s="5" t="s">
        <v>4</v>
      </c>
      <c r="C6" s="9">
        <f>'yearly data'!$F$2/3</f>
        <v>2101.9666666666667</v>
      </c>
      <c r="D6" s="10">
        <f>$C6/'yearly data'!$D$2*'yearly data'!J$2</f>
        <v>153506.93824268354</v>
      </c>
      <c r="E6" s="10">
        <f>$C6/'yearly data'!$D$2*'yearly data'!K$2</f>
        <v>108989.91267236546</v>
      </c>
      <c r="F6" s="10">
        <f>$C6/'yearly data'!$D$2*'yearly data'!L$2</f>
        <v>46695.383849015045</v>
      </c>
      <c r="G6" s="10">
        <f>$C6/'yearly data'!$D$2*'yearly data'!M$2</f>
        <v>200202.32209169856</v>
      </c>
      <c r="H6" s="10">
        <f>$C6/'yearly data'!$D$2*'yearly data'!N$2</f>
        <v>26652.537058413753</v>
      </c>
      <c r="I6" s="10">
        <f>$C6/'yearly data'!$D$2*'yearly data'!O$2</f>
        <v>25597.850706311667</v>
      </c>
      <c r="J6" s="10">
        <f>$C6/'yearly data'!$D$2*'yearly data'!P$2</f>
        <v>63851.937637848358</v>
      </c>
      <c r="K6" s="10">
        <f>$C6/'yearly data'!$D$2*'yearly data'!Q$2</f>
        <v>581042.18158635322</v>
      </c>
      <c r="L6" s="10">
        <f>$C6/'yearly data'!$D$2*'yearly data'!R$2</f>
        <v>11421.15656051244</v>
      </c>
      <c r="M6" s="10">
        <f>$C6/'yearly data'!$D$2*'yearly data'!S$2</f>
        <v>13168.394645511269</v>
      </c>
      <c r="N6" s="10">
        <f>$C6/'yearly data'!$D$2*'yearly data'!T$2</f>
        <v>55713.939366846993</v>
      </c>
      <c r="O6" s="10">
        <f>$C6/'yearly data'!$D$2*'yearly data'!U$2</f>
        <v>21002.697801216716</v>
      </c>
      <c r="P6" s="10">
        <f>$C6/'yearly data'!$D$2*'yearly data'!V$2</f>
        <v>2326.716910738402</v>
      </c>
      <c r="Q6" s="10">
        <f>$C6/'yearly data'!$D$2*'yearly data'!W$2</f>
        <v>48779.14466751671</v>
      </c>
      <c r="R6" s="10">
        <f>$C6/'yearly data'!$D$2*'yearly data'!X$2</f>
        <v>0</v>
      </c>
      <c r="S6" s="10">
        <f>$C6/'yearly data'!$D$2*'yearly data'!Y$2</f>
        <v>22835.097388520458</v>
      </c>
      <c r="T6" s="10">
        <f>$C6/'yearly data'!$D$2*'yearly data'!Z$2</f>
        <v>12609.135729536831</v>
      </c>
      <c r="U6" s="10">
        <f>$C6/'yearly data'!$D$2*'yearly data'!AA$2</f>
        <v>4739.546848947135</v>
      </c>
      <c r="V6" s="10">
        <f>$C6/'yearly data'!$D$2*'yearly data'!AB$2</f>
        <v>12760.666112129649</v>
      </c>
      <c r="W6" s="10">
        <f>$C6/'yearly data'!$D$2*'yearly data'!AC$2</f>
        <v>0</v>
      </c>
      <c r="X6" s="10">
        <f>$C6/'yearly data'!$D$2*'yearly data'!AD$2</f>
        <v>248211.2071378094</v>
      </c>
      <c r="Y6" s="10">
        <f>$C6/'yearly data'!$D$2*'yearly data'!AE$2</f>
        <v>16954.592572473339</v>
      </c>
      <c r="Z6" s="10">
        <f>$C6/'yearly data'!$D$2*'yearly data'!AF$2</f>
        <v>1051564.4773281126</v>
      </c>
      <c r="AA6" s="10">
        <f>$C6/'yearly data'!$D$2*'yearly data'!AG$2</f>
        <v>1103814.865092838</v>
      </c>
      <c r="AB6" s="10">
        <f>$C6/'yearly data'!$D$2*'yearly data'!AH$2</f>
        <v>1812.2589713023951</v>
      </c>
      <c r="AC6" s="10">
        <f>$C6/'yearly data'!$D$2*'yearly data'!AI$2</f>
        <v>0</v>
      </c>
      <c r="AD6" s="10">
        <f>$C6/'yearly data'!$D$2*'yearly data'!AJ$2</f>
        <v>1097.029221963187</v>
      </c>
      <c r="AE6" s="10">
        <f>$C6/'yearly data'!$D$2*'yearly data'!AK$2</f>
        <v>0</v>
      </c>
      <c r="AF6" s="10">
        <f>$C6/'yearly data'!$D$2*'yearly data'!AL$2</f>
        <v>334778.34999333555</v>
      </c>
      <c r="AG6" s="10">
        <f>$C6/'yearly data'!$D$2*'yearly data'!AM$2</f>
        <v>337687.55889283732</v>
      </c>
      <c r="AH6" s="10">
        <f>$C6/'yearly data'!$D$2*'yearly data'!AN$2</f>
        <v>65.338061358703726</v>
      </c>
      <c r="AI6" s="10">
        <f>$C6/'yearly data'!$D$2*'yearly data'!AO$2</f>
        <v>35.282553133700013</v>
      </c>
      <c r="AJ6" s="10">
        <f>$C6/'yearly data'!$D$2*'yearly data'!AP$2</f>
        <v>18.294657180437042</v>
      </c>
      <c r="AK6" s="10">
        <f>$C6/'yearly data'!$D$2*'yearly data'!AQ$2</f>
        <v>26.166942048995423</v>
      </c>
      <c r="AL6" s="10">
        <f>$C6/'yearly data'!$D$2*'yearly data'!AR$2</f>
        <v>14.653487547437438</v>
      </c>
      <c r="AM6" s="10">
        <f>$C6/'yearly data'!$D$2*'yearly data'!AS$2</f>
        <v>5.4950578302890385</v>
      </c>
      <c r="AN6" s="10">
        <f>$C6/'yearly data'!$D$2*'yearly data'!AT$2</f>
        <v>23.791300886001782</v>
      </c>
      <c r="AO6" s="10">
        <f>$C6/'yearly data'!$D$2*'yearly data'!AU$2</f>
        <v>91.505003407699149</v>
      </c>
      <c r="AP6" s="10">
        <f>$C6/'yearly data'!$D$2*'yearly data'!AV$2</f>
        <v>9.2535822336901994</v>
      </c>
      <c r="AQ6" s="10">
        <f>$C6/'yearly data'!$D$2*'yearly data'!AW$2</f>
        <v>13.880373350535301</v>
      </c>
      <c r="AR6" s="10">
        <f>$C6/'yearly data'!$D$2*'yearly data'!AX$2</f>
        <v>20.537084820272167</v>
      </c>
      <c r="AS6" s="10">
        <f>$C6/'yearly data'!$D$2*'yearly data'!AY$2</f>
        <v>10.228895528243665</v>
      </c>
      <c r="AT6" s="10">
        <f>$C6/'yearly data'!$D$2*'yearly data'!AZ$2</f>
        <v>30.845274112300665</v>
      </c>
      <c r="AU6" s="10">
        <f>$C6/'yearly data'!$D$2*'yearly data'!BA$2</f>
        <v>11.418301985016186</v>
      </c>
      <c r="AV6" s="10">
        <f>$C6/'yearly data'!$D$2*'yearly data'!BB$2</f>
        <v>2.1694773771530751</v>
      </c>
      <c r="AW6" s="10">
        <f>$C6/'yearly data'!$D$2*'yearly data'!BC$2</f>
        <v>0.60263260476474301</v>
      </c>
      <c r="AX6" s="10">
        <f>$C6/'yearly data'!$D$2*'yearly data'!BD$2</f>
        <v>12.052652095294862</v>
      </c>
    </row>
    <row r="7" spans="1:50">
      <c r="A7" s="11" t="s">
        <v>60</v>
      </c>
      <c r="B7" s="5" t="s">
        <v>4</v>
      </c>
      <c r="C7" s="9">
        <f>'yearly data'!$F$2/3</f>
        <v>2101.9666666666667</v>
      </c>
      <c r="D7" s="10">
        <f>$C7/'yearly data'!$D$2*'yearly data'!J$2</f>
        <v>153506.93824268354</v>
      </c>
      <c r="E7" s="10">
        <f>$C7/'yearly data'!$D$2*'yearly data'!K$2</f>
        <v>108989.91267236546</v>
      </c>
      <c r="F7" s="10">
        <f>$C7/'yearly data'!$D$2*'yearly data'!L$2</f>
        <v>46695.383849015045</v>
      </c>
      <c r="G7" s="10">
        <f>$C7/'yearly data'!$D$2*'yearly data'!M$2</f>
        <v>200202.32209169856</v>
      </c>
      <c r="H7" s="10">
        <f>$C7/'yearly data'!$D$2*'yearly data'!N$2</f>
        <v>26652.537058413753</v>
      </c>
      <c r="I7" s="10">
        <f>$C7/'yearly data'!$D$2*'yearly data'!O$2</f>
        <v>25597.850706311667</v>
      </c>
      <c r="J7" s="10">
        <f>$C7/'yearly data'!$D$2*'yearly data'!P$2</f>
        <v>63851.937637848358</v>
      </c>
      <c r="K7" s="10">
        <f>$C7/'yearly data'!$D$2*'yearly data'!Q$2</f>
        <v>581042.18158635322</v>
      </c>
      <c r="L7" s="10">
        <f>$C7/'yearly data'!$D$2*'yearly data'!R$2</f>
        <v>11421.15656051244</v>
      </c>
      <c r="M7" s="10">
        <f>$C7/'yearly data'!$D$2*'yearly data'!S$2</f>
        <v>13168.394645511269</v>
      </c>
      <c r="N7" s="10">
        <f>$C7/'yearly data'!$D$2*'yearly data'!T$2</f>
        <v>55713.939366846993</v>
      </c>
      <c r="O7" s="10">
        <f>$C7/'yearly data'!$D$2*'yearly data'!U$2</f>
        <v>21002.697801216716</v>
      </c>
      <c r="P7" s="10">
        <f>$C7/'yearly data'!$D$2*'yearly data'!V$2</f>
        <v>2326.716910738402</v>
      </c>
      <c r="Q7" s="10">
        <f>$C7/'yearly data'!$D$2*'yearly data'!W$2</f>
        <v>48779.14466751671</v>
      </c>
      <c r="R7" s="10">
        <f>$C7/'yearly data'!$D$2*'yearly data'!X$2</f>
        <v>0</v>
      </c>
      <c r="S7" s="10">
        <f>$C7/'yearly data'!$D$2*'yearly data'!Y$2</f>
        <v>22835.097388520458</v>
      </c>
      <c r="T7" s="10">
        <f>$C7/'yearly data'!$D$2*'yearly data'!Z$2</f>
        <v>12609.135729536831</v>
      </c>
      <c r="U7" s="10">
        <f>$C7/'yearly data'!$D$2*'yearly data'!AA$2</f>
        <v>4739.546848947135</v>
      </c>
      <c r="V7" s="10">
        <f>$C7/'yearly data'!$D$2*'yearly data'!AB$2</f>
        <v>12760.666112129649</v>
      </c>
      <c r="W7" s="10">
        <f>$C7/'yearly data'!$D$2*'yearly data'!AC$2</f>
        <v>0</v>
      </c>
      <c r="X7" s="10">
        <f>$C7/'yearly data'!$D$2*'yearly data'!AD$2</f>
        <v>248211.2071378094</v>
      </c>
      <c r="Y7" s="10">
        <f>$C7/'yearly data'!$D$2*'yearly data'!AE$2</f>
        <v>16954.592572473339</v>
      </c>
      <c r="Z7" s="10">
        <f>$C7/'yearly data'!$D$2*'yearly data'!AF$2</f>
        <v>1051564.4773281126</v>
      </c>
      <c r="AA7" s="10">
        <f>$C7/'yearly data'!$D$2*'yearly data'!AG$2</f>
        <v>1103814.865092838</v>
      </c>
      <c r="AB7" s="10">
        <f>$C7/'yearly data'!$D$2*'yearly data'!AH$2</f>
        <v>1812.2589713023951</v>
      </c>
      <c r="AC7" s="10">
        <f>$C7/'yearly data'!$D$2*'yearly data'!AI$2</f>
        <v>0</v>
      </c>
      <c r="AD7" s="10">
        <f>$C7/'yearly data'!$D$2*'yearly data'!AJ$2</f>
        <v>1097.029221963187</v>
      </c>
      <c r="AE7" s="10">
        <f>$C7/'yearly data'!$D$2*'yearly data'!AK$2</f>
        <v>0</v>
      </c>
      <c r="AF7" s="10">
        <f>$C7/'yearly data'!$D$2*'yearly data'!AL$2</f>
        <v>334778.34999333555</v>
      </c>
      <c r="AG7" s="10">
        <f>$C7/'yearly data'!$D$2*'yearly data'!AM$2</f>
        <v>337687.55889283732</v>
      </c>
      <c r="AH7" s="10">
        <f>$C7/'yearly data'!$D$2*'yearly data'!AN$2</f>
        <v>65.338061358703726</v>
      </c>
      <c r="AI7" s="10">
        <f>$C7/'yearly data'!$D$2*'yearly data'!AO$2</f>
        <v>35.282553133700013</v>
      </c>
      <c r="AJ7" s="10">
        <f>$C7/'yearly data'!$D$2*'yearly data'!AP$2</f>
        <v>18.294657180437042</v>
      </c>
      <c r="AK7" s="10">
        <f>$C7/'yearly data'!$D$2*'yearly data'!AQ$2</f>
        <v>26.166942048995423</v>
      </c>
      <c r="AL7" s="10">
        <f>$C7/'yearly data'!$D$2*'yearly data'!AR$2</f>
        <v>14.653487547437438</v>
      </c>
      <c r="AM7" s="10">
        <f>$C7/'yearly data'!$D$2*'yearly data'!AS$2</f>
        <v>5.4950578302890385</v>
      </c>
      <c r="AN7" s="10">
        <f>$C7/'yearly data'!$D$2*'yearly data'!AT$2</f>
        <v>23.791300886001782</v>
      </c>
      <c r="AO7" s="10">
        <f>$C7/'yearly data'!$D$2*'yearly data'!AU$2</f>
        <v>91.505003407699149</v>
      </c>
      <c r="AP7" s="10">
        <f>$C7/'yearly data'!$D$2*'yearly data'!AV$2</f>
        <v>9.2535822336901994</v>
      </c>
      <c r="AQ7" s="10">
        <f>$C7/'yearly data'!$D$2*'yearly data'!AW$2</f>
        <v>13.880373350535301</v>
      </c>
      <c r="AR7" s="10">
        <f>$C7/'yearly data'!$D$2*'yearly data'!AX$2</f>
        <v>20.537084820272167</v>
      </c>
      <c r="AS7" s="10">
        <f>$C7/'yearly data'!$D$2*'yearly data'!AY$2</f>
        <v>10.228895528243665</v>
      </c>
      <c r="AT7" s="10">
        <f>$C7/'yearly data'!$D$2*'yearly data'!AZ$2</f>
        <v>30.845274112300665</v>
      </c>
      <c r="AU7" s="10">
        <f>$C7/'yearly data'!$D$2*'yearly data'!BA$2</f>
        <v>11.418301985016186</v>
      </c>
      <c r="AV7" s="10">
        <f>$C7/'yearly data'!$D$2*'yearly data'!BB$2</f>
        <v>2.1694773771530751</v>
      </c>
      <c r="AW7" s="10">
        <f>$C7/'yearly data'!$D$2*'yearly data'!BC$2</f>
        <v>0.60263260476474301</v>
      </c>
      <c r="AX7" s="10">
        <f>$C7/'yearly data'!$D$2*'yearly data'!BD$2</f>
        <v>12.052652095294862</v>
      </c>
    </row>
    <row r="8" spans="1:50">
      <c r="A8" s="11" t="s">
        <v>61</v>
      </c>
      <c r="B8" s="5" t="s">
        <v>4</v>
      </c>
      <c r="C8" s="9">
        <f>'yearly data'!$G$2/3</f>
        <v>2274.3333333333335</v>
      </c>
      <c r="D8" s="10">
        <f>$C8/'yearly data'!$D$2*'yearly data'!J$2</f>
        <v>166094.90154138659</v>
      </c>
      <c r="E8" s="10">
        <f>$C8/'yearly data'!$D$2*'yearly data'!K$2</f>
        <v>117927.36550905494</v>
      </c>
      <c r="F8" s="10">
        <f>$C8/'yearly data'!$D$2*'yearly data'!L$2</f>
        <v>50524.525286133561</v>
      </c>
      <c r="G8" s="10">
        <f>$C8/'yearly data'!$D$2*'yearly data'!M$2</f>
        <v>216619.42682752016</v>
      </c>
      <c r="H8" s="10">
        <f>$C8/'yearly data'!$D$2*'yearly data'!N$2</f>
        <v>28838.113568175362</v>
      </c>
      <c r="I8" s="10">
        <f>$C8/'yearly data'!$D$2*'yearly data'!O$2</f>
        <v>27696.940225687769</v>
      </c>
      <c r="J8" s="10">
        <f>$C8/'yearly data'!$D$2*'yearly data'!P$2</f>
        <v>69087.960561226675</v>
      </c>
      <c r="K8" s="10">
        <f>$C8/'yearly data'!$D$2*'yearly data'!Q$2</f>
        <v>628689.13318696583</v>
      </c>
      <c r="L8" s="10">
        <f>$C8/'yearly data'!$D$2*'yearly data'!R$2</f>
        <v>12357.720739684482</v>
      </c>
      <c r="M8" s="10">
        <f>$C8/'yearly data'!$D$2*'yearly data'!S$2</f>
        <v>14248.236836347452</v>
      </c>
      <c r="N8" s="10">
        <f>$C8/'yearly data'!$D$2*'yearly data'!T$2</f>
        <v>60282.625525301235</v>
      </c>
      <c r="O8" s="10">
        <f>$C8/'yearly data'!$D$2*'yearly data'!U$2</f>
        <v>22724.972977323087</v>
      </c>
      <c r="P8" s="10">
        <f>$C8/'yearly data'!$D$2*'yearly data'!V$2</f>
        <v>2517.5136748074215</v>
      </c>
      <c r="Q8" s="10">
        <f>$C8/'yearly data'!$D$2*'yearly data'!W$2</f>
        <v>52779.159844981135</v>
      </c>
      <c r="R8" s="10">
        <f>$C8/'yearly data'!$D$2*'yearly data'!X$2</f>
        <v>0</v>
      </c>
      <c r="S8" s="10">
        <f>$C8/'yearly data'!$D$2*'yearly data'!Y$2</f>
        <v>24707.6340382618</v>
      </c>
      <c r="T8" s="10">
        <f>$C8/'yearly data'!$D$2*'yearly data'!Z$2</f>
        <v>13643.117252514281</v>
      </c>
      <c r="U8" s="10">
        <f>$C8/'yearly data'!$D$2*'yearly data'!AA$2</f>
        <v>5128.2018665640589</v>
      </c>
      <c r="V8" s="10">
        <f>$C8/'yearly data'!$D$2*'yearly data'!AB$2</f>
        <v>13807.073515764698</v>
      </c>
      <c r="W8" s="10">
        <f>$C8/'yearly data'!$D$2*'yearly data'!AC$2</f>
        <v>0</v>
      </c>
      <c r="X8" s="10">
        <f>$C8/'yearly data'!$D$2*'yearly data'!AD$2</f>
        <v>268565.1637833257</v>
      </c>
      <c r="Y8" s="10">
        <f>$C8/'yearly data'!$D$2*'yearly data'!AE$2</f>
        <v>18344.912720148684</v>
      </c>
      <c r="Z8" s="10">
        <f>$C8/'yearly data'!$D$2*'yearly data'!AF$2</f>
        <v>1137795.4659619899</v>
      </c>
      <c r="AA8" s="10">
        <f>$C8/'yearly data'!$D$2*'yearly data'!AG$2</f>
        <v>1194330.5197558531</v>
      </c>
      <c r="AB8" s="10">
        <f>$C8/'yearly data'!$D$2*'yearly data'!AH$2</f>
        <v>1960.8688626835572</v>
      </c>
      <c r="AC8" s="10">
        <f>$C8/'yearly data'!$D$2*'yearly data'!AI$2</f>
        <v>0</v>
      </c>
      <c r="AD8" s="10">
        <f>$C8/'yearly data'!$D$2*'yearly data'!AJ$2</f>
        <v>1186.9884364570996</v>
      </c>
      <c r="AE8" s="10">
        <f>$C8/'yearly data'!$D$2*'yearly data'!AK$2</f>
        <v>0</v>
      </c>
      <c r="AF8" s="10">
        <f>$C8/'yearly data'!$D$2*'yearly data'!AL$2</f>
        <v>362231.03474595671</v>
      </c>
      <c r="AG8" s="10">
        <f>$C8/'yearly data'!$D$2*'yearly data'!AM$2</f>
        <v>365378.80624904123</v>
      </c>
      <c r="AH8" s="10">
        <f>$C8/'yearly data'!$D$2*'yearly data'!AN$2</f>
        <v>70.695950245077711</v>
      </c>
      <c r="AI8" s="10">
        <f>$C8/'yearly data'!$D$2*'yearly data'!AO$2</f>
        <v>38.175813132341958</v>
      </c>
      <c r="AJ8" s="10">
        <f>$C8/'yearly data'!$D$2*'yearly data'!AP$2</f>
        <v>19.794866068621758</v>
      </c>
      <c r="AK8" s="10">
        <f>$C8/'yearly data'!$D$2*'yearly data'!AQ$2</f>
        <v>28.312698520480151</v>
      </c>
      <c r="AL8" s="10">
        <f>$C8/'yearly data'!$D$2*'yearly data'!AR$2</f>
        <v>15.855111171468884</v>
      </c>
      <c r="AM8" s="10">
        <f>$C8/'yearly data'!$D$2*'yearly data'!AS$2</f>
        <v>5.9456666893008316</v>
      </c>
      <c r="AN8" s="10">
        <f>$C8/'yearly data'!$D$2*'yearly data'!AT$2</f>
        <v>25.742248679045044</v>
      </c>
      <c r="AO8" s="10">
        <f>$C8/'yearly data'!$D$2*'yearly data'!AU$2</f>
        <v>99.008648765557865</v>
      </c>
      <c r="AP8" s="10">
        <f>$C8/'yearly data'!$D$2*'yearly data'!AV$2</f>
        <v>10.012399749515254</v>
      </c>
      <c r="AQ8" s="10">
        <f>$C8/'yearly data'!$D$2*'yearly data'!AW$2</f>
        <v>15.018599624272881</v>
      </c>
      <c r="AR8" s="10">
        <f>$C8/'yearly data'!$D$2*'yearly data'!AX$2</f>
        <v>22.221178535770786</v>
      </c>
      <c r="AS8" s="10">
        <f>$C8/'yearly data'!$D$2*'yearly data'!AY$2</f>
        <v>11.067691239824059</v>
      </c>
      <c r="AT8" s="10">
        <f>$C8/'yearly data'!$D$2*'yearly data'!AZ$2</f>
        <v>33.374665831717508</v>
      </c>
      <c r="AU8" s="10">
        <f>$C8/'yearly data'!$D$2*'yearly data'!BA$2</f>
        <v>12.354632081664066</v>
      </c>
      <c r="AV8" s="10">
        <f>$C8/'yearly data'!$D$2*'yearly data'!BB$2</f>
        <v>2.3473800955161725</v>
      </c>
      <c r="AW8" s="10">
        <f>$C8/'yearly data'!$D$2*'yearly data'!BC$2</f>
        <v>0.65205002653227007</v>
      </c>
      <c r="AX8" s="10">
        <f>$C8/'yearly data'!$D$2*'yearly data'!BD$2</f>
        <v>13.041000530645402</v>
      </c>
    </row>
    <row r="9" spans="1:50">
      <c r="A9" s="11" t="s">
        <v>62</v>
      </c>
      <c r="B9" s="5" t="s">
        <v>4</v>
      </c>
      <c r="C9" s="9">
        <f>'yearly data'!$G$2/3</f>
        <v>2274.3333333333335</v>
      </c>
      <c r="D9" s="10">
        <f>$C9/'yearly data'!$D$2*'yearly data'!J$2</f>
        <v>166094.90154138659</v>
      </c>
      <c r="E9" s="10">
        <f>$C9/'yearly data'!$D$2*'yearly data'!K$2</f>
        <v>117927.36550905494</v>
      </c>
      <c r="F9" s="10">
        <f>$C9/'yearly data'!$D$2*'yearly data'!L$2</f>
        <v>50524.525286133561</v>
      </c>
      <c r="G9" s="10">
        <f>$C9/'yearly data'!$D$2*'yearly data'!M$2</f>
        <v>216619.42682752016</v>
      </c>
      <c r="H9" s="10">
        <f>$C9/'yearly data'!$D$2*'yearly data'!N$2</f>
        <v>28838.113568175362</v>
      </c>
      <c r="I9" s="10">
        <f>$C9/'yearly data'!$D$2*'yearly data'!O$2</f>
        <v>27696.940225687769</v>
      </c>
      <c r="J9" s="10">
        <f>$C9/'yearly data'!$D$2*'yearly data'!P$2</f>
        <v>69087.960561226675</v>
      </c>
      <c r="K9" s="10">
        <f>$C9/'yearly data'!$D$2*'yearly data'!Q$2</f>
        <v>628689.13318696583</v>
      </c>
      <c r="L9" s="10">
        <f>$C9/'yearly data'!$D$2*'yearly data'!R$2</f>
        <v>12357.720739684482</v>
      </c>
      <c r="M9" s="10">
        <f>$C9/'yearly data'!$D$2*'yearly data'!S$2</f>
        <v>14248.236836347452</v>
      </c>
      <c r="N9" s="10">
        <f>$C9/'yearly data'!$D$2*'yearly data'!T$2</f>
        <v>60282.625525301235</v>
      </c>
      <c r="O9" s="10">
        <f>$C9/'yearly data'!$D$2*'yearly data'!U$2</f>
        <v>22724.972977323087</v>
      </c>
      <c r="P9" s="10">
        <f>$C9/'yearly data'!$D$2*'yearly data'!V$2</f>
        <v>2517.5136748074215</v>
      </c>
      <c r="Q9" s="10">
        <f>$C9/'yearly data'!$D$2*'yearly data'!W$2</f>
        <v>52779.159844981135</v>
      </c>
      <c r="R9" s="10">
        <f>$C9/'yearly data'!$D$2*'yearly data'!X$2</f>
        <v>0</v>
      </c>
      <c r="S9" s="10">
        <f>$C9/'yearly data'!$D$2*'yearly data'!Y$2</f>
        <v>24707.6340382618</v>
      </c>
      <c r="T9" s="10">
        <f>$C9/'yearly data'!$D$2*'yearly data'!Z$2</f>
        <v>13643.117252514281</v>
      </c>
      <c r="U9" s="10">
        <f>$C9/'yearly data'!$D$2*'yearly data'!AA$2</f>
        <v>5128.2018665640589</v>
      </c>
      <c r="V9" s="10">
        <f>$C9/'yearly data'!$D$2*'yearly data'!AB$2</f>
        <v>13807.073515764698</v>
      </c>
      <c r="W9" s="10">
        <f>$C9/'yearly data'!$D$2*'yearly data'!AC$2</f>
        <v>0</v>
      </c>
      <c r="X9" s="10">
        <f>$C9/'yearly data'!$D$2*'yearly data'!AD$2</f>
        <v>268565.1637833257</v>
      </c>
      <c r="Y9" s="10">
        <f>$C9/'yearly data'!$D$2*'yearly data'!AE$2</f>
        <v>18344.912720148684</v>
      </c>
      <c r="Z9" s="10">
        <f>$C9/'yearly data'!$D$2*'yearly data'!AF$2</f>
        <v>1137795.4659619899</v>
      </c>
      <c r="AA9" s="10">
        <f>$C9/'yearly data'!$D$2*'yearly data'!AG$2</f>
        <v>1194330.5197558531</v>
      </c>
      <c r="AB9" s="10">
        <f>$C9/'yearly data'!$D$2*'yearly data'!AH$2</f>
        <v>1960.8688626835572</v>
      </c>
      <c r="AC9" s="10">
        <f>$C9/'yearly data'!$D$2*'yearly data'!AI$2</f>
        <v>0</v>
      </c>
      <c r="AD9" s="10">
        <f>$C9/'yearly data'!$D$2*'yearly data'!AJ$2</f>
        <v>1186.9884364570996</v>
      </c>
      <c r="AE9" s="10">
        <f>$C9/'yearly data'!$D$2*'yearly data'!AK$2</f>
        <v>0</v>
      </c>
      <c r="AF9" s="10">
        <f>$C9/'yearly data'!$D$2*'yearly data'!AL$2</f>
        <v>362231.03474595671</v>
      </c>
      <c r="AG9" s="10">
        <f>$C9/'yearly data'!$D$2*'yearly data'!AM$2</f>
        <v>365378.80624904123</v>
      </c>
      <c r="AH9" s="10">
        <f>$C9/'yearly data'!$D$2*'yearly data'!AN$2</f>
        <v>70.695950245077711</v>
      </c>
      <c r="AI9" s="10">
        <f>$C9/'yearly data'!$D$2*'yearly data'!AO$2</f>
        <v>38.175813132341958</v>
      </c>
      <c r="AJ9" s="10">
        <f>$C9/'yearly data'!$D$2*'yearly data'!AP$2</f>
        <v>19.794866068621758</v>
      </c>
      <c r="AK9" s="10">
        <f>$C9/'yearly data'!$D$2*'yearly data'!AQ$2</f>
        <v>28.312698520480151</v>
      </c>
      <c r="AL9" s="10">
        <f>$C9/'yearly data'!$D$2*'yearly data'!AR$2</f>
        <v>15.855111171468884</v>
      </c>
      <c r="AM9" s="10">
        <f>$C9/'yearly data'!$D$2*'yearly data'!AS$2</f>
        <v>5.9456666893008316</v>
      </c>
      <c r="AN9" s="10">
        <f>$C9/'yearly data'!$D$2*'yearly data'!AT$2</f>
        <v>25.742248679045044</v>
      </c>
      <c r="AO9" s="10">
        <f>$C9/'yearly data'!$D$2*'yearly data'!AU$2</f>
        <v>99.008648765557865</v>
      </c>
      <c r="AP9" s="10">
        <f>$C9/'yearly data'!$D$2*'yearly data'!AV$2</f>
        <v>10.012399749515254</v>
      </c>
      <c r="AQ9" s="10">
        <f>$C9/'yearly data'!$D$2*'yearly data'!AW$2</f>
        <v>15.018599624272881</v>
      </c>
      <c r="AR9" s="10">
        <f>$C9/'yearly data'!$D$2*'yearly data'!AX$2</f>
        <v>22.221178535770786</v>
      </c>
      <c r="AS9" s="10">
        <f>$C9/'yearly data'!$D$2*'yearly data'!AY$2</f>
        <v>11.067691239824059</v>
      </c>
      <c r="AT9" s="10">
        <f>$C9/'yearly data'!$D$2*'yearly data'!AZ$2</f>
        <v>33.374665831717508</v>
      </c>
      <c r="AU9" s="10">
        <f>$C9/'yearly data'!$D$2*'yearly data'!BA$2</f>
        <v>12.354632081664066</v>
      </c>
      <c r="AV9" s="10">
        <f>$C9/'yearly data'!$D$2*'yearly data'!BB$2</f>
        <v>2.3473800955161725</v>
      </c>
      <c r="AW9" s="10">
        <f>$C9/'yearly data'!$D$2*'yearly data'!BC$2</f>
        <v>0.65205002653227007</v>
      </c>
      <c r="AX9" s="10">
        <f>$C9/'yearly data'!$D$2*'yearly data'!BD$2</f>
        <v>13.041000530645402</v>
      </c>
    </row>
    <row r="10" spans="1:50">
      <c r="A10" s="11" t="s">
        <v>63</v>
      </c>
      <c r="B10" s="5" t="s">
        <v>4</v>
      </c>
      <c r="C10" s="9">
        <f>'yearly data'!$G$2/3</f>
        <v>2274.3333333333335</v>
      </c>
      <c r="D10" s="10">
        <f>$C10/'yearly data'!$D$2*'yearly data'!J$2</f>
        <v>166094.90154138659</v>
      </c>
      <c r="E10" s="10">
        <f>$C10/'yearly data'!$D$2*'yearly data'!K$2</f>
        <v>117927.36550905494</v>
      </c>
      <c r="F10" s="10">
        <f>$C10/'yearly data'!$D$2*'yearly data'!L$2</f>
        <v>50524.525286133561</v>
      </c>
      <c r="G10" s="10">
        <f>$C10/'yearly data'!$D$2*'yearly data'!M$2</f>
        <v>216619.42682752016</v>
      </c>
      <c r="H10" s="10">
        <f>$C10/'yearly data'!$D$2*'yearly data'!N$2</f>
        <v>28838.113568175362</v>
      </c>
      <c r="I10" s="10">
        <f>$C10/'yearly data'!$D$2*'yearly data'!O$2</f>
        <v>27696.940225687769</v>
      </c>
      <c r="J10" s="10">
        <f>$C10/'yearly data'!$D$2*'yearly data'!P$2</f>
        <v>69087.960561226675</v>
      </c>
      <c r="K10" s="10">
        <f>$C10/'yearly data'!$D$2*'yearly data'!Q$2</f>
        <v>628689.13318696583</v>
      </c>
      <c r="L10" s="10">
        <f>$C10/'yearly data'!$D$2*'yearly data'!R$2</f>
        <v>12357.720739684482</v>
      </c>
      <c r="M10" s="10">
        <f>$C10/'yearly data'!$D$2*'yearly data'!S$2</f>
        <v>14248.236836347452</v>
      </c>
      <c r="N10" s="10">
        <f>$C10/'yearly data'!$D$2*'yearly data'!T$2</f>
        <v>60282.625525301235</v>
      </c>
      <c r="O10" s="10">
        <f>$C10/'yearly data'!$D$2*'yearly data'!U$2</f>
        <v>22724.972977323087</v>
      </c>
      <c r="P10" s="10">
        <f>$C10/'yearly data'!$D$2*'yearly data'!V$2</f>
        <v>2517.5136748074215</v>
      </c>
      <c r="Q10" s="10">
        <f>$C10/'yearly data'!$D$2*'yearly data'!W$2</f>
        <v>52779.159844981135</v>
      </c>
      <c r="R10" s="10">
        <f>$C10/'yearly data'!$D$2*'yearly data'!X$2</f>
        <v>0</v>
      </c>
      <c r="S10" s="10">
        <f>$C10/'yearly data'!$D$2*'yearly data'!Y$2</f>
        <v>24707.6340382618</v>
      </c>
      <c r="T10" s="10">
        <f>$C10/'yearly data'!$D$2*'yearly data'!Z$2</f>
        <v>13643.117252514281</v>
      </c>
      <c r="U10" s="10">
        <f>$C10/'yearly data'!$D$2*'yearly data'!AA$2</f>
        <v>5128.2018665640589</v>
      </c>
      <c r="V10" s="10">
        <f>$C10/'yearly data'!$D$2*'yearly data'!AB$2</f>
        <v>13807.073515764698</v>
      </c>
      <c r="W10" s="10">
        <f>$C10/'yearly data'!$D$2*'yearly data'!AC$2</f>
        <v>0</v>
      </c>
      <c r="X10" s="10">
        <f>$C10/'yearly data'!$D$2*'yearly data'!AD$2</f>
        <v>268565.1637833257</v>
      </c>
      <c r="Y10" s="10">
        <f>$C10/'yearly data'!$D$2*'yearly data'!AE$2</f>
        <v>18344.912720148684</v>
      </c>
      <c r="Z10" s="10">
        <f>$C10/'yearly data'!$D$2*'yearly data'!AF$2</f>
        <v>1137795.4659619899</v>
      </c>
      <c r="AA10" s="10">
        <f>$C10/'yearly data'!$D$2*'yearly data'!AG$2</f>
        <v>1194330.5197558531</v>
      </c>
      <c r="AB10" s="10">
        <f>$C10/'yearly data'!$D$2*'yearly data'!AH$2</f>
        <v>1960.8688626835572</v>
      </c>
      <c r="AC10" s="10">
        <f>$C10/'yearly data'!$D$2*'yearly data'!AI$2</f>
        <v>0</v>
      </c>
      <c r="AD10" s="10">
        <f>$C10/'yearly data'!$D$2*'yearly data'!AJ$2</f>
        <v>1186.9884364570996</v>
      </c>
      <c r="AE10" s="10">
        <f>$C10/'yearly data'!$D$2*'yearly data'!AK$2</f>
        <v>0</v>
      </c>
      <c r="AF10" s="10">
        <f>$C10/'yearly data'!$D$2*'yearly data'!AL$2</f>
        <v>362231.03474595671</v>
      </c>
      <c r="AG10" s="10">
        <f>$C10/'yearly data'!$D$2*'yearly data'!AM$2</f>
        <v>365378.80624904123</v>
      </c>
      <c r="AH10" s="10">
        <f>$C10/'yearly data'!$D$2*'yearly data'!AN$2</f>
        <v>70.695950245077711</v>
      </c>
      <c r="AI10" s="10">
        <f>$C10/'yearly data'!$D$2*'yearly data'!AO$2</f>
        <v>38.175813132341958</v>
      </c>
      <c r="AJ10" s="10">
        <f>$C10/'yearly data'!$D$2*'yearly data'!AP$2</f>
        <v>19.794866068621758</v>
      </c>
      <c r="AK10" s="10">
        <f>$C10/'yearly data'!$D$2*'yearly data'!AQ$2</f>
        <v>28.312698520480151</v>
      </c>
      <c r="AL10" s="10">
        <f>$C10/'yearly data'!$D$2*'yearly data'!AR$2</f>
        <v>15.855111171468884</v>
      </c>
      <c r="AM10" s="10">
        <f>$C10/'yearly data'!$D$2*'yearly data'!AS$2</f>
        <v>5.9456666893008316</v>
      </c>
      <c r="AN10" s="10">
        <f>$C10/'yearly data'!$D$2*'yearly data'!AT$2</f>
        <v>25.742248679045044</v>
      </c>
      <c r="AO10" s="10">
        <f>$C10/'yearly data'!$D$2*'yearly data'!AU$2</f>
        <v>99.008648765557865</v>
      </c>
      <c r="AP10" s="10">
        <f>$C10/'yearly data'!$D$2*'yearly data'!AV$2</f>
        <v>10.012399749515254</v>
      </c>
      <c r="AQ10" s="10">
        <f>$C10/'yearly data'!$D$2*'yearly data'!AW$2</f>
        <v>15.018599624272881</v>
      </c>
      <c r="AR10" s="10">
        <f>$C10/'yearly data'!$D$2*'yearly data'!AX$2</f>
        <v>22.221178535770786</v>
      </c>
      <c r="AS10" s="10">
        <f>$C10/'yearly data'!$D$2*'yearly data'!AY$2</f>
        <v>11.067691239824059</v>
      </c>
      <c r="AT10" s="10">
        <f>$C10/'yearly data'!$D$2*'yearly data'!AZ$2</f>
        <v>33.374665831717508</v>
      </c>
      <c r="AU10" s="10">
        <f>$C10/'yearly data'!$D$2*'yearly data'!BA$2</f>
        <v>12.354632081664066</v>
      </c>
      <c r="AV10" s="10">
        <f>$C10/'yearly data'!$D$2*'yearly data'!BB$2</f>
        <v>2.3473800955161725</v>
      </c>
      <c r="AW10" s="10">
        <f>$C10/'yearly data'!$D$2*'yearly data'!BC$2</f>
        <v>0.65205002653227007</v>
      </c>
      <c r="AX10" s="10">
        <f>$C10/'yearly data'!$D$2*'yearly data'!BD$2</f>
        <v>13.041000530645402</v>
      </c>
    </row>
    <row r="11" spans="1:50">
      <c r="A11" s="11" t="s">
        <v>64</v>
      </c>
      <c r="B11" s="5" t="s">
        <v>4</v>
      </c>
      <c r="C11" s="9">
        <f>'yearly data'!$H$2/3</f>
        <v>2249</v>
      </c>
      <c r="D11" s="10">
        <f>$C11/'yearly data'!$D$2*'yearly data'!J$2</f>
        <v>164244.80444082301</v>
      </c>
      <c r="E11" s="10">
        <f>$C11/'yearly data'!$D$2*'yearly data'!K$2</f>
        <v>116613.79673011779</v>
      </c>
      <c r="F11" s="10">
        <f>$C11/'yearly data'!$D$2*'yearly data'!L$2</f>
        <v>49961.742943799378</v>
      </c>
      <c r="G11" s="10">
        <f>$C11/'yearly data'!$D$2*'yearly data'!M$2</f>
        <v>214206.54738462239</v>
      </c>
      <c r="H11" s="10">
        <f>$C11/'yearly data'!$D$2*'yearly data'!N$2</f>
        <v>28516.891725704114</v>
      </c>
      <c r="I11" s="10">
        <f>$C11/'yearly data'!$D$2*'yearly data'!O$2</f>
        <v>27388.429679424793</v>
      </c>
      <c r="J11" s="10">
        <f>$C11/'yearly data'!$D$2*'yearly data'!P$2</f>
        <v>68318.403914201437</v>
      </c>
      <c r="K11" s="10">
        <f>$C11/'yearly data'!$D$2*'yearly data'!Q$2</f>
        <v>621686.29365564394</v>
      </c>
      <c r="L11" s="10">
        <f>$C11/'yearly data'!$D$2*'yearly data'!R$2</f>
        <v>12220.070618591704</v>
      </c>
      <c r="M11" s="10">
        <f>$C11/'yearly data'!$D$2*'yearly data'!S$2</f>
        <v>14089.528643534553</v>
      </c>
      <c r="N11" s="10">
        <f>$C11/'yearly data'!$D$2*'yearly data'!T$2</f>
        <v>59611.149702360752</v>
      </c>
      <c r="O11" s="10">
        <f>$C11/'yearly data'!$D$2*'yearly data'!U$2</f>
        <v>22471.844156236093</v>
      </c>
      <c r="P11" s="10">
        <f>$C11/'yearly data'!$D$2*'yearly data'!V$2</f>
        <v>2489.4716054412534</v>
      </c>
      <c r="Q11" s="10">
        <f>$C11/'yearly data'!$D$2*'yearly data'!W$2</f>
        <v>52191.263589929309</v>
      </c>
      <c r="R11" s="10">
        <f>$C11/'yearly data'!$D$2*'yearly data'!X$2</f>
        <v>0</v>
      </c>
      <c r="S11" s="10">
        <f>$C11/'yearly data'!$D$2*'yearly data'!Y$2</f>
        <v>24432.420761564175</v>
      </c>
      <c r="T11" s="10">
        <f>$C11/'yearly data'!$D$2*'yearly data'!Z$2</f>
        <v>13491.149362848284</v>
      </c>
      <c r="U11" s="10">
        <f>$C11/'yearly data'!$D$2*'yearly data'!AA$2</f>
        <v>5071.0798759647823</v>
      </c>
      <c r="V11" s="10">
        <f>$C11/'yearly data'!$D$2*'yearly data'!AB$2</f>
        <v>13653.279350852177</v>
      </c>
      <c r="W11" s="10">
        <f>$C11/'yearly data'!$D$2*'yearly data'!AC$2</f>
        <v>0</v>
      </c>
      <c r="X11" s="10">
        <f>$C11/'yearly data'!$D$2*'yearly data'!AD$2</f>
        <v>265573.67141229642</v>
      </c>
      <c r="Y11" s="10">
        <f>$C11/'yearly data'!$D$2*'yearly data'!AE$2</f>
        <v>18140.572493454958</v>
      </c>
      <c r="Z11" s="10">
        <f>$C11/'yearly data'!$D$2*'yearly data'!AF$2</f>
        <v>1125121.7952287183</v>
      </c>
      <c r="AA11" s="10">
        <f>$C11/'yearly data'!$D$2*'yearly data'!AG$2</f>
        <v>1181027.1166338474</v>
      </c>
      <c r="AB11" s="10">
        <f>$C11/'yearly data'!$D$2*'yearly data'!AH$2</f>
        <v>1939.027145907366</v>
      </c>
      <c r="AC11" s="10">
        <f>$C11/'yearly data'!$D$2*'yearly data'!AI$2</f>
        <v>0</v>
      </c>
      <c r="AD11" s="10">
        <f>$C11/'yearly data'!$D$2*'yearly data'!AJ$2</f>
        <v>1173.7668152976771</v>
      </c>
      <c r="AE11" s="10">
        <f>$C11/'yearly data'!$D$2*'yearly data'!AK$2</f>
        <v>0</v>
      </c>
      <c r="AF11" s="10">
        <f>$C11/'yearly data'!$D$2*'yearly data'!AL$2</f>
        <v>358196.21741623478</v>
      </c>
      <c r="AG11" s="10">
        <f>$C11/'yearly data'!$D$2*'yearly data'!AM$2</f>
        <v>361308.92653704842</v>
      </c>
      <c r="AH11" s="10">
        <f>$C11/'yearly data'!$D$2*'yearly data'!AN$2</f>
        <v>69.908482530197759</v>
      </c>
      <c r="AI11" s="10">
        <f>$C11/'yearly data'!$D$2*'yearly data'!AO$2</f>
        <v>37.750580566306787</v>
      </c>
      <c r="AJ11" s="10">
        <f>$C11/'yearly data'!$D$2*'yearly data'!AP$2</f>
        <v>19.574375108455371</v>
      </c>
      <c r="AK11" s="10">
        <f>$C11/'yearly data'!$D$2*'yearly data'!AQ$2</f>
        <v>27.997329168647159</v>
      </c>
      <c r="AL11" s="10">
        <f>$C11/'yearly data'!$D$2*'yearly data'!AR$2</f>
        <v>15.67850433444241</v>
      </c>
      <c r="AM11" s="10">
        <f>$C11/'yearly data'!$D$2*'yearly data'!AS$2</f>
        <v>5.8794391254159031</v>
      </c>
      <c r="AN11" s="10">
        <f>$C11/'yearly data'!$D$2*'yearly data'!AT$2</f>
        <v>25.45551104169968</v>
      </c>
      <c r="AO11" s="10">
        <f>$C11/'yearly data'!$D$2*'yearly data'!AU$2</f>
        <v>97.905811698844914</v>
      </c>
      <c r="AP11" s="10">
        <f>$C11/'yearly data'!$D$2*'yearly data'!AV$2</f>
        <v>9.9008736787306777</v>
      </c>
      <c r="AQ11" s="10">
        <f>$C11/'yearly data'!$D$2*'yearly data'!AW$2</f>
        <v>14.851310518096017</v>
      </c>
      <c r="AR11" s="10">
        <f>$C11/'yearly data'!$D$2*'yearly data'!AX$2</f>
        <v>21.973661377817013</v>
      </c>
      <c r="AS11" s="10">
        <f>$C11/'yearly data'!$D$2*'yearly data'!AY$2</f>
        <v>10.944410493198435</v>
      </c>
      <c r="AT11" s="10">
        <f>$C11/'yearly data'!$D$2*'yearly data'!AZ$2</f>
        <v>33.002912262435594</v>
      </c>
      <c r="AU11" s="10">
        <f>$C11/'yearly data'!$D$2*'yearly data'!BA$2</f>
        <v>12.217016364500578</v>
      </c>
      <c r="AV11" s="10">
        <f>$C11/'yearly data'!$D$2*'yearly data'!BB$2</f>
        <v>2.3212331092551097</v>
      </c>
      <c r="AW11" s="10">
        <f>$C11/'yearly data'!$D$2*'yearly data'!BC$2</f>
        <v>0.64478697479308611</v>
      </c>
      <c r="AX11" s="10">
        <f>$C11/'yearly data'!$D$2*'yearly data'!BD$2</f>
        <v>12.895739495861722</v>
      </c>
    </row>
    <row r="12" spans="1:50">
      <c r="A12" s="11" t="s">
        <v>65</v>
      </c>
      <c r="B12" s="5" t="s">
        <v>4</v>
      </c>
      <c r="C12" s="9">
        <f>'yearly data'!$H$2/3</f>
        <v>2249</v>
      </c>
      <c r="D12" s="10">
        <f>$C12/'yearly data'!$D$2*'yearly data'!J$2</f>
        <v>164244.80444082301</v>
      </c>
      <c r="E12" s="10">
        <f>$C12/'yearly data'!$D$2*'yearly data'!K$2</f>
        <v>116613.79673011779</v>
      </c>
      <c r="F12" s="10">
        <f>$C12/'yearly data'!$D$2*'yearly data'!L$2</f>
        <v>49961.742943799378</v>
      </c>
      <c r="G12" s="10">
        <f>$C12/'yearly data'!$D$2*'yearly data'!M$2</f>
        <v>214206.54738462239</v>
      </c>
      <c r="H12" s="10">
        <f>$C12/'yearly data'!$D$2*'yearly data'!N$2</f>
        <v>28516.891725704114</v>
      </c>
      <c r="I12" s="10">
        <f>$C12/'yearly data'!$D$2*'yearly data'!O$2</f>
        <v>27388.429679424793</v>
      </c>
      <c r="J12" s="10">
        <f>$C12/'yearly data'!$D$2*'yearly data'!P$2</f>
        <v>68318.403914201437</v>
      </c>
      <c r="K12" s="10">
        <f>$C12/'yearly data'!$D$2*'yearly data'!Q$2</f>
        <v>621686.29365564394</v>
      </c>
      <c r="L12" s="10">
        <f>$C12/'yearly data'!$D$2*'yearly data'!R$2</f>
        <v>12220.070618591704</v>
      </c>
      <c r="M12" s="10">
        <f>$C12/'yearly data'!$D$2*'yearly data'!S$2</f>
        <v>14089.528643534553</v>
      </c>
      <c r="N12" s="10">
        <f>$C12/'yearly data'!$D$2*'yearly data'!T$2</f>
        <v>59611.149702360752</v>
      </c>
      <c r="O12" s="10">
        <f>$C12/'yearly data'!$D$2*'yearly data'!U$2</f>
        <v>22471.844156236093</v>
      </c>
      <c r="P12" s="10">
        <f>$C12/'yearly data'!$D$2*'yearly data'!V$2</f>
        <v>2489.4716054412534</v>
      </c>
      <c r="Q12" s="10">
        <f>$C12/'yearly data'!$D$2*'yearly data'!W$2</f>
        <v>52191.263589929309</v>
      </c>
      <c r="R12" s="10">
        <f>$C12/'yearly data'!$D$2*'yearly data'!X$2</f>
        <v>0</v>
      </c>
      <c r="S12" s="10">
        <f>$C12/'yearly data'!$D$2*'yearly data'!Y$2</f>
        <v>24432.420761564175</v>
      </c>
      <c r="T12" s="10">
        <f>$C12/'yearly data'!$D$2*'yearly data'!Z$2</f>
        <v>13491.149362848284</v>
      </c>
      <c r="U12" s="10">
        <f>$C12/'yearly data'!$D$2*'yearly data'!AA$2</f>
        <v>5071.0798759647823</v>
      </c>
      <c r="V12" s="10">
        <f>$C12/'yearly data'!$D$2*'yearly data'!AB$2</f>
        <v>13653.279350852177</v>
      </c>
      <c r="W12" s="10">
        <f>$C12/'yearly data'!$D$2*'yearly data'!AC$2</f>
        <v>0</v>
      </c>
      <c r="X12" s="10">
        <f>$C12/'yearly data'!$D$2*'yearly data'!AD$2</f>
        <v>265573.67141229642</v>
      </c>
      <c r="Y12" s="10">
        <f>$C12/'yearly data'!$D$2*'yearly data'!AE$2</f>
        <v>18140.572493454958</v>
      </c>
      <c r="Z12" s="10">
        <f>$C12/'yearly data'!$D$2*'yearly data'!AF$2</f>
        <v>1125121.7952287183</v>
      </c>
      <c r="AA12" s="10">
        <f>$C12/'yearly data'!$D$2*'yearly data'!AG$2</f>
        <v>1181027.1166338474</v>
      </c>
      <c r="AB12" s="10">
        <f>$C12/'yearly data'!$D$2*'yearly data'!AH$2</f>
        <v>1939.027145907366</v>
      </c>
      <c r="AC12" s="10">
        <f>$C12/'yearly data'!$D$2*'yearly data'!AI$2</f>
        <v>0</v>
      </c>
      <c r="AD12" s="10">
        <f>$C12/'yearly data'!$D$2*'yearly data'!AJ$2</f>
        <v>1173.7668152976771</v>
      </c>
      <c r="AE12" s="10">
        <f>$C12/'yearly data'!$D$2*'yearly data'!AK$2</f>
        <v>0</v>
      </c>
      <c r="AF12" s="10">
        <f>$C12/'yearly data'!$D$2*'yearly data'!AL$2</f>
        <v>358196.21741623478</v>
      </c>
      <c r="AG12" s="10">
        <f>$C12/'yearly data'!$D$2*'yearly data'!AM$2</f>
        <v>361308.92653704842</v>
      </c>
      <c r="AH12" s="10">
        <f>$C12/'yearly data'!$D$2*'yearly data'!AN$2</f>
        <v>69.908482530197759</v>
      </c>
      <c r="AI12" s="10">
        <f>$C12/'yearly data'!$D$2*'yearly data'!AO$2</f>
        <v>37.750580566306787</v>
      </c>
      <c r="AJ12" s="10">
        <f>$C12/'yearly data'!$D$2*'yearly data'!AP$2</f>
        <v>19.574375108455371</v>
      </c>
      <c r="AK12" s="10">
        <f>$C12/'yearly data'!$D$2*'yearly data'!AQ$2</f>
        <v>27.997329168647159</v>
      </c>
      <c r="AL12" s="10">
        <f>$C12/'yearly data'!$D$2*'yearly data'!AR$2</f>
        <v>15.67850433444241</v>
      </c>
      <c r="AM12" s="10">
        <f>$C12/'yearly data'!$D$2*'yearly data'!AS$2</f>
        <v>5.8794391254159031</v>
      </c>
      <c r="AN12" s="10">
        <f>$C12/'yearly data'!$D$2*'yearly data'!AT$2</f>
        <v>25.45551104169968</v>
      </c>
      <c r="AO12" s="10">
        <f>$C12/'yearly data'!$D$2*'yearly data'!AU$2</f>
        <v>97.905811698844914</v>
      </c>
      <c r="AP12" s="10">
        <f>$C12/'yearly data'!$D$2*'yearly data'!AV$2</f>
        <v>9.9008736787306777</v>
      </c>
      <c r="AQ12" s="10">
        <f>$C12/'yearly data'!$D$2*'yearly data'!AW$2</f>
        <v>14.851310518096017</v>
      </c>
      <c r="AR12" s="10">
        <f>$C12/'yearly data'!$D$2*'yearly data'!AX$2</f>
        <v>21.973661377817013</v>
      </c>
      <c r="AS12" s="10">
        <f>$C12/'yearly data'!$D$2*'yearly data'!AY$2</f>
        <v>10.944410493198435</v>
      </c>
      <c r="AT12" s="10">
        <f>$C12/'yearly data'!$D$2*'yearly data'!AZ$2</f>
        <v>33.002912262435594</v>
      </c>
      <c r="AU12" s="10">
        <f>$C12/'yearly data'!$D$2*'yearly data'!BA$2</f>
        <v>12.217016364500578</v>
      </c>
      <c r="AV12" s="10">
        <f>$C12/'yearly data'!$D$2*'yearly data'!BB$2</f>
        <v>2.3212331092551097</v>
      </c>
      <c r="AW12" s="10">
        <f>$C12/'yearly data'!$D$2*'yearly data'!BC$2</f>
        <v>0.64478697479308611</v>
      </c>
      <c r="AX12" s="10">
        <f>$C12/'yearly data'!$D$2*'yearly data'!BD$2</f>
        <v>12.895739495861722</v>
      </c>
    </row>
    <row r="13" spans="1:50">
      <c r="A13" s="11" t="s">
        <v>66</v>
      </c>
      <c r="B13" s="5" t="s">
        <v>4</v>
      </c>
      <c r="C13" s="9">
        <f>'yearly data'!$H$2/3</f>
        <v>2249</v>
      </c>
      <c r="D13" s="10">
        <f>$C13/'yearly data'!$D$2*'yearly data'!J$2</f>
        <v>164244.80444082301</v>
      </c>
      <c r="E13" s="10">
        <f>$C13/'yearly data'!$D$2*'yearly data'!K$2</f>
        <v>116613.79673011779</v>
      </c>
      <c r="F13" s="10">
        <f>$C13/'yearly data'!$D$2*'yearly data'!L$2</f>
        <v>49961.742943799378</v>
      </c>
      <c r="G13" s="10">
        <f>$C13/'yearly data'!$D$2*'yearly data'!M$2</f>
        <v>214206.54738462239</v>
      </c>
      <c r="H13" s="10">
        <f>$C13/'yearly data'!$D$2*'yearly data'!N$2</f>
        <v>28516.891725704114</v>
      </c>
      <c r="I13" s="10">
        <f>$C13/'yearly data'!$D$2*'yearly data'!O$2</f>
        <v>27388.429679424793</v>
      </c>
      <c r="J13" s="10">
        <f>$C13/'yearly data'!$D$2*'yearly data'!P$2</f>
        <v>68318.403914201437</v>
      </c>
      <c r="K13" s="10">
        <f>$C13/'yearly data'!$D$2*'yearly data'!Q$2</f>
        <v>621686.29365564394</v>
      </c>
      <c r="L13" s="10">
        <f>$C13/'yearly data'!$D$2*'yearly data'!R$2</f>
        <v>12220.070618591704</v>
      </c>
      <c r="M13" s="10">
        <f>$C13/'yearly data'!$D$2*'yearly data'!S$2</f>
        <v>14089.528643534553</v>
      </c>
      <c r="N13" s="10">
        <f>$C13/'yearly data'!$D$2*'yearly data'!T$2</f>
        <v>59611.149702360752</v>
      </c>
      <c r="O13" s="10">
        <f>$C13/'yearly data'!$D$2*'yearly data'!U$2</f>
        <v>22471.844156236093</v>
      </c>
      <c r="P13" s="10">
        <f>$C13/'yearly data'!$D$2*'yearly data'!V$2</f>
        <v>2489.4716054412534</v>
      </c>
      <c r="Q13" s="10">
        <f>$C13/'yearly data'!$D$2*'yearly data'!W$2</f>
        <v>52191.263589929309</v>
      </c>
      <c r="R13" s="10">
        <f>$C13/'yearly data'!$D$2*'yearly data'!X$2</f>
        <v>0</v>
      </c>
      <c r="S13" s="10">
        <f>$C13/'yearly data'!$D$2*'yearly data'!Y$2</f>
        <v>24432.420761564175</v>
      </c>
      <c r="T13" s="10">
        <f>$C13/'yearly data'!$D$2*'yearly data'!Z$2</f>
        <v>13491.149362848284</v>
      </c>
      <c r="U13" s="10">
        <f>$C13/'yearly data'!$D$2*'yearly data'!AA$2</f>
        <v>5071.0798759647823</v>
      </c>
      <c r="V13" s="10">
        <f>$C13/'yearly data'!$D$2*'yearly data'!AB$2</f>
        <v>13653.279350852177</v>
      </c>
      <c r="W13" s="10">
        <f>$C13/'yearly data'!$D$2*'yearly data'!AC$2</f>
        <v>0</v>
      </c>
      <c r="X13" s="10">
        <f>$C13/'yearly data'!$D$2*'yearly data'!AD$2</f>
        <v>265573.67141229642</v>
      </c>
      <c r="Y13" s="10">
        <f>$C13/'yearly data'!$D$2*'yearly data'!AE$2</f>
        <v>18140.572493454958</v>
      </c>
      <c r="Z13" s="10">
        <f>$C13/'yearly data'!$D$2*'yearly data'!AF$2</f>
        <v>1125121.7952287183</v>
      </c>
      <c r="AA13" s="10">
        <f>$C13/'yearly data'!$D$2*'yearly data'!AG$2</f>
        <v>1181027.1166338474</v>
      </c>
      <c r="AB13" s="10">
        <f>$C13/'yearly data'!$D$2*'yearly data'!AH$2</f>
        <v>1939.027145907366</v>
      </c>
      <c r="AC13" s="10">
        <f>$C13/'yearly data'!$D$2*'yearly data'!AI$2</f>
        <v>0</v>
      </c>
      <c r="AD13" s="10">
        <f>$C13/'yearly data'!$D$2*'yearly data'!AJ$2</f>
        <v>1173.7668152976771</v>
      </c>
      <c r="AE13" s="10">
        <f>$C13/'yearly data'!$D$2*'yearly data'!AK$2</f>
        <v>0</v>
      </c>
      <c r="AF13" s="10">
        <f>$C13/'yearly data'!$D$2*'yearly data'!AL$2</f>
        <v>358196.21741623478</v>
      </c>
      <c r="AG13" s="10">
        <f>$C13/'yearly data'!$D$2*'yearly data'!AM$2</f>
        <v>361308.92653704842</v>
      </c>
      <c r="AH13" s="10">
        <f>$C13/'yearly data'!$D$2*'yearly data'!AN$2</f>
        <v>69.908482530197759</v>
      </c>
      <c r="AI13" s="10">
        <f>$C13/'yearly data'!$D$2*'yearly data'!AO$2</f>
        <v>37.750580566306787</v>
      </c>
      <c r="AJ13" s="10">
        <f>$C13/'yearly data'!$D$2*'yearly data'!AP$2</f>
        <v>19.574375108455371</v>
      </c>
      <c r="AK13" s="10">
        <f>$C13/'yearly data'!$D$2*'yearly data'!AQ$2</f>
        <v>27.997329168647159</v>
      </c>
      <c r="AL13" s="10">
        <f>$C13/'yearly data'!$D$2*'yearly data'!AR$2</f>
        <v>15.67850433444241</v>
      </c>
      <c r="AM13" s="10">
        <f>$C13/'yearly data'!$D$2*'yearly data'!AS$2</f>
        <v>5.8794391254159031</v>
      </c>
      <c r="AN13" s="10">
        <f>$C13/'yearly data'!$D$2*'yearly data'!AT$2</f>
        <v>25.45551104169968</v>
      </c>
      <c r="AO13" s="10">
        <f>$C13/'yearly data'!$D$2*'yearly data'!AU$2</f>
        <v>97.905811698844914</v>
      </c>
      <c r="AP13" s="10">
        <f>$C13/'yearly data'!$D$2*'yearly data'!AV$2</f>
        <v>9.9008736787306777</v>
      </c>
      <c r="AQ13" s="10">
        <f>$C13/'yearly data'!$D$2*'yearly data'!AW$2</f>
        <v>14.851310518096017</v>
      </c>
      <c r="AR13" s="10">
        <f>$C13/'yearly data'!$D$2*'yearly data'!AX$2</f>
        <v>21.973661377817013</v>
      </c>
      <c r="AS13" s="10">
        <f>$C13/'yearly data'!$D$2*'yearly data'!AY$2</f>
        <v>10.944410493198435</v>
      </c>
      <c r="AT13" s="10">
        <f>$C13/'yearly data'!$D$2*'yearly data'!AZ$2</f>
        <v>33.002912262435594</v>
      </c>
      <c r="AU13" s="10">
        <f>$C13/'yearly data'!$D$2*'yearly data'!BA$2</f>
        <v>12.217016364500578</v>
      </c>
      <c r="AV13" s="10">
        <f>$C13/'yearly data'!$D$2*'yearly data'!BB$2</f>
        <v>2.3212331092551097</v>
      </c>
      <c r="AW13" s="10">
        <f>$C13/'yearly data'!$D$2*'yearly data'!BC$2</f>
        <v>0.64478697479308611</v>
      </c>
      <c r="AX13" s="10">
        <f>$C13/'yearly data'!$D$2*'yearly data'!BD$2</f>
        <v>12.895739495861722</v>
      </c>
    </row>
    <row r="14" spans="1:50">
      <c r="A14" s="11" t="s">
        <v>67</v>
      </c>
      <c r="B14" s="5" t="s">
        <v>4</v>
      </c>
      <c r="C14" s="9">
        <f>'yearly data'!$E$3/3</f>
        <v>2249.7999999999997</v>
      </c>
      <c r="D14" s="10">
        <f>$C14/'yearly data'!$D$3*'yearly data'!J$3</f>
        <v>148090.53060845268</v>
      </c>
      <c r="E14" s="10">
        <f>$C14/'yearly data'!$D$3*'yearly data'!K$3</f>
        <v>102182.47463576113</v>
      </c>
      <c r="F14" s="10">
        <f>$C14/'yearly data'!$D$3*'yearly data'!L$3</f>
        <v>44798.585287296199</v>
      </c>
      <c r="G14" s="10">
        <f>$C14/'yearly data'!$D$3*'yearly data'!M$3</f>
        <v>192889.11589574887</v>
      </c>
      <c r="H14" s="10">
        <f>$C14/'yearly data'!$D$3*'yearly data'!N$3</f>
        <v>27128.962072359136</v>
      </c>
      <c r="I14" s="10">
        <f>$C14/'yearly data'!$D$3*'yearly data'!O$3</f>
        <v>25646.416288720808</v>
      </c>
      <c r="J14" s="10">
        <f>$C14/'yearly data'!$D$3*'yearly data'!P$3</f>
        <v>60230.996593325668</v>
      </c>
      <c r="K14" s="10">
        <f>$C14/'yearly data'!$D$3*'yearly data'!Q$3</f>
        <v>571290.07599980722</v>
      </c>
      <c r="L14" s="10">
        <f>$C14/'yearly data'!$D$3*'yearly data'!R$3</f>
        <v>9576.6264220284502</v>
      </c>
      <c r="M14" s="10">
        <f>$C14/'yearly data'!$D$3*'yearly data'!S$3</f>
        <v>12162.449488310633</v>
      </c>
      <c r="N14" s="10">
        <f>$C14/'yearly data'!$D$3*'yearly data'!T$3</f>
        <v>53712.362779846248</v>
      </c>
      <c r="O14" s="10">
        <f>$C14/'yearly data'!$D$3*'yearly data'!U$3</f>
        <v>19994.549190312657</v>
      </c>
      <c r="P14" s="10">
        <f>$C14/'yearly data'!$D$3*'yearly data'!V$3</f>
        <v>311.76041100321396</v>
      </c>
      <c r="Q14" s="10">
        <f>$C14/'yearly data'!$D$3*'yearly data'!W$3</f>
        <v>50548.075896574737</v>
      </c>
      <c r="R14" s="10">
        <f>$C14/'yearly data'!$D$3*'yearly data'!X$3</f>
        <v>0</v>
      </c>
      <c r="S14" s="10">
        <f>$C14/'yearly data'!$D$3*'yearly data'!Y$3</f>
        <v>32508.009779564083</v>
      </c>
      <c r="T14" s="10">
        <f>$C14/'yearly data'!$D$3*'yearly data'!Z$3</f>
        <v>11444.943779550318</v>
      </c>
      <c r="U14" s="10">
        <f>$C14/'yearly data'!$D$3*'yearly data'!AA$3</f>
        <v>4314.0921040859439</v>
      </c>
      <c r="V14" s="10">
        <f>$C14/'yearly data'!$D$3*'yearly data'!AB$3</f>
        <v>13083.331059923057</v>
      </c>
      <c r="W14" s="10">
        <f>$C14/'yearly data'!$D$3*'yearly data'!AC$3</f>
        <v>0</v>
      </c>
      <c r="X14" s="10">
        <f>$C14/'yearly data'!$D$3*'yearly data'!AD$3</f>
        <v>225119.04189177096</v>
      </c>
      <c r="Y14" s="10">
        <f>$C14/'yearly data'!$D$3*'yearly data'!AE$3</f>
        <v>20800.233470747335</v>
      </c>
      <c r="Z14" s="10">
        <f>$C14/'yearly data'!$D$3*'yearly data'!AF$3</f>
        <v>1024865.5522735249</v>
      </c>
      <c r="AA14" s="10">
        <f>$C14/'yearly data'!$D$3*'yearly data'!AG$3</f>
        <v>1077640.9306346048</v>
      </c>
      <c r="AB14" s="10">
        <f>$C14/'yearly data'!$D$3*'yearly data'!AH$3</f>
        <v>1750.0233649683764</v>
      </c>
      <c r="AC14" s="10">
        <f>$C14/'yearly data'!$D$3*'yearly data'!AI$3</f>
        <v>577.50771043956411</v>
      </c>
      <c r="AD14" s="10">
        <f>$C14/'yearly data'!$D$3*'yearly data'!AJ$3</f>
        <v>1444.3015216478668</v>
      </c>
      <c r="AE14" s="10">
        <f>$C14/'yearly data'!$D$3*'yearly data'!AK$3</f>
        <v>606.60663909210405</v>
      </c>
      <c r="AF14" s="10">
        <f>$C14/'yearly data'!$D$3*'yearly data'!AL$3</f>
        <v>307249.29127409618</v>
      </c>
      <c r="AG14" s="10">
        <f>$C14/'yearly data'!$D$3*'yearly data'!AM$3</f>
        <v>310443.61616071244</v>
      </c>
      <c r="AH14" s="10">
        <f>$C14/'yearly data'!$D$3*'yearly data'!AN$3</f>
        <v>64.721058753088371</v>
      </c>
      <c r="AI14" s="10">
        <f>$C14/'yearly data'!$D$3*'yearly data'!AO$3</f>
        <v>34.949371726667721</v>
      </c>
      <c r="AJ14" s="10">
        <f>$C14/'yearly data'!$D$3*'yearly data'!AP$3</f>
        <v>19.416317625926514</v>
      </c>
      <c r="AK14" s="10">
        <f>$C14/'yearly data'!$D$3*'yearly data'!AQ$3</f>
        <v>21.134986889465459</v>
      </c>
      <c r="AL14" s="10">
        <f>$C14/'yearly data'!$D$3*'yearly data'!AR$3</f>
        <v>12.258292395889967</v>
      </c>
      <c r="AM14" s="10">
        <f>$C14/'yearly data'!$D$3*'yearly data'!AS$3</f>
        <v>4.6496971156824012</v>
      </c>
      <c r="AN14" s="10">
        <f>$C14/'yearly data'!$D$3*'yearly data'!AT$3</f>
        <v>24.018015870284852</v>
      </c>
      <c r="AO14" s="10">
        <f>$C14/'yearly data'!$D$3*'yearly data'!AU$3</f>
        <v>85.778628108160177</v>
      </c>
      <c r="AP14" s="10">
        <f>$C14/'yearly data'!$D$3*'yearly data'!AV$3</f>
        <v>8.6885698849989339</v>
      </c>
      <c r="AQ14" s="10">
        <f>$C14/'yearly data'!$D$3*'yearly data'!AW$3</f>
        <v>13.781869472756929</v>
      </c>
      <c r="AR14" s="10">
        <f>$C14/'yearly data'!$D$3*'yearly data'!AX$3</f>
        <v>20.90273428628452</v>
      </c>
      <c r="AS14" s="10">
        <f>$C14/'yearly data'!$D$3*'yearly data'!AY$3</f>
        <v>8.9030164552693325</v>
      </c>
      <c r="AT14" s="10">
        <f>$C14/'yearly data'!$D$3*'yearly data'!AZ$3</f>
        <v>29.960585810341147</v>
      </c>
      <c r="AU14" s="10">
        <f>$C14/'yearly data'!$D$3*'yearly data'!BA$3</f>
        <v>11.922300296621541</v>
      </c>
      <c r="AV14" s="10">
        <f>$C14/'yearly data'!$D$3*'yearly data'!BB$3</f>
        <v>2.2714304591095846</v>
      </c>
      <c r="AW14" s="10">
        <f>$C14/'yearly data'!$D$3*'yearly data'!BC$3</f>
        <v>0.63095290530821802</v>
      </c>
      <c r="AX14" s="10">
        <f>$C14/'yearly data'!$D$3*'yearly data'!BD$3</f>
        <v>12.61905810616436</v>
      </c>
    </row>
    <row r="15" spans="1:50">
      <c r="A15" s="11" t="s">
        <v>68</v>
      </c>
      <c r="B15" s="5" t="s">
        <v>4</v>
      </c>
      <c r="C15" s="9">
        <f>'yearly data'!$E$3/3</f>
        <v>2249.7999999999997</v>
      </c>
      <c r="D15" s="10">
        <f>$C15/'yearly data'!$D$3*'yearly data'!J$3</f>
        <v>148090.53060845268</v>
      </c>
      <c r="E15" s="10">
        <f>$C15/'yearly data'!$D$3*'yearly data'!K$3</f>
        <v>102182.47463576113</v>
      </c>
      <c r="F15" s="10">
        <f>$C15/'yearly data'!$D$3*'yearly data'!L$3</f>
        <v>44798.585287296199</v>
      </c>
      <c r="G15" s="10">
        <f>$C15/'yearly data'!$D$3*'yearly data'!M$3</f>
        <v>192889.11589574887</v>
      </c>
      <c r="H15" s="10">
        <f>$C15/'yearly data'!$D$3*'yearly data'!N$3</f>
        <v>27128.962072359136</v>
      </c>
      <c r="I15" s="10">
        <f>$C15/'yearly data'!$D$3*'yearly data'!O$3</f>
        <v>25646.416288720808</v>
      </c>
      <c r="J15" s="10">
        <f>$C15/'yearly data'!$D$3*'yearly data'!P$3</f>
        <v>60230.996593325668</v>
      </c>
      <c r="K15" s="10">
        <f>$C15/'yearly data'!$D$3*'yearly data'!Q$3</f>
        <v>571290.07599980722</v>
      </c>
      <c r="L15" s="10">
        <f>$C15/'yearly data'!$D$3*'yearly data'!R$3</f>
        <v>9576.6264220284502</v>
      </c>
      <c r="M15" s="10">
        <f>$C15/'yearly data'!$D$3*'yearly data'!S$3</f>
        <v>12162.449488310633</v>
      </c>
      <c r="N15" s="10">
        <f>$C15/'yearly data'!$D$3*'yearly data'!T$3</f>
        <v>53712.362779846248</v>
      </c>
      <c r="O15" s="10">
        <f>$C15/'yearly data'!$D$3*'yearly data'!U$3</f>
        <v>19994.549190312657</v>
      </c>
      <c r="P15" s="10">
        <f>$C15/'yearly data'!$D$3*'yearly data'!V$3</f>
        <v>311.76041100321396</v>
      </c>
      <c r="Q15" s="10">
        <f>$C15/'yearly data'!$D$3*'yearly data'!W$3</f>
        <v>50548.075896574737</v>
      </c>
      <c r="R15" s="10">
        <f>$C15/'yearly data'!$D$3*'yearly data'!X$3</f>
        <v>0</v>
      </c>
      <c r="S15" s="10">
        <f>$C15/'yearly data'!$D$3*'yearly data'!Y$3</f>
        <v>32508.009779564083</v>
      </c>
      <c r="T15" s="10">
        <f>$C15/'yearly data'!$D$3*'yearly data'!Z$3</f>
        <v>11444.943779550318</v>
      </c>
      <c r="U15" s="10">
        <f>$C15/'yearly data'!$D$3*'yearly data'!AA$3</f>
        <v>4314.0921040859439</v>
      </c>
      <c r="V15" s="10">
        <f>$C15/'yearly data'!$D$3*'yearly data'!AB$3</f>
        <v>13083.331059923057</v>
      </c>
      <c r="W15" s="10">
        <f>$C15/'yearly data'!$D$3*'yearly data'!AC$3</f>
        <v>0</v>
      </c>
      <c r="X15" s="10">
        <f>$C15/'yearly data'!$D$3*'yearly data'!AD$3</f>
        <v>225119.04189177096</v>
      </c>
      <c r="Y15" s="10">
        <f>$C15/'yearly data'!$D$3*'yearly data'!AE$3</f>
        <v>20800.233470747335</v>
      </c>
      <c r="Z15" s="10">
        <f>$C15/'yearly data'!$D$3*'yearly data'!AF$3</f>
        <v>1024865.5522735249</v>
      </c>
      <c r="AA15" s="10">
        <f>$C15/'yearly data'!$D$3*'yearly data'!AG$3</f>
        <v>1077640.9306346048</v>
      </c>
      <c r="AB15" s="10">
        <f>$C15/'yearly data'!$D$3*'yearly data'!AH$3</f>
        <v>1750.0233649683764</v>
      </c>
      <c r="AC15" s="10">
        <f>$C15/'yearly data'!$D$3*'yearly data'!AI$3</f>
        <v>577.50771043956411</v>
      </c>
      <c r="AD15" s="10">
        <f>$C15/'yearly data'!$D$3*'yearly data'!AJ$3</f>
        <v>1444.3015216478668</v>
      </c>
      <c r="AE15" s="10">
        <f>$C15/'yearly data'!$D$3*'yearly data'!AK$3</f>
        <v>606.60663909210405</v>
      </c>
      <c r="AF15" s="10">
        <f>$C15/'yearly data'!$D$3*'yearly data'!AL$3</f>
        <v>307249.29127409618</v>
      </c>
      <c r="AG15" s="10">
        <f>$C15/'yearly data'!$D$3*'yearly data'!AM$3</f>
        <v>310443.61616071244</v>
      </c>
      <c r="AH15" s="10">
        <f>$C15/'yearly data'!$D$3*'yearly data'!AN$3</f>
        <v>64.721058753088371</v>
      </c>
      <c r="AI15" s="10">
        <f>$C15/'yearly data'!$D$3*'yearly data'!AO$3</f>
        <v>34.949371726667721</v>
      </c>
      <c r="AJ15" s="10">
        <f>$C15/'yearly data'!$D$3*'yearly data'!AP$3</f>
        <v>19.416317625926514</v>
      </c>
      <c r="AK15" s="10">
        <f>$C15/'yearly data'!$D$3*'yearly data'!AQ$3</f>
        <v>21.134986889465459</v>
      </c>
      <c r="AL15" s="10">
        <f>$C15/'yearly data'!$D$3*'yearly data'!AR$3</f>
        <v>12.258292395889967</v>
      </c>
      <c r="AM15" s="10">
        <f>$C15/'yearly data'!$D$3*'yearly data'!AS$3</f>
        <v>4.6496971156824012</v>
      </c>
      <c r="AN15" s="10">
        <f>$C15/'yearly data'!$D$3*'yearly data'!AT$3</f>
        <v>24.018015870284852</v>
      </c>
      <c r="AO15" s="10">
        <f>$C15/'yearly data'!$D$3*'yearly data'!AU$3</f>
        <v>85.778628108160177</v>
      </c>
      <c r="AP15" s="10">
        <f>$C15/'yearly data'!$D$3*'yearly data'!AV$3</f>
        <v>8.6885698849989339</v>
      </c>
      <c r="AQ15" s="10">
        <f>$C15/'yearly data'!$D$3*'yearly data'!AW$3</f>
        <v>13.781869472756929</v>
      </c>
      <c r="AR15" s="10">
        <f>$C15/'yearly data'!$D$3*'yearly data'!AX$3</f>
        <v>20.90273428628452</v>
      </c>
      <c r="AS15" s="10">
        <f>$C15/'yearly data'!$D$3*'yearly data'!AY$3</f>
        <v>8.9030164552693325</v>
      </c>
      <c r="AT15" s="10">
        <f>$C15/'yearly data'!$D$3*'yearly data'!AZ$3</f>
        <v>29.960585810341147</v>
      </c>
      <c r="AU15" s="10">
        <f>$C15/'yearly data'!$D$3*'yearly data'!BA$3</f>
        <v>11.922300296621541</v>
      </c>
      <c r="AV15" s="10">
        <f>$C15/'yearly data'!$D$3*'yearly data'!BB$3</f>
        <v>2.2714304591095846</v>
      </c>
      <c r="AW15" s="10">
        <f>$C15/'yearly data'!$D$3*'yearly data'!BC$3</f>
        <v>0.63095290530821802</v>
      </c>
      <c r="AX15" s="10">
        <f>$C15/'yearly data'!$D$3*'yearly data'!BD$3</f>
        <v>12.61905810616436</v>
      </c>
    </row>
    <row r="16" spans="1:50">
      <c r="A16" s="11" t="s">
        <v>69</v>
      </c>
      <c r="B16" s="5" t="s">
        <v>4</v>
      </c>
      <c r="C16" s="9">
        <f>'yearly data'!$E$3/3</f>
        <v>2249.7999999999997</v>
      </c>
      <c r="D16" s="10">
        <f>$C16/'yearly data'!$D$3*'yearly data'!J$3</f>
        <v>148090.53060845268</v>
      </c>
      <c r="E16" s="10">
        <f>$C16/'yearly data'!$D$3*'yearly data'!K$3</f>
        <v>102182.47463576113</v>
      </c>
      <c r="F16" s="10">
        <f>$C16/'yearly data'!$D$3*'yearly data'!L$3</f>
        <v>44798.585287296199</v>
      </c>
      <c r="G16" s="10">
        <f>$C16/'yearly data'!$D$3*'yearly data'!M$3</f>
        <v>192889.11589574887</v>
      </c>
      <c r="H16" s="10">
        <f>$C16/'yearly data'!$D$3*'yearly data'!N$3</f>
        <v>27128.962072359136</v>
      </c>
      <c r="I16" s="10">
        <f>$C16/'yearly data'!$D$3*'yearly data'!O$3</f>
        <v>25646.416288720808</v>
      </c>
      <c r="J16" s="10">
        <f>$C16/'yearly data'!$D$3*'yearly data'!P$3</f>
        <v>60230.996593325668</v>
      </c>
      <c r="K16" s="10">
        <f>$C16/'yearly data'!$D$3*'yearly data'!Q$3</f>
        <v>571290.07599980722</v>
      </c>
      <c r="L16" s="10">
        <f>$C16/'yearly data'!$D$3*'yearly data'!R$3</f>
        <v>9576.6264220284502</v>
      </c>
      <c r="M16" s="10">
        <f>$C16/'yearly data'!$D$3*'yearly data'!S$3</f>
        <v>12162.449488310633</v>
      </c>
      <c r="N16" s="10">
        <f>$C16/'yearly data'!$D$3*'yearly data'!T$3</f>
        <v>53712.362779846248</v>
      </c>
      <c r="O16" s="10">
        <f>$C16/'yearly data'!$D$3*'yearly data'!U$3</f>
        <v>19994.549190312657</v>
      </c>
      <c r="P16" s="10">
        <f>$C16/'yearly data'!$D$3*'yearly data'!V$3</f>
        <v>311.76041100321396</v>
      </c>
      <c r="Q16" s="10">
        <f>$C16/'yearly data'!$D$3*'yearly data'!W$3</f>
        <v>50548.075896574737</v>
      </c>
      <c r="R16" s="10">
        <f>$C16/'yearly data'!$D$3*'yearly data'!X$3</f>
        <v>0</v>
      </c>
      <c r="S16" s="10">
        <f>$C16/'yearly data'!$D$3*'yearly data'!Y$3</f>
        <v>32508.009779564083</v>
      </c>
      <c r="T16" s="10">
        <f>$C16/'yearly data'!$D$3*'yearly data'!Z$3</f>
        <v>11444.943779550318</v>
      </c>
      <c r="U16" s="10">
        <f>$C16/'yearly data'!$D$3*'yearly data'!AA$3</f>
        <v>4314.0921040859439</v>
      </c>
      <c r="V16" s="10">
        <f>$C16/'yearly data'!$D$3*'yearly data'!AB$3</f>
        <v>13083.331059923057</v>
      </c>
      <c r="W16" s="10">
        <f>$C16/'yearly data'!$D$3*'yearly data'!AC$3</f>
        <v>0</v>
      </c>
      <c r="X16" s="10">
        <f>$C16/'yearly data'!$D$3*'yearly data'!AD$3</f>
        <v>225119.04189177096</v>
      </c>
      <c r="Y16" s="10">
        <f>$C16/'yearly data'!$D$3*'yearly data'!AE$3</f>
        <v>20800.233470747335</v>
      </c>
      <c r="Z16" s="10">
        <f>$C16/'yearly data'!$D$3*'yearly data'!AF$3</f>
        <v>1024865.5522735249</v>
      </c>
      <c r="AA16" s="10">
        <f>$C16/'yearly data'!$D$3*'yearly data'!AG$3</f>
        <v>1077640.9306346048</v>
      </c>
      <c r="AB16" s="10">
        <f>$C16/'yearly data'!$D$3*'yearly data'!AH$3</f>
        <v>1750.0233649683764</v>
      </c>
      <c r="AC16" s="10">
        <f>$C16/'yearly data'!$D$3*'yearly data'!AI$3</f>
        <v>577.50771043956411</v>
      </c>
      <c r="AD16" s="10">
        <f>$C16/'yearly data'!$D$3*'yearly data'!AJ$3</f>
        <v>1444.3015216478668</v>
      </c>
      <c r="AE16" s="10">
        <f>$C16/'yearly data'!$D$3*'yearly data'!AK$3</f>
        <v>606.60663909210405</v>
      </c>
      <c r="AF16" s="10">
        <f>$C16/'yearly data'!$D$3*'yearly data'!AL$3</f>
        <v>307249.29127409618</v>
      </c>
      <c r="AG16" s="10">
        <f>$C16/'yearly data'!$D$3*'yearly data'!AM$3</f>
        <v>310443.61616071244</v>
      </c>
      <c r="AH16" s="10">
        <f>$C16/'yearly data'!$D$3*'yearly data'!AN$3</f>
        <v>64.721058753088371</v>
      </c>
      <c r="AI16" s="10">
        <f>$C16/'yearly data'!$D$3*'yearly data'!AO$3</f>
        <v>34.949371726667721</v>
      </c>
      <c r="AJ16" s="10">
        <f>$C16/'yearly data'!$D$3*'yearly data'!AP$3</f>
        <v>19.416317625926514</v>
      </c>
      <c r="AK16" s="10">
        <f>$C16/'yearly data'!$D$3*'yearly data'!AQ$3</f>
        <v>21.134986889465459</v>
      </c>
      <c r="AL16" s="10">
        <f>$C16/'yearly data'!$D$3*'yearly data'!AR$3</f>
        <v>12.258292395889967</v>
      </c>
      <c r="AM16" s="10">
        <f>$C16/'yearly data'!$D$3*'yearly data'!AS$3</f>
        <v>4.6496971156824012</v>
      </c>
      <c r="AN16" s="10">
        <f>$C16/'yearly data'!$D$3*'yearly data'!AT$3</f>
        <v>24.018015870284852</v>
      </c>
      <c r="AO16" s="10">
        <f>$C16/'yearly data'!$D$3*'yearly data'!AU$3</f>
        <v>85.778628108160177</v>
      </c>
      <c r="AP16" s="10">
        <f>$C16/'yearly data'!$D$3*'yearly data'!AV$3</f>
        <v>8.6885698849989339</v>
      </c>
      <c r="AQ16" s="10">
        <f>$C16/'yearly data'!$D$3*'yearly data'!AW$3</f>
        <v>13.781869472756929</v>
      </c>
      <c r="AR16" s="10">
        <f>$C16/'yearly data'!$D$3*'yearly data'!AX$3</f>
        <v>20.90273428628452</v>
      </c>
      <c r="AS16" s="10">
        <f>$C16/'yearly data'!$D$3*'yearly data'!AY$3</f>
        <v>8.9030164552693325</v>
      </c>
      <c r="AT16" s="10">
        <f>$C16/'yearly data'!$D$3*'yearly data'!AZ$3</f>
        <v>29.960585810341147</v>
      </c>
      <c r="AU16" s="10">
        <f>$C16/'yearly data'!$D$3*'yearly data'!BA$3</f>
        <v>11.922300296621541</v>
      </c>
      <c r="AV16" s="10">
        <f>$C16/'yearly data'!$D$3*'yearly data'!BB$3</f>
        <v>2.2714304591095846</v>
      </c>
      <c r="AW16" s="10">
        <f>$C16/'yearly data'!$D$3*'yearly data'!BC$3</f>
        <v>0.63095290530821802</v>
      </c>
      <c r="AX16" s="10">
        <f>$C16/'yearly data'!$D$3*'yearly data'!BD$3</f>
        <v>12.61905810616436</v>
      </c>
    </row>
    <row r="17" spans="1:50">
      <c r="A17" s="11" t="s">
        <v>70</v>
      </c>
      <c r="B17" s="5" t="s">
        <v>4</v>
      </c>
      <c r="C17" s="9">
        <f>'yearly data'!$F$3/3</f>
        <v>2222.6666666666665</v>
      </c>
      <c r="D17" s="10">
        <f>$C17/'yearly data'!$D$3*'yearly data'!J$3</f>
        <v>146304.50974859431</v>
      </c>
      <c r="E17" s="10">
        <f>$C17/'yearly data'!$D$3*'yearly data'!K$3</f>
        <v>100950.12013975394</v>
      </c>
      <c r="F17" s="10">
        <f>$C17/'yearly data'!$D$3*'yearly data'!L$3</f>
        <v>44258.299507466007</v>
      </c>
      <c r="G17" s="10">
        <f>$C17/'yearly data'!$D$3*'yearly data'!M$3</f>
        <v>190562.80925606031</v>
      </c>
      <c r="H17" s="10">
        <f>$C17/'yearly data'!$D$3*'yearly data'!N$3</f>
        <v>26801.777802247718</v>
      </c>
      <c r="I17" s="10">
        <f>$C17/'yearly data'!$D$3*'yearly data'!O$3</f>
        <v>25337.112011910744</v>
      </c>
      <c r="J17" s="10">
        <f>$C17/'yearly data'!$D$3*'yearly data'!P$3</f>
        <v>59504.59082056117</v>
      </c>
      <c r="K17" s="10">
        <f>$C17/'yearly data'!$D$3*'yearly data'!Q$3</f>
        <v>564400.12842129893</v>
      </c>
      <c r="L17" s="10">
        <f>$C17/'yearly data'!$D$3*'yearly data'!R$3</f>
        <v>9461.1291347506012</v>
      </c>
      <c r="M17" s="10">
        <f>$C17/'yearly data'!$D$3*'yearly data'!S$3</f>
        <v>12015.766318199441</v>
      </c>
      <c r="N17" s="10">
        <f>$C17/'yearly data'!$D$3*'yearly data'!T$3</f>
        <v>53064.573890422085</v>
      </c>
      <c r="O17" s="10">
        <f>$C17/'yearly data'!$D$3*'yearly data'!U$3</f>
        <v>19753.408303109136</v>
      </c>
      <c r="P17" s="10">
        <f>$C17/'yearly data'!$D$3*'yearly data'!V$3</f>
        <v>308.00047716381169</v>
      </c>
      <c r="Q17" s="10">
        <f>$C17/'yearly data'!$D$3*'yearly data'!W$3</f>
        <v>49938.449355255339</v>
      </c>
      <c r="R17" s="10">
        <f>$C17/'yearly data'!$D$3*'yearly data'!X$3</f>
        <v>0</v>
      </c>
      <c r="S17" s="10">
        <f>$C17/'yearly data'!$D$3*'yearly data'!Y$3</f>
        <v>32115.952412086008</v>
      </c>
      <c r="T17" s="10">
        <f>$C17/'yearly data'!$D$3*'yearly data'!Z$3</f>
        <v>11306.913965988313</v>
      </c>
      <c r="U17" s="10">
        <f>$C17/'yearly data'!$D$3*'yearly data'!AA$3</f>
        <v>4262.0627241006723</v>
      </c>
      <c r="V17" s="10">
        <f>$C17/'yearly data'!$D$3*'yearly data'!AB$3</f>
        <v>12925.541752980553</v>
      </c>
      <c r="W17" s="10">
        <f>$C17/'yearly data'!$D$3*'yearly data'!AC$3</f>
        <v>0</v>
      </c>
      <c r="X17" s="10">
        <f>$C17/'yearly data'!$D$3*'yearly data'!AD$3</f>
        <v>222404.03166715987</v>
      </c>
      <c r="Y17" s="10">
        <f>$C17/'yearly data'!$D$3*'yearly data'!AE$3</f>
        <v>20549.375764207667</v>
      </c>
      <c r="Z17" s="10">
        <f>$C17/'yearly data'!$D$3*'yearly data'!AF$3</f>
        <v>1012505.3341867224</v>
      </c>
      <c r="AA17" s="10">
        <f>$C17/'yearly data'!$D$3*'yearly data'!AG$3</f>
        <v>1064644.224000881</v>
      </c>
      <c r="AB17" s="10">
        <f>$C17/'yearly data'!$D$3*'yearly data'!AH$3</f>
        <v>1728.9175034238797</v>
      </c>
      <c r="AC17" s="10">
        <f>$C17/'yearly data'!$D$3*'yearly data'!AI$3</f>
        <v>570.54277612988028</v>
      </c>
      <c r="AD17" s="10">
        <f>$C17/'yearly data'!$D$3*'yearly data'!AJ$3</f>
        <v>1426.8827668160097</v>
      </c>
      <c r="AE17" s="10">
        <f>$C17/'yearly data'!$D$3*'yearly data'!AK$3</f>
        <v>599.29076206272407</v>
      </c>
      <c r="AF17" s="10">
        <f>$C17/'yearly data'!$D$3*'yearly data'!AL$3</f>
        <v>303543.76303311012</v>
      </c>
      <c r="AG17" s="10">
        <f>$C17/'yearly data'!$D$3*'yearly data'!AM$3</f>
        <v>306699.56330335001</v>
      </c>
      <c r="AH17" s="10">
        <f>$C17/'yearly data'!$D$3*'yearly data'!AN$3</f>
        <v>63.940501343170247</v>
      </c>
      <c r="AI17" s="10">
        <f>$C17/'yearly data'!$D$3*'yearly data'!AO$3</f>
        <v>34.527870725311935</v>
      </c>
      <c r="AJ17" s="10">
        <f>$C17/'yearly data'!$D$3*'yearly data'!AP$3</f>
        <v>19.182150402951073</v>
      </c>
      <c r="AK17" s="10">
        <f>$C17/'yearly data'!$D$3*'yearly data'!AQ$3</f>
        <v>20.880091945796025</v>
      </c>
      <c r="AL17" s="10">
        <f>$C17/'yearly data'!$D$3*'yearly data'!AR$3</f>
        <v>12.110453328561695</v>
      </c>
      <c r="AM17" s="10">
        <f>$C17/'yearly data'!$D$3*'yearly data'!AS$3</f>
        <v>4.5936202280751255</v>
      </c>
      <c r="AN17" s="10">
        <f>$C17/'yearly data'!$D$3*'yearly data'!AT$3</f>
        <v>23.728350641991792</v>
      </c>
      <c r="AO17" s="10">
        <f>$C17/'yearly data'!$D$3*'yearly data'!AU$3</f>
        <v>84.744109435684962</v>
      </c>
      <c r="AP17" s="10">
        <f>$C17/'yearly data'!$D$3*'yearly data'!AV$3</f>
        <v>8.5837828537607628</v>
      </c>
      <c r="AQ17" s="10">
        <f>$C17/'yearly data'!$D$3*'yearly data'!AW$3</f>
        <v>13.615655561137761</v>
      </c>
      <c r="AR17" s="10">
        <f>$C17/'yearly data'!$D$3*'yearly data'!AX$3</f>
        <v>20.650640385952112</v>
      </c>
      <c r="AS17" s="10">
        <f>$C17/'yearly data'!$D$3*'yearly data'!AY$3</f>
        <v>8.7956431273499742</v>
      </c>
      <c r="AT17" s="10">
        <f>$C17/'yearly data'!$D$3*'yearly data'!AZ$3</f>
        <v>29.599251219864694</v>
      </c>
      <c r="AU17" s="10">
        <f>$C17/'yearly data'!$D$3*'yearly data'!BA$3</f>
        <v>11.778513405320835</v>
      </c>
      <c r="AV17" s="10">
        <f>$C17/'yearly data'!$D$3*'yearly data'!BB$3</f>
        <v>2.2440362552734632</v>
      </c>
      <c r="AW17" s="10">
        <f>$C17/'yearly data'!$D$3*'yearly data'!BC$3</f>
        <v>0.62334340424262868</v>
      </c>
      <c r="AX17" s="10">
        <f>$C17/'yearly data'!$D$3*'yearly data'!BD$3</f>
        <v>12.466868084852573</v>
      </c>
    </row>
    <row r="18" spans="1:50">
      <c r="A18" s="11" t="s">
        <v>71</v>
      </c>
      <c r="B18" s="5" t="s">
        <v>4</v>
      </c>
      <c r="C18" s="9">
        <f>'yearly data'!$F$3/3</f>
        <v>2222.6666666666665</v>
      </c>
      <c r="D18" s="10">
        <f>$C18/'yearly data'!$D$3*'yearly data'!J$3</f>
        <v>146304.50974859431</v>
      </c>
      <c r="E18" s="10">
        <f>$C18/'yearly data'!$D$3*'yearly data'!K$3</f>
        <v>100950.12013975394</v>
      </c>
      <c r="F18" s="10">
        <f>$C18/'yearly data'!$D$3*'yearly data'!L$3</f>
        <v>44258.299507466007</v>
      </c>
      <c r="G18" s="10">
        <f>$C18/'yearly data'!$D$3*'yearly data'!M$3</f>
        <v>190562.80925606031</v>
      </c>
      <c r="H18" s="10">
        <f>$C18/'yearly data'!$D$3*'yearly data'!N$3</f>
        <v>26801.777802247718</v>
      </c>
      <c r="I18" s="10">
        <f>$C18/'yearly data'!$D$3*'yearly data'!O$3</f>
        <v>25337.112011910744</v>
      </c>
      <c r="J18" s="10">
        <f>$C18/'yearly data'!$D$3*'yearly data'!P$3</f>
        <v>59504.59082056117</v>
      </c>
      <c r="K18" s="10">
        <f>$C18/'yearly data'!$D$3*'yearly data'!Q$3</f>
        <v>564400.12842129893</v>
      </c>
      <c r="L18" s="10">
        <f>$C18/'yearly data'!$D$3*'yearly data'!R$3</f>
        <v>9461.1291347506012</v>
      </c>
      <c r="M18" s="10">
        <f>$C18/'yearly data'!$D$3*'yearly data'!S$3</f>
        <v>12015.766318199441</v>
      </c>
      <c r="N18" s="10">
        <f>$C18/'yearly data'!$D$3*'yearly data'!T$3</f>
        <v>53064.573890422085</v>
      </c>
      <c r="O18" s="10">
        <f>$C18/'yearly data'!$D$3*'yearly data'!U$3</f>
        <v>19753.408303109136</v>
      </c>
      <c r="P18" s="10">
        <f>$C18/'yearly data'!$D$3*'yearly data'!V$3</f>
        <v>308.00047716381169</v>
      </c>
      <c r="Q18" s="10">
        <f>$C18/'yearly data'!$D$3*'yearly data'!W$3</f>
        <v>49938.449355255339</v>
      </c>
      <c r="R18" s="10">
        <f>$C18/'yearly data'!$D$3*'yearly data'!X$3</f>
        <v>0</v>
      </c>
      <c r="S18" s="10">
        <f>$C18/'yearly data'!$D$3*'yearly data'!Y$3</f>
        <v>32115.952412086008</v>
      </c>
      <c r="T18" s="10">
        <f>$C18/'yearly data'!$D$3*'yearly data'!Z$3</f>
        <v>11306.913965988313</v>
      </c>
      <c r="U18" s="10">
        <f>$C18/'yearly data'!$D$3*'yearly data'!AA$3</f>
        <v>4262.0627241006723</v>
      </c>
      <c r="V18" s="10">
        <f>$C18/'yearly data'!$D$3*'yearly data'!AB$3</f>
        <v>12925.541752980553</v>
      </c>
      <c r="W18" s="10">
        <f>$C18/'yearly data'!$D$3*'yearly data'!AC$3</f>
        <v>0</v>
      </c>
      <c r="X18" s="10">
        <f>$C18/'yearly data'!$D$3*'yearly data'!AD$3</f>
        <v>222404.03166715987</v>
      </c>
      <c r="Y18" s="10">
        <f>$C18/'yearly data'!$D$3*'yearly data'!AE$3</f>
        <v>20549.375764207667</v>
      </c>
      <c r="Z18" s="10">
        <f>$C18/'yearly data'!$D$3*'yearly data'!AF$3</f>
        <v>1012505.3341867224</v>
      </c>
      <c r="AA18" s="10">
        <f>$C18/'yearly data'!$D$3*'yearly data'!AG$3</f>
        <v>1064644.224000881</v>
      </c>
      <c r="AB18" s="10">
        <f>$C18/'yearly data'!$D$3*'yearly data'!AH$3</f>
        <v>1728.9175034238797</v>
      </c>
      <c r="AC18" s="10">
        <f>$C18/'yearly data'!$D$3*'yearly data'!AI$3</f>
        <v>570.54277612988028</v>
      </c>
      <c r="AD18" s="10">
        <f>$C18/'yearly data'!$D$3*'yearly data'!AJ$3</f>
        <v>1426.8827668160097</v>
      </c>
      <c r="AE18" s="10">
        <f>$C18/'yearly data'!$D$3*'yearly data'!AK$3</f>
        <v>599.29076206272407</v>
      </c>
      <c r="AF18" s="10">
        <f>$C18/'yearly data'!$D$3*'yearly data'!AL$3</f>
        <v>303543.76303311012</v>
      </c>
      <c r="AG18" s="10">
        <f>$C18/'yearly data'!$D$3*'yearly data'!AM$3</f>
        <v>306699.56330335001</v>
      </c>
      <c r="AH18" s="10">
        <f>$C18/'yearly data'!$D$3*'yearly data'!AN$3</f>
        <v>63.940501343170247</v>
      </c>
      <c r="AI18" s="10">
        <f>$C18/'yearly data'!$D$3*'yearly data'!AO$3</f>
        <v>34.527870725311935</v>
      </c>
      <c r="AJ18" s="10">
        <f>$C18/'yearly data'!$D$3*'yearly data'!AP$3</f>
        <v>19.182150402951073</v>
      </c>
      <c r="AK18" s="10">
        <f>$C18/'yearly data'!$D$3*'yearly data'!AQ$3</f>
        <v>20.880091945796025</v>
      </c>
      <c r="AL18" s="10">
        <f>$C18/'yearly data'!$D$3*'yearly data'!AR$3</f>
        <v>12.110453328561695</v>
      </c>
      <c r="AM18" s="10">
        <f>$C18/'yearly data'!$D$3*'yearly data'!AS$3</f>
        <v>4.5936202280751255</v>
      </c>
      <c r="AN18" s="10">
        <f>$C18/'yearly data'!$D$3*'yearly data'!AT$3</f>
        <v>23.728350641991792</v>
      </c>
      <c r="AO18" s="10">
        <f>$C18/'yearly data'!$D$3*'yearly data'!AU$3</f>
        <v>84.744109435684962</v>
      </c>
      <c r="AP18" s="10">
        <f>$C18/'yearly data'!$D$3*'yearly data'!AV$3</f>
        <v>8.5837828537607628</v>
      </c>
      <c r="AQ18" s="10">
        <f>$C18/'yearly data'!$D$3*'yearly data'!AW$3</f>
        <v>13.615655561137761</v>
      </c>
      <c r="AR18" s="10">
        <f>$C18/'yearly data'!$D$3*'yearly data'!AX$3</f>
        <v>20.650640385952112</v>
      </c>
      <c r="AS18" s="10">
        <f>$C18/'yearly data'!$D$3*'yearly data'!AY$3</f>
        <v>8.7956431273499742</v>
      </c>
      <c r="AT18" s="10">
        <f>$C18/'yearly data'!$D$3*'yearly data'!AZ$3</f>
        <v>29.599251219864694</v>
      </c>
      <c r="AU18" s="10">
        <f>$C18/'yearly data'!$D$3*'yearly data'!BA$3</f>
        <v>11.778513405320835</v>
      </c>
      <c r="AV18" s="10">
        <f>$C18/'yearly data'!$D$3*'yearly data'!BB$3</f>
        <v>2.2440362552734632</v>
      </c>
      <c r="AW18" s="10">
        <f>$C18/'yearly data'!$D$3*'yearly data'!BC$3</f>
        <v>0.62334340424262868</v>
      </c>
      <c r="AX18" s="10">
        <f>$C18/'yearly data'!$D$3*'yearly data'!BD$3</f>
        <v>12.466868084852573</v>
      </c>
    </row>
    <row r="19" spans="1:50">
      <c r="A19" s="11" t="s">
        <v>72</v>
      </c>
      <c r="B19" s="5" t="s">
        <v>4</v>
      </c>
      <c r="C19" s="9">
        <f>'yearly data'!$F$3/3</f>
        <v>2222.6666666666665</v>
      </c>
      <c r="D19" s="10">
        <f>$C19/'yearly data'!$D$3*'yearly data'!J$3</f>
        <v>146304.50974859431</v>
      </c>
      <c r="E19" s="10">
        <f>$C19/'yearly data'!$D$3*'yearly data'!K$3</f>
        <v>100950.12013975394</v>
      </c>
      <c r="F19" s="10">
        <f>$C19/'yearly data'!$D$3*'yearly data'!L$3</f>
        <v>44258.299507466007</v>
      </c>
      <c r="G19" s="10">
        <f>$C19/'yearly data'!$D$3*'yearly data'!M$3</f>
        <v>190562.80925606031</v>
      </c>
      <c r="H19" s="10">
        <f>$C19/'yearly data'!$D$3*'yearly data'!N$3</f>
        <v>26801.777802247718</v>
      </c>
      <c r="I19" s="10">
        <f>$C19/'yearly data'!$D$3*'yearly data'!O$3</f>
        <v>25337.112011910744</v>
      </c>
      <c r="J19" s="10">
        <f>$C19/'yearly data'!$D$3*'yearly data'!P$3</f>
        <v>59504.59082056117</v>
      </c>
      <c r="K19" s="10">
        <f>$C19/'yearly data'!$D$3*'yearly data'!Q$3</f>
        <v>564400.12842129893</v>
      </c>
      <c r="L19" s="10">
        <f>$C19/'yearly data'!$D$3*'yearly data'!R$3</f>
        <v>9461.1291347506012</v>
      </c>
      <c r="M19" s="10">
        <f>$C19/'yearly data'!$D$3*'yearly data'!S$3</f>
        <v>12015.766318199441</v>
      </c>
      <c r="N19" s="10">
        <f>$C19/'yearly data'!$D$3*'yearly data'!T$3</f>
        <v>53064.573890422085</v>
      </c>
      <c r="O19" s="10">
        <f>$C19/'yearly data'!$D$3*'yearly data'!U$3</f>
        <v>19753.408303109136</v>
      </c>
      <c r="P19" s="10">
        <f>$C19/'yearly data'!$D$3*'yearly data'!V$3</f>
        <v>308.00047716381169</v>
      </c>
      <c r="Q19" s="10">
        <f>$C19/'yearly data'!$D$3*'yearly data'!W$3</f>
        <v>49938.449355255339</v>
      </c>
      <c r="R19" s="10">
        <f>$C19/'yearly data'!$D$3*'yearly data'!X$3</f>
        <v>0</v>
      </c>
      <c r="S19" s="10">
        <f>$C19/'yearly data'!$D$3*'yearly data'!Y$3</f>
        <v>32115.952412086008</v>
      </c>
      <c r="T19" s="10">
        <f>$C19/'yearly data'!$D$3*'yearly data'!Z$3</f>
        <v>11306.913965988313</v>
      </c>
      <c r="U19" s="10">
        <f>$C19/'yearly data'!$D$3*'yearly data'!AA$3</f>
        <v>4262.0627241006723</v>
      </c>
      <c r="V19" s="10">
        <f>$C19/'yearly data'!$D$3*'yearly data'!AB$3</f>
        <v>12925.541752980553</v>
      </c>
      <c r="W19" s="10">
        <f>$C19/'yearly data'!$D$3*'yearly data'!AC$3</f>
        <v>0</v>
      </c>
      <c r="X19" s="10">
        <f>$C19/'yearly data'!$D$3*'yearly data'!AD$3</f>
        <v>222404.03166715987</v>
      </c>
      <c r="Y19" s="10">
        <f>$C19/'yearly data'!$D$3*'yearly data'!AE$3</f>
        <v>20549.375764207667</v>
      </c>
      <c r="Z19" s="10">
        <f>$C19/'yearly data'!$D$3*'yearly data'!AF$3</f>
        <v>1012505.3341867224</v>
      </c>
      <c r="AA19" s="10">
        <f>$C19/'yearly data'!$D$3*'yearly data'!AG$3</f>
        <v>1064644.224000881</v>
      </c>
      <c r="AB19" s="10">
        <f>$C19/'yearly data'!$D$3*'yearly data'!AH$3</f>
        <v>1728.9175034238797</v>
      </c>
      <c r="AC19" s="10">
        <f>$C19/'yearly data'!$D$3*'yearly data'!AI$3</f>
        <v>570.54277612988028</v>
      </c>
      <c r="AD19" s="10">
        <f>$C19/'yearly data'!$D$3*'yearly data'!AJ$3</f>
        <v>1426.8827668160097</v>
      </c>
      <c r="AE19" s="10">
        <f>$C19/'yearly data'!$D$3*'yearly data'!AK$3</f>
        <v>599.29076206272407</v>
      </c>
      <c r="AF19" s="10">
        <f>$C19/'yearly data'!$D$3*'yearly data'!AL$3</f>
        <v>303543.76303311012</v>
      </c>
      <c r="AG19" s="10">
        <f>$C19/'yearly data'!$D$3*'yearly data'!AM$3</f>
        <v>306699.56330335001</v>
      </c>
      <c r="AH19" s="10">
        <f>$C19/'yearly data'!$D$3*'yearly data'!AN$3</f>
        <v>63.940501343170247</v>
      </c>
      <c r="AI19" s="10">
        <f>$C19/'yearly data'!$D$3*'yearly data'!AO$3</f>
        <v>34.527870725311935</v>
      </c>
      <c r="AJ19" s="10">
        <f>$C19/'yearly data'!$D$3*'yearly data'!AP$3</f>
        <v>19.182150402951073</v>
      </c>
      <c r="AK19" s="10">
        <f>$C19/'yearly data'!$D$3*'yearly data'!AQ$3</f>
        <v>20.880091945796025</v>
      </c>
      <c r="AL19" s="10">
        <f>$C19/'yearly data'!$D$3*'yearly data'!AR$3</f>
        <v>12.110453328561695</v>
      </c>
      <c r="AM19" s="10">
        <f>$C19/'yearly data'!$D$3*'yearly data'!AS$3</f>
        <v>4.5936202280751255</v>
      </c>
      <c r="AN19" s="10">
        <f>$C19/'yearly data'!$D$3*'yearly data'!AT$3</f>
        <v>23.728350641991792</v>
      </c>
      <c r="AO19" s="10">
        <f>$C19/'yearly data'!$D$3*'yearly data'!AU$3</f>
        <v>84.744109435684962</v>
      </c>
      <c r="AP19" s="10">
        <f>$C19/'yearly data'!$D$3*'yearly data'!AV$3</f>
        <v>8.5837828537607628</v>
      </c>
      <c r="AQ19" s="10">
        <f>$C19/'yearly data'!$D$3*'yearly data'!AW$3</f>
        <v>13.615655561137761</v>
      </c>
      <c r="AR19" s="10">
        <f>$C19/'yearly data'!$D$3*'yearly data'!AX$3</f>
        <v>20.650640385952112</v>
      </c>
      <c r="AS19" s="10">
        <f>$C19/'yearly data'!$D$3*'yearly data'!AY$3</f>
        <v>8.7956431273499742</v>
      </c>
      <c r="AT19" s="10">
        <f>$C19/'yearly data'!$D$3*'yearly data'!AZ$3</f>
        <v>29.599251219864694</v>
      </c>
      <c r="AU19" s="10">
        <f>$C19/'yearly data'!$D$3*'yearly data'!BA$3</f>
        <v>11.778513405320835</v>
      </c>
      <c r="AV19" s="10">
        <f>$C19/'yearly data'!$D$3*'yearly data'!BB$3</f>
        <v>2.2440362552734632</v>
      </c>
      <c r="AW19" s="10">
        <f>$C19/'yearly data'!$D$3*'yearly data'!BC$3</f>
        <v>0.62334340424262868</v>
      </c>
      <c r="AX19" s="10">
        <f>$C19/'yearly data'!$D$3*'yearly data'!BD$3</f>
        <v>12.466868084852573</v>
      </c>
    </row>
    <row r="20" spans="1:50">
      <c r="A20" s="11" t="s">
        <v>73</v>
      </c>
      <c r="B20" s="5" t="s">
        <v>4</v>
      </c>
      <c r="C20" s="9">
        <f>'yearly data'!$G$3/3</f>
        <v>2498.8333333333335</v>
      </c>
      <c r="D20" s="10">
        <f>$C20/'yearly data'!$D$3*'yearly data'!J$3</f>
        <v>164482.8670261454</v>
      </c>
      <c r="E20" s="10">
        <f>$C20/'yearly data'!$D$3*'yearly data'!K$3</f>
        <v>113493.18770660851</v>
      </c>
      <c r="F20" s="10">
        <f>$C20/'yearly data'!$D$3*'yearly data'!L$3</f>
        <v>49757.399858686113</v>
      </c>
      <c r="G20" s="10">
        <f>$C20/'yearly data'!$D$3*'yearly data'!M$3</f>
        <v>214240.26688483151</v>
      </c>
      <c r="H20" s="10">
        <f>$C20/'yearly data'!$D$3*'yearly data'!N$3</f>
        <v>30131.902713639778</v>
      </c>
      <c r="I20" s="10">
        <f>$C20/'yearly data'!$D$3*'yearly data'!O$3</f>
        <v>28485.251979197499</v>
      </c>
      <c r="J20" s="10">
        <f>$C20/'yearly data'!$D$3*'yearly data'!P$3</f>
        <v>66898.045153919753</v>
      </c>
      <c r="K20" s="10">
        <f>$C20/'yearly data'!$D$3*'yearly data'!Q$3</f>
        <v>634526.92902073613</v>
      </c>
      <c r="L20" s="10">
        <f>$C20/'yearly data'!$D$3*'yearly data'!R$3</f>
        <v>10636.675848628958</v>
      </c>
      <c r="M20" s="10">
        <f>$C20/'yearly data'!$D$3*'yearly data'!S$3</f>
        <v>13508.727085240271</v>
      </c>
      <c r="N20" s="10">
        <f>$C20/'yearly data'!$D$3*'yearly data'!T$3</f>
        <v>59657.855154401506</v>
      </c>
      <c r="O20" s="10">
        <f>$C20/'yearly data'!$D$3*'yearly data'!U$3</f>
        <v>22207.772247189212</v>
      </c>
      <c r="P20" s="10">
        <f>$C20/'yearly data'!$D$3*'yearly data'!V$3</f>
        <v>346.26958264224879</v>
      </c>
      <c r="Q20" s="10">
        <f>$C20/'yearly data'!$D$3*'yearly data'!W$3</f>
        <v>56143.309176915376</v>
      </c>
      <c r="R20" s="10">
        <f>$C20/'yearly data'!$D$3*'yearly data'!X$3</f>
        <v>0</v>
      </c>
      <c r="S20" s="10">
        <f>$C20/'yearly data'!$D$3*'yearly data'!Y$3</f>
        <v>36106.364315717277</v>
      </c>
      <c r="T20" s="10">
        <f>$C20/'yearly data'!$D$3*'yearly data'!Z$3</f>
        <v>12711.79972196032</v>
      </c>
      <c r="U20" s="10">
        <f>$C20/'yearly data'!$D$3*'yearly data'!AA$3</f>
        <v>4791.6246567517537</v>
      </c>
      <c r="V20" s="10">
        <f>$C20/'yearly data'!$D$3*'yearly data'!AB$3</f>
        <v>14531.542254231965</v>
      </c>
      <c r="W20" s="10">
        <f>$C20/'yearly data'!$D$3*'yearly data'!AC$3</f>
        <v>0</v>
      </c>
      <c r="X20" s="10">
        <f>$C20/'yearly data'!$D$3*'yearly data'!AD$3</f>
        <v>250037.76595573852</v>
      </c>
      <c r="Y20" s="10">
        <f>$C20/'yearly data'!$D$3*'yearly data'!AE$3</f>
        <v>23102.638784700481</v>
      </c>
      <c r="Z20" s="10">
        <f>$C20/'yearly data'!$D$3*'yearly data'!AF$3</f>
        <v>1138309.2738048539</v>
      </c>
      <c r="AA20" s="10">
        <f>$C20/'yearly data'!$D$3*'yearly data'!AG$3</f>
        <v>1196926.4284976912</v>
      </c>
      <c r="AB20" s="10">
        <f>$C20/'yearly data'!$D$3*'yearly data'!AH$3</f>
        <v>1943.7357625100656</v>
      </c>
      <c r="AC20" s="10">
        <f>$C20/'yearly data'!$D$3*'yearly data'!AI$3</f>
        <v>641.43280162832161</v>
      </c>
      <c r="AD20" s="10">
        <f>$C20/'yearly data'!$D$3*'yearly data'!AJ$3</f>
        <v>1604.1731645825164</v>
      </c>
      <c r="AE20" s="10">
        <f>$C20/'yearly data'!$D$3*'yearly data'!AK$3</f>
        <v>673.75272912465687</v>
      </c>
      <c r="AF20" s="10">
        <f>$C20/'yearly data'!$D$3*'yearly data'!AL$3</f>
        <v>341259.12111243408</v>
      </c>
      <c r="AG20" s="10">
        <f>$C20/'yearly data'!$D$3*'yearly data'!AM$3</f>
        <v>344807.03003952664</v>
      </c>
      <c r="AH20" s="10">
        <f>$C20/'yearly data'!$D$3*'yearly data'!AN$3</f>
        <v>71.885118224216541</v>
      </c>
      <c r="AI20" s="10">
        <f>$C20/'yearly data'!$D$3*'yearly data'!AO$3</f>
        <v>38.817963841076931</v>
      </c>
      <c r="AJ20" s="10">
        <f>$C20/'yearly data'!$D$3*'yearly data'!AP$3</f>
        <v>21.565535467264962</v>
      </c>
      <c r="AK20" s="10">
        <f>$C20/'yearly data'!$D$3*'yearly data'!AQ$3</f>
        <v>23.4744465014487</v>
      </c>
      <c r="AL20" s="10">
        <f>$C20/'yearly data'!$D$3*'yearly data'!AR$3</f>
        <v>13.615178970840248</v>
      </c>
      <c r="AM20" s="10">
        <f>$C20/'yearly data'!$D$3*'yearly data'!AS$3</f>
        <v>5.1643782303187145</v>
      </c>
      <c r="AN20" s="10">
        <f>$C20/'yearly data'!$D$3*'yearly data'!AT$3</f>
        <v>26.676601767800165</v>
      </c>
      <c r="AO20" s="10">
        <f>$C20/'yearly data'!$D$3*'yearly data'!AU$3</f>
        <v>95.273577742143445</v>
      </c>
      <c r="AP20" s="10">
        <f>$C20/'yearly data'!$D$3*'yearly data'!AV$3</f>
        <v>9.6503191606505041</v>
      </c>
      <c r="AQ20" s="10">
        <f>$C20/'yearly data'!$D$3*'yearly data'!AW$3</f>
        <v>15.307402806549076</v>
      </c>
      <c r="AR20" s="10">
        <f>$C20/'yearly data'!$D$3*'yearly data'!AX$3</f>
        <v>23.216485550883331</v>
      </c>
      <c r="AS20" s="10">
        <f>$C20/'yearly data'!$D$3*'yearly data'!AY$3</f>
        <v>9.8885031050058636</v>
      </c>
      <c r="AT20" s="10">
        <f>$C20/'yearly data'!$D$3*'yearly data'!AZ$3</f>
        <v>33.276962622932771</v>
      </c>
      <c r="AU20" s="10">
        <f>$C20/'yearly data'!$D$3*'yearly data'!BA$3</f>
        <v>13.241995462355678</v>
      </c>
      <c r="AV20" s="10">
        <f>$C20/'yearly data'!$D$3*'yearly data'!BB$3</f>
        <v>2.5228580965293221</v>
      </c>
      <c r="AW20" s="10">
        <f>$C20/'yearly data'!$D$3*'yearly data'!BC$3</f>
        <v>0.70079391570258942</v>
      </c>
      <c r="AX20" s="10">
        <f>$C20/'yearly data'!$D$3*'yearly data'!BD$3</f>
        <v>14.015878314051788</v>
      </c>
    </row>
    <row r="21" spans="1:50">
      <c r="A21" s="11" t="s">
        <v>74</v>
      </c>
      <c r="B21" s="5" t="s">
        <v>4</v>
      </c>
      <c r="C21" s="9">
        <f>'yearly data'!$G$3/3</f>
        <v>2498.8333333333335</v>
      </c>
      <c r="D21" s="10">
        <f>$C21/'yearly data'!$D$3*'yearly data'!J$3</f>
        <v>164482.8670261454</v>
      </c>
      <c r="E21" s="10">
        <f>$C21/'yearly data'!$D$3*'yearly data'!K$3</f>
        <v>113493.18770660851</v>
      </c>
      <c r="F21" s="10">
        <f>$C21/'yearly data'!$D$3*'yearly data'!L$3</f>
        <v>49757.399858686113</v>
      </c>
      <c r="G21" s="10">
        <f>$C21/'yearly data'!$D$3*'yearly data'!M$3</f>
        <v>214240.26688483151</v>
      </c>
      <c r="H21" s="10">
        <f>$C21/'yearly data'!$D$3*'yearly data'!N$3</f>
        <v>30131.902713639778</v>
      </c>
      <c r="I21" s="10">
        <f>$C21/'yearly data'!$D$3*'yearly data'!O$3</f>
        <v>28485.251979197499</v>
      </c>
      <c r="J21" s="10">
        <f>$C21/'yearly data'!$D$3*'yearly data'!P$3</f>
        <v>66898.045153919753</v>
      </c>
      <c r="K21" s="10">
        <f>$C21/'yearly data'!$D$3*'yearly data'!Q$3</f>
        <v>634526.92902073613</v>
      </c>
      <c r="L21" s="10">
        <f>$C21/'yearly data'!$D$3*'yearly data'!R$3</f>
        <v>10636.675848628958</v>
      </c>
      <c r="M21" s="10">
        <f>$C21/'yearly data'!$D$3*'yearly data'!S$3</f>
        <v>13508.727085240271</v>
      </c>
      <c r="N21" s="10">
        <f>$C21/'yearly data'!$D$3*'yearly data'!T$3</f>
        <v>59657.855154401506</v>
      </c>
      <c r="O21" s="10">
        <f>$C21/'yearly data'!$D$3*'yearly data'!U$3</f>
        <v>22207.772247189212</v>
      </c>
      <c r="P21" s="10">
        <f>$C21/'yearly data'!$D$3*'yearly data'!V$3</f>
        <v>346.26958264224879</v>
      </c>
      <c r="Q21" s="10">
        <f>$C21/'yearly data'!$D$3*'yearly data'!W$3</f>
        <v>56143.309176915376</v>
      </c>
      <c r="R21" s="10">
        <f>$C21/'yearly data'!$D$3*'yearly data'!X$3</f>
        <v>0</v>
      </c>
      <c r="S21" s="10">
        <f>$C21/'yearly data'!$D$3*'yearly data'!Y$3</f>
        <v>36106.364315717277</v>
      </c>
      <c r="T21" s="10">
        <f>$C21/'yearly data'!$D$3*'yearly data'!Z$3</f>
        <v>12711.79972196032</v>
      </c>
      <c r="U21" s="10">
        <f>$C21/'yearly data'!$D$3*'yearly data'!AA$3</f>
        <v>4791.6246567517537</v>
      </c>
      <c r="V21" s="10">
        <f>$C21/'yearly data'!$D$3*'yearly data'!AB$3</f>
        <v>14531.542254231965</v>
      </c>
      <c r="W21" s="10">
        <f>$C21/'yearly data'!$D$3*'yearly data'!AC$3</f>
        <v>0</v>
      </c>
      <c r="X21" s="10">
        <f>$C21/'yearly data'!$D$3*'yearly data'!AD$3</f>
        <v>250037.76595573852</v>
      </c>
      <c r="Y21" s="10">
        <f>$C21/'yearly data'!$D$3*'yearly data'!AE$3</f>
        <v>23102.638784700481</v>
      </c>
      <c r="Z21" s="10">
        <f>$C21/'yearly data'!$D$3*'yearly data'!AF$3</f>
        <v>1138309.2738048539</v>
      </c>
      <c r="AA21" s="10">
        <f>$C21/'yearly data'!$D$3*'yearly data'!AG$3</f>
        <v>1196926.4284976912</v>
      </c>
      <c r="AB21" s="10">
        <f>$C21/'yearly data'!$D$3*'yearly data'!AH$3</f>
        <v>1943.7357625100656</v>
      </c>
      <c r="AC21" s="10">
        <f>$C21/'yearly data'!$D$3*'yearly data'!AI$3</f>
        <v>641.43280162832161</v>
      </c>
      <c r="AD21" s="10">
        <f>$C21/'yearly data'!$D$3*'yearly data'!AJ$3</f>
        <v>1604.1731645825164</v>
      </c>
      <c r="AE21" s="10">
        <f>$C21/'yearly data'!$D$3*'yearly data'!AK$3</f>
        <v>673.75272912465687</v>
      </c>
      <c r="AF21" s="10">
        <f>$C21/'yearly data'!$D$3*'yearly data'!AL$3</f>
        <v>341259.12111243408</v>
      </c>
      <c r="AG21" s="10">
        <f>$C21/'yearly data'!$D$3*'yearly data'!AM$3</f>
        <v>344807.03003952664</v>
      </c>
      <c r="AH21" s="10">
        <f>$C21/'yearly data'!$D$3*'yearly data'!AN$3</f>
        <v>71.885118224216541</v>
      </c>
      <c r="AI21" s="10">
        <f>$C21/'yearly data'!$D$3*'yearly data'!AO$3</f>
        <v>38.817963841076931</v>
      </c>
      <c r="AJ21" s="10">
        <f>$C21/'yearly data'!$D$3*'yearly data'!AP$3</f>
        <v>21.565535467264962</v>
      </c>
      <c r="AK21" s="10">
        <f>$C21/'yearly data'!$D$3*'yearly data'!AQ$3</f>
        <v>23.4744465014487</v>
      </c>
      <c r="AL21" s="10">
        <f>$C21/'yearly data'!$D$3*'yearly data'!AR$3</f>
        <v>13.615178970840248</v>
      </c>
      <c r="AM21" s="10">
        <f>$C21/'yearly data'!$D$3*'yearly data'!AS$3</f>
        <v>5.1643782303187145</v>
      </c>
      <c r="AN21" s="10">
        <f>$C21/'yearly data'!$D$3*'yearly data'!AT$3</f>
        <v>26.676601767800165</v>
      </c>
      <c r="AO21" s="10">
        <f>$C21/'yearly data'!$D$3*'yearly data'!AU$3</f>
        <v>95.273577742143445</v>
      </c>
      <c r="AP21" s="10">
        <f>$C21/'yearly data'!$D$3*'yearly data'!AV$3</f>
        <v>9.6503191606505041</v>
      </c>
      <c r="AQ21" s="10">
        <f>$C21/'yearly data'!$D$3*'yearly data'!AW$3</f>
        <v>15.307402806549076</v>
      </c>
      <c r="AR21" s="10">
        <f>$C21/'yearly data'!$D$3*'yearly data'!AX$3</f>
        <v>23.216485550883331</v>
      </c>
      <c r="AS21" s="10">
        <f>$C21/'yearly data'!$D$3*'yearly data'!AY$3</f>
        <v>9.8885031050058636</v>
      </c>
      <c r="AT21" s="10">
        <f>$C21/'yearly data'!$D$3*'yearly data'!AZ$3</f>
        <v>33.276962622932771</v>
      </c>
      <c r="AU21" s="10">
        <f>$C21/'yearly data'!$D$3*'yearly data'!BA$3</f>
        <v>13.241995462355678</v>
      </c>
      <c r="AV21" s="10">
        <f>$C21/'yearly data'!$D$3*'yearly data'!BB$3</f>
        <v>2.5228580965293221</v>
      </c>
      <c r="AW21" s="10">
        <f>$C21/'yearly data'!$D$3*'yearly data'!BC$3</f>
        <v>0.70079391570258942</v>
      </c>
      <c r="AX21" s="10">
        <f>$C21/'yearly data'!$D$3*'yearly data'!BD$3</f>
        <v>14.015878314051788</v>
      </c>
    </row>
    <row r="22" spans="1:50">
      <c r="A22" s="11" t="s">
        <v>75</v>
      </c>
      <c r="B22" s="5" t="s">
        <v>4</v>
      </c>
      <c r="C22" s="9">
        <f>'yearly data'!$G$3/3</f>
        <v>2498.8333333333335</v>
      </c>
      <c r="D22" s="10">
        <f>$C22/'yearly data'!$D$3*'yearly data'!J$3</f>
        <v>164482.8670261454</v>
      </c>
      <c r="E22" s="10">
        <f>$C22/'yearly data'!$D$3*'yearly data'!K$3</f>
        <v>113493.18770660851</v>
      </c>
      <c r="F22" s="10">
        <f>$C22/'yearly data'!$D$3*'yearly data'!L$3</f>
        <v>49757.399858686113</v>
      </c>
      <c r="G22" s="10">
        <f>$C22/'yearly data'!$D$3*'yearly data'!M$3</f>
        <v>214240.26688483151</v>
      </c>
      <c r="H22" s="10">
        <f>$C22/'yearly data'!$D$3*'yearly data'!N$3</f>
        <v>30131.902713639778</v>
      </c>
      <c r="I22" s="10">
        <f>$C22/'yearly data'!$D$3*'yearly data'!O$3</f>
        <v>28485.251979197499</v>
      </c>
      <c r="J22" s="10">
        <f>$C22/'yearly data'!$D$3*'yearly data'!P$3</f>
        <v>66898.045153919753</v>
      </c>
      <c r="K22" s="10">
        <f>$C22/'yearly data'!$D$3*'yearly data'!Q$3</f>
        <v>634526.92902073613</v>
      </c>
      <c r="L22" s="10">
        <f>$C22/'yearly data'!$D$3*'yearly data'!R$3</f>
        <v>10636.675848628958</v>
      </c>
      <c r="M22" s="10">
        <f>$C22/'yearly data'!$D$3*'yearly data'!S$3</f>
        <v>13508.727085240271</v>
      </c>
      <c r="N22" s="10">
        <f>$C22/'yearly data'!$D$3*'yearly data'!T$3</f>
        <v>59657.855154401506</v>
      </c>
      <c r="O22" s="10">
        <f>$C22/'yearly data'!$D$3*'yearly data'!U$3</f>
        <v>22207.772247189212</v>
      </c>
      <c r="P22" s="10">
        <f>$C22/'yearly data'!$D$3*'yearly data'!V$3</f>
        <v>346.26958264224879</v>
      </c>
      <c r="Q22" s="10">
        <f>$C22/'yearly data'!$D$3*'yearly data'!W$3</f>
        <v>56143.309176915376</v>
      </c>
      <c r="R22" s="10">
        <f>$C22/'yearly data'!$D$3*'yearly data'!X$3</f>
        <v>0</v>
      </c>
      <c r="S22" s="10">
        <f>$C22/'yearly data'!$D$3*'yearly data'!Y$3</f>
        <v>36106.364315717277</v>
      </c>
      <c r="T22" s="10">
        <f>$C22/'yearly data'!$D$3*'yearly data'!Z$3</f>
        <v>12711.79972196032</v>
      </c>
      <c r="U22" s="10">
        <f>$C22/'yearly data'!$D$3*'yearly data'!AA$3</f>
        <v>4791.6246567517537</v>
      </c>
      <c r="V22" s="10">
        <f>$C22/'yearly data'!$D$3*'yearly data'!AB$3</f>
        <v>14531.542254231965</v>
      </c>
      <c r="W22" s="10">
        <f>$C22/'yearly data'!$D$3*'yearly data'!AC$3</f>
        <v>0</v>
      </c>
      <c r="X22" s="10">
        <f>$C22/'yearly data'!$D$3*'yearly data'!AD$3</f>
        <v>250037.76595573852</v>
      </c>
      <c r="Y22" s="10">
        <f>$C22/'yearly data'!$D$3*'yearly data'!AE$3</f>
        <v>23102.638784700481</v>
      </c>
      <c r="Z22" s="10">
        <f>$C22/'yearly data'!$D$3*'yearly data'!AF$3</f>
        <v>1138309.2738048539</v>
      </c>
      <c r="AA22" s="10">
        <f>$C22/'yearly data'!$D$3*'yearly data'!AG$3</f>
        <v>1196926.4284976912</v>
      </c>
      <c r="AB22" s="10">
        <f>$C22/'yearly data'!$D$3*'yearly data'!AH$3</f>
        <v>1943.7357625100656</v>
      </c>
      <c r="AC22" s="10">
        <f>$C22/'yearly data'!$D$3*'yearly data'!AI$3</f>
        <v>641.43280162832161</v>
      </c>
      <c r="AD22" s="10">
        <f>$C22/'yearly data'!$D$3*'yearly data'!AJ$3</f>
        <v>1604.1731645825164</v>
      </c>
      <c r="AE22" s="10">
        <f>$C22/'yearly data'!$D$3*'yearly data'!AK$3</f>
        <v>673.75272912465687</v>
      </c>
      <c r="AF22" s="10">
        <f>$C22/'yearly data'!$D$3*'yearly data'!AL$3</f>
        <v>341259.12111243408</v>
      </c>
      <c r="AG22" s="10">
        <f>$C22/'yearly data'!$D$3*'yearly data'!AM$3</f>
        <v>344807.03003952664</v>
      </c>
      <c r="AH22" s="10">
        <f>$C22/'yearly data'!$D$3*'yearly data'!AN$3</f>
        <v>71.885118224216541</v>
      </c>
      <c r="AI22" s="10">
        <f>$C22/'yearly data'!$D$3*'yearly data'!AO$3</f>
        <v>38.817963841076931</v>
      </c>
      <c r="AJ22" s="10">
        <f>$C22/'yearly data'!$D$3*'yearly data'!AP$3</f>
        <v>21.565535467264962</v>
      </c>
      <c r="AK22" s="10">
        <f>$C22/'yearly data'!$D$3*'yearly data'!AQ$3</f>
        <v>23.4744465014487</v>
      </c>
      <c r="AL22" s="10">
        <f>$C22/'yearly data'!$D$3*'yearly data'!AR$3</f>
        <v>13.615178970840248</v>
      </c>
      <c r="AM22" s="10">
        <f>$C22/'yearly data'!$D$3*'yearly data'!AS$3</f>
        <v>5.1643782303187145</v>
      </c>
      <c r="AN22" s="10">
        <f>$C22/'yearly data'!$D$3*'yearly data'!AT$3</f>
        <v>26.676601767800165</v>
      </c>
      <c r="AO22" s="10">
        <f>$C22/'yearly data'!$D$3*'yearly data'!AU$3</f>
        <v>95.273577742143445</v>
      </c>
      <c r="AP22" s="10">
        <f>$C22/'yearly data'!$D$3*'yearly data'!AV$3</f>
        <v>9.6503191606505041</v>
      </c>
      <c r="AQ22" s="10">
        <f>$C22/'yearly data'!$D$3*'yearly data'!AW$3</f>
        <v>15.307402806549076</v>
      </c>
      <c r="AR22" s="10">
        <f>$C22/'yearly data'!$D$3*'yearly data'!AX$3</f>
        <v>23.216485550883331</v>
      </c>
      <c r="AS22" s="10">
        <f>$C22/'yearly data'!$D$3*'yearly data'!AY$3</f>
        <v>9.8885031050058636</v>
      </c>
      <c r="AT22" s="10">
        <f>$C22/'yearly data'!$D$3*'yearly data'!AZ$3</f>
        <v>33.276962622932771</v>
      </c>
      <c r="AU22" s="10">
        <f>$C22/'yearly data'!$D$3*'yearly data'!BA$3</f>
        <v>13.241995462355678</v>
      </c>
      <c r="AV22" s="10">
        <f>$C22/'yearly data'!$D$3*'yearly data'!BB$3</f>
        <v>2.5228580965293221</v>
      </c>
      <c r="AW22" s="10">
        <f>$C22/'yearly data'!$D$3*'yearly data'!BC$3</f>
        <v>0.70079391570258942</v>
      </c>
      <c r="AX22" s="10">
        <f>$C22/'yearly data'!$D$3*'yearly data'!BD$3</f>
        <v>14.015878314051788</v>
      </c>
    </row>
    <row r="23" spans="1:50">
      <c r="A23" s="11" t="s">
        <v>76</v>
      </c>
      <c r="B23" s="5" t="s">
        <v>4</v>
      </c>
      <c r="C23" s="9">
        <f>'yearly data'!$H$3/3</f>
        <v>2715.5666666666666</v>
      </c>
      <c r="D23" s="10">
        <f>$C23/'yearly data'!$D$3*'yearly data'!J$3</f>
        <v>178749.09261680764</v>
      </c>
      <c r="E23" s="10">
        <f>$C23/'yearly data'!$D$3*'yearly data'!K$3</f>
        <v>123336.8841845431</v>
      </c>
      <c r="F23" s="10">
        <f>$C23/'yearly data'!$D$3*'yearly data'!L$3</f>
        <v>54073.048679885025</v>
      </c>
      <c r="G23" s="10">
        <f>$C23/'yearly data'!$D$3*'yearly data'!M$3</f>
        <v>232822.14129669266</v>
      </c>
      <c r="H23" s="10">
        <f>$C23/'yearly data'!$D$3*'yearly data'!N$3</f>
        <v>32745.357411753372</v>
      </c>
      <c r="I23" s="10">
        <f>$C23/'yearly data'!$D$3*'yearly data'!O$3</f>
        <v>30955.886386837621</v>
      </c>
      <c r="J23" s="10">
        <f>$C23/'yearly data'!$D$3*'yearly data'!P$3</f>
        <v>72700.367432193423</v>
      </c>
      <c r="K23" s="10">
        <f>$C23/'yearly data'!$D$3*'yearly data'!Q$3</f>
        <v>689561.86655815784</v>
      </c>
      <c r="L23" s="10">
        <f>$C23/'yearly data'!$D$3*'yearly data'!R$3</f>
        <v>11559.235261258656</v>
      </c>
      <c r="M23" s="10">
        <f>$C23/'yearly data'!$D$3*'yearly data'!S$3</f>
        <v>14680.390441582991</v>
      </c>
      <c r="N23" s="10">
        <f>$C23/'yearly data'!$D$3*'yearly data'!T$3</f>
        <v>64832.208175330175</v>
      </c>
      <c r="O23" s="10">
        <f>$C23/'yearly data'!$D$3*'yearly data'!U$3</f>
        <v>24133.936926055667</v>
      </c>
      <c r="P23" s="10">
        <f>$C23/'yearly data'!$D$3*'yearly data'!V$3</f>
        <v>376.30286252405892</v>
      </c>
      <c r="Q23" s="10">
        <f>$C23/'yearly data'!$D$3*'yearly data'!W$3</f>
        <v>61012.832237921219</v>
      </c>
      <c r="R23" s="10">
        <f>$C23/'yearly data'!$D$3*'yearly data'!X$3</f>
        <v>0</v>
      </c>
      <c r="S23" s="10">
        <f>$C23/'yearly data'!$D$3*'yearly data'!Y$3</f>
        <v>39238.006825965967</v>
      </c>
      <c r="T23" s="10">
        <f>$C23/'yearly data'!$D$3*'yearly data'!Z$3</f>
        <v>13814.34253250105</v>
      </c>
      <c r="U23" s="10">
        <f>$C23/'yearly data'!$D$3*'yearly data'!AA$3</f>
        <v>5207.2205150616301</v>
      </c>
      <c r="V23" s="10">
        <f>$C23/'yearly data'!$D$3*'yearly data'!AB$3</f>
        <v>15791.918266197761</v>
      </c>
      <c r="W23" s="10">
        <f>$C23/'yearly data'!$D$3*'yearly data'!AC$3</f>
        <v>0</v>
      </c>
      <c r="X23" s="10">
        <f>$C23/'yearly data'!$D$3*'yearly data'!AD$3</f>
        <v>271724.49381866399</v>
      </c>
      <c r="Y23" s="10">
        <f>$C23/'yearly data'!$D$3*'yearly data'!AE$3</f>
        <v>25106.418647011189</v>
      </c>
      <c r="Z23" s="10">
        <f>$C23/'yearly data'!$D$3*'yearly data'!AF$3</f>
        <v>1237039.1730682321</v>
      </c>
      <c r="AA23" s="10">
        <f>$C23/'yearly data'!$D$3*'yearly data'!AG$3</f>
        <v>1300740.4168668231</v>
      </c>
      <c r="AB23" s="10">
        <f>$C23/'yearly data'!$D$3*'yearly data'!AH$3</f>
        <v>2112.3233690976786</v>
      </c>
      <c r="AC23" s="10">
        <f>$C23/'yearly data'!$D$3*'yearly data'!AI$3</f>
        <v>697.06671180223395</v>
      </c>
      <c r="AD23" s="10">
        <f>$C23/'yearly data'!$D$3*'yearly data'!AJ$3</f>
        <v>1743.309213620274</v>
      </c>
      <c r="AE23" s="10">
        <f>$C23/'yearly data'!$D$3*'yearly data'!AK$3</f>
        <v>732.18986972051516</v>
      </c>
      <c r="AF23" s="10">
        <f>$C23/'yearly data'!$D$3*'yearly data'!AL$3</f>
        <v>370857.82458035968</v>
      </c>
      <c r="AG23" s="10">
        <f>$C23/'yearly data'!$D$3*'yearly data'!AM$3</f>
        <v>374713.4571630776</v>
      </c>
      <c r="AH23" s="10">
        <f>$C23/'yearly data'!$D$3*'yearly data'!AN$3</f>
        <v>78.119988346191519</v>
      </c>
      <c r="AI23" s="10">
        <f>$C23/'yearly data'!$D$3*'yearly data'!AO$3</f>
        <v>42.184793706943424</v>
      </c>
      <c r="AJ23" s="10">
        <f>$C23/'yearly data'!$D$3*'yearly data'!AP$3</f>
        <v>23.435996503857456</v>
      </c>
      <c r="AK23" s="10">
        <f>$C23/'yearly data'!$D$3*'yearly data'!AQ$3</f>
        <v>25.510474663289816</v>
      </c>
      <c r="AL23" s="10">
        <f>$C23/'yearly data'!$D$3*'yearly data'!AR$3</f>
        <v>14.796075304708094</v>
      </c>
      <c r="AM23" s="10">
        <f>$C23/'yearly data'!$D$3*'yearly data'!AS$3</f>
        <v>5.6123044259237593</v>
      </c>
      <c r="AN23" s="10">
        <f>$C23/'yearly data'!$D$3*'yearly data'!AT$3</f>
        <v>28.990365053256529</v>
      </c>
      <c r="AO23" s="10">
        <f>$C23/'yearly data'!$D$3*'yearly data'!AU$3</f>
        <v>103.53701804734474</v>
      </c>
      <c r="AP23" s="10">
        <f>$C23/'yearly data'!$D$3*'yearly data'!AV$3</f>
        <v>10.487328100589803</v>
      </c>
      <c r="AQ23" s="10">
        <f>$C23/'yearly data'!$D$3*'yearly data'!AW$3</f>
        <v>16.635072159556238</v>
      </c>
      <c r="AR23" s="10">
        <f>$C23/'yearly data'!$D$3*'yearly data'!AX$3</f>
        <v>25.230139776880037</v>
      </c>
      <c r="AS23" s="10">
        <f>$C23/'yearly data'!$D$3*'yearly data'!AY$3</f>
        <v>10.746170645708164</v>
      </c>
      <c r="AT23" s="10">
        <f>$C23/'yearly data'!$D$3*'yearly data'!AZ$3</f>
        <v>36.163200346861387</v>
      </c>
      <c r="AU23" s="10">
        <f>$C23/'yearly data'!$D$3*'yearly data'!BA$3</f>
        <v>14.390524169035281</v>
      </c>
      <c r="AV23" s="10">
        <f>$C23/'yearly data'!$D$3*'yearly data'!BB$3</f>
        <v>2.7416751890876307</v>
      </c>
      <c r="AW23" s="10">
        <f>$C23/'yearly data'!$D$3*'yearly data'!BC$3</f>
        <v>0.76157644141323078</v>
      </c>
      <c r="AX23" s="10">
        <f>$C23/'yearly data'!$D$3*'yearly data'!BD$3</f>
        <v>15.231528828264615</v>
      </c>
    </row>
    <row r="24" spans="1:50">
      <c r="A24" s="11" t="s">
        <v>77</v>
      </c>
      <c r="B24" s="5" t="s">
        <v>4</v>
      </c>
      <c r="C24" s="9">
        <f>'yearly data'!$H$3/3</f>
        <v>2715.5666666666666</v>
      </c>
      <c r="D24" s="10">
        <f>$C24/'yearly data'!$D$3*'yearly data'!J$3</f>
        <v>178749.09261680764</v>
      </c>
      <c r="E24" s="10">
        <f>$C24/'yearly data'!$D$3*'yearly data'!K$3</f>
        <v>123336.8841845431</v>
      </c>
      <c r="F24" s="10">
        <f>$C24/'yearly data'!$D$3*'yearly data'!L$3</f>
        <v>54073.048679885025</v>
      </c>
      <c r="G24" s="10">
        <f>$C24/'yearly data'!$D$3*'yearly data'!M$3</f>
        <v>232822.14129669266</v>
      </c>
      <c r="H24" s="10">
        <f>$C24/'yearly data'!$D$3*'yearly data'!N$3</f>
        <v>32745.357411753372</v>
      </c>
      <c r="I24" s="10">
        <f>$C24/'yearly data'!$D$3*'yearly data'!O$3</f>
        <v>30955.886386837621</v>
      </c>
      <c r="J24" s="10">
        <f>$C24/'yearly data'!$D$3*'yearly data'!P$3</f>
        <v>72700.367432193423</v>
      </c>
      <c r="K24" s="10">
        <f>$C24/'yearly data'!$D$3*'yearly data'!Q$3</f>
        <v>689561.86655815784</v>
      </c>
      <c r="L24" s="10">
        <f>$C24/'yearly data'!$D$3*'yearly data'!R$3</f>
        <v>11559.235261258656</v>
      </c>
      <c r="M24" s="10">
        <f>$C24/'yearly data'!$D$3*'yearly data'!S$3</f>
        <v>14680.390441582991</v>
      </c>
      <c r="N24" s="10">
        <f>$C24/'yearly data'!$D$3*'yearly data'!T$3</f>
        <v>64832.208175330175</v>
      </c>
      <c r="O24" s="10">
        <f>$C24/'yearly data'!$D$3*'yearly data'!U$3</f>
        <v>24133.936926055667</v>
      </c>
      <c r="P24" s="10">
        <f>$C24/'yearly data'!$D$3*'yearly data'!V$3</f>
        <v>376.30286252405892</v>
      </c>
      <c r="Q24" s="10">
        <f>$C24/'yearly data'!$D$3*'yearly data'!W$3</f>
        <v>61012.832237921219</v>
      </c>
      <c r="R24" s="10">
        <f>$C24/'yearly data'!$D$3*'yearly data'!X$3</f>
        <v>0</v>
      </c>
      <c r="S24" s="10">
        <f>$C24/'yearly data'!$D$3*'yearly data'!Y$3</f>
        <v>39238.006825965967</v>
      </c>
      <c r="T24" s="10">
        <f>$C24/'yearly data'!$D$3*'yearly data'!Z$3</f>
        <v>13814.34253250105</v>
      </c>
      <c r="U24" s="10">
        <f>$C24/'yearly data'!$D$3*'yearly data'!AA$3</f>
        <v>5207.2205150616301</v>
      </c>
      <c r="V24" s="10">
        <f>$C24/'yearly data'!$D$3*'yearly data'!AB$3</f>
        <v>15791.918266197761</v>
      </c>
      <c r="W24" s="10">
        <f>$C24/'yearly data'!$D$3*'yearly data'!AC$3</f>
        <v>0</v>
      </c>
      <c r="X24" s="10">
        <f>$C24/'yearly data'!$D$3*'yearly data'!AD$3</f>
        <v>271724.49381866399</v>
      </c>
      <c r="Y24" s="10">
        <f>$C24/'yearly data'!$D$3*'yearly data'!AE$3</f>
        <v>25106.418647011189</v>
      </c>
      <c r="Z24" s="10">
        <f>$C24/'yearly data'!$D$3*'yearly data'!AF$3</f>
        <v>1237039.1730682321</v>
      </c>
      <c r="AA24" s="10">
        <f>$C24/'yearly data'!$D$3*'yearly data'!AG$3</f>
        <v>1300740.4168668231</v>
      </c>
      <c r="AB24" s="10">
        <f>$C24/'yearly data'!$D$3*'yearly data'!AH$3</f>
        <v>2112.3233690976786</v>
      </c>
      <c r="AC24" s="10">
        <f>$C24/'yearly data'!$D$3*'yearly data'!AI$3</f>
        <v>697.06671180223395</v>
      </c>
      <c r="AD24" s="10">
        <f>$C24/'yearly data'!$D$3*'yearly data'!AJ$3</f>
        <v>1743.309213620274</v>
      </c>
      <c r="AE24" s="10">
        <f>$C24/'yearly data'!$D$3*'yearly data'!AK$3</f>
        <v>732.18986972051516</v>
      </c>
      <c r="AF24" s="10">
        <f>$C24/'yearly data'!$D$3*'yearly data'!AL$3</f>
        <v>370857.82458035968</v>
      </c>
      <c r="AG24" s="10">
        <f>$C24/'yearly data'!$D$3*'yearly data'!AM$3</f>
        <v>374713.4571630776</v>
      </c>
      <c r="AH24" s="10">
        <f>$C24/'yearly data'!$D$3*'yearly data'!AN$3</f>
        <v>78.119988346191519</v>
      </c>
      <c r="AI24" s="10">
        <f>$C24/'yearly data'!$D$3*'yearly data'!AO$3</f>
        <v>42.184793706943424</v>
      </c>
      <c r="AJ24" s="10">
        <f>$C24/'yearly data'!$D$3*'yearly data'!AP$3</f>
        <v>23.435996503857456</v>
      </c>
      <c r="AK24" s="10">
        <f>$C24/'yearly data'!$D$3*'yearly data'!AQ$3</f>
        <v>25.510474663289816</v>
      </c>
      <c r="AL24" s="10">
        <f>$C24/'yearly data'!$D$3*'yearly data'!AR$3</f>
        <v>14.796075304708094</v>
      </c>
      <c r="AM24" s="10">
        <f>$C24/'yearly data'!$D$3*'yearly data'!AS$3</f>
        <v>5.6123044259237593</v>
      </c>
      <c r="AN24" s="10">
        <f>$C24/'yearly data'!$D$3*'yearly data'!AT$3</f>
        <v>28.990365053256529</v>
      </c>
      <c r="AO24" s="10">
        <f>$C24/'yearly data'!$D$3*'yearly data'!AU$3</f>
        <v>103.53701804734474</v>
      </c>
      <c r="AP24" s="10">
        <f>$C24/'yearly data'!$D$3*'yearly data'!AV$3</f>
        <v>10.487328100589803</v>
      </c>
      <c r="AQ24" s="10">
        <f>$C24/'yearly data'!$D$3*'yearly data'!AW$3</f>
        <v>16.635072159556238</v>
      </c>
      <c r="AR24" s="10">
        <f>$C24/'yearly data'!$D$3*'yearly data'!AX$3</f>
        <v>25.230139776880037</v>
      </c>
      <c r="AS24" s="10">
        <f>$C24/'yearly data'!$D$3*'yearly data'!AY$3</f>
        <v>10.746170645708164</v>
      </c>
      <c r="AT24" s="10">
        <f>$C24/'yearly data'!$D$3*'yearly data'!AZ$3</f>
        <v>36.163200346861387</v>
      </c>
      <c r="AU24" s="10">
        <f>$C24/'yearly data'!$D$3*'yearly data'!BA$3</f>
        <v>14.390524169035281</v>
      </c>
      <c r="AV24" s="10">
        <f>$C24/'yearly data'!$D$3*'yearly data'!BB$3</f>
        <v>2.7416751890876307</v>
      </c>
      <c r="AW24" s="10">
        <f>$C24/'yearly data'!$D$3*'yearly data'!BC$3</f>
        <v>0.76157644141323078</v>
      </c>
      <c r="AX24" s="10">
        <f>$C24/'yearly data'!$D$3*'yearly data'!BD$3</f>
        <v>15.231528828264615</v>
      </c>
    </row>
    <row r="25" spans="1:50">
      <c r="A25" s="11" t="s">
        <v>78</v>
      </c>
      <c r="B25" s="5" t="s">
        <v>4</v>
      </c>
      <c r="C25" s="9">
        <f>'yearly data'!$H$3/3</f>
        <v>2715.5666666666666</v>
      </c>
      <c r="D25" s="10">
        <f>$C25/'yearly data'!$D$3*'yearly data'!J$3</f>
        <v>178749.09261680764</v>
      </c>
      <c r="E25" s="10">
        <f>$C25/'yearly data'!$D$3*'yearly data'!K$3</f>
        <v>123336.8841845431</v>
      </c>
      <c r="F25" s="10">
        <f>$C25/'yearly data'!$D$3*'yearly data'!L$3</f>
        <v>54073.048679885025</v>
      </c>
      <c r="G25" s="10">
        <f>$C25/'yearly data'!$D$3*'yearly data'!M$3</f>
        <v>232822.14129669266</v>
      </c>
      <c r="H25" s="10">
        <f>$C25/'yearly data'!$D$3*'yearly data'!N$3</f>
        <v>32745.357411753372</v>
      </c>
      <c r="I25" s="10">
        <f>$C25/'yearly data'!$D$3*'yearly data'!O$3</f>
        <v>30955.886386837621</v>
      </c>
      <c r="J25" s="10">
        <f>$C25/'yearly data'!$D$3*'yearly data'!P$3</f>
        <v>72700.367432193423</v>
      </c>
      <c r="K25" s="10">
        <f>$C25/'yearly data'!$D$3*'yearly data'!Q$3</f>
        <v>689561.86655815784</v>
      </c>
      <c r="L25" s="10">
        <f>$C25/'yearly data'!$D$3*'yearly data'!R$3</f>
        <v>11559.235261258656</v>
      </c>
      <c r="M25" s="10">
        <f>$C25/'yearly data'!$D$3*'yearly data'!S$3</f>
        <v>14680.390441582991</v>
      </c>
      <c r="N25" s="10">
        <f>$C25/'yearly data'!$D$3*'yearly data'!T$3</f>
        <v>64832.208175330175</v>
      </c>
      <c r="O25" s="10">
        <f>$C25/'yearly data'!$D$3*'yearly data'!U$3</f>
        <v>24133.936926055667</v>
      </c>
      <c r="P25" s="10">
        <f>$C25/'yearly data'!$D$3*'yearly data'!V$3</f>
        <v>376.30286252405892</v>
      </c>
      <c r="Q25" s="10">
        <f>$C25/'yearly data'!$D$3*'yearly data'!W$3</f>
        <v>61012.832237921219</v>
      </c>
      <c r="R25" s="10">
        <f>$C25/'yearly data'!$D$3*'yearly data'!X$3</f>
        <v>0</v>
      </c>
      <c r="S25" s="10">
        <f>$C25/'yearly data'!$D$3*'yearly data'!Y$3</f>
        <v>39238.006825965967</v>
      </c>
      <c r="T25" s="10">
        <f>$C25/'yearly data'!$D$3*'yearly data'!Z$3</f>
        <v>13814.34253250105</v>
      </c>
      <c r="U25" s="10">
        <f>$C25/'yearly data'!$D$3*'yearly data'!AA$3</f>
        <v>5207.2205150616301</v>
      </c>
      <c r="V25" s="10">
        <f>$C25/'yearly data'!$D$3*'yearly data'!AB$3</f>
        <v>15791.918266197761</v>
      </c>
      <c r="W25" s="10">
        <f>$C25/'yearly data'!$D$3*'yearly data'!AC$3</f>
        <v>0</v>
      </c>
      <c r="X25" s="10">
        <f>$C25/'yearly data'!$D$3*'yearly data'!AD$3</f>
        <v>271724.49381866399</v>
      </c>
      <c r="Y25" s="10">
        <f>$C25/'yearly data'!$D$3*'yearly data'!AE$3</f>
        <v>25106.418647011189</v>
      </c>
      <c r="Z25" s="10">
        <f>$C25/'yearly data'!$D$3*'yearly data'!AF$3</f>
        <v>1237039.1730682321</v>
      </c>
      <c r="AA25" s="10">
        <f>$C25/'yearly data'!$D$3*'yearly data'!AG$3</f>
        <v>1300740.4168668231</v>
      </c>
      <c r="AB25" s="10">
        <f>$C25/'yearly data'!$D$3*'yearly data'!AH$3</f>
        <v>2112.3233690976786</v>
      </c>
      <c r="AC25" s="10">
        <f>$C25/'yearly data'!$D$3*'yearly data'!AI$3</f>
        <v>697.06671180223395</v>
      </c>
      <c r="AD25" s="10">
        <f>$C25/'yearly data'!$D$3*'yearly data'!AJ$3</f>
        <v>1743.309213620274</v>
      </c>
      <c r="AE25" s="10">
        <f>$C25/'yearly data'!$D$3*'yearly data'!AK$3</f>
        <v>732.18986972051516</v>
      </c>
      <c r="AF25" s="10">
        <f>$C25/'yearly data'!$D$3*'yearly data'!AL$3</f>
        <v>370857.82458035968</v>
      </c>
      <c r="AG25" s="10">
        <f>$C25/'yearly data'!$D$3*'yearly data'!AM$3</f>
        <v>374713.4571630776</v>
      </c>
      <c r="AH25" s="10">
        <f>$C25/'yearly data'!$D$3*'yearly data'!AN$3</f>
        <v>78.119988346191519</v>
      </c>
      <c r="AI25" s="10">
        <f>$C25/'yearly data'!$D$3*'yearly data'!AO$3</f>
        <v>42.184793706943424</v>
      </c>
      <c r="AJ25" s="10">
        <f>$C25/'yearly data'!$D$3*'yearly data'!AP$3</f>
        <v>23.435996503857456</v>
      </c>
      <c r="AK25" s="10">
        <f>$C25/'yearly data'!$D$3*'yearly data'!AQ$3</f>
        <v>25.510474663289816</v>
      </c>
      <c r="AL25" s="10">
        <f>$C25/'yearly data'!$D$3*'yearly data'!AR$3</f>
        <v>14.796075304708094</v>
      </c>
      <c r="AM25" s="10">
        <f>$C25/'yearly data'!$D$3*'yearly data'!AS$3</f>
        <v>5.6123044259237593</v>
      </c>
      <c r="AN25" s="10">
        <f>$C25/'yearly data'!$D$3*'yearly data'!AT$3</f>
        <v>28.990365053256529</v>
      </c>
      <c r="AO25" s="10">
        <f>$C25/'yearly data'!$D$3*'yearly data'!AU$3</f>
        <v>103.53701804734474</v>
      </c>
      <c r="AP25" s="10">
        <f>$C25/'yearly data'!$D$3*'yearly data'!AV$3</f>
        <v>10.487328100589803</v>
      </c>
      <c r="AQ25" s="10">
        <f>$C25/'yearly data'!$D$3*'yearly data'!AW$3</f>
        <v>16.635072159556238</v>
      </c>
      <c r="AR25" s="10">
        <f>$C25/'yearly data'!$D$3*'yearly data'!AX$3</f>
        <v>25.230139776880037</v>
      </c>
      <c r="AS25" s="10">
        <f>$C25/'yearly data'!$D$3*'yearly data'!AY$3</f>
        <v>10.746170645708164</v>
      </c>
      <c r="AT25" s="10">
        <f>$C25/'yearly data'!$D$3*'yearly data'!AZ$3</f>
        <v>36.163200346861387</v>
      </c>
      <c r="AU25" s="10">
        <f>$C25/'yearly data'!$D$3*'yearly data'!BA$3</f>
        <v>14.390524169035281</v>
      </c>
      <c r="AV25" s="10">
        <f>$C25/'yearly data'!$D$3*'yearly data'!BB$3</f>
        <v>2.7416751890876307</v>
      </c>
      <c r="AW25" s="10">
        <f>$C25/'yearly data'!$D$3*'yearly data'!BC$3</f>
        <v>0.76157644141323078</v>
      </c>
      <c r="AX25" s="10">
        <f>$C25/'yearly data'!$D$3*'yearly data'!BD$3</f>
        <v>15.231528828264615</v>
      </c>
    </row>
    <row r="26" spans="1:50">
      <c r="A26" s="11" t="s">
        <v>79</v>
      </c>
      <c r="B26" s="5" t="s">
        <v>4</v>
      </c>
      <c r="C26" s="9">
        <f>'yearly data'!$E$4/3</f>
        <v>2683.4666666666667</v>
      </c>
      <c r="D26" s="10">
        <f>$C26/'yearly data'!$D$4*'yearly data'!J$4</f>
        <v>165848.26317481286</v>
      </c>
      <c r="E26" s="10">
        <f>$C26/'yearly data'!$D$4*'yearly data'!K$4</f>
        <v>119410.74282926568</v>
      </c>
      <c r="F26" s="10">
        <f>$C26/'yearly data'!$D$4*'yearly data'!L$4</f>
        <v>50199.830426383633</v>
      </c>
      <c r="G26" s="10">
        <f>$C26/'yearly data'!$D$4*'yearly data'!M$4</f>
        <v>216048.09360119648</v>
      </c>
      <c r="H26" s="10">
        <f>$C26/'yearly data'!$D$4*'yearly data'!N$4</f>
        <v>29829.886853765704</v>
      </c>
      <c r="I26" s="10">
        <f>$C26/'yearly data'!$D$4*'yearly data'!O$4</f>
        <v>24410.083478293225</v>
      </c>
      <c r="J26" s="10">
        <f>$C26/'yearly data'!$D$4*'yearly data'!P$4</f>
        <v>65679.75274235176</v>
      </c>
      <c r="K26" s="10">
        <f>$C26/'yearly data'!$D$4*'yearly data'!Q$4</f>
        <v>639353.15936492581</v>
      </c>
      <c r="L26" s="10">
        <f>$C26/'yearly data'!$D$4*'yearly data'!R$4</f>
        <v>13998.662495129245</v>
      </c>
      <c r="M26" s="10">
        <f>$C26/'yearly data'!$D$4*'yearly data'!S$4</f>
        <v>14748.445229966854</v>
      </c>
      <c r="N26" s="10">
        <f>$C26/'yearly data'!$D$4*'yearly data'!T$4</f>
        <v>55446.895042836812</v>
      </c>
      <c r="O26" s="10">
        <f>$C26/'yearly data'!$D$4*'yearly data'!U$4</f>
        <v>22954.201943341097</v>
      </c>
      <c r="P26" s="10">
        <f>$C26/'yearly data'!$D$4*'yearly data'!V$4</f>
        <v>1074.5415866932506</v>
      </c>
      <c r="Q26" s="10">
        <f>$C26/'yearly data'!$D$4*'yearly data'!W$4</f>
        <v>58842.676109472886</v>
      </c>
      <c r="R26" s="10">
        <f>$C26/'yearly data'!$D$4*'yearly data'!X$4</f>
        <v>0</v>
      </c>
      <c r="S26" s="10">
        <f>$C26/'yearly data'!$D$4*'yearly data'!Y$4</f>
        <v>37508.024843179759</v>
      </c>
      <c r="T26" s="10">
        <f>$C26/'yearly data'!$D$4*'yearly data'!Z$4</f>
        <v>13316.777075975522</v>
      </c>
      <c r="U26" s="10">
        <f>$C26/'yearly data'!$D$4*'yearly data'!AA$4</f>
        <v>4723.35664474439</v>
      </c>
      <c r="V26" s="10">
        <f>$C26/'yearly data'!$D$4*'yearly data'!AB$4</f>
        <v>15546.238689252505</v>
      </c>
      <c r="W26" s="10">
        <f>$C26/'yearly data'!$D$4*'yearly data'!AC$4</f>
        <v>0</v>
      </c>
      <c r="X26" s="10">
        <f>$C26/'yearly data'!$D$4*'yearly data'!AD$4</f>
        <v>279478.24851655128</v>
      </c>
      <c r="Y26" s="10">
        <f>$C26/'yearly data'!$D$4*'yearly data'!AE$4</f>
        <v>25308.97404365231</v>
      </c>
      <c r="Z26" s="10">
        <f>$C26/'yearly data'!$D$4*'yearly data'!AF$4</f>
        <v>1182300.2015857217</v>
      </c>
      <c r="AA26" s="10">
        <f>$C26/'yearly data'!$D$4*'yearly data'!AG$4</f>
        <v>1236540.1719177808</v>
      </c>
      <c r="AB26" s="10">
        <f>$C26/'yearly data'!$D$4*'yearly data'!AH$4</f>
        <v>1985.913276258929</v>
      </c>
      <c r="AC26" s="10">
        <f>$C26/'yearly data'!$D$4*'yearly data'!AI$4</f>
        <v>575.91485011508939</v>
      </c>
      <c r="AD26" s="10">
        <f>$C26/'yearly data'!$D$4*'yearly data'!AJ$4</f>
        <v>1892.9705046671402</v>
      </c>
      <c r="AE26" s="10">
        <f>$C26/'yearly data'!$D$4*'yearly data'!AK$4</f>
        <v>851.83672710021301</v>
      </c>
      <c r="AF26" s="10">
        <f>$C26/'yearly data'!$D$4*'yearly data'!AL$4</f>
        <v>402914.23710993904</v>
      </c>
      <c r="AG26" s="10">
        <f>$C26/'yearly data'!$D$4*'yearly data'!AM$4</f>
        <v>406793.1208908651</v>
      </c>
      <c r="AH26" s="10">
        <f>$C26/'yearly data'!$D$4*'yearly data'!AN$4</f>
        <v>75.136367723711103</v>
      </c>
      <c r="AI26" s="10">
        <f>$C26/'yearly data'!$D$4*'yearly data'!AO$4</f>
        <v>40.573638570803993</v>
      </c>
      <c r="AJ26" s="10">
        <f>$C26/'yearly data'!$D$4*'yearly data'!AP$4</f>
        <v>22.54091031711333</v>
      </c>
      <c r="AK26" s="10">
        <f>$C26/'yearly data'!$D$4*'yearly data'!AQ$4</f>
        <v>27.708095738644293</v>
      </c>
      <c r="AL26" s="10">
        <f>$C26/'yearly data'!$D$4*'yearly data'!AR$4</f>
        <v>15.239452656254361</v>
      </c>
      <c r="AM26" s="10">
        <f>$C26/'yearly data'!$D$4*'yearly data'!AS$4</f>
        <v>6.0957810625017448</v>
      </c>
      <c r="AN26" s="10">
        <f>$C26/'yearly data'!$D$4*'yearly data'!AT$4</f>
        <v>28.79644976945951</v>
      </c>
      <c r="AO26" s="10">
        <f>$C26/'yearly data'!$D$4*'yearly data'!AU$4</f>
        <v>102.84446346235539</v>
      </c>
      <c r="AP26" s="10">
        <f>$C26/'yearly data'!$D$4*'yearly data'!AV$4</f>
        <v>10.317729344119797</v>
      </c>
      <c r="AQ26" s="10">
        <f>$C26/'yearly data'!$D$4*'yearly data'!AW$4</f>
        <v>16.308668963286131</v>
      </c>
      <c r="AR26" s="10">
        <f>$C26/'yearly data'!$D$4*'yearly data'!AX$4</f>
        <v>22.216401087741822</v>
      </c>
      <c r="AS26" s="10">
        <f>$C26/'yearly data'!$D$4*'yearly data'!AY$4</f>
        <v>11.066596796515588</v>
      </c>
      <c r="AT26" s="10">
        <f>$C26/'yearly data'!$D$4*'yearly data'!AZ$4</f>
        <v>33.282997884257412</v>
      </c>
      <c r="AU26" s="10">
        <f>$C26/'yearly data'!$D$4*'yearly data'!BA$4</f>
        <v>11.31621928064752</v>
      </c>
      <c r="AV26" s="10">
        <f>$C26/'yearly data'!$D$4*'yearly data'!BB$4</f>
        <v>3.1826866726821148</v>
      </c>
      <c r="AW26" s="10">
        <f>$C26/'yearly data'!$D$4*'yearly data'!BC$4</f>
        <v>0.89115226835099215</v>
      </c>
      <c r="AX26" s="10">
        <f>$C26/'yearly data'!$D$4*'yearly data'!BD$4</f>
        <v>12.730746690728459</v>
      </c>
    </row>
    <row r="27" spans="1:50">
      <c r="A27" s="11" t="s">
        <v>80</v>
      </c>
      <c r="B27" s="5" t="s">
        <v>4</v>
      </c>
      <c r="C27" s="9">
        <f>'yearly data'!$E$4/3</f>
        <v>2683.4666666666667</v>
      </c>
      <c r="D27" s="10">
        <f>$C27/'yearly data'!$D$4*'yearly data'!J$4</f>
        <v>165848.26317481286</v>
      </c>
      <c r="E27" s="10">
        <f>$C27/'yearly data'!$D$4*'yearly data'!K$4</f>
        <v>119410.74282926568</v>
      </c>
      <c r="F27" s="10">
        <f>$C27/'yearly data'!$D$4*'yearly data'!L$4</f>
        <v>50199.830426383633</v>
      </c>
      <c r="G27" s="10">
        <f>$C27/'yearly data'!$D$4*'yearly data'!M$4</f>
        <v>216048.09360119648</v>
      </c>
      <c r="H27" s="10">
        <f>$C27/'yearly data'!$D$4*'yearly data'!N$4</f>
        <v>29829.886853765704</v>
      </c>
      <c r="I27" s="10">
        <f>$C27/'yearly data'!$D$4*'yearly data'!O$4</f>
        <v>24410.083478293225</v>
      </c>
      <c r="J27" s="10">
        <f>$C27/'yearly data'!$D$4*'yearly data'!P$4</f>
        <v>65679.75274235176</v>
      </c>
      <c r="K27" s="10">
        <f>$C27/'yearly data'!$D$4*'yearly data'!Q$4</f>
        <v>639353.15936492581</v>
      </c>
      <c r="L27" s="10">
        <f>$C27/'yearly data'!$D$4*'yearly data'!R$4</f>
        <v>13998.662495129245</v>
      </c>
      <c r="M27" s="10">
        <f>$C27/'yearly data'!$D$4*'yearly data'!S$4</f>
        <v>14748.445229966854</v>
      </c>
      <c r="N27" s="10">
        <f>$C27/'yearly data'!$D$4*'yearly data'!T$4</f>
        <v>55446.895042836812</v>
      </c>
      <c r="O27" s="10">
        <f>$C27/'yearly data'!$D$4*'yearly data'!U$4</f>
        <v>22954.201943341097</v>
      </c>
      <c r="P27" s="10">
        <f>$C27/'yearly data'!$D$4*'yearly data'!V$4</f>
        <v>1074.5415866932506</v>
      </c>
      <c r="Q27" s="10">
        <f>$C27/'yearly data'!$D$4*'yearly data'!W$4</f>
        <v>58842.676109472886</v>
      </c>
      <c r="R27" s="10">
        <f>$C27/'yearly data'!$D$4*'yearly data'!X$4</f>
        <v>0</v>
      </c>
      <c r="S27" s="10">
        <f>$C27/'yearly data'!$D$4*'yearly data'!Y$4</f>
        <v>37508.024843179759</v>
      </c>
      <c r="T27" s="10">
        <f>$C27/'yearly data'!$D$4*'yearly data'!Z$4</f>
        <v>13316.777075975522</v>
      </c>
      <c r="U27" s="10">
        <f>$C27/'yearly data'!$D$4*'yearly data'!AA$4</f>
        <v>4723.35664474439</v>
      </c>
      <c r="V27" s="10">
        <f>$C27/'yearly data'!$D$4*'yearly data'!AB$4</f>
        <v>15546.238689252505</v>
      </c>
      <c r="W27" s="10">
        <f>$C27/'yearly data'!$D$4*'yearly data'!AC$4</f>
        <v>0</v>
      </c>
      <c r="X27" s="10">
        <f>$C27/'yearly data'!$D$4*'yearly data'!AD$4</f>
        <v>279478.24851655128</v>
      </c>
      <c r="Y27" s="10">
        <f>$C27/'yearly data'!$D$4*'yearly data'!AE$4</f>
        <v>25308.97404365231</v>
      </c>
      <c r="Z27" s="10">
        <f>$C27/'yearly data'!$D$4*'yearly data'!AF$4</f>
        <v>1182300.2015857217</v>
      </c>
      <c r="AA27" s="10">
        <f>$C27/'yearly data'!$D$4*'yearly data'!AG$4</f>
        <v>1236540.1719177808</v>
      </c>
      <c r="AB27" s="10">
        <f>$C27/'yearly data'!$D$4*'yearly data'!AH$4</f>
        <v>1985.913276258929</v>
      </c>
      <c r="AC27" s="10">
        <f>$C27/'yearly data'!$D$4*'yearly data'!AI$4</f>
        <v>575.91485011508939</v>
      </c>
      <c r="AD27" s="10">
        <f>$C27/'yearly data'!$D$4*'yearly data'!AJ$4</f>
        <v>1892.9705046671402</v>
      </c>
      <c r="AE27" s="10">
        <f>$C27/'yearly data'!$D$4*'yearly data'!AK$4</f>
        <v>851.83672710021301</v>
      </c>
      <c r="AF27" s="10">
        <f>$C27/'yearly data'!$D$4*'yearly data'!AL$4</f>
        <v>402914.23710993904</v>
      </c>
      <c r="AG27" s="10">
        <f>$C27/'yearly data'!$D$4*'yearly data'!AM$4</f>
        <v>406793.1208908651</v>
      </c>
      <c r="AH27" s="10">
        <f>$C27/'yearly data'!$D$4*'yearly data'!AN$4</f>
        <v>75.136367723711103</v>
      </c>
      <c r="AI27" s="10">
        <f>$C27/'yearly data'!$D$4*'yearly data'!AO$4</f>
        <v>40.573638570803993</v>
      </c>
      <c r="AJ27" s="10">
        <f>$C27/'yearly data'!$D$4*'yearly data'!AP$4</f>
        <v>22.54091031711333</v>
      </c>
      <c r="AK27" s="10">
        <f>$C27/'yearly data'!$D$4*'yearly data'!AQ$4</f>
        <v>27.708095738644293</v>
      </c>
      <c r="AL27" s="10">
        <f>$C27/'yearly data'!$D$4*'yearly data'!AR$4</f>
        <v>15.239452656254361</v>
      </c>
      <c r="AM27" s="10">
        <f>$C27/'yearly data'!$D$4*'yearly data'!AS$4</f>
        <v>6.0957810625017448</v>
      </c>
      <c r="AN27" s="10">
        <f>$C27/'yearly data'!$D$4*'yearly data'!AT$4</f>
        <v>28.79644976945951</v>
      </c>
      <c r="AO27" s="10">
        <f>$C27/'yearly data'!$D$4*'yearly data'!AU$4</f>
        <v>102.84446346235539</v>
      </c>
      <c r="AP27" s="10">
        <f>$C27/'yearly data'!$D$4*'yearly data'!AV$4</f>
        <v>10.317729344119797</v>
      </c>
      <c r="AQ27" s="10">
        <f>$C27/'yearly data'!$D$4*'yearly data'!AW$4</f>
        <v>16.308668963286131</v>
      </c>
      <c r="AR27" s="10">
        <f>$C27/'yearly data'!$D$4*'yearly data'!AX$4</f>
        <v>22.216401087741822</v>
      </c>
      <c r="AS27" s="10">
        <f>$C27/'yearly data'!$D$4*'yearly data'!AY$4</f>
        <v>11.066596796515588</v>
      </c>
      <c r="AT27" s="10">
        <f>$C27/'yearly data'!$D$4*'yearly data'!AZ$4</f>
        <v>33.282997884257412</v>
      </c>
      <c r="AU27" s="10">
        <f>$C27/'yearly data'!$D$4*'yearly data'!BA$4</f>
        <v>11.31621928064752</v>
      </c>
      <c r="AV27" s="10">
        <f>$C27/'yearly data'!$D$4*'yearly data'!BB$4</f>
        <v>3.1826866726821148</v>
      </c>
      <c r="AW27" s="10">
        <f>$C27/'yearly data'!$D$4*'yearly data'!BC$4</f>
        <v>0.89115226835099215</v>
      </c>
      <c r="AX27" s="10">
        <f>$C27/'yearly data'!$D$4*'yearly data'!BD$4</f>
        <v>12.730746690728459</v>
      </c>
    </row>
    <row r="28" spans="1:50">
      <c r="A28" s="11" t="s">
        <v>81</v>
      </c>
      <c r="B28" s="5" t="s">
        <v>4</v>
      </c>
      <c r="C28" s="9">
        <f>'yearly data'!$E$4/3</f>
        <v>2683.4666666666667</v>
      </c>
      <c r="D28" s="10">
        <f>$C28/'yearly data'!$D$4*'yearly data'!J$4</f>
        <v>165848.26317481286</v>
      </c>
      <c r="E28" s="10">
        <f>$C28/'yearly data'!$D$4*'yearly data'!K$4</f>
        <v>119410.74282926568</v>
      </c>
      <c r="F28" s="10">
        <f>$C28/'yearly data'!$D$4*'yearly data'!L$4</f>
        <v>50199.830426383633</v>
      </c>
      <c r="G28" s="10">
        <f>$C28/'yearly data'!$D$4*'yearly data'!M$4</f>
        <v>216048.09360119648</v>
      </c>
      <c r="H28" s="10">
        <f>$C28/'yearly data'!$D$4*'yearly data'!N$4</f>
        <v>29829.886853765704</v>
      </c>
      <c r="I28" s="10">
        <f>$C28/'yearly data'!$D$4*'yearly data'!O$4</f>
        <v>24410.083478293225</v>
      </c>
      <c r="J28" s="10">
        <f>$C28/'yearly data'!$D$4*'yearly data'!P$4</f>
        <v>65679.75274235176</v>
      </c>
      <c r="K28" s="10">
        <f>$C28/'yearly data'!$D$4*'yearly data'!Q$4</f>
        <v>639353.15936492581</v>
      </c>
      <c r="L28" s="10">
        <f>$C28/'yearly data'!$D$4*'yearly data'!R$4</f>
        <v>13998.662495129245</v>
      </c>
      <c r="M28" s="10">
        <f>$C28/'yearly data'!$D$4*'yearly data'!S$4</f>
        <v>14748.445229966854</v>
      </c>
      <c r="N28" s="10">
        <f>$C28/'yearly data'!$D$4*'yearly data'!T$4</f>
        <v>55446.895042836812</v>
      </c>
      <c r="O28" s="10">
        <f>$C28/'yearly data'!$D$4*'yearly data'!U$4</f>
        <v>22954.201943341097</v>
      </c>
      <c r="P28" s="10">
        <f>$C28/'yearly data'!$D$4*'yearly data'!V$4</f>
        <v>1074.5415866932506</v>
      </c>
      <c r="Q28" s="10">
        <f>$C28/'yearly data'!$D$4*'yearly data'!W$4</f>
        <v>58842.676109472886</v>
      </c>
      <c r="R28" s="10">
        <f>$C28/'yearly data'!$D$4*'yearly data'!X$4</f>
        <v>0</v>
      </c>
      <c r="S28" s="10">
        <f>$C28/'yearly data'!$D$4*'yearly data'!Y$4</f>
        <v>37508.024843179759</v>
      </c>
      <c r="T28" s="10">
        <f>$C28/'yearly data'!$D$4*'yearly data'!Z$4</f>
        <v>13316.777075975522</v>
      </c>
      <c r="U28" s="10">
        <f>$C28/'yearly data'!$D$4*'yearly data'!AA$4</f>
        <v>4723.35664474439</v>
      </c>
      <c r="V28" s="10">
        <f>$C28/'yearly data'!$D$4*'yearly data'!AB$4</f>
        <v>15546.238689252505</v>
      </c>
      <c r="W28" s="10">
        <f>$C28/'yearly data'!$D$4*'yearly data'!AC$4</f>
        <v>0</v>
      </c>
      <c r="X28" s="10">
        <f>$C28/'yearly data'!$D$4*'yearly data'!AD$4</f>
        <v>279478.24851655128</v>
      </c>
      <c r="Y28" s="10">
        <f>$C28/'yearly data'!$D$4*'yearly data'!AE$4</f>
        <v>25308.97404365231</v>
      </c>
      <c r="Z28" s="10">
        <f>$C28/'yearly data'!$D$4*'yearly data'!AF$4</f>
        <v>1182300.2015857217</v>
      </c>
      <c r="AA28" s="10">
        <f>$C28/'yearly data'!$D$4*'yearly data'!AG$4</f>
        <v>1236540.1719177808</v>
      </c>
      <c r="AB28" s="10">
        <f>$C28/'yearly data'!$D$4*'yearly data'!AH$4</f>
        <v>1985.913276258929</v>
      </c>
      <c r="AC28" s="10">
        <f>$C28/'yearly data'!$D$4*'yearly data'!AI$4</f>
        <v>575.91485011508939</v>
      </c>
      <c r="AD28" s="10">
        <f>$C28/'yearly data'!$D$4*'yearly data'!AJ$4</f>
        <v>1892.9705046671402</v>
      </c>
      <c r="AE28" s="10">
        <f>$C28/'yearly data'!$D$4*'yearly data'!AK$4</f>
        <v>851.83672710021301</v>
      </c>
      <c r="AF28" s="10">
        <f>$C28/'yearly data'!$D$4*'yearly data'!AL$4</f>
        <v>402914.23710993904</v>
      </c>
      <c r="AG28" s="10">
        <f>$C28/'yearly data'!$D$4*'yearly data'!AM$4</f>
        <v>406793.1208908651</v>
      </c>
      <c r="AH28" s="10">
        <f>$C28/'yearly data'!$D$4*'yearly data'!AN$4</f>
        <v>75.136367723711103</v>
      </c>
      <c r="AI28" s="10">
        <f>$C28/'yearly data'!$D$4*'yearly data'!AO$4</f>
        <v>40.573638570803993</v>
      </c>
      <c r="AJ28" s="10">
        <f>$C28/'yearly data'!$D$4*'yearly data'!AP$4</f>
        <v>22.54091031711333</v>
      </c>
      <c r="AK28" s="10">
        <f>$C28/'yearly data'!$D$4*'yearly data'!AQ$4</f>
        <v>27.708095738644293</v>
      </c>
      <c r="AL28" s="10">
        <f>$C28/'yearly data'!$D$4*'yearly data'!AR$4</f>
        <v>15.239452656254361</v>
      </c>
      <c r="AM28" s="10">
        <f>$C28/'yearly data'!$D$4*'yearly data'!AS$4</f>
        <v>6.0957810625017448</v>
      </c>
      <c r="AN28" s="10">
        <f>$C28/'yearly data'!$D$4*'yearly data'!AT$4</f>
        <v>28.79644976945951</v>
      </c>
      <c r="AO28" s="10">
        <f>$C28/'yearly data'!$D$4*'yearly data'!AU$4</f>
        <v>102.84446346235539</v>
      </c>
      <c r="AP28" s="10">
        <f>$C28/'yearly data'!$D$4*'yearly data'!AV$4</f>
        <v>10.317729344119797</v>
      </c>
      <c r="AQ28" s="10">
        <f>$C28/'yearly data'!$D$4*'yearly data'!AW$4</f>
        <v>16.308668963286131</v>
      </c>
      <c r="AR28" s="10">
        <f>$C28/'yearly data'!$D$4*'yearly data'!AX$4</f>
        <v>22.216401087741822</v>
      </c>
      <c r="AS28" s="10">
        <f>$C28/'yearly data'!$D$4*'yearly data'!AY$4</f>
        <v>11.066596796515588</v>
      </c>
      <c r="AT28" s="10">
        <f>$C28/'yearly data'!$D$4*'yearly data'!AZ$4</f>
        <v>33.282997884257412</v>
      </c>
      <c r="AU28" s="10">
        <f>$C28/'yearly data'!$D$4*'yearly data'!BA$4</f>
        <v>11.31621928064752</v>
      </c>
      <c r="AV28" s="10">
        <f>$C28/'yearly data'!$D$4*'yearly data'!BB$4</f>
        <v>3.1826866726821148</v>
      </c>
      <c r="AW28" s="10">
        <f>$C28/'yearly data'!$D$4*'yearly data'!BC$4</f>
        <v>0.89115226835099215</v>
      </c>
      <c r="AX28" s="10">
        <f>$C28/'yearly data'!$D$4*'yearly data'!BD$4</f>
        <v>12.730746690728459</v>
      </c>
    </row>
    <row r="29" spans="1:50">
      <c r="A29" s="11" t="s">
        <v>82</v>
      </c>
      <c r="B29" s="5" t="s">
        <v>4</v>
      </c>
      <c r="C29" s="9">
        <f>'yearly data'!$F$4/3</f>
        <v>2545.2000000000003</v>
      </c>
      <c r="D29" s="10">
        <f>$C29/'yearly data'!$D$4*'yearly data'!J$4</f>
        <v>157302.86672682114</v>
      </c>
      <c r="E29" s="10">
        <f>$C29/'yearly data'!$D$4*'yearly data'!K$4</f>
        <v>113258.05772969555</v>
      </c>
      <c r="F29" s="10">
        <f>$C29/'yearly data'!$D$4*'yearly data'!L$4</f>
        <v>47613.264583585275</v>
      </c>
      <c r="G29" s="10">
        <f>$C29/'yearly data'!$D$4*'yearly data'!M$4</f>
        <v>204916.13131040643</v>
      </c>
      <c r="H29" s="10">
        <f>$C29/'yearly data'!$D$4*'yearly data'!N$4</f>
        <v>28292.8902986949</v>
      </c>
      <c r="I29" s="10">
        <f>$C29/'yearly data'!$D$4*'yearly data'!O$4</f>
        <v>23152.344406098549</v>
      </c>
      <c r="J29" s="10">
        <f>$C29/'yearly data'!$D$4*'yearly data'!P$4</f>
        <v>62295.577864391962</v>
      </c>
      <c r="K29" s="10">
        <f>$C29/'yearly data'!$D$4*'yearly data'!Q$4</f>
        <v>606410.23845359578</v>
      </c>
      <c r="L29" s="10">
        <f>$C29/'yearly data'!$D$4*'yearly data'!R$4</f>
        <v>13277.375949991163</v>
      </c>
      <c r="M29" s="10">
        <f>$C29/'yearly data'!$D$4*'yearly data'!S$4</f>
        <v>13988.52583696896</v>
      </c>
      <c r="N29" s="10">
        <f>$C29/'yearly data'!$D$4*'yearly data'!T$4</f>
        <v>52589.972149096291</v>
      </c>
      <c r="O29" s="10">
        <f>$C29/'yearly data'!$D$4*'yearly data'!U$4</f>
        <v>21771.477735090837</v>
      </c>
      <c r="P29" s="10">
        <f>$C29/'yearly data'!$D$4*'yearly data'!V$4</f>
        <v>1019.175412321746</v>
      </c>
      <c r="Q29" s="10">
        <f>$C29/'yearly data'!$D$4*'yearly data'!W$4</f>
        <v>55810.784271774217</v>
      </c>
      <c r="R29" s="10">
        <f>$C29/'yearly data'!$D$4*'yearly data'!X$4</f>
        <v>0</v>
      </c>
      <c r="S29" s="10">
        <f>$C29/'yearly data'!$D$4*'yearly data'!Y$4</f>
        <v>35575.409233402483</v>
      </c>
      <c r="T29" s="10">
        <f>$C29/'yearly data'!$D$4*'yearly data'!Z$4</f>
        <v>12630.624943023788</v>
      </c>
      <c r="U29" s="10">
        <f>$C29/'yearly data'!$D$4*'yearly data'!AA$4</f>
        <v>4479.9838513130117</v>
      </c>
      <c r="V29" s="10">
        <f>$C29/'yearly data'!$D$4*'yearly data'!AB$4</f>
        <v>14745.212677091376</v>
      </c>
      <c r="W29" s="10">
        <f>$C29/'yearly data'!$D$4*'yearly data'!AC$4</f>
        <v>0</v>
      </c>
      <c r="X29" s="10">
        <f>$C29/'yearly data'!$D$4*'yearly data'!AD$4</f>
        <v>265078.02275327675</v>
      </c>
      <c r="Y29" s="10">
        <f>$C29/'yearly data'!$D$4*'yearly data'!AE$4</f>
        <v>24004.919284471773</v>
      </c>
      <c r="Z29" s="10">
        <f>$C29/'yearly data'!$D$4*'yearly data'!AF$4</f>
        <v>1121381.7225514182</v>
      </c>
      <c r="AA29" s="10">
        <f>$C29/'yearly data'!$D$4*'yearly data'!AG$4</f>
        <v>1172826.9572562117</v>
      </c>
      <c r="AB29" s="10">
        <f>$C29/'yearly data'!$D$4*'yearly data'!AH$4</f>
        <v>1883.5883201086504</v>
      </c>
      <c r="AC29" s="10">
        <f>$C29/'yearly data'!$D$4*'yearly data'!AI$4</f>
        <v>546.24061283150866</v>
      </c>
      <c r="AD29" s="10">
        <f>$C29/'yearly data'!$D$4*'yearly data'!AJ$4</f>
        <v>1795.4344610747808</v>
      </c>
      <c r="AE29" s="10">
        <f>$C29/'yearly data'!$D$4*'yearly data'!AK$4</f>
        <v>807.94550748365134</v>
      </c>
      <c r="AF29" s="10">
        <f>$C29/'yearly data'!$D$4*'yearly data'!AL$4</f>
        <v>382153.92388908012</v>
      </c>
      <c r="AG29" s="10">
        <f>$C29/'yearly data'!$D$4*'yearly data'!AM$4</f>
        <v>385832.94667026354</v>
      </c>
      <c r="AH29" s="10">
        <f>$C29/'yearly data'!$D$4*'yearly data'!AN$4</f>
        <v>71.264937070352843</v>
      </c>
      <c r="AI29" s="10">
        <f>$C29/'yearly data'!$D$4*'yearly data'!AO$4</f>
        <v>38.483066017990531</v>
      </c>
      <c r="AJ29" s="10">
        <f>$C29/'yearly data'!$D$4*'yearly data'!AP$4</f>
        <v>21.379481121105851</v>
      </c>
      <c r="AK29" s="10">
        <f>$C29/'yearly data'!$D$4*'yearly data'!AQ$4</f>
        <v>26.28042529836932</v>
      </c>
      <c r="AL29" s="10">
        <f>$C29/'yearly data'!$D$4*'yearly data'!AR$4</f>
        <v>14.454233914103126</v>
      </c>
      <c r="AM29" s="10">
        <f>$C29/'yearly data'!$D$4*'yearly data'!AS$4</f>
        <v>5.7816935656412509</v>
      </c>
      <c r="AN29" s="10">
        <f>$C29/'yearly data'!$D$4*'yearly data'!AT$4</f>
        <v>27.312701463242202</v>
      </c>
      <c r="AO29" s="10">
        <f>$C29/'yearly data'!$D$4*'yearly data'!AU$4</f>
        <v>97.545362368722152</v>
      </c>
      <c r="AP29" s="10">
        <f>$C29/'yearly data'!$D$4*'yearly data'!AV$4</f>
        <v>9.7861043153086946</v>
      </c>
      <c r="AQ29" s="10">
        <f>$C29/'yearly data'!$D$4*'yearly data'!AW$4</f>
        <v>15.468358433875036</v>
      </c>
      <c r="AR29" s="10">
        <f>$C29/'yearly data'!$D$4*'yearly data'!AX$4</f>
        <v>21.071692356350177</v>
      </c>
      <c r="AS29" s="10">
        <f>$C29/'yearly data'!$D$4*'yearly data'!AY$4</f>
        <v>10.496386080129488</v>
      </c>
      <c r="AT29" s="10">
        <f>$C29/'yearly data'!$D$4*'yearly data'!AZ$4</f>
        <v>31.568078436479663</v>
      </c>
      <c r="AU29" s="10">
        <f>$C29/'yearly data'!$D$4*'yearly data'!BA$4</f>
        <v>10.733146668403085</v>
      </c>
      <c r="AV29" s="10">
        <f>$C29/'yearly data'!$D$4*'yearly data'!BB$4</f>
        <v>3.0186975004883676</v>
      </c>
      <c r="AW29" s="10">
        <f>$C29/'yearly data'!$D$4*'yearly data'!BC$4</f>
        <v>0.84523530013674308</v>
      </c>
      <c r="AX29" s="10">
        <f>$C29/'yearly data'!$D$4*'yearly data'!BD$4</f>
        <v>12.07479000195347</v>
      </c>
    </row>
    <row r="30" spans="1:50">
      <c r="A30" s="11" t="s">
        <v>83</v>
      </c>
      <c r="B30" s="5" t="s">
        <v>4</v>
      </c>
      <c r="C30" s="9">
        <f>'yearly data'!$F$4/3</f>
        <v>2545.2000000000003</v>
      </c>
      <c r="D30" s="10">
        <f>$C30/'yearly data'!$D$4*'yearly data'!J$4</f>
        <v>157302.86672682114</v>
      </c>
      <c r="E30" s="10">
        <f>$C30/'yearly data'!$D$4*'yearly data'!K$4</f>
        <v>113258.05772969555</v>
      </c>
      <c r="F30" s="10">
        <f>$C30/'yearly data'!$D$4*'yearly data'!L$4</f>
        <v>47613.264583585275</v>
      </c>
      <c r="G30" s="10">
        <f>$C30/'yearly data'!$D$4*'yearly data'!M$4</f>
        <v>204916.13131040643</v>
      </c>
      <c r="H30" s="10">
        <f>$C30/'yearly data'!$D$4*'yearly data'!N$4</f>
        <v>28292.8902986949</v>
      </c>
      <c r="I30" s="10">
        <f>$C30/'yearly data'!$D$4*'yearly data'!O$4</f>
        <v>23152.344406098549</v>
      </c>
      <c r="J30" s="10">
        <f>$C30/'yearly data'!$D$4*'yearly data'!P$4</f>
        <v>62295.577864391962</v>
      </c>
      <c r="K30" s="10">
        <f>$C30/'yearly data'!$D$4*'yearly data'!Q$4</f>
        <v>606410.23845359578</v>
      </c>
      <c r="L30" s="10">
        <f>$C30/'yearly data'!$D$4*'yearly data'!R$4</f>
        <v>13277.375949991163</v>
      </c>
      <c r="M30" s="10">
        <f>$C30/'yearly data'!$D$4*'yearly data'!S$4</f>
        <v>13988.52583696896</v>
      </c>
      <c r="N30" s="10">
        <f>$C30/'yearly data'!$D$4*'yearly data'!T$4</f>
        <v>52589.972149096291</v>
      </c>
      <c r="O30" s="10">
        <f>$C30/'yearly data'!$D$4*'yearly data'!U$4</f>
        <v>21771.477735090837</v>
      </c>
      <c r="P30" s="10">
        <f>$C30/'yearly data'!$D$4*'yearly data'!V$4</f>
        <v>1019.175412321746</v>
      </c>
      <c r="Q30" s="10">
        <f>$C30/'yearly data'!$D$4*'yearly data'!W$4</f>
        <v>55810.784271774217</v>
      </c>
      <c r="R30" s="10">
        <f>$C30/'yearly data'!$D$4*'yearly data'!X$4</f>
        <v>0</v>
      </c>
      <c r="S30" s="10">
        <f>$C30/'yearly data'!$D$4*'yearly data'!Y$4</f>
        <v>35575.409233402483</v>
      </c>
      <c r="T30" s="10">
        <f>$C30/'yearly data'!$D$4*'yearly data'!Z$4</f>
        <v>12630.624943023788</v>
      </c>
      <c r="U30" s="10">
        <f>$C30/'yearly data'!$D$4*'yearly data'!AA$4</f>
        <v>4479.9838513130117</v>
      </c>
      <c r="V30" s="10">
        <f>$C30/'yearly data'!$D$4*'yearly data'!AB$4</f>
        <v>14745.212677091376</v>
      </c>
      <c r="W30" s="10">
        <f>$C30/'yearly data'!$D$4*'yearly data'!AC$4</f>
        <v>0</v>
      </c>
      <c r="X30" s="10">
        <f>$C30/'yearly data'!$D$4*'yearly data'!AD$4</f>
        <v>265078.02275327675</v>
      </c>
      <c r="Y30" s="10">
        <f>$C30/'yearly data'!$D$4*'yearly data'!AE$4</f>
        <v>24004.919284471773</v>
      </c>
      <c r="Z30" s="10">
        <f>$C30/'yearly data'!$D$4*'yearly data'!AF$4</f>
        <v>1121381.7225514182</v>
      </c>
      <c r="AA30" s="10">
        <f>$C30/'yearly data'!$D$4*'yearly data'!AG$4</f>
        <v>1172826.9572562117</v>
      </c>
      <c r="AB30" s="10">
        <f>$C30/'yearly data'!$D$4*'yearly data'!AH$4</f>
        <v>1883.5883201086504</v>
      </c>
      <c r="AC30" s="10">
        <f>$C30/'yearly data'!$D$4*'yearly data'!AI$4</f>
        <v>546.24061283150866</v>
      </c>
      <c r="AD30" s="10">
        <f>$C30/'yearly data'!$D$4*'yearly data'!AJ$4</f>
        <v>1795.4344610747808</v>
      </c>
      <c r="AE30" s="10">
        <f>$C30/'yearly data'!$D$4*'yearly data'!AK$4</f>
        <v>807.94550748365134</v>
      </c>
      <c r="AF30" s="10">
        <f>$C30/'yearly data'!$D$4*'yearly data'!AL$4</f>
        <v>382153.92388908012</v>
      </c>
      <c r="AG30" s="10">
        <f>$C30/'yearly data'!$D$4*'yearly data'!AM$4</f>
        <v>385832.94667026354</v>
      </c>
      <c r="AH30" s="10">
        <f>$C30/'yearly data'!$D$4*'yearly data'!AN$4</f>
        <v>71.264937070352843</v>
      </c>
      <c r="AI30" s="10">
        <f>$C30/'yearly data'!$D$4*'yearly data'!AO$4</f>
        <v>38.483066017990531</v>
      </c>
      <c r="AJ30" s="10">
        <f>$C30/'yearly data'!$D$4*'yearly data'!AP$4</f>
        <v>21.379481121105851</v>
      </c>
      <c r="AK30" s="10">
        <f>$C30/'yearly data'!$D$4*'yearly data'!AQ$4</f>
        <v>26.28042529836932</v>
      </c>
      <c r="AL30" s="10">
        <f>$C30/'yearly data'!$D$4*'yearly data'!AR$4</f>
        <v>14.454233914103126</v>
      </c>
      <c r="AM30" s="10">
        <f>$C30/'yearly data'!$D$4*'yearly data'!AS$4</f>
        <v>5.7816935656412509</v>
      </c>
      <c r="AN30" s="10">
        <f>$C30/'yearly data'!$D$4*'yearly data'!AT$4</f>
        <v>27.312701463242202</v>
      </c>
      <c r="AO30" s="10">
        <f>$C30/'yearly data'!$D$4*'yearly data'!AU$4</f>
        <v>97.545362368722152</v>
      </c>
      <c r="AP30" s="10">
        <f>$C30/'yearly data'!$D$4*'yearly data'!AV$4</f>
        <v>9.7861043153086946</v>
      </c>
      <c r="AQ30" s="10">
        <f>$C30/'yearly data'!$D$4*'yearly data'!AW$4</f>
        <v>15.468358433875036</v>
      </c>
      <c r="AR30" s="10">
        <f>$C30/'yearly data'!$D$4*'yearly data'!AX$4</f>
        <v>21.071692356350177</v>
      </c>
      <c r="AS30" s="10">
        <f>$C30/'yearly data'!$D$4*'yearly data'!AY$4</f>
        <v>10.496386080129488</v>
      </c>
      <c r="AT30" s="10">
        <f>$C30/'yearly data'!$D$4*'yearly data'!AZ$4</f>
        <v>31.568078436479663</v>
      </c>
      <c r="AU30" s="10">
        <f>$C30/'yearly data'!$D$4*'yearly data'!BA$4</f>
        <v>10.733146668403085</v>
      </c>
      <c r="AV30" s="10">
        <f>$C30/'yearly data'!$D$4*'yearly data'!BB$4</f>
        <v>3.0186975004883676</v>
      </c>
      <c r="AW30" s="10">
        <f>$C30/'yearly data'!$D$4*'yearly data'!BC$4</f>
        <v>0.84523530013674308</v>
      </c>
      <c r="AX30" s="10">
        <f>$C30/'yearly data'!$D$4*'yearly data'!BD$4</f>
        <v>12.07479000195347</v>
      </c>
    </row>
    <row r="31" spans="1:50">
      <c r="A31" s="11" t="s">
        <v>84</v>
      </c>
      <c r="B31" s="5" t="s">
        <v>4</v>
      </c>
      <c r="C31" s="9">
        <f>'yearly data'!$F$4/3</f>
        <v>2545.2000000000003</v>
      </c>
      <c r="D31" s="10">
        <f>$C31/'yearly data'!$D$4*'yearly data'!J$4</f>
        <v>157302.86672682114</v>
      </c>
      <c r="E31" s="10">
        <f>$C31/'yearly data'!$D$4*'yearly data'!K$4</f>
        <v>113258.05772969555</v>
      </c>
      <c r="F31" s="10">
        <f>$C31/'yearly data'!$D$4*'yearly data'!L$4</f>
        <v>47613.264583585275</v>
      </c>
      <c r="G31" s="10">
        <f>$C31/'yearly data'!$D$4*'yearly data'!M$4</f>
        <v>204916.13131040643</v>
      </c>
      <c r="H31" s="10">
        <f>$C31/'yearly data'!$D$4*'yearly data'!N$4</f>
        <v>28292.8902986949</v>
      </c>
      <c r="I31" s="10">
        <f>$C31/'yearly data'!$D$4*'yearly data'!O$4</f>
        <v>23152.344406098549</v>
      </c>
      <c r="J31" s="10">
        <f>$C31/'yearly data'!$D$4*'yearly data'!P$4</f>
        <v>62295.577864391962</v>
      </c>
      <c r="K31" s="10">
        <f>$C31/'yearly data'!$D$4*'yearly data'!Q$4</f>
        <v>606410.23845359578</v>
      </c>
      <c r="L31" s="10">
        <f>$C31/'yearly data'!$D$4*'yearly data'!R$4</f>
        <v>13277.375949991163</v>
      </c>
      <c r="M31" s="10">
        <f>$C31/'yearly data'!$D$4*'yearly data'!S$4</f>
        <v>13988.52583696896</v>
      </c>
      <c r="N31" s="10">
        <f>$C31/'yearly data'!$D$4*'yearly data'!T$4</f>
        <v>52589.972149096291</v>
      </c>
      <c r="O31" s="10">
        <f>$C31/'yearly data'!$D$4*'yearly data'!U$4</f>
        <v>21771.477735090837</v>
      </c>
      <c r="P31" s="10">
        <f>$C31/'yearly data'!$D$4*'yearly data'!V$4</f>
        <v>1019.175412321746</v>
      </c>
      <c r="Q31" s="10">
        <f>$C31/'yearly data'!$D$4*'yearly data'!W$4</f>
        <v>55810.784271774217</v>
      </c>
      <c r="R31" s="10">
        <f>$C31/'yearly data'!$D$4*'yearly data'!X$4</f>
        <v>0</v>
      </c>
      <c r="S31" s="10">
        <f>$C31/'yearly data'!$D$4*'yearly data'!Y$4</f>
        <v>35575.409233402483</v>
      </c>
      <c r="T31" s="10">
        <f>$C31/'yearly data'!$D$4*'yearly data'!Z$4</f>
        <v>12630.624943023788</v>
      </c>
      <c r="U31" s="10">
        <f>$C31/'yearly data'!$D$4*'yearly data'!AA$4</f>
        <v>4479.9838513130117</v>
      </c>
      <c r="V31" s="10">
        <f>$C31/'yearly data'!$D$4*'yearly data'!AB$4</f>
        <v>14745.212677091376</v>
      </c>
      <c r="W31" s="10">
        <f>$C31/'yearly data'!$D$4*'yearly data'!AC$4</f>
        <v>0</v>
      </c>
      <c r="X31" s="10">
        <f>$C31/'yearly data'!$D$4*'yearly data'!AD$4</f>
        <v>265078.02275327675</v>
      </c>
      <c r="Y31" s="10">
        <f>$C31/'yearly data'!$D$4*'yearly data'!AE$4</f>
        <v>24004.919284471773</v>
      </c>
      <c r="Z31" s="10">
        <f>$C31/'yearly data'!$D$4*'yearly data'!AF$4</f>
        <v>1121381.7225514182</v>
      </c>
      <c r="AA31" s="10">
        <f>$C31/'yearly data'!$D$4*'yearly data'!AG$4</f>
        <v>1172826.9572562117</v>
      </c>
      <c r="AB31" s="10">
        <f>$C31/'yearly data'!$D$4*'yearly data'!AH$4</f>
        <v>1883.5883201086504</v>
      </c>
      <c r="AC31" s="10">
        <f>$C31/'yearly data'!$D$4*'yearly data'!AI$4</f>
        <v>546.24061283150866</v>
      </c>
      <c r="AD31" s="10">
        <f>$C31/'yearly data'!$D$4*'yearly data'!AJ$4</f>
        <v>1795.4344610747808</v>
      </c>
      <c r="AE31" s="10">
        <f>$C31/'yearly data'!$D$4*'yearly data'!AK$4</f>
        <v>807.94550748365134</v>
      </c>
      <c r="AF31" s="10">
        <f>$C31/'yearly data'!$D$4*'yearly data'!AL$4</f>
        <v>382153.92388908012</v>
      </c>
      <c r="AG31" s="10">
        <f>$C31/'yearly data'!$D$4*'yearly data'!AM$4</f>
        <v>385832.94667026354</v>
      </c>
      <c r="AH31" s="10">
        <f>$C31/'yearly data'!$D$4*'yearly data'!AN$4</f>
        <v>71.264937070352843</v>
      </c>
      <c r="AI31" s="10">
        <f>$C31/'yearly data'!$D$4*'yearly data'!AO$4</f>
        <v>38.483066017990531</v>
      </c>
      <c r="AJ31" s="10">
        <f>$C31/'yearly data'!$D$4*'yearly data'!AP$4</f>
        <v>21.379481121105851</v>
      </c>
      <c r="AK31" s="10">
        <f>$C31/'yearly data'!$D$4*'yearly data'!AQ$4</f>
        <v>26.28042529836932</v>
      </c>
      <c r="AL31" s="10">
        <f>$C31/'yearly data'!$D$4*'yearly data'!AR$4</f>
        <v>14.454233914103126</v>
      </c>
      <c r="AM31" s="10">
        <f>$C31/'yearly data'!$D$4*'yearly data'!AS$4</f>
        <v>5.7816935656412509</v>
      </c>
      <c r="AN31" s="10">
        <f>$C31/'yearly data'!$D$4*'yearly data'!AT$4</f>
        <v>27.312701463242202</v>
      </c>
      <c r="AO31" s="10">
        <f>$C31/'yearly data'!$D$4*'yearly data'!AU$4</f>
        <v>97.545362368722152</v>
      </c>
      <c r="AP31" s="10">
        <f>$C31/'yearly data'!$D$4*'yearly data'!AV$4</f>
        <v>9.7861043153086946</v>
      </c>
      <c r="AQ31" s="10">
        <f>$C31/'yearly data'!$D$4*'yearly data'!AW$4</f>
        <v>15.468358433875036</v>
      </c>
      <c r="AR31" s="10">
        <f>$C31/'yearly data'!$D$4*'yearly data'!AX$4</f>
        <v>21.071692356350177</v>
      </c>
      <c r="AS31" s="10">
        <f>$C31/'yearly data'!$D$4*'yearly data'!AY$4</f>
        <v>10.496386080129488</v>
      </c>
      <c r="AT31" s="10">
        <f>$C31/'yearly data'!$D$4*'yearly data'!AZ$4</f>
        <v>31.568078436479663</v>
      </c>
      <c r="AU31" s="10">
        <f>$C31/'yearly data'!$D$4*'yearly data'!BA$4</f>
        <v>10.733146668403085</v>
      </c>
      <c r="AV31" s="10">
        <f>$C31/'yearly data'!$D$4*'yearly data'!BB$4</f>
        <v>3.0186975004883676</v>
      </c>
      <c r="AW31" s="10">
        <f>$C31/'yearly data'!$D$4*'yearly data'!BC$4</f>
        <v>0.84523530013674308</v>
      </c>
      <c r="AX31" s="10">
        <f>$C31/'yearly data'!$D$4*'yearly data'!BD$4</f>
        <v>12.07479000195347</v>
      </c>
    </row>
    <row r="32" spans="1:50">
      <c r="A32" s="11" t="s">
        <v>85</v>
      </c>
      <c r="B32" s="5" t="s">
        <v>4</v>
      </c>
      <c r="C32" s="9">
        <f>'yearly data'!$G$4/3</f>
        <v>2716.7000000000003</v>
      </c>
      <c r="D32" s="10">
        <f>$C32/'yearly data'!$D$4*'yearly data'!J$4</f>
        <v>167902.20730659872</v>
      </c>
      <c r="E32" s="10">
        <f>$C32/'yearly data'!$D$4*'yearly data'!K$4</f>
        <v>120889.58252171299</v>
      </c>
      <c r="F32" s="10">
        <f>$C32/'yearly data'!$D$4*'yearly data'!L$4</f>
        <v>50821.529111357115</v>
      </c>
      <c r="G32" s="10">
        <f>$C32/'yearly data'!$D$4*'yearly data'!M$4</f>
        <v>218723.73641795584</v>
      </c>
      <c r="H32" s="10">
        <f>$C32/'yearly data'!$D$4*'yearly data'!N$4</f>
        <v>30199.314424982098</v>
      </c>
      <c r="I32" s="10">
        <f>$C32/'yearly data'!$D$4*'yearly data'!O$4</f>
        <v>24712.389614980329</v>
      </c>
      <c r="J32" s="10">
        <f>$C32/'yearly data'!$D$4*'yearly data'!P$4</f>
        <v>66493.162181437088</v>
      </c>
      <c r="K32" s="10">
        <f>$C32/'yearly data'!$D$4*'yearly data'!Q$4</f>
        <v>647271.21436699829</v>
      </c>
      <c r="L32" s="10">
        <f>$C32/'yearly data'!$D$4*'yearly data'!R$4</f>
        <v>14172.02861988881</v>
      </c>
      <c r="M32" s="10">
        <f>$C32/'yearly data'!$D$4*'yearly data'!S$4</f>
        <v>14931.097022353282</v>
      </c>
      <c r="N32" s="10">
        <f>$C32/'yearly data'!$D$4*'yearly data'!T$4</f>
        <v>56133.575883015052</v>
      </c>
      <c r="O32" s="10">
        <f>$C32/'yearly data'!$D$4*'yearly data'!U$4</f>
        <v>23238.477747493824</v>
      </c>
      <c r="P32" s="10">
        <f>$C32/'yearly data'!$D$4*'yearly data'!V$4</f>
        <v>1087.8492231080022</v>
      </c>
      <c r="Q32" s="10">
        <f>$C32/'yearly data'!$D$4*'yearly data'!W$4</f>
        <v>59571.411924850319</v>
      </c>
      <c r="R32" s="10">
        <f>$C32/'yearly data'!$D$4*'yearly data'!X$4</f>
        <v>0</v>
      </c>
      <c r="S32" s="10">
        <f>$C32/'yearly data'!$D$4*'yearly data'!Y$4</f>
        <v>37972.542143794017</v>
      </c>
      <c r="T32" s="10">
        <f>$C32/'yearly data'!$D$4*'yearly data'!Z$4</f>
        <v>13481.698405906303</v>
      </c>
      <c r="U32" s="10">
        <f>$C32/'yearly data'!$D$4*'yearly data'!AA$4</f>
        <v>4781.8529502051151</v>
      </c>
      <c r="V32" s="10">
        <f>$C32/'yearly data'!$D$4*'yearly data'!AB$4</f>
        <v>15738.770737016403</v>
      </c>
      <c r="W32" s="10">
        <f>$C32/'yearly data'!$D$4*'yearly data'!AC$4</f>
        <v>0</v>
      </c>
      <c r="X32" s="10">
        <f>$C32/'yearly data'!$D$4*'yearly data'!AD$4</f>
        <v>282939.44067807123</v>
      </c>
      <c r="Y32" s="10">
        <f>$C32/'yearly data'!$D$4*'yearly data'!AE$4</f>
        <v>25622.412470581672</v>
      </c>
      <c r="Z32" s="10">
        <f>$C32/'yearly data'!$D$4*'yearly data'!AF$4</f>
        <v>1196942.3721732823</v>
      </c>
      <c r="AA32" s="10">
        <f>$C32/'yearly data'!$D$4*'yearly data'!AG$4</f>
        <v>1251854.0762132448</v>
      </c>
      <c r="AB32" s="10">
        <f>$C32/'yearly data'!$D$4*'yearly data'!AH$4</f>
        <v>2010.5077751214722</v>
      </c>
      <c r="AC32" s="10">
        <f>$C32/'yearly data'!$D$4*'yearly data'!AI$4</f>
        <v>583.04725478522687</v>
      </c>
      <c r="AD32" s="10">
        <f>$C32/'yearly data'!$D$4*'yearly data'!AJ$4</f>
        <v>1916.4139558391707</v>
      </c>
      <c r="AE32" s="10">
        <f>$C32/'yearly data'!$D$4*'yearly data'!AK$4</f>
        <v>862.38628012762683</v>
      </c>
      <c r="AF32" s="10">
        <f>$C32/'yearly data'!$D$4*'yearly data'!AL$4</f>
        <v>407904.1195306711</v>
      </c>
      <c r="AG32" s="10">
        <f>$C32/'yearly data'!$D$4*'yearly data'!AM$4</f>
        <v>411831.04126163176</v>
      </c>
      <c r="AH32" s="10">
        <f>$C32/'yearly data'!$D$4*'yearly data'!AN$4</f>
        <v>76.066892401000928</v>
      </c>
      <c r="AI32" s="10">
        <f>$C32/'yearly data'!$D$4*'yearly data'!AO$4</f>
        <v>41.076121896540506</v>
      </c>
      <c r="AJ32" s="10">
        <f>$C32/'yearly data'!$D$4*'yearly data'!AP$4</f>
        <v>22.820067720300276</v>
      </c>
      <c r="AK32" s="10">
        <f>$C32/'yearly data'!$D$4*'yearly data'!AQ$4</f>
        <v>28.051246034920609</v>
      </c>
      <c r="AL32" s="10">
        <f>$C32/'yearly data'!$D$4*'yearly data'!AR$4</f>
        <v>15.428185319206335</v>
      </c>
      <c r="AM32" s="10">
        <f>$C32/'yearly data'!$D$4*'yearly data'!AS$4</f>
        <v>6.1712741276825342</v>
      </c>
      <c r="AN32" s="10">
        <f>$C32/'yearly data'!$D$4*'yearly data'!AT$4</f>
        <v>29.15307876205803</v>
      </c>
      <c r="AO32" s="10">
        <f>$C32/'yearly data'!$D$4*'yearly data'!AU$4</f>
        <v>104.11813843592154</v>
      </c>
      <c r="AP32" s="10">
        <f>$C32/'yearly data'!$D$4*'yearly data'!AV$4</f>
        <v>10.445509034024491</v>
      </c>
      <c r="AQ32" s="10">
        <f>$C32/'yearly data'!$D$4*'yearly data'!AW$4</f>
        <v>16.510643311845165</v>
      </c>
      <c r="AR32" s="10">
        <f>$C32/'yearly data'!$D$4*'yearly data'!AX$4</f>
        <v>22.491539613584994</v>
      </c>
      <c r="AS32" s="10">
        <f>$C32/'yearly data'!$D$4*'yearly data'!AY$4</f>
        <v>11.203650818752076</v>
      </c>
      <c r="AT32" s="10">
        <f>$C32/'yearly data'!$D$4*'yearly data'!AZ$4</f>
        <v>33.695190432337071</v>
      </c>
      <c r="AU32" s="10">
        <f>$C32/'yearly data'!$D$4*'yearly data'!BA$4</f>
        <v>11.456364746994604</v>
      </c>
      <c r="AV32" s="10">
        <f>$C32/'yearly data'!$D$4*'yearly data'!BB$4</f>
        <v>3.222102585092232</v>
      </c>
      <c r="AW32" s="10">
        <f>$C32/'yearly data'!$D$4*'yearly data'!BC$4</f>
        <v>0.90218872382582505</v>
      </c>
      <c r="AX32" s="10">
        <f>$C32/'yearly data'!$D$4*'yearly data'!BD$4</f>
        <v>12.888410340368928</v>
      </c>
    </row>
    <row r="33" spans="1:50">
      <c r="A33" s="11" t="s">
        <v>86</v>
      </c>
      <c r="B33" s="5" t="s">
        <v>4</v>
      </c>
      <c r="C33" s="9">
        <f>'yearly data'!$G$4/3</f>
        <v>2716.7000000000003</v>
      </c>
      <c r="D33" s="10">
        <f>$C33/'yearly data'!$D$4*'yearly data'!J$4</f>
        <v>167902.20730659872</v>
      </c>
      <c r="E33" s="10">
        <f>$C33/'yearly data'!$D$4*'yearly data'!K$4</f>
        <v>120889.58252171299</v>
      </c>
      <c r="F33" s="10">
        <f>$C33/'yearly data'!$D$4*'yearly data'!L$4</f>
        <v>50821.529111357115</v>
      </c>
      <c r="G33" s="10">
        <f>$C33/'yearly data'!$D$4*'yearly data'!M$4</f>
        <v>218723.73641795584</v>
      </c>
      <c r="H33" s="10">
        <f>$C33/'yearly data'!$D$4*'yearly data'!N$4</f>
        <v>30199.314424982098</v>
      </c>
      <c r="I33" s="10">
        <f>$C33/'yearly data'!$D$4*'yearly data'!O$4</f>
        <v>24712.389614980329</v>
      </c>
      <c r="J33" s="10">
        <f>$C33/'yearly data'!$D$4*'yearly data'!P$4</f>
        <v>66493.162181437088</v>
      </c>
      <c r="K33" s="10">
        <f>$C33/'yearly data'!$D$4*'yearly data'!Q$4</f>
        <v>647271.21436699829</v>
      </c>
      <c r="L33" s="10">
        <f>$C33/'yearly data'!$D$4*'yearly data'!R$4</f>
        <v>14172.02861988881</v>
      </c>
      <c r="M33" s="10">
        <f>$C33/'yearly data'!$D$4*'yearly data'!S$4</f>
        <v>14931.097022353282</v>
      </c>
      <c r="N33" s="10">
        <f>$C33/'yearly data'!$D$4*'yearly data'!T$4</f>
        <v>56133.575883015052</v>
      </c>
      <c r="O33" s="10">
        <f>$C33/'yearly data'!$D$4*'yearly data'!U$4</f>
        <v>23238.477747493824</v>
      </c>
      <c r="P33" s="10">
        <f>$C33/'yearly data'!$D$4*'yearly data'!V$4</f>
        <v>1087.8492231080022</v>
      </c>
      <c r="Q33" s="10">
        <f>$C33/'yearly data'!$D$4*'yearly data'!W$4</f>
        <v>59571.411924850319</v>
      </c>
      <c r="R33" s="10">
        <f>$C33/'yearly data'!$D$4*'yearly data'!X$4</f>
        <v>0</v>
      </c>
      <c r="S33" s="10">
        <f>$C33/'yearly data'!$D$4*'yearly data'!Y$4</f>
        <v>37972.542143794017</v>
      </c>
      <c r="T33" s="10">
        <f>$C33/'yearly data'!$D$4*'yearly data'!Z$4</f>
        <v>13481.698405906303</v>
      </c>
      <c r="U33" s="10">
        <f>$C33/'yearly data'!$D$4*'yearly data'!AA$4</f>
        <v>4781.8529502051151</v>
      </c>
      <c r="V33" s="10">
        <f>$C33/'yearly data'!$D$4*'yearly data'!AB$4</f>
        <v>15738.770737016403</v>
      </c>
      <c r="W33" s="10">
        <f>$C33/'yearly data'!$D$4*'yearly data'!AC$4</f>
        <v>0</v>
      </c>
      <c r="X33" s="10">
        <f>$C33/'yearly data'!$D$4*'yearly data'!AD$4</f>
        <v>282939.44067807123</v>
      </c>
      <c r="Y33" s="10">
        <f>$C33/'yearly data'!$D$4*'yearly data'!AE$4</f>
        <v>25622.412470581672</v>
      </c>
      <c r="Z33" s="10">
        <f>$C33/'yearly data'!$D$4*'yearly data'!AF$4</f>
        <v>1196942.3721732823</v>
      </c>
      <c r="AA33" s="10">
        <f>$C33/'yearly data'!$D$4*'yearly data'!AG$4</f>
        <v>1251854.0762132448</v>
      </c>
      <c r="AB33" s="10">
        <f>$C33/'yearly data'!$D$4*'yearly data'!AH$4</f>
        <v>2010.5077751214722</v>
      </c>
      <c r="AC33" s="10">
        <f>$C33/'yearly data'!$D$4*'yearly data'!AI$4</f>
        <v>583.04725478522687</v>
      </c>
      <c r="AD33" s="10">
        <f>$C33/'yearly data'!$D$4*'yearly data'!AJ$4</f>
        <v>1916.4139558391707</v>
      </c>
      <c r="AE33" s="10">
        <f>$C33/'yearly data'!$D$4*'yearly data'!AK$4</f>
        <v>862.38628012762683</v>
      </c>
      <c r="AF33" s="10">
        <f>$C33/'yearly data'!$D$4*'yearly data'!AL$4</f>
        <v>407904.1195306711</v>
      </c>
      <c r="AG33" s="10">
        <f>$C33/'yearly data'!$D$4*'yearly data'!AM$4</f>
        <v>411831.04126163176</v>
      </c>
      <c r="AH33" s="10">
        <f>$C33/'yearly data'!$D$4*'yearly data'!AN$4</f>
        <v>76.066892401000928</v>
      </c>
      <c r="AI33" s="10">
        <f>$C33/'yearly data'!$D$4*'yearly data'!AO$4</f>
        <v>41.076121896540506</v>
      </c>
      <c r="AJ33" s="10">
        <f>$C33/'yearly data'!$D$4*'yearly data'!AP$4</f>
        <v>22.820067720300276</v>
      </c>
      <c r="AK33" s="10">
        <f>$C33/'yearly data'!$D$4*'yearly data'!AQ$4</f>
        <v>28.051246034920609</v>
      </c>
      <c r="AL33" s="10">
        <f>$C33/'yearly data'!$D$4*'yearly data'!AR$4</f>
        <v>15.428185319206335</v>
      </c>
      <c r="AM33" s="10">
        <f>$C33/'yearly data'!$D$4*'yearly data'!AS$4</f>
        <v>6.1712741276825342</v>
      </c>
      <c r="AN33" s="10">
        <f>$C33/'yearly data'!$D$4*'yearly data'!AT$4</f>
        <v>29.15307876205803</v>
      </c>
      <c r="AO33" s="10">
        <f>$C33/'yearly data'!$D$4*'yearly data'!AU$4</f>
        <v>104.11813843592154</v>
      </c>
      <c r="AP33" s="10">
        <f>$C33/'yearly data'!$D$4*'yearly data'!AV$4</f>
        <v>10.445509034024491</v>
      </c>
      <c r="AQ33" s="10">
        <f>$C33/'yearly data'!$D$4*'yearly data'!AW$4</f>
        <v>16.510643311845165</v>
      </c>
      <c r="AR33" s="10">
        <f>$C33/'yearly data'!$D$4*'yearly data'!AX$4</f>
        <v>22.491539613584994</v>
      </c>
      <c r="AS33" s="10">
        <f>$C33/'yearly data'!$D$4*'yearly data'!AY$4</f>
        <v>11.203650818752076</v>
      </c>
      <c r="AT33" s="10">
        <f>$C33/'yearly data'!$D$4*'yearly data'!AZ$4</f>
        <v>33.695190432337071</v>
      </c>
      <c r="AU33" s="10">
        <f>$C33/'yearly data'!$D$4*'yearly data'!BA$4</f>
        <v>11.456364746994604</v>
      </c>
      <c r="AV33" s="10">
        <f>$C33/'yearly data'!$D$4*'yearly data'!BB$4</f>
        <v>3.222102585092232</v>
      </c>
      <c r="AW33" s="10">
        <f>$C33/'yearly data'!$D$4*'yearly data'!BC$4</f>
        <v>0.90218872382582505</v>
      </c>
      <c r="AX33" s="10">
        <f>$C33/'yearly data'!$D$4*'yearly data'!BD$4</f>
        <v>12.888410340368928</v>
      </c>
    </row>
    <row r="34" spans="1:50">
      <c r="A34" s="11" t="s">
        <v>87</v>
      </c>
      <c r="B34" s="5" t="s">
        <v>4</v>
      </c>
      <c r="C34" s="9">
        <f>'yearly data'!$G$4/3</f>
        <v>2716.7000000000003</v>
      </c>
      <c r="D34" s="10">
        <f>$C34/'yearly data'!$D$4*'yearly data'!J$4</f>
        <v>167902.20730659872</v>
      </c>
      <c r="E34" s="10">
        <f>$C34/'yearly data'!$D$4*'yearly data'!K$4</f>
        <v>120889.58252171299</v>
      </c>
      <c r="F34" s="10">
        <f>$C34/'yearly data'!$D$4*'yearly data'!L$4</f>
        <v>50821.529111357115</v>
      </c>
      <c r="G34" s="10">
        <f>$C34/'yearly data'!$D$4*'yearly data'!M$4</f>
        <v>218723.73641795584</v>
      </c>
      <c r="H34" s="10">
        <f>$C34/'yearly data'!$D$4*'yearly data'!N$4</f>
        <v>30199.314424982098</v>
      </c>
      <c r="I34" s="10">
        <f>$C34/'yearly data'!$D$4*'yearly data'!O$4</f>
        <v>24712.389614980329</v>
      </c>
      <c r="J34" s="10">
        <f>$C34/'yearly data'!$D$4*'yearly data'!P$4</f>
        <v>66493.162181437088</v>
      </c>
      <c r="K34" s="10">
        <f>$C34/'yearly data'!$D$4*'yearly data'!Q$4</f>
        <v>647271.21436699829</v>
      </c>
      <c r="L34" s="10">
        <f>$C34/'yearly data'!$D$4*'yearly data'!R$4</f>
        <v>14172.02861988881</v>
      </c>
      <c r="M34" s="10">
        <f>$C34/'yearly data'!$D$4*'yearly data'!S$4</f>
        <v>14931.097022353282</v>
      </c>
      <c r="N34" s="10">
        <f>$C34/'yearly data'!$D$4*'yearly data'!T$4</f>
        <v>56133.575883015052</v>
      </c>
      <c r="O34" s="10">
        <f>$C34/'yearly data'!$D$4*'yearly data'!U$4</f>
        <v>23238.477747493824</v>
      </c>
      <c r="P34" s="10">
        <f>$C34/'yearly data'!$D$4*'yearly data'!V$4</f>
        <v>1087.8492231080022</v>
      </c>
      <c r="Q34" s="10">
        <f>$C34/'yearly data'!$D$4*'yearly data'!W$4</f>
        <v>59571.411924850319</v>
      </c>
      <c r="R34" s="10">
        <f>$C34/'yearly data'!$D$4*'yearly data'!X$4</f>
        <v>0</v>
      </c>
      <c r="S34" s="10">
        <f>$C34/'yearly data'!$D$4*'yearly data'!Y$4</f>
        <v>37972.542143794017</v>
      </c>
      <c r="T34" s="10">
        <f>$C34/'yearly data'!$D$4*'yearly data'!Z$4</f>
        <v>13481.698405906303</v>
      </c>
      <c r="U34" s="10">
        <f>$C34/'yearly data'!$D$4*'yearly data'!AA$4</f>
        <v>4781.8529502051151</v>
      </c>
      <c r="V34" s="10">
        <f>$C34/'yearly data'!$D$4*'yearly data'!AB$4</f>
        <v>15738.770737016403</v>
      </c>
      <c r="W34" s="10">
        <f>$C34/'yearly data'!$D$4*'yearly data'!AC$4</f>
        <v>0</v>
      </c>
      <c r="X34" s="10">
        <f>$C34/'yearly data'!$D$4*'yearly data'!AD$4</f>
        <v>282939.44067807123</v>
      </c>
      <c r="Y34" s="10">
        <f>$C34/'yearly data'!$D$4*'yearly data'!AE$4</f>
        <v>25622.412470581672</v>
      </c>
      <c r="Z34" s="10">
        <f>$C34/'yearly data'!$D$4*'yearly data'!AF$4</f>
        <v>1196942.3721732823</v>
      </c>
      <c r="AA34" s="10">
        <f>$C34/'yearly data'!$D$4*'yearly data'!AG$4</f>
        <v>1251854.0762132448</v>
      </c>
      <c r="AB34" s="10">
        <f>$C34/'yearly data'!$D$4*'yearly data'!AH$4</f>
        <v>2010.5077751214722</v>
      </c>
      <c r="AC34" s="10">
        <f>$C34/'yearly data'!$D$4*'yearly data'!AI$4</f>
        <v>583.04725478522687</v>
      </c>
      <c r="AD34" s="10">
        <f>$C34/'yearly data'!$D$4*'yearly data'!AJ$4</f>
        <v>1916.4139558391707</v>
      </c>
      <c r="AE34" s="10">
        <f>$C34/'yearly data'!$D$4*'yearly data'!AK$4</f>
        <v>862.38628012762683</v>
      </c>
      <c r="AF34" s="10">
        <f>$C34/'yearly data'!$D$4*'yearly data'!AL$4</f>
        <v>407904.1195306711</v>
      </c>
      <c r="AG34" s="10">
        <f>$C34/'yearly data'!$D$4*'yearly data'!AM$4</f>
        <v>411831.04126163176</v>
      </c>
      <c r="AH34" s="10">
        <f>$C34/'yearly data'!$D$4*'yearly data'!AN$4</f>
        <v>76.066892401000928</v>
      </c>
      <c r="AI34" s="10">
        <f>$C34/'yearly data'!$D$4*'yearly data'!AO$4</f>
        <v>41.076121896540506</v>
      </c>
      <c r="AJ34" s="10">
        <f>$C34/'yearly data'!$D$4*'yearly data'!AP$4</f>
        <v>22.820067720300276</v>
      </c>
      <c r="AK34" s="10">
        <f>$C34/'yearly data'!$D$4*'yearly data'!AQ$4</f>
        <v>28.051246034920609</v>
      </c>
      <c r="AL34" s="10">
        <f>$C34/'yearly data'!$D$4*'yearly data'!AR$4</f>
        <v>15.428185319206335</v>
      </c>
      <c r="AM34" s="10">
        <f>$C34/'yearly data'!$D$4*'yearly data'!AS$4</f>
        <v>6.1712741276825342</v>
      </c>
      <c r="AN34" s="10">
        <f>$C34/'yearly data'!$D$4*'yearly data'!AT$4</f>
        <v>29.15307876205803</v>
      </c>
      <c r="AO34" s="10">
        <f>$C34/'yearly data'!$D$4*'yearly data'!AU$4</f>
        <v>104.11813843592154</v>
      </c>
      <c r="AP34" s="10">
        <f>$C34/'yearly data'!$D$4*'yearly data'!AV$4</f>
        <v>10.445509034024491</v>
      </c>
      <c r="AQ34" s="10">
        <f>$C34/'yearly data'!$D$4*'yearly data'!AW$4</f>
        <v>16.510643311845165</v>
      </c>
      <c r="AR34" s="10">
        <f>$C34/'yearly data'!$D$4*'yearly data'!AX$4</f>
        <v>22.491539613584994</v>
      </c>
      <c r="AS34" s="10">
        <f>$C34/'yearly data'!$D$4*'yearly data'!AY$4</f>
        <v>11.203650818752076</v>
      </c>
      <c r="AT34" s="10">
        <f>$C34/'yearly data'!$D$4*'yearly data'!AZ$4</f>
        <v>33.695190432337071</v>
      </c>
      <c r="AU34" s="10">
        <f>$C34/'yearly data'!$D$4*'yearly data'!BA$4</f>
        <v>11.456364746994604</v>
      </c>
      <c r="AV34" s="10">
        <f>$C34/'yearly data'!$D$4*'yearly data'!BB$4</f>
        <v>3.222102585092232</v>
      </c>
      <c r="AW34" s="10">
        <f>$C34/'yearly data'!$D$4*'yearly data'!BC$4</f>
        <v>0.90218872382582505</v>
      </c>
      <c r="AX34" s="10">
        <f>$C34/'yearly data'!$D$4*'yearly data'!BD$4</f>
        <v>12.888410340368928</v>
      </c>
    </row>
    <row r="35" spans="1:50">
      <c r="A35" s="11" t="s">
        <v>88</v>
      </c>
      <c r="B35" s="5" t="s">
        <v>4</v>
      </c>
      <c r="C35" s="9">
        <f>'yearly data'!$H$4/3</f>
        <v>2804.7333333333336</v>
      </c>
      <c r="D35" s="10">
        <f>$C35/'yearly data'!$D$4*'yearly data'!J$4</f>
        <v>173342.99612510068</v>
      </c>
      <c r="E35" s="10">
        <f>$C35/'yearly data'!$D$4*'yearly data'!K$4</f>
        <v>124806.95025265917</v>
      </c>
      <c r="F35" s="10">
        <f>$C35/'yearly data'!$D$4*'yearly data'!L$4</f>
        <v>52468.375878674007</v>
      </c>
      <c r="G35" s="10">
        <f>$C35/'yearly data'!$D$4*'yearly data'!M$4</f>
        <v>225811.37200377468</v>
      </c>
      <c r="H35" s="10">
        <f>$C35/'yearly data'!$D$4*'yearly data'!N$4</f>
        <v>31177.908422557313</v>
      </c>
      <c r="I35" s="10">
        <f>$C35/'yearly data'!$D$4*'yearly data'!O$4</f>
        <v>25513.182500627907</v>
      </c>
      <c r="J35" s="10">
        <f>$C35/'yearly data'!$D$4*'yearly data'!P$4</f>
        <v>68647.840545152561</v>
      </c>
      <c r="K35" s="10">
        <f>$C35/'yearly data'!$D$4*'yearly data'!Q$4</f>
        <v>668245.72114781372</v>
      </c>
      <c r="L35" s="10">
        <f>$C35/'yearly data'!$D$4*'yearly data'!R$4</f>
        <v>14631.266268324121</v>
      </c>
      <c r="M35" s="10">
        <f>$C35/'yearly data'!$D$4*'yearly data'!S$4</f>
        <v>15414.931910710911</v>
      </c>
      <c r="N35" s="10">
        <f>$C35/'yearly data'!$D$4*'yearly data'!T$4</f>
        <v>57952.556925051867</v>
      </c>
      <c r="O35" s="10">
        <f>$C35/'yearly data'!$D$4*'yearly data'!U$4</f>
        <v>23991.509240740917</v>
      </c>
      <c r="P35" s="10">
        <f>$C35/'yearly data'!$D$4*'yearly data'!V$4</f>
        <v>1123.1004445436686</v>
      </c>
      <c r="Q35" s="10">
        <f>$C35/'yearly data'!$D$4*'yearly data'!W$4</f>
        <v>61501.794360569264</v>
      </c>
      <c r="R35" s="10">
        <f>$C35/'yearly data'!$D$4*'yearly data'!X$4</f>
        <v>0</v>
      </c>
      <c r="S35" s="10">
        <f>$C35/'yearly data'!$D$4*'yearly data'!Y$4</f>
        <v>39203.023779623763</v>
      </c>
      <c r="T35" s="10">
        <f>$C35/'yearly data'!$D$4*'yearly data'!Z$4</f>
        <v>13918.56624176106</v>
      </c>
      <c r="U35" s="10">
        <f>$C35/'yearly data'!$D$4*'yearly data'!AA$4</f>
        <v>4936.806553737485</v>
      </c>
      <c r="V35" s="10">
        <f>$C35/'yearly data'!$D$4*'yearly data'!AB$4</f>
        <v>16248.777896639724</v>
      </c>
      <c r="W35" s="10">
        <f>$C35/'yearly data'!$D$4*'yearly data'!AC$4</f>
        <v>0</v>
      </c>
      <c r="X35" s="10">
        <f>$C35/'yearly data'!$D$4*'yearly data'!AD$4</f>
        <v>292107.95471876749</v>
      </c>
      <c r="Y35" s="10">
        <f>$C35/'yearly data'!$D$4*'yearly data'!AE$4</f>
        <v>26452.694201294256</v>
      </c>
      <c r="Z35" s="10">
        <f>$C35/'yearly data'!$D$4*'yearly data'!AF$4</f>
        <v>1235728.7036895782</v>
      </c>
      <c r="AA35" s="10">
        <f>$C35/'yearly data'!$D$4*'yearly data'!AG$4</f>
        <v>1292419.7946127634</v>
      </c>
      <c r="AB35" s="10">
        <f>$C35/'yearly data'!$D$4*'yearly data'!AH$4</f>
        <v>2075.6572951776161</v>
      </c>
      <c r="AC35" s="10">
        <f>$C35/'yearly data'!$D$4*'yearly data'!AI$4</f>
        <v>601.94061560150874</v>
      </c>
      <c r="AD35" s="10">
        <f>$C35/'yearly data'!$D$4*'yearly data'!AJ$4</f>
        <v>1978.5144117522425</v>
      </c>
      <c r="AE35" s="10">
        <f>$C35/'yearly data'!$D$4*'yearly data'!AK$4</f>
        <v>890.33148528850904</v>
      </c>
      <c r="AF35" s="10">
        <f>$C35/'yearly data'!$D$4*'yearly data'!AL$4</f>
        <v>421122.05280364322</v>
      </c>
      <c r="AG35" s="10">
        <f>$C35/'yearly data'!$D$4*'yearly data'!AM$4</f>
        <v>425176.22451057308</v>
      </c>
      <c r="AH35" s="10">
        <f>$C35/'yearly data'!$D$4*'yearly data'!AN$4</f>
        <v>78.531802804935154</v>
      </c>
      <c r="AI35" s="10">
        <f>$C35/'yearly data'!$D$4*'yearly data'!AO$4</f>
        <v>42.40717351466499</v>
      </c>
      <c r="AJ35" s="10">
        <f>$C35/'yearly data'!$D$4*'yearly data'!AP$4</f>
        <v>23.559540841480548</v>
      </c>
      <c r="AK35" s="10">
        <f>$C35/'yearly data'!$D$4*'yearly data'!AQ$4</f>
        <v>28.960232928065789</v>
      </c>
      <c r="AL35" s="10">
        <f>$C35/'yearly data'!$D$4*'yearly data'!AR$4</f>
        <v>15.928128110436186</v>
      </c>
      <c r="AM35" s="10">
        <f>$C35/'yearly data'!$D$4*'yearly data'!AS$4</f>
        <v>6.3712512441744744</v>
      </c>
      <c r="AN35" s="10">
        <f>$C35/'yearly data'!$D$4*'yearly data'!AT$4</f>
        <v>30.097770005240264</v>
      </c>
      <c r="AO35" s="10">
        <f>$C35/'yearly data'!$D$4*'yearly data'!AU$4</f>
        <v>107.49203573300095</v>
      </c>
      <c r="AP35" s="10">
        <f>$C35/'yearly data'!$D$4*'yearly data'!AV$4</f>
        <v>10.783990639880354</v>
      </c>
      <c r="AQ35" s="10">
        <f>$C35/'yearly data'!$D$4*'yearly data'!AW$4</f>
        <v>17.045662624327012</v>
      </c>
      <c r="AR35" s="10">
        <f>$C35/'yearly data'!$D$4*'yearly data'!AX$4</f>
        <v>23.220366942323022</v>
      </c>
      <c r="AS35" s="10">
        <f>$C35/'yearly data'!$D$4*'yearly data'!AY$4</f>
        <v>11.566699637936185</v>
      </c>
      <c r="AT35" s="10">
        <f>$C35/'yearly data'!$D$4*'yearly data'!AZ$4</f>
        <v>34.787066580259207</v>
      </c>
      <c r="AU35" s="10">
        <f>$C35/'yearly data'!$D$4*'yearly data'!BA$4</f>
        <v>11.82760263728813</v>
      </c>
      <c r="AV35" s="10">
        <f>$C35/'yearly data'!$D$4*'yearly data'!BB$4</f>
        <v>3.3265132417372865</v>
      </c>
      <c r="AW35" s="10">
        <f>$C35/'yearly data'!$D$4*'yearly data'!BC$4</f>
        <v>0.93142370768644034</v>
      </c>
      <c r="AX35" s="10">
        <f>$C35/'yearly data'!$D$4*'yearly data'!BD$4</f>
        <v>13.306052966949146</v>
      </c>
    </row>
    <row r="36" spans="1:50">
      <c r="A36" s="11" t="s">
        <v>89</v>
      </c>
      <c r="B36" s="5" t="s">
        <v>4</v>
      </c>
      <c r="C36" s="9">
        <f>'yearly data'!$H$4/3</f>
        <v>2804.7333333333336</v>
      </c>
      <c r="D36" s="10">
        <f>$C36/'yearly data'!$D$4*'yearly data'!J$4</f>
        <v>173342.99612510068</v>
      </c>
      <c r="E36" s="10">
        <f>$C36/'yearly data'!$D$4*'yearly data'!K$4</f>
        <v>124806.95025265917</v>
      </c>
      <c r="F36" s="10">
        <f>$C36/'yearly data'!$D$4*'yearly data'!L$4</f>
        <v>52468.375878674007</v>
      </c>
      <c r="G36" s="10">
        <f>$C36/'yearly data'!$D$4*'yearly data'!M$4</f>
        <v>225811.37200377468</v>
      </c>
      <c r="H36" s="10">
        <f>$C36/'yearly data'!$D$4*'yearly data'!N$4</f>
        <v>31177.908422557313</v>
      </c>
      <c r="I36" s="10">
        <f>$C36/'yearly data'!$D$4*'yearly data'!O$4</f>
        <v>25513.182500627907</v>
      </c>
      <c r="J36" s="10">
        <f>$C36/'yearly data'!$D$4*'yearly data'!P$4</f>
        <v>68647.840545152561</v>
      </c>
      <c r="K36" s="10">
        <f>$C36/'yearly data'!$D$4*'yearly data'!Q$4</f>
        <v>668245.72114781372</v>
      </c>
      <c r="L36" s="10">
        <f>$C36/'yearly data'!$D$4*'yearly data'!R$4</f>
        <v>14631.266268324121</v>
      </c>
      <c r="M36" s="10">
        <f>$C36/'yearly data'!$D$4*'yearly data'!S$4</f>
        <v>15414.931910710911</v>
      </c>
      <c r="N36" s="10">
        <f>$C36/'yearly data'!$D$4*'yearly data'!T$4</f>
        <v>57952.556925051867</v>
      </c>
      <c r="O36" s="10">
        <f>$C36/'yearly data'!$D$4*'yearly data'!U$4</f>
        <v>23991.509240740917</v>
      </c>
      <c r="P36" s="10">
        <f>$C36/'yearly data'!$D$4*'yearly data'!V$4</f>
        <v>1123.1004445436686</v>
      </c>
      <c r="Q36" s="10">
        <f>$C36/'yearly data'!$D$4*'yearly data'!W$4</f>
        <v>61501.794360569264</v>
      </c>
      <c r="R36" s="10">
        <f>$C36/'yearly data'!$D$4*'yearly data'!X$4</f>
        <v>0</v>
      </c>
      <c r="S36" s="10">
        <f>$C36/'yearly data'!$D$4*'yearly data'!Y$4</f>
        <v>39203.023779623763</v>
      </c>
      <c r="T36" s="10">
        <f>$C36/'yearly data'!$D$4*'yearly data'!Z$4</f>
        <v>13918.56624176106</v>
      </c>
      <c r="U36" s="10">
        <f>$C36/'yearly data'!$D$4*'yearly data'!AA$4</f>
        <v>4936.806553737485</v>
      </c>
      <c r="V36" s="10">
        <f>$C36/'yearly data'!$D$4*'yearly data'!AB$4</f>
        <v>16248.777896639724</v>
      </c>
      <c r="W36" s="10">
        <f>$C36/'yearly data'!$D$4*'yearly data'!AC$4</f>
        <v>0</v>
      </c>
      <c r="X36" s="10">
        <f>$C36/'yearly data'!$D$4*'yearly data'!AD$4</f>
        <v>292107.95471876749</v>
      </c>
      <c r="Y36" s="10">
        <f>$C36/'yearly data'!$D$4*'yearly data'!AE$4</f>
        <v>26452.694201294256</v>
      </c>
      <c r="Z36" s="10">
        <f>$C36/'yearly data'!$D$4*'yearly data'!AF$4</f>
        <v>1235728.7036895782</v>
      </c>
      <c r="AA36" s="10">
        <f>$C36/'yearly data'!$D$4*'yearly data'!AG$4</f>
        <v>1292419.7946127634</v>
      </c>
      <c r="AB36" s="10">
        <f>$C36/'yearly data'!$D$4*'yearly data'!AH$4</f>
        <v>2075.6572951776161</v>
      </c>
      <c r="AC36" s="10">
        <f>$C36/'yearly data'!$D$4*'yearly data'!AI$4</f>
        <v>601.94061560150874</v>
      </c>
      <c r="AD36" s="10">
        <f>$C36/'yearly data'!$D$4*'yearly data'!AJ$4</f>
        <v>1978.5144117522425</v>
      </c>
      <c r="AE36" s="10">
        <f>$C36/'yearly data'!$D$4*'yearly data'!AK$4</f>
        <v>890.33148528850904</v>
      </c>
      <c r="AF36" s="10">
        <f>$C36/'yearly data'!$D$4*'yearly data'!AL$4</f>
        <v>421122.05280364322</v>
      </c>
      <c r="AG36" s="10">
        <f>$C36/'yearly data'!$D$4*'yearly data'!AM$4</f>
        <v>425176.22451057308</v>
      </c>
      <c r="AH36" s="10">
        <f>$C36/'yearly data'!$D$4*'yearly data'!AN$4</f>
        <v>78.531802804935154</v>
      </c>
      <c r="AI36" s="10">
        <f>$C36/'yearly data'!$D$4*'yearly data'!AO$4</f>
        <v>42.40717351466499</v>
      </c>
      <c r="AJ36" s="10">
        <f>$C36/'yearly data'!$D$4*'yearly data'!AP$4</f>
        <v>23.559540841480548</v>
      </c>
      <c r="AK36" s="10">
        <f>$C36/'yearly data'!$D$4*'yearly data'!AQ$4</f>
        <v>28.960232928065789</v>
      </c>
      <c r="AL36" s="10">
        <f>$C36/'yearly data'!$D$4*'yearly data'!AR$4</f>
        <v>15.928128110436186</v>
      </c>
      <c r="AM36" s="10">
        <f>$C36/'yearly data'!$D$4*'yearly data'!AS$4</f>
        <v>6.3712512441744744</v>
      </c>
      <c r="AN36" s="10">
        <f>$C36/'yearly data'!$D$4*'yearly data'!AT$4</f>
        <v>30.097770005240264</v>
      </c>
      <c r="AO36" s="10">
        <f>$C36/'yearly data'!$D$4*'yearly data'!AU$4</f>
        <v>107.49203573300095</v>
      </c>
      <c r="AP36" s="10">
        <f>$C36/'yearly data'!$D$4*'yearly data'!AV$4</f>
        <v>10.783990639880354</v>
      </c>
      <c r="AQ36" s="10">
        <f>$C36/'yearly data'!$D$4*'yearly data'!AW$4</f>
        <v>17.045662624327012</v>
      </c>
      <c r="AR36" s="10">
        <f>$C36/'yearly data'!$D$4*'yearly data'!AX$4</f>
        <v>23.220366942323022</v>
      </c>
      <c r="AS36" s="10">
        <f>$C36/'yearly data'!$D$4*'yearly data'!AY$4</f>
        <v>11.566699637936185</v>
      </c>
      <c r="AT36" s="10">
        <f>$C36/'yearly data'!$D$4*'yearly data'!AZ$4</f>
        <v>34.787066580259207</v>
      </c>
      <c r="AU36" s="10">
        <f>$C36/'yearly data'!$D$4*'yearly data'!BA$4</f>
        <v>11.82760263728813</v>
      </c>
      <c r="AV36" s="10">
        <f>$C36/'yearly data'!$D$4*'yearly data'!BB$4</f>
        <v>3.3265132417372865</v>
      </c>
      <c r="AW36" s="10">
        <f>$C36/'yearly data'!$D$4*'yearly data'!BC$4</f>
        <v>0.93142370768644034</v>
      </c>
      <c r="AX36" s="10">
        <f>$C36/'yearly data'!$D$4*'yearly data'!BD$4</f>
        <v>13.306052966949146</v>
      </c>
    </row>
    <row r="37" spans="1:50">
      <c r="A37" s="11" t="s">
        <v>90</v>
      </c>
      <c r="B37" s="5" t="s">
        <v>4</v>
      </c>
      <c r="C37" s="9">
        <f>'yearly data'!$H$4/3</f>
        <v>2804.7333333333336</v>
      </c>
      <c r="D37" s="10">
        <f>$C37/'yearly data'!$D$4*'yearly data'!J$4</f>
        <v>173342.99612510068</v>
      </c>
      <c r="E37" s="10">
        <f>$C37/'yearly data'!$D$4*'yearly data'!K$4</f>
        <v>124806.95025265917</v>
      </c>
      <c r="F37" s="10">
        <f>$C37/'yearly data'!$D$4*'yearly data'!L$4</f>
        <v>52468.375878674007</v>
      </c>
      <c r="G37" s="10">
        <f>$C37/'yearly data'!$D$4*'yearly data'!M$4</f>
        <v>225811.37200377468</v>
      </c>
      <c r="H37" s="10">
        <f>$C37/'yearly data'!$D$4*'yearly data'!N$4</f>
        <v>31177.908422557313</v>
      </c>
      <c r="I37" s="10">
        <f>$C37/'yearly data'!$D$4*'yearly data'!O$4</f>
        <v>25513.182500627907</v>
      </c>
      <c r="J37" s="10">
        <f>$C37/'yearly data'!$D$4*'yearly data'!P$4</f>
        <v>68647.840545152561</v>
      </c>
      <c r="K37" s="10">
        <f>$C37/'yearly data'!$D$4*'yearly data'!Q$4</f>
        <v>668245.72114781372</v>
      </c>
      <c r="L37" s="10">
        <f>$C37/'yearly data'!$D$4*'yearly data'!R$4</f>
        <v>14631.266268324121</v>
      </c>
      <c r="M37" s="10">
        <f>$C37/'yearly data'!$D$4*'yearly data'!S$4</f>
        <v>15414.931910710911</v>
      </c>
      <c r="N37" s="10">
        <f>$C37/'yearly data'!$D$4*'yearly data'!T$4</f>
        <v>57952.556925051867</v>
      </c>
      <c r="O37" s="10">
        <f>$C37/'yearly data'!$D$4*'yearly data'!U$4</f>
        <v>23991.509240740917</v>
      </c>
      <c r="P37" s="10">
        <f>$C37/'yearly data'!$D$4*'yearly data'!V$4</f>
        <v>1123.1004445436686</v>
      </c>
      <c r="Q37" s="10">
        <f>$C37/'yearly data'!$D$4*'yearly data'!W$4</f>
        <v>61501.794360569264</v>
      </c>
      <c r="R37" s="10">
        <f>$C37/'yearly data'!$D$4*'yearly data'!X$4</f>
        <v>0</v>
      </c>
      <c r="S37" s="10">
        <f>$C37/'yearly data'!$D$4*'yearly data'!Y$4</f>
        <v>39203.023779623763</v>
      </c>
      <c r="T37" s="10">
        <f>$C37/'yearly data'!$D$4*'yearly data'!Z$4</f>
        <v>13918.56624176106</v>
      </c>
      <c r="U37" s="10">
        <f>$C37/'yearly data'!$D$4*'yearly data'!AA$4</f>
        <v>4936.806553737485</v>
      </c>
      <c r="V37" s="10">
        <f>$C37/'yearly data'!$D$4*'yearly data'!AB$4</f>
        <v>16248.777896639724</v>
      </c>
      <c r="W37" s="10">
        <f>$C37/'yearly data'!$D$4*'yearly data'!AC$4</f>
        <v>0</v>
      </c>
      <c r="X37" s="10">
        <f>$C37/'yearly data'!$D$4*'yearly data'!AD$4</f>
        <v>292107.95471876749</v>
      </c>
      <c r="Y37" s="10">
        <f>$C37/'yearly data'!$D$4*'yearly data'!AE$4</f>
        <v>26452.694201294256</v>
      </c>
      <c r="Z37" s="10">
        <f>$C37/'yearly data'!$D$4*'yearly data'!AF$4</f>
        <v>1235728.7036895782</v>
      </c>
      <c r="AA37" s="10">
        <f>$C37/'yearly data'!$D$4*'yearly data'!AG$4</f>
        <v>1292419.7946127634</v>
      </c>
      <c r="AB37" s="10">
        <f>$C37/'yearly data'!$D$4*'yearly data'!AH$4</f>
        <v>2075.6572951776161</v>
      </c>
      <c r="AC37" s="10">
        <f>$C37/'yearly data'!$D$4*'yearly data'!AI$4</f>
        <v>601.94061560150874</v>
      </c>
      <c r="AD37" s="10">
        <f>$C37/'yearly data'!$D$4*'yearly data'!AJ$4</f>
        <v>1978.5144117522425</v>
      </c>
      <c r="AE37" s="10">
        <f>$C37/'yearly data'!$D$4*'yearly data'!AK$4</f>
        <v>890.33148528850904</v>
      </c>
      <c r="AF37" s="10">
        <f>$C37/'yearly data'!$D$4*'yearly data'!AL$4</f>
        <v>421122.05280364322</v>
      </c>
      <c r="AG37" s="10">
        <f>$C37/'yearly data'!$D$4*'yearly data'!AM$4</f>
        <v>425176.22451057308</v>
      </c>
      <c r="AH37" s="10">
        <f>$C37/'yearly data'!$D$4*'yearly data'!AN$4</f>
        <v>78.531802804935154</v>
      </c>
      <c r="AI37" s="10">
        <f>$C37/'yearly data'!$D$4*'yearly data'!AO$4</f>
        <v>42.40717351466499</v>
      </c>
      <c r="AJ37" s="10">
        <f>$C37/'yearly data'!$D$4*'yearly data'!AP$4</f>
        <v>23.559540841480548</v>
      </c>
      <c r="AK37" s="10">
        <f>$C37/'yearly data'!$D$4*'yearly data'!AQ$4</f>
        <v>28.960232928065789</v>
      </c>
      <c r="AL37" s="10">
        <f>$C37/'yearly data'!$D$4*'yearly data'!AR$4</f>
        <v>15.928128110436186</v>
      </c>
      <c r="AM37" s="10">
        <f>$C37/'yearly data'!$D$4*'yearly data'!AS$4</f>
        <v>6.3712512441744744</v>
      </c>
      <c r="AN37" s="10">
        <f>$C37/'yearly data'!$D$4*'yearly data'!AT$4</f>
        <v>30.097770005240264</v>
      </c>
      <c r="AO37" s="10">
        <f>$C37/'yearly data'!$D$4*'yearly data'!AU$4</f>
        <v>107.49203573300095</v>
      </c>
      <c r="AP37" s="10">
        <f>$C37/'yearly data'!$D$4*'yearly data'!AV$4</f>
        <v>10.783990639880354</v>
      </c>
      <c r="AQ37" s="10">
        <f>$C37/'yearly data'!$D$4*'yearly data'!AW$4</f>
        <v>17.045662624327012</v>
      </c>
      <c r="AR37" s="10">
        <f>$C37/'yearly data'!$D$4*'yearly data'!AX$4</f>
        <v>23.220366942323022</v>
      </c>
      <c r="AS37" s="10">
        <f>$C37/'yearly data'!$D$4*'yearly data'!AY$4</f>
        <v>11.566699637936185</v>
      </c>
      <c r="AT37" s="10">
        <f>$C37/'yearly data'!$D$4*'yearly data'!AZ$4</f>
        <v>34.787066580259207</v>
      </c>
      <c r="AU37" s="10">
        <f>$C37/'yearly data'!$D$4*'yearly data'!BA$4</f>
        <v>11.82760263728813</v>
      </c>
      <c r="AV37" s="10">
        <f>$C37/'yearly data'!$D$4*'yearly data'!BB$4</f>
        <v>3.3265132417372865</v>
      </c>
      <c r="AW37" s="10">
        <f>$C37/'yearly data'!$D$4*'yearly data'!BC$4</f>
        <v>0.93142370768644034</v>
      </c>
      <c r="AX37" s="10">
        <f>$C37/'yearly data'!$D$4*'yearly data'!BD$4</f>
        <v>13.306052966949146</v>
      </c>
    </row>
    <row r="38" spans="1:50">
      <c r="A38" s="11" t="s">
        <v>55</v>
      </c>
      <c r="B38" s="5" t="s">
        <v>16</v>
      </c>
      <c r="C38" s="9">
        <f>'yearly data'!$E$5/3</f>
        <v>1063.928426542104</v>
      </c>
      <c r="D38" s="10">
        <f>$C38/'yearly data'!$D$5*'yearly data'!J$5</f>
        <v>77698.851203397251</v>
      </c>
      <c r="E38" s="10">
        <f>$C38/'yearly data'!$D$5*'yearly data'!K$5</f>
        <v>55166.17753142507</v>
      </c>
      <c r="F38" s="10">
        <f>$C38/'yearly data'!$D$5*'yearly data'!L$5</f>
        <v>23635.268367050929</v>
      </c>
      <c r="G38" s="10">
        <f>$C38/'yearly data'!$D$5*'yearly data'!M$5</f>
        <v>101334.11957044818</v>
      </c>
      <c r="H38" s="10">
        <f>$C38/'yearly data'!$D$5*'yearly data'!N$5</f>
        <v>13490.409845975955</v>
      </c>
      <c r="I38" s="10">
        <f>$C38/'yearly data'!$D$5*'yearly data'!O$5</f>
        <v>12956.571318047792</v>
      </c>
      <c r="J38" s="10">
        <f>$C38/'yearly data'!$D$5*'yearly data'!P$5</f>
        <v>32319.20497123355</v>
      </c>
      <c r="K38" s="10">
        <f>$C38/'yearly data'!$D$5*'yearly data'!Q$5</f>
        <v>294099.4754165592</v>
      </c>
      <c r="L38" s="10">
        <f>$C38/'yearly data'!$D$5*'yearly data'!R$5</f>
        <v>5780.9161874040319</v>
      </c>
      <c r="M38" s="10">
        <f>$C38/'yearly data'!$D$5*'yearly data'!S$5</f>
        <v>6665.2957049513661</v>
      </c>
      <c r="N38" s="10">
        <f>$C38/'yearly data'!$D$5*'yearly data'!T$5</f>
        <v>28200.087464294567</v>
      </c>
      <c r="O38" s="10">
        <f>$C38/'yearly data'!$D$5*'yearly data'!U$5</f>
        <v>10630.695328876674</v>
      </c>
      <c r="P38" s="10">
        <f>$C38/'yearly data'!$D$5*'yearly data'!V$5</f>
        <v>1177.6876870157218</v>
      </c>
      <c r="Q38" s="10">
        <f>$C38/'yearly data'!$D$5*'yearly data'!W$5</f>
        <v>24689.981747655715</v>
      </c>
      <c r="R38" s="10">
        <f>$C38/'yearly data'!$D$5*'yearly data'!X$5</f>
        <v>0</v>
      </c>
      <c r="S38" s="10">
        <f>$C38/'yearly data'!$D$5*'yearly data'!Y$5</f>
        <v>11558.180070015833</v>
      </c>
      <c r="T38" s="10">
        <f>$C38/'yearly data'!$D$5*'yearly data'!Z$5</f>
        <v>6382.2220159447243</v>
      </c>
      <c r="U38" s="10">
        <f>$C38/'yearly data'!$D$5*'yearly data'!AA$5</f>
        <v>2398.9622202332321</v>
      </c>
      <c r="V38" s="10">
        <f>$C38/'yearly data'!$D$5*'yearly data'!AB$5</f>
        <v>6458.9204165815727</v>
      </c>
      <c r="W38" s="10">
        <f>$C38/'yearly data'!$D$5*'yearly data'!AC$5</f>
        <v>0</v>
      </c>
      <c r="X38" s="10">
        <f>$C38/'yearly data'!$D$5*'yearly data'!AD$5</f>
        <v>125634.22781533761</v>
      </c>
      <c r="Y38" s="10">
        <f>$C38/'yearly data'!$D$5*'yearly data'!AE$5</f>
        <v>8581.7122052176546</v>
      </c>
      <c r="Z38" s="10">
        <f>$C38/'yearly data'!$D$5*'yearly data'!AF$5</f>
        <v>532258.36428008787</v>
      </c>
      <c r="AA38" s="10">
        <f>$C38/'yearly data'!$D$5*'yearly data'!AG$5</f>
        <v>558705.34544411162</v>
      </c>
      <c r="AB38" s="10">
        <f>$C38/'yearly data'!$D$5*'yearly data'!AH$5</f>
        <v>917.29039589490924</v>
      </c>
      <c r="AC38" s="10">
        <f>$C38/'yearly data'!$D$5*'yearly data'!AI$5</f>
        <v>0</v>
      </c>
      <c r="AD38" s="10">
        <f>$C38/'yearly data'!$D$5*'yearly data'!AJ$5</f>
        <v>555.2707340715848</v>
      </c>
      <c r="AE38" s="10">
        <f>$C38/'yearly data'!$D$5*'yearly data'!AK$5</f>
        <v>0</v>
      </c>
      <c r="AF38" s="10">
        <f>$C38/'yearly data'!$D$5*'yearly data'!AL$5</f>
        <v>169450.92840773147</v>
      </c>
      <c r="AG38" s="10">
        <f>$C38/'yearly data'!$D$5*'yearly data'!AM$5</f>
        <v>170923.44940248047</v>
      </c>
      <c r="AH38" s="10">
        <f>$C38/'yearly data'!$D$5*'yearly data'!AN$5</f>
        <v>33.071419217563125</v>
      </c>
      <c r="AI38" s="10">
        <f>$C38/'yearly data'!$D$5*'yearly data'!AO$5</f>
        <v>17.858566377484085</v>
      </c>
      <c r="AJ38" s="10">
        <f>$C38/'yearly data'!$D$5*'yearly data'!AP$5</f>
        <v>9.2599973809176745</v>
      </c>
      <c r="AK38" s="10">
        <f>$C38/'yearly data'!$D$5*'yearly data'!AQ$5</f>
        <v>13.244621774024067</v>
      </c>
      <c r="AL38" s="10">
        <f>$C38/'yearly data'!$D$5*'yearly data'!AR$5</f>
        <v>7.416988193453478</v>
      </c>
      <c r="AM38" s="10">
        <f>$C38/'yearly data'!$D$5*'yearly data'!AS$5</f>
        <v>2.7813705725450544</v>
      </c>
      <c r="AN38" s="10">
        <f>$C38/'yearly data'!$D$5*'yearly data'!AT$5</f>
        <v>12.042170657812671</v>
      </c>
      <c r="AO38" s="10">
        <f>$C38/'yearly data'!$D$5*'yearly data'!AU$5</f>
        <v>46.316040991587194</v>
      </c>
      <c r="AP38" s="10">
        <f>$C38/'yearly data'!$D$5*'yearly data'!AV$5</f>
        <v>4.6837798819048748</v>
      </c>
      <c r="AQ38" s="10">
        <f>$C38/'yearly data'!$D$5*'yearly data'!AW$5</f>
        <v>7.0256698228573127</v>
      </c>
      <c r="AR38" s="10">
        <f>$C38/'yearly data'!$D$5*'yearly data'!AX$5</f>
        <v>10.395021331734041</v>
      </c>
      <c r="AS38" s="10">
        <f>$C38/'yearly data'!$D$5*'yearly data'!AY$5</f>
        <v>5.1774430571184986</v>
      </c>
      <c r="AT38" s="10">
        <f>$C38/'yearly data'!$D$5*'yearly data'!AZ$5</f>
        <v>15.612599606349583</v>
      </c>
      <c r="AU38" s="10">
        <f>$C38/'yearly data'!$D$5*'yearly data'!BA$5</f>
        <v>5.7794713195741387</v>
      </c>
      <c r="AV38" s="10">
        <f>$C38/'yearly data'!$D$5*'yearly data'!BB$5</f>
        <v>1.0980995507190863</v>
      </c>
      <c r="AW38" s="10">
        <f>$C38/'yearly data'!$D$5*'yearly data'!BC$5</f>
        <v>0.30502765297752393</v>
      </c>
      <c r="AX38" s="10">
        <f>$C38/'yearly data'!$D$5*'yearly data'!BD$5</f>
        <v>6.1005530595504798</v>
      </c>
    </row>
    <row r="39" spans="1:50">
      <c r="A39" s="11" t="s">
        <v>56</v>
      </c>
      <c r="B39" s="5" t="s">
        <v>16</v>
      </c>
      <c r="C39" s="9">
        <f>'yearly data'!$E$5/3</f>
        <v>1063.928426542104</v>
      </c>
      <c r="D39" s="10">
        <f>$C39/'yearly data'!$D$5*'yearly data'!J$5</f>
        <v>77698.851203397251</v>
      </c>
      <c r="E39" s="10">
        <f>$C39/'yearly data'!$D$5*'yearly data'!K$5</f>
        <v>55166.17753142507</v>
      </c>
      <c r="F39" s="10">
        <f>$C39/'yearly data'!$D$5*'yearly data'!L$5</f>
        <v>23635.268367050929</v>
      </c>
      <c r="G39" s="10">
        <f>$C39/'yearly data'!$D$5*'yearly data'!M$5</f>
        <v>101334.11957044818</v>
      </c>
      <c r="H39" s="10">
        <f>$C39/'yearly data'!$D$5*'yearly data'!N$5</f>
        <v>13490.409845975955</v>
      </c>
      <c r="I39" s="10">
        <f>$C39/'yearly data'!$D$5*'yearly data'!O$5</f>
        <v>12956.571318047792</v>
      </c>
      <c r="J39" s="10">
        <f>$C39/'yearly data'!$D$5*'yearly data'!P$5</f>
        <v>32319.20497123355</v>
      </c>
      <c r="K39" s="10">
        <f>$C39/'yearly data'!$D$5*'yearly data'!Q$5</f>
        <v>294099.4754165592</v>
      </c>
      <c r="L39" s="10">
        <f>$C39/'yearly data'!$D$5*'yearly data'!R$5</f>
        <v>5780.9161874040319</v>
      </c>
      <c r="M39" s="10">
        <f>$C39/'yearly data'!$D$5*'yearly data'!S$5</f>
        <v>6665.2957049513661</v>
      </c>
      <c r="N39" s="10">
        <f>$C39/'yearly data'!$D$5*'yearly data'!T$5</f>
        <v>28200.087464294567</v>
      </c>
      <c r="O39" s="10">
        <f>$C39/'yearly data'!$D$5*'yearly data'!U$5</f>
        <v>10630.695328876674</v>
      </c>
      <c r="P39" s="10">
        <f>$C39/'yearly data'!$D$5*'yearly data'!V$5</f>
        <v>1177.6876870157218</v>
      </c>
      <c r="Q39" s="10">
        <f>$C39/'yearly data'!$D$5*'yearly data'!W$5</f>
        <v>24689.981747655715</v>
      </c>
      <c r="R39" s="10">
        <f>$C39/'yearly data'!$D$5*'yearly data'!X$5</f>
        <v>0</v>
      </c>
      <c r="S39" s="10">
        <f>$C39/'yearly data'!$D$5*'yearly data'!Y$5</f>
        <v>11558.180070015833</v>
      </c>
      <c r="T39" s="10">
        <f>$C39/'yearly data'!$D$5*'yearly data'!Z$5</f>
        <v>6382.2220159447243</v>
      </c>
      <c r="U39" s="10">
        <f>$C39/'yearly data'!$D$5*'yearly data'!AA$5</f>
        <v>2398.9622202332321</v>
      </c>
      <c r="V39" s="10">
        <f>$C39/'yearly data'!$D$5*'yearly data'!AB$5</f>
        <v>6458.9204165815727</v>
      </c>
      <c r="W39" s="10">
        <f>$C39/'yearly data'!$D$5*'yearly data'!AC$5</f>
        <v>0</v>
      </c>
      <c r="X39" s="10">
        <f>$C39/'yearly data'!$D$5*'yearly data'!AD$5</f>
        <v>125634.22781533761</v>
      </c>
      <c r="Y39" s="10">
        <f>$C39/'yearly data'!$D$5*'yearly data'!AE$5</f>
        <v>8581.7122052176546</v>
      </c>
      <c r="Z39" s="10">
        <f>$C39/'yearly data'!$D$5*'yearly data'!AF$5</f>
        <v>532258.36428008787</v>
      </c>
      <c r="AA39" s="10">
        <f>$C39/'yearly data'!$D$5*'yearly data'!AG$5</f>
        <v>558705.34544411162</v>
      </c>
      <c r="AB39" s="10">
        <f>$C39/'yearly data'!$D$5*'yearly data'!AH$5</f>
        <v>917.29039589490924</v>
      </c>
      <c r="AC39" s="10">
        <f>$C39/'yearly data'!$D$5*'yearly data'!AI$5</f>
        <v>0</v>
      </c>
      <c r="AD39" s="10">
        <f>$C39/'yearly data'!$D$5*'yearly data'!AJ$5</f>
        <v>555.2707340715848</v>
      </c>
      <c r="AE39" s="10">
        <f>$C39/'yearly data'!$D$5*'yearly data'!AK$5</f>
        <v>0</v>
      </c>
      <c r="AF39" s="10">
        <f>$C39/'yearly data'!$D$5*'yearly data'!AL$5</f>
        <v>169450.92840773147</v>
      </c>
      <c r="AG39" s="10">
        <f>$C39/'yearly data'!$D$5*'yearly data'!AM$5</f>
        <v>170923.44940248047</v>
      </c>
      <c r="AH39" s="10">
        <f>$C39/'yearly data'!$D$5*'yearly data'!AN$5</f>
        <v>33.071419217563125</v>
      </c>
      <c r="AI39" s="10">
        <f>$C39/'yearly data'!$D$5*'yearly data'!AO$5</f>
        <v>17.858566377484085</v>
      </c>
      <c r="AJ39" s="10">
        <f>$C39/'yearly data'!$D$5*'yearly data'!AP$5</f>
        <v>9.2599973809176745</v>
      </c>
      <c r="AK39" s="10">
        <f>$C39/'yearly data'!$D$5*'yearly data'!AQ$5</f>
        <v>13.244621774024067</v>
      </c>
      <c r="AL39" s="10">
        <f>$C39/'yearly data'!$D$5*'yearly data'!AR$5</f>
        <v>7.416988193453478</v>
      </c>
      <c r="AM39" s="10">
        <f>$C39/'yearly data'!$D$5*'yearly data'!AS$5</f>
        <v>2.7813705725450544</v>
      </c>
      <c r="AN39" s="10">
        <f>$C39/'yearly data'!$D$5*'yearly data'!AT$5</f>
        <v>12.042170657812671</v>
      </c>
      <c r="AO39" s="10">
        <f>$C39/'yearly data'!$D$5*'yearly data'!AU$5</f>
        <v>46.316040991587194</v>
      </c>
      <c r="AP39" s="10">
        <f>$C39/'yearly data'!$D$5*'yearly data'!AV$5</f>
        <v>4.6837798819048748</v>
      </c>
      <c r="AQ39" s="10">
        <f>$C39/'yearly data'!$D$5*'yearly data'!AW$5</f>
        <v>7.0256698228573127</v>
      </c>
      <c r="AR39" s="10">
        <f>$C39/'yearly data'!$D$5*'yearly data'!AX$5</f>
        <v>10.395021331734041</v>
      </c>
      <c r="AS39" s="10">
        <f>$C39/'yearly data'!$D$5*'yearly data'!AY$5</f>
        <v>5.1774430571184986</v>
      </c>
      <c r="AT39" s="10">
        <f>$C39/'yearly data'!$D$5*'yearly data'!AZ$5</f>
        <v>15.612599606349583</v>
      </c>
      <c r="AU39" s="10">
        <f>$C39/'yearly data'!$D$5*'yearly data'!BA$5</f>
        <v>5.7794713195741387</v>
      </c>
      <c r="AV39" s="10">
        <f>$C39/'yearly data'!$D$5*'yearly data'!BB$5</f>
        <v>1.0980995507190863</v>
      </c>
      <c r="AW39" s="10">
        <f>$C39/'yearly data'!$D$5*'yearly data'!BC$5</f>
        <v>0.30502765297752393</v>
      </c>
      <c r="AX39" s="10">
        <f>$C39/'yearly data'!$D$5*'yearly data'!BD$5</f>
        <v>6.1005530595504798</v>
      </c>
    </row>
    <row r="40" spans="1:50">
      <c r="A40" s="11" t="s">
        <v>57</v>
      </c>
      <c r="B40" s="5" t="s">
        <v>16</v>
      </c>
      <c r="C40" s="9">
        <f>'yearly data'!$E$5/3</f>
        <v>1063.928426542104</v>
      </c>
      <c r="D40" s="10">
        <f>$C40/'yearly data'!$D$5*'yearly data'!J$5</f>
        <v>77698.851203397251</v>
      </c>
      <c r="E40" s="10">
        <f>$C40/'yearly data'!$D$5*'yearly data'!K$5</f>
        <v>55166.17753142507</v>
      </c>
      <c r="F40" s="10">
        <f>$C40/'yearly data'!$D$5*'yearly data'!L$5</f>
        <v>23635.268367050929</v>
      </c>
      <c r="G40" s="10">
        <f>$C40/'yearly data'!$D$5*'yearly data'!M$5</f>
        <v>101334.11957044818</v>
      </c>
      <c r="H40" s="10">
        <f>$C40/'yearly data'!$D$5*'yearly data'!N$5</f>
        <v>13490.409845975955</v>
      </c>
      <c r="I40" s="10">
        <f>$C40/'yearly data'!$D$5*'yearly data'!O$5</f>
        <v>12956.571318047792</v>
      </c>
      <c r="J40" s="10">
        <f>$C40/'yearly data'!$D$5*'yearly data'!P$5</f>
        <v>32319.20497123355</v>
      </c>
      <c r="K40" s="10">
        <f>$C40/'yearly data'!$D$5*'yearly data'!Q$5</f>
        <v>294099.4754165592</v>
      </c>
      <c r="L40" s="10">
        <f>$C40/'yearly data'!$D$5*'yearly data'!R$5</f>
        <v>5780.9161874040319</v>
      </c>
      <c r="M40" s="10">
        <f>$C40/'yearly data'!$D$5*'yearly data'!S$5</f>
        <v>6665.2957049513661</v>
      </c>
      <c r="N40" s="10">
        <f>$C40/'yearly data'!$D$5*'yearly data'!T$5</f>
        <v>28200.087464294567</v>
      </c>
      <c r="O40" s="10">
        <f>$C40/'yearly data'!$D$5*'yearly data'!U$5</f>
        <v>10630.695328876674</v>
      </c>
      <c r="P40" s="10">
        <f>$C40/'yearly data'!$D$5*'yearly data'!V$5</f>
        <v>1177.6876870157218</v>
      </c>
      <c r="Q40" s="10">
        <f>$C40/'yearly data'!$D$5*'yearly data'!W$5</f>
        <v>24689.981747655715</v>
      </c>
      <c r="R40" s="10">
        <f>$C40/'yearly data'!$D$5*'yearly data'!X$5</f>
        <v>0</v>
      </c>
      <c r="S40" s="10">
        <f>$C40/'yearly data'!$D$5*'yearly data'!Y$5</f>
        <v>11558.180070015833</v>
      </c>
      <c r="T40" s="10">
        <f>$C40/'yearly data'!$D$5*'yearly data'!Z$5</f>
        <v>6382.2220159447243</v>
      </c>
      <c r="U40" s="10">
        <f>$C40/'yearly data'!$D$5*'yearly data'!AA$5</f>
        <v>2398.9622202332321</v>
      </c>
      <c r="V40" s="10">
        <f>$C40/'yearly data'!$D$5*'yearly data'!AB$5</f>
        <v>6458.9204165815727</v>
      </c>
      <c r="W40" s="10">
        <f>$C40/'yearly data'!$D$5*'yearly data'!AC$5</f>
        <v>0</v>
      </c>
      <c r="X40" s="10">
        <f>$C40/'yearly data'!$D$5*'yearly data'!AD$5</f>
        <v>125634.22781533761</v>
      </c>
      <c r="Y40" s="10">
        <f>$C40/'yearly data'!$D$5*'yearly data'!AE$5</f>
        <v>8581.7122052176546</v>
      </c>
      <c r="Z40" s="10">
        <f>$C40/'yearly data'!$D$5*'yearly data'!AF$5</f>
        <v>532258.36428008787</v>
      </c>
      <c r="AA40" s="10">
        <f>$C40/'yearly data'!$D$5*'yearly data'!AG$5</f>
        <v>558705.34544411162</v>
      </c>
      <c r="AB40" s="10">
        <f>$C40/'yearly data'!$D$5*'yearly data'!AH$5</f>
        <v>917.29039589490924</v>
      </c>
      <c r="AC40" s="10">
        <f>$C40/'yearly data'!$D$5*'yearly data'!AI$5</f>
        <v>0</v>
      </c>
      <c r="AD40" s="10">
        <f>$C40/'yearly data'!$D$5*'yearly data'!AJ$5</f>
        <v>555.2707340715848</v>
      </c>
      <c r="AE40" s="10">
        <f>$C40/'yearly data'!$D$5*'yearly data'!AK$5</f>
        <v>0</v>
      </c>
      <c r="AF40" s="10">
        <f>$C40/'yearly data'!$D$5*'yearly data'!AL$5</f>
        <v>169450.92840773147</v>
      </c>
      <c r="AG40" s="10">
        <f>$C40/'yearly data'!$D$5*'yearly data'!AM$5</f>
        <v>170923.44940248047</v>
      </c>
      <c r="AH40" s="10">
        <f>$C40/'yearly data'!$D$5*'yearly data'!AN$5</f>
        <v>33.071419217563125</v>
      </c>
      <c r="AI40" s="10">
        <f>$C40/'yearly data'!$D$5*'yearly data'!AO$5</f>
        <v>17.858566377484085</v>
      </c>
      <c r="AJ40" s="10">
        <f>$C40/'yearly data'!$D$5*'yearly data'!AP$5</f>
        <v>9.2599973809176745</v>
      </c>
      <c r="AK40" s="10">
        <f>$C40/'yearly data'!$D$5*'yearly data'!AQ$5</f>
        <v>13.244621774024067</v>
      </c>
      <c r="AL40" s="10">
        <f>$C40/'yearly data'!$D$5*'yearly data'!AR$5</f>
        <v>7.416988193453478</v>
      </c>
      <c r="AM40" s="10">
        <f>$C40/'yearly data'!$D$5*'yearly data'!AS$5</f>
        <v>2.7813705725450544</v>
      </c>
      <c r="AN40" s="10">
        <f>$C40/'yearly data'!$D$5*'yearly data'!AT$5</f>
        <v>12.042170657812671</v>
      </c>
      <c r="AO40" s="10">
        <f>$C40/'yearly data'!$D$5*'yearly data'!AU$5</f>
        <v>46.316040991587194</v>
      </c>
      <c r="AP40" s="10">
        <f>$C40/'yearly data'!$D$5*'yearly data'!AV$5</f>
        <v>4.6837798819048748</v>
      </c>
      <c r="AQ40" s="10">
        <f>$C40/'yearly data'!$D$5*'yearly data'!AW$5</f>
        <v>7.0256698228573127</v>
      </c>
      <c r="AR40" s="10">
        <f>$C40/'yearly data'!$D$5*'yearly data'!AX$5</f>
        <v>10.395021331734041</v>
      </c>
      <c r="AS40" s="10">
        <f>$C40/'yearly data'!$D$5*'yearly data'!AY$5</f>
        <v>5.1774430571184986</v>
      </c>
      <c r="AT40" s="10">
        <f>$C40/'yearly data'!$D$5*'yearly data'!AZ$5</f>
        <v>15.612599606349583</v>
      </c>
      <c r="AU40" s="10">
        <f>$C40/'yearly data'!$D$5*'yearly data'!BA$5</f>
        <v>5.7794713195741387</v>
      </c>
      <c r="AV40" s="10">
        <f>$C40/'yearly data'!$D$5*'yearly data'!BB$5</f>
        <v>1.0980995507190863</v>
      </c>
      <c r="AW40" s="10">
        <f>$C40/'yearly data'!$D$5*'yearly data'!BC$5</f>
        <v>0.30502765297752393</v>
      </c>
      <c r="AX40" s="10">
        <f>$C40/'yearly data'!$D$5*'yearly data'!BD$5</f>
        <v>6.1005530595504798</v>
      </c>
    </row>
    <row r="41" spans="1:50">
      <c r="A41" s="11" t="s">
        <v>58</v>
      </c>
      <c r="B41" s="5" t="s">
        <v>16</v>
      </c>
      <c r="C41" s="9">
        <f>'yearly data'!$F$5/3</f>
        <v>1011.5075708130706</v>
      </c>
      <c r="D41" s="10">
        <f>$C41/'yearly data'!$D$5*'yearly data'!J$5</f>
        <v>73870.548314186177</v>
      </c>
      <c r="E41" s="10">
        <f>$C41/'yearly data'!$D$5*'yearly data'!K$5</f>
        <v>52448.082816260845</v>
      </c>
      <c r="F41" s="10">
        <f>$C41/'yearly data'!$D$5*'yearly data'!L$5</f>
        <v>22470.734210168775</v>
      </c>
      <c r="G41" s="10">
        <f>$C41/'yearly data'!$D$5*'yearly data'!M$5</f>
        <v>96341.28252435496</v>
      </c>
      <c r="H41" s="10">
        <f>$C41/'yearly data'!$D$5*'yearly data'!N$5</f>
        <v>12825.723377770708</v>
      </c>
      <c r="I41" s="10">
        <f>$C41/'yearly data'!$D$5*'yearly data'!O$5</f>
        <v>12318.187627131872</v>
      </c>
      <c r="J41" s="10">
        <f>$C41/'yearly data'!$D$5*'yearly data'!P$5</f>
        <v>30726.804261929778</v>
      </c>
      <c r="K41" s="10">
        <f>$C41/'yearly data'!$D$5*'yearly data'!Q$5</f>
        <v>279608.88959688821</v>
      </c>
      <c r="L41" s="10">
        <f>$C41/'yearly data'!$D$5*'yearly data'!R$5</f>
        <v>5496.0844582373811</v>
      </c>
      <c r="M41" s="10">
        <f>$C41/'yearly data'!$D$5*'yearly data'!S$5</f>
        <v>6336.8896808016061</v>
      </c>
      <c r="N41" s="10">
        <f>$C41/'yearly data'!$D$5*'yearly data'!T$5</f>
        <v>26810.639941667057</v>
      </c>
      <c r="O41" s="10">
        <f>$C41/'yearly data'!$D$5*'yearly data'!U$5</f>
        <v>10106.909957387401</v>
      </c>
      <c r="P41" s="10">
        <f>$C41/'yearly data'!$D$5*'yearly data'!V$5</f>
        <v>1119.661794676744</v>
      </c>
      <c r="Q41" s="10">
        <f>$C41/'yearly data'!$D$5*'yearly data'!W$5</f>
        <v>23473.480769903985</v>
      </c>
      <c r="R41" s="10">
        <f>$C41/'yearly data'!$D$5*'yearly data'!X$5</f>
        <v>0</v>
      </c>
      <c r="S41" s="10">
        <f>$C41/'yearly data'!$D$5*'yearly data'!Y$5</f>
        <v>10988.69656452317</v>
      </c>
      <c r="T41" s="10">
        <f>$C41/'yearly data'!$D$5*'yearly data'!Z$5</f>
        <v>6067.7633256962981</v>
      </c>
      <c r="U41" s="10">
        <f>$C41/'yearly data'!$D$5*'yearly data'!AA$5</f>
        <v>2280.7628664900772</v>
      </c>
      <c r="V41" s="10">
        <f>$C41/'yearly data'!$D$5*'yearly data'!AB$5</f>
        <v>6140.6827166797439</v>
      </c>
      <c r="W41" s="10">
        <f>$C41/'yearly data'!$D$5*'yearly data'!AC$5</f>
        <v>0</v>
      </c>
      <c r="X41" s="10">
        <f>$C41/'yearly data'!$D$5*'yearly data'!AD$5</f>
        <v>119444.09926285484</v>
      </c>
      <c r="Y41" s="10">
        <f>$C41/'yearly data'!$D$5*'yearly data'!AE$5</f>
        <v>8158.8823548301607</v>
      </c>
      <c r="Z41" s="10">
        <f>$C41/'yearly data'!$D$5*'yearly data'!AF$5</f>
        <v>506033.4432906367</v>
      </c>
      <c r="AA41" s="10">
        <f>$C41/'yearly data'!$D$5*'yearly data'!AG$5</f>
        <v>531177.35429553932</v>
      </c>
      <c r="AB41" s="10">
        <f>$C41/'yearly data'!$D$5*'yearly data'!AH$5</f>
        <v>872.09454784231275</v>
      </c>
      <c r="AC41" s="10">
        <f>$C41/'yearly data'!$D$5*'yearly data'!AI$5</f>
        <v>0</v>
      </c>
      <c r="AD41" s="10">
        <f>$C41/'yearly data'!$D$5*'yearly data'!AJ$5</f>
        <v>527.9119697833471</v>
      </c>
      <c r="AE41" s="10">
        <f>$C41/'yearly data'!$D$5*'yearly data'!AK$5</f>
        <v>0</v>
      </c>
      <c r="AF41" s="10">
        <f>$C41/'yearly data'!$D$5*'yearly data'!AL$5</f>
        <v>161101.9056261121</v>
      </c>
      <c r="AG41" s="10">
        <f>$C41/'yearly data'!$D$5*'yearly data'!AM$5</f>
        <v>162501.873986024</v>
      </c>
      <c r="AH41" s="10">
        <f>$C41/'yearly data'!$D$5*'yearly data'!AN$5</f>
        <v>31.441956133102853</v>
      </c>
      <c r="AI41" s="10">
        <f>$C41/'yearly data'!$D$5*'yearly data'!AO$5</f>
        <v>16.97865631187554</v>
      </c>
      <c r="AJ41" s="10">
        <f>$C41/'yearly data'!$D$5*'yearly data'!AP$5</f>
        <v>8.8037477172687986</v>
      </c>
      <c r="AK41" s="10">
        <f>$C41/'yearly data'!$D$5*'yearly data'!AQ$5</f>
        <v>12.592045538742648</v>
      </c>
      <c r="AL41" s="10">
        <f>$C41/'yearly data'!$D$5*'yearly data'!AR$5</f>
        <v>7.051545501695883</v>
      </c>
      <c r="AM41" s="10">
        <f>$C41/'yearly data'!$D$5*'yearly data'!AS$5</f>
        <v>2.644329563135956</v>
      </c>
      <c r="AN41" s="10">
        <f>$C41/'yearly data'!$D$5*'yearly data'!AT$5</f>
        <v>11.44884043467983</v>
      </c>
      <c r="AO41" s="10">
        <f>$C41/'yearly data'!$D$5*'yearly data'!AU$5</f>
        <v>44.034001671845502</v>
      </c>
      <c r="AP41" s="10">
        <f>$C41/'yearly data'!$D$5*'yearly data'!AV$5</f>
        <v>4.4530051950644456</v>
      </c>
      <c r="AQ41" s="10">
        <f>$C41/'yearly data'!$D$5*'yearly data'!AW$5</f>
        <v>6.6795077925966684</v>
      </c>
      <c r="AR41" s="10">
        <f>$C41/'yearly data'!$D$5*'yearly data'!AX$5</f>
        <v>9.8828478622252902</v>
      </c>
      <c r="AS41" s="10">
        <f>$C41/'yearly data'!$D$5*'yearly data'!AY$5</f>
        <v>4.9223450742357615</v>
      </c>
      <c r="AT41" s="10">
        <f>$C41/'yearly data'!$D$5*'yearly data'!AZ$5</f>
        <v>14.843350650214818</v>
      </c>
      <c r="AU41" s="10">
        <f>$C41/'yearly data'!$D$5*'yearly data'!BA$5</f>
        <v>5.4947107805422464</v>
      </c>
      <c r="AV41" s="10">
        <f>$C41/'yearly data'!$D$5*'yearly data'!BB$5</f>
        <v>1.0439950483030267</v>
      </c>
      <c r="AW41" s="10">
        <f>$C41/'yearly data'!$D$5*'yearly data'!BC$5</f>
        <v>0.28999862452861852</v>
      </c>
      <c r="AX41" s="10">
        <f>$C41/'yearly data'!$D$5*'yearly data'!BD$5</f>
        <v>5.7999724905723715</v>
      </c>
    </row>
    <row r="42" spans="1:50">
      <c r="A42" s="11" t="s">
        <v>59</v>
      </c>
      <c r="B42" s="5" t="s">
        <v>16</v>
      </c>
      <c r="C42" s="9">
        <f>'yearly data'!$F$5/3</f>
        <v>1011.5075708130706</v>
      </c>
      <c r="D42" s="10">
        <f>$C42/'yearly data'!$D$5*'yearly data'!J$5</f>
        <v>73870.548314186177</v>
      </c>
      <c r="E42" s="10">
        <f>$C42/'yearly data'!$D$5*'yearly data'!K$5</f>
        <v>52448.082816260845</v>
      </c>
      <c r="F42" s="10">
        <f>$C42/'yearly data'!$D$5*'yearly data'!L$5</f>
        <v>22470.734210168775</v>
      </c>
      <c r="G42" s="10">
        <f>$C42/'yearly data'!$D$5*'yearly data'!M$5</f>
        <v>96341.28252435496</v>
      </c>
      <c r="H42" s="10">
        <f>$C42/'yearly data'!$D$5*'yearly data'!N$5</f>
        <v>12825.723377770708</v>
      </c>
      <c r="I42" s="10">
        <f>$C42/'yearly data'!$D$5*'yearly data'!O$5</f>
        <v>12318.187627131872</v>
      </c>
      <c r="J42" s="10">
        <f>$C42/'yearly data'!$D$5*'yearly data'!P$5</f>
        <v>30726.804261929778</v>
      </c>
      <c r="K42" s="10">
        <f>$C42/'yearly data'!$D$5*'yearly data'!Q$5</f>
        <v>279608.88959688821</v>
      </c>
      <c r="L42" s="10">
        <f>$C42/'yearly data'!$D$5*'yearly data'!R$5</f>
        <v>5496.0844582373811</v>
      </c>
      <c r="M42" s="10">
        <f>$C42/'yearly data'!$D$5*'yearly data'!S$5</f>
        <v>6336.8896808016061</v>
      </c>
      <c r="N42" s="10">
        <f>$C42/'yearly data'!$D$5*'yearly data'!T$5</f>
        <v>26810.639941667057</v>
      </c>
      <c r="O42" s="10">
        <f>$C42/'yearly data'!$D$5*'yearly data'!U$5</f>
        <v>10106.909957387401</v>
      </c>
      <c r="P42" s="10">
        <f>$C42/'yearly data'!$D$5*'yearly data'!V$5</f>
        <v>1119.661794676744</v>
      </c>
      <c r="Q42" s="10">
        <f>$C42/'yearly data'!$D$5*'yearly data'!W$5</f>
        <v>23473.480769903985</v>
      </c>
      <c r="R42" s="10">
        <f>$C42/'yearly data'!$D$5*'yearly data'!X$5</f>
        <v>0</v>
      </c>
      <c r="S42" s="10">
        <f>$C42/'yearly data'!$D$5*'yearly data'!Y$5</f>
        <v>10988.69656452317</v>
      </c>
      <c r="T42" s="10">
        <f>$C42/'yearly data'!$D$5*'yearly data'!Z$5</f>
        <v>6067.7633256962981</v>
      </c>
      <c r="U42" s="10">
        <f>$C42/'yearly data'!$D$5*'yearly data'!AA$5</f>
        <v>2280.7628664900772</v>
      </c>
      <c r="V42" s="10">
        <f>$C42/'yearly data'!$D$5*'yearly data'!AB$5</f>
        <v>6140.6827166797439</v>
      </c>
      <c r="W42" s="10">
        <f>$C42/'yearly data'!$D$5*'yearly data'!AC$5</f>
        <v>0</v>
      </c>
      <c r="X42" s="10">
        <f>$C42/'yearly data'!$D$5*'yearly data'!AD$5</f>
        <v>119444.09926285484</v>
      </c>
      <c r="Y42" s="10">
        <f>$C42/'yearly data'!$D$5*'yearly data'!AE$5</f>
        <v>8158.8823548301607</v>
      </c>
      <c r="Z42" s="10">
        <f>$C42/'yearly data'!$D$5*'yearly data'!AF$5</f>
        <v>506033.4432906367</v>
      </c>
      <c r="AA42" s="10">
        <f>$C42/'yearly data'!$D$5*'yearly data'!AG$5</f>
        <v>531177.35429553932</v>
      </c>
      <c r="AB42" s="10">
        <f>$C42/'yearly data'!$D$5*'yearly data'!AH$5</f>
        <v>872.09454784231275</v>
      </c>
      <c r="AC42" s="10">
        <f>$C42/'yearly data'!$D$5*'yearly data'!AI$5</f>
        <v>0</v>
      </c>
      <c r="AD42" s="10">
        <f>$C42/'yearly data'!$D$5*'yearly data'!AJ$5</f>
        <v>527.9119697833471</v>
      </c>
      <c r="AE42" s="10">
        <f>$C42/'yearly data'!$D$5*'yearly data'!AK$5</f>
        <v>0</v>
      </c>
      <c r="AF42" s="10">
        <f>$C42/'yearly data'!$D$5*'yearly data'!AL$5</f>
        <v>161101.9056261121</v>
      </c>
      <c r="AG42" s="10">
        <f>$C42/'yearly data'!$D$5*'yearly data'!AM$5</f>
        <v>162501.873986024</v>
      </c>
      <c r="AH42" s="10">
        <f>$C42/'yearly data'!$D$5*'yearly data'!AN$5</f>
        <v>31.441956133102853</v>
      </c>
      <c r="AI42" s="10">
        <f>$C42/'yearly data'!$D$5*'yearly data'!AO$5</f>
        <v>16.97865631187554</v>
      </c>
      <c r="AJ42" s="10">
        <f>$C42/'yearly data'!$D$5*'yearly data'!AP$5</f>
        <v>8.8037477172687986</v>
      </c>
      <c r="AK42" s="10">
        <f>$C42/'yearly data'!$D$5*'yearly data'!AQ$5</f>
        <v>12.592045538742648</v>
      </c>
      <c r="AL42" s="10">
        <f>$C42/'yearly data'!$D$5*'yearly data'!AR$5</f>
        <v>7.051545501695883</v>
      </c>
      <c r="AM42" s="10">
        <f>$C42/'yearly data'!$D$5*'yearly data'!AS$5</f>
        <v>2.644329563135956</v>
      </c>
      <c r="AN42" s="10">
        <f>$C42/'yearly data'!$D$5*'yearly data'!AT$5</f>
        <v>11.44884043467983</v>
      </c>
      <c r="AO42" s="10">
        <f>$C42/'yearly data'!$D$5*'yearly data'!AU$5</f>
        <v>44.034001671845502</v>
      </c>
      <c r="AP42" s="10">
        <f>$C42/'yearly data'!$D$5*'yearly data'!AV$5</f>
        <v>4.4530051950644456</v>
      </c>
      <c r="AQ42" s="10">
        <f>$C42/'yearly data'!$D$5*'yearly data'!AW$5</f>
        <v>6.6795077925966684</v>
      </c>
      <c r="AR42" s="10">
        <f>$C42/'yearly data'!$D$5*'yearly data'!AX$5</f>
        <v>9.8828478622252902</v>
      </c>
      <c r="AS42" s="10">
        <f>$C42/'yearly data'!$D$5*'yearly data'!AY$5</f>
        <v>4.9223450742357615</v>
      </c>
      <c r="AT42" s="10">
        <f>$C42/'yearly data'!$D$5*'yearly data'!AZ$5</f>
        <v>14.843350650214818</v>
      </c>
      <c r="AU42" s="10">
        <f>$C42/'yearly data'!$D$5*'yearly data'!BA$5</f>
        <v>5.4947107805422464</v>
      </c>
      <c r="AV42" s="10">
        <f>$C42/'yearly data'!$D$5*'yearly data'!BB$5</f>
        <v>1.0439950483030267</v>
      </c>
      <c r="AW42" s="10">
        <f>$C42/'yearly data'!$D$5*'yearly data'!BC$5</f>
        <v>0.28999862452861852</v>
      </c>
      <c r="AX42" s="10">
        <f>$C42/'yearly data'!$D$5*'yearly data'!BD$5</f>
        <v>5.7999724905723715</v>
      </c>
    </row>
    <row r="43" spans="1:50">
      <c r="A43" s="11" t="s">
        <v>60</v>
      </c>
      <c r="B43" s="5" t="s">
        <v>16</v>
      </c>
      <c r="C43" s="9">
        <f>'yearly data'!$F$5/3</f>
        <v>1011.5075708130706</v>
      </c>
      <c r="D43" s="10">
        <f>$C43/'yearly data'!$D$5*'yearly data'!J$5</f>
        <v>73870.548314186177</v>
      </c>
      <c r="E43" s="10">
        <f>$C43/'yearly data'!$D$5*'yearly data'!K$5</f>
        <v>52448.082816260845</v>
      </c>
      <c r="F43" s="10">
        <f>$C43/'yearly data'!$D$5*'yearly data'!L$5</f>
        <v>22470.734210168775</v>
      </c>
      <c r="G43" s="10">
        <f>$C43/'yearly data'!$D$5*'yearly data'!M$5</f>
        <v>96341.28252435496</v>
      </c>
      <c r="H43" s="10">
        <f>$C43/'yearly data'!$D$5*'yearly data'!N$5</f>
        <v>12825.723377770708</v>
      </c>
      <c r="I43" s="10">
        <f>$C43/'yearly data'!$D$5*'yearly data'!O$5</f>
        <v>12318.187627131872</v>
      </c>
      <c r="J43" s="10">
        <f>$C43/'yearly data'!$D$5*'yearly data'!P$5</f>
        <v>30726.804261929778</v>
      </c>
      <c r="K43" s="10">
        <f>$C43/'yearly data'!$D$5*'yearly data'!Q$5</f>
        <v>279608.88959688821</v>
      </c>
      <c r="L43" s="10">
        <f>$C43/'yearly data'!$D$5*'yearly data'!R$5</f>
        <v>5496.0844582373811</v>
      </c>
      <c r="M43" s="10">
        <f>$C43/'yearly data'!$D$5*'yearly data'!S$5</f>
        <v>6336.8896808016061</v>
      </c>
      <c r="N43" s="10">
        <f>$C43/'yearly data'!$D$5*'yearly data'!T$5</f>
        <v>26810.639941667057</v>
      </c>
      <c r="O43" s="10">
        <f>$C43/'yearly data'!$D$5*'yearly data'!U$5</f>
        <v>10106.909957387401</v>
      </c>
      <c r="P43" s="10">
        <f>$C43/'yearly data'!$D$5*'yearly data'!V$5</f>
        <v>1119.661794676744</v>
      </c>
      <c r="Q43" s="10">
        <f>$C43/'yearly data'!$D$5*'yearly data'!W$5</f>
        <v>23473.480769903985</v>
      </c>
      <c r="R43" s="10">
        <f>$C43/'yearly data'!$D$5*'yearly data'!X$5</f>
        <v>0</v>
      </c>
      <c r="S43" s="10">
        <f>$C43/'yearly data'!$D$5*'yearly data'!Y$5</f>
        <v>10988.69656452317</v>
      </c>
      <c r="T43" s="10">
        <f>$C43/'yearly data'!$D$5*'yearly data'!Z$5</f>
        <v>6067.7633256962981</v>
      </c>
      <c r="U43" s="10">
        <f>$C43/'yearly data'!$D$5*'yearly data'!AA$5</f>
        <v>2280.7628664900772</v>
      </c>
      <c r="V43" s="10">
        <f>$C43/'yearly data'!$D$5*'yearly data'!AB$5</f>
        <v>6140.6827166797439</v>
      </c>
      <c r="W43" s="10">
        <f>$C43/'yearly data'!$D$5*'yearly data'!AC$5</f>
        <v>0</v>
      </c>
      <c r="X43" s="10">
        <f>$C43/'yearly data'!$D$5*'yearly data'!AD$5</f>
        <v>119444.09926285484</v>
      </c>
      <c r="Y43" s="10">
        <f>$C43/'yearly data'!$D$5*'yearly data'!AE$5</f>
        <v>8158.8823548301607</v>
      </c>
      <c r="Z43" s="10">
        <f>$C43/'yearly data'!$D$5*'yearly data'!AF$5</f>
        <v>506033.4432906367</v>
      </c>
      <c r="AA43" s="10">
        <f>$C43/'yearly data'!$D$5*'yearly data'!AG$5</f>
        <v>531177.35429553932</v>
      </c>
      <c r="AB43" s="10">
        <f>$C43/'yearly data'!$D$5*'yearly data'!AH$5</f>
        <v>872.09454784231275</v>
      </c>
      <c r="AC43" s="10">
        <f>$C43/'yearly data'!$D$5*'yearly data'!AI$5</f>
        <v>0</v>
      </c>
      <c r="AD43" s="10">
        <f>$C43/'yearly data'!$D$5*'yearly data'!AJ$5</f>
        <v>527.9119697833471</v>
      </c>
      <c r="AE43" s="10">
        <f>$C43/'yearly data'!$D$5*'yearly data'!AK$5</f>
        <v>0</v>
      </c>
      <c r="AF43" s="10">
        <f>$C43/'yearly data'!$D$5*'yearly data'!AL$5</f>
        <v>161101.9056261121</v>
      </c>
      <c r="AG43" s="10">
        <f>$C43/'yearly data'!$D$5*'yearly data'!AM$5</f>
        <v>162501.873986024</v>
      </c>
      <c r="AH43" s="10">
        <f>$C43/'yearly data'!$D$5*'yearly data'!AN$5</f>
        <v>31.441956133102853</v>
      </c>
      <c r="AI43" s="10">
        <f>$C43/'yearly data'!$D$5*'yearly data'!AO$5</f>
        <v>16.97865631187554</v>
      </c>
      <c r="AJ43" s="10">
        <f>$C43/'yearly data'!$D$5*'yearly data'!AP$5</f>
        <v>8.8037477172687986</v>
      </c>
      <c r="AK43" s="10">
        <f>$C43/'yearly data'!$D$5*'yearly data'!AQ$5</f>
        <v>12.592045538742648</v>
      </c>
      <c r="AL43" s="10">
        <f>$C43/'yearly data'!$D$5*'yearly data'!AR$5</f>
        <v>7.051545501695883</v>
      </c>
      <c r="AM43" s="10">
        <f>$C43/'yearly data'!$D$5*'yearly data'!AS$5</f>
        <v>2.644329563135956</v>
      </c>
      <c r="AN43" s="10">
        <f>$C43/'yearly data'!$D$5*'yearly data'!AT$5</f>
        <v>11.44884043467983</v>
      </c>
      <c r="AO43" s="10">
        <f>$C43/'yearly data'!$D$5*'yearly data'!AU$5</f>
        <v>44.034001671845502</v>
      </c>
      <c r="AP43" s="10">
        <f>$C43/'yearly data'!$D$5*'yearly data'!AV$5</f>
        <v>4.4530051950644456</v>
      </c>
      <c r="AQ43" s="10">
        <f>$C43/'yearly data'!$D$5*'yearly data'!AW$5</f>
        <v>6.6795077925966684</v>
      </c>
      <c r="AR43" s="10">
        <f>$C43/'yearly data'!$D$5*'yearly data'!AX$5</f>
        <v>9.8828478622252902</v>
      </c>
      <c r="AS43" s="10">
        <f>$C43/'yearly data'!$D$5*'yearly data'!AY$5</f>
        <v>4.9223450742357615</v>
      </c>
      <c r="AT43" s="10">
        <f>$C43/'yearly data'!$D$5*'yearly data'!AZ$5</f>
        <v>14.843350650214818</v>
      </c>
      <c r="AU43" s="10">
        <f>$C43/'yearly data'!$D$5*'yearly data'!BA$5</f>
        <v>5.4947107805422464</v>
      </c>
      <c r="AV43" s="10">
        <f>$C43/'yearly data'!$D$5*'yearly data'!BB$5</f>
        <v>1.0439950483030267</v>
      </c>
      <c r="AW43" s="10">
        <f>$C43/'yearly data'!$D$5*'yearly data'!BC$5</f>
        <v>0.28999862452861852</v>
      </c>
      <c r="AX43" s="10">
        <f>$C43/'yearly data'!$D$5*'yearly data'!BD$5</f>
        <v>5.7999724905723715</v>
      </c>
    </row>
    <row r="44" spans="1:50">
      <c r="A44" s="11" t="s">
        <v>61</v>
      </c>
      <c r="B44" s="5" t="s">
        <v>16</v>
      </c>
      <c r="C44" s="9">
        <f>'yearly data'!$G$5/3</f>
        <v>1094.4537902056138</v>
      </c>
      <c r="D44" s="10">
        <f>$C44/'yearly data'!$D$5*'yearly data'!J$5</f>
        <v>79928.123051062052</v>
      </c>
      <c r="E44" s="10">
        <f>$C44/'yearly data'!$D$5*'yearly data'!K$5</f>
        <v>56748.960347507527</v>
      </c>
      <c r="F44" s="10">
        <f>$C44/'yearly data'!$D$5*'yearly data'!L$5</f>
        <v>24313.392143228015</v>
      </c>
      <c r="G44" s="10">
        <f>$C44/'yearly data'!$D$5*'yearly data'!M$5</f>
        <v>104241.51519429007</v>
      </c>
      <c r="H44" s="10">
        <f>$C44/'yearly data'!$D$5*'yearly data'!N$5</f>
        <v>13877.465644321908</v>
      </c>
      <c r="I44" s="10">
        <f>$C44/'yearly data'!$D$5*'yearly data'!O$5</f>
        <v>13328.310658259843</v>
      </c>
      <c r="J44" s="10">
        <f>$C44/'yearly data'!$D$5*'yearly data'!P$5</f>
        <v>33246.481149264473</v>
      </c>
      <c r="K44" s="10">
        <f>$C44/'yearly data'!$D$5*'yearly data'!Q$5</f>
        <v>302537.53686540673</v>
      </c>
      <c r="L44" s="10">
        <f>$C44/'yearly data'!$D$5*'yearly data'!R$5</f>
        <v>5946.7775033783673</v>
      </c>
      <c r="M44" s="10">
        <f>$C44/'yearly data'!$D$5*'yearly data'!S$5</f>
        <v>6856.5309142405295</v>
      </c>
      <c r="N44" s="10">
        <f>$C44/'yearly data'!$D$5*'yearly data'!T$5</f>
        <v>29009.181294025329</v>
      </c>
      <c r="O44" s="10">
        <f>$C44/'yearly data'!$D$5*'yearly data'!U$5</f>
        <v>10935.702538773883</v>
      </c>
      <c r="P44" s="10">
        <f>$C44/'yearly data'!$D$5*'yearly data'!V$5</f>
        <v>1211.4769382767604</v>
      </c>
      <c r="Q44" s="10">
        <f>$C44/'yearly data'!$D$5*'yearly data'!W$5</f>
        <v>25398.366496940147</v>
      </c>
      <c r="R44" s="10">
        <f>$C44/'yearly data'!$D$5*'yearly data'!X$5</f>
        <v>0</v>
      </c>
      <c r="S44" s="10">
        <f>$C44/'yearly data'!$D$5*'yearly data'!Y$5</f>
        <v>11889.797913024562</v>
      </c>
      <c r="T44" s="10">
        <f>$C44/'yearly data'!$D$5*'yearly data'!Z$5</f>
        <v>6565.3355066248805</v>
      </c>
      <c r="U44" s="10">
        <f>$C44/'yearly data'!$D$5*'yearly data'!AA$5</f>
        <v>2467.7912808737524</v>
      </c>
      <c r="V44" s="10">
        <f>$C44/'yearly data'!$D$5*'yearly data'!AB$5</f>
        <v>6644.2344750005368</v>
      </c>
      <c r="W44" s="10">
        <f>$C44/'yearly data'!$D$5*'yearly data'!AC$5</f>
        <v>0</v>
      </c>
      <c r="X44" s="10">
        <f>$C44/'yearly data'!$D$5*'yearly data'!AD$5</f>
        <v>129238.82225700669</v>
      </c>
      <c r="Y44" s="10">
        <f>$C44/'yearly data'!$D$5*'yearly data'!AE$5</f>
        <v>8827.9316682798926</v>
      </c>
      <c r="Z44" s="10">
        <f>$C44/'yearly data'!$D$5*'yearly data'!AF$5</f>
        <v>547529.48565185198</v>
      </c>
      <c r="AA44" s="10">
        <f>$C44/'yearly data'!$D$5*'yearly data'!AG$5</f>
        <v>574735.26195443375</v>
      </c>
      <c r="AB44" s="10">
        <f>$C44/'yearly data'!$D$5*'yearly data'!AH$5</f>
        <v>943.60854119603846</v>
      </c>
      <c r="AC44" s="10">
        <f>$C44/'yearly data'!$D$5*'yearly data'!AI$5</f>
        <v>0</v>
      </c>
      <c r="AD44" s="10">
        <f>$C44/'yearly data'!$D$5*'yearly data'!AJ$5</f>
        <v>571.20210752339506</v>
      </c>
      <c r="AE44" s="10">
        <f>$C44/'yearly data'!$D$5*'yearly data'!AK$5</f>
        <v>0</v>
      </c>
      <c r="AF44" s="10">
        <f>$C44/'yearly data'!$D$5*'yearly data'!AL$5</f>
        <v>174312.67576189962</v>
      </c>
      <c r="AG44" s="10">
        <f>$C44/'yearly data'!$D$5*'yearly data'!AM$5</f>
        <v>175827.44512387473</v>
      </c>
      <c r="AH44" s="10">
        <f>$C44/'yearly data'!$D$5*'yearly data'!AN$5</f>
        <v>34.020277311115102</v>
      </c>
      <c r="AI44" s="10">
        <f>$C44/'yearly data'!$D$5*'yearly data'!AO$5</f>
        <v>18.370949748002154</v>
      </c>
      <c r="AJ44" s="10">
        <f>$C44/'yearly data'!$D$5*'yearly data'!AP$5</f>
        <v>9.5256776471122286</v>
      </c>
      <c r="AK44" s="10">
        <f>$C44/'yearly data'!$D$5*'yearly data'!AQ$5</f>
        <v>13.624625622169884</v>
      </c>
      <c r="AL44" s="10">
        <f>$C44/'yearly data'!$D$5*'yearly data'!AR$5</f>
        <v>7.6297903484151357</v>
      </c>
      <c r="AM44" s="10">
        <f>$C44/'yearly data'!$D$5*'yearly data'!AS$5</f>
        <v>2.861171380655676</v>
      </c>
      <c r="AN44" s="10">
        <f>$C44/'yearly data'!$D$5*'yearly data'!AT$5</f>
        <v>12.387674762654097</v>
      </c>
      <c r="AO44" s="10">
        <f>$C44/'yearly data'!$D$5*'yearly data'!AU$5</f>
        <v>47.644902933284989</v>
      </c>
      <c r="AP44" s="10">
        <f>$C44/'yearly data'!$D$5*'yearly data'!AV$5</f>
        <v>4.8181630609309867</v>
      </c>
      <c r="AQ44" s="10">
        <f>$C44/'yearly data'!$D$5*'yearly data'!AW$5</f>
        <v>7.22724459139648</v>
      </c>
      <c r="AR44" s="10">
        <f>$C44/'yearly data'!$D$5*'yearly data'!AX$5</f>
        <v>10.69326677618788</v>
      </c>
      <c r="AS44" s="10">
        <f>$C44/'yearly data'!$D$5*'yearly data'!AY$5</f>
        <v>5.3259900159391362</v>
      </c>
      <c r="AT44" s="10">
        <f>$C44/'yearly data'!$D$5*'yearly data'!AZ$5</f>
        <v>16.060543536436622</v>
      </c>
      <c r="AU44" s="10">
        <f>$C44/'yearly data'!$D$5*'yearly data'!BA$5</f>
        <v>5.9452911805832223</v>
      </c>
      <c r="AV44" s="10">
        <f>$C44/'yearly data'!$D$5*'yearly data'!BB$5</f>
        <v>1.1296053243108122</v>
      </c>
      <c r="AW44" s="10">
        <f>$C44/'yearly data'!$D$5*'yearly data'!BC$5</f>
        <v>0.31377925675300339</v>
      </c>
      <c r="AX44" s="10">
        <f>$C44/'yearly data'!$D$5*'yearly data'!BD$5</f>
        <v>6.2755851350600684</v>
      </c>
    </row>
    <row r="45" spans="1:50">
      <c r="A45" s="11" t="s">
        <v>62</v>
      </c>
      <c r="B45" s="5" t="s">
        <v>16</v>
      </c>
      <c r="C45" s="9">
        <f>'yearly data'!$G$5/3</f>
        <v>1094.4537902056138</v>
      </c>
      <c r="D45" s="10">
        <f>$C45/'yearly data'!$D$5*'yearly data'!J$5</f>
        <v>79928.123051062052</v>
      </c>
      <c r="E45" s="10">
        <f>$C45/'yearly data'!$D$5*'yearly data'!K$5</f>
        <v>56748.960347507527</v>
      </c>
      <c r="F45" s="10">
        <f>$C45/'yearly data'!$D$5*'yearly data'!L$5</f>
        <v>24313.392143228015</v>
      </c>
      <c r="G45" s="10">
        <f>$C45/'yearly data'!$D$5*'yearly data'!M$5</f>
        <v>104241.51519429007</v>
      </c>
      <c r="H45" s="10">
        <f>$C45/'yearly data'!$D$5*'yearly data'!N$5</f>
        <v>13877.465644321908</v>
      </c>
      <c r="I45" s="10">
        <f>$C45/'yearly data'!$D$5*'yearly data'!O$5</f>
        <v>13328.310658259843</v>
      </c>
      <c r="J45" s="10">
        <f>$C45/'yearly data'!$D$5*'yearly data'!P$5</f>
        <v>33246.481149264473</v>
      </c>
      <c r="K45" s="10">
        <f>$C45/'yearly data'!$D$5*'yearly data'!Q$5</f>
        <v>302537.53686540673</v>
      </c>
      <c r="L45" s="10">
        <f>$C45/'yearly data'!$D$5*'yearly data'!R$5</f>
        <v>5946.7775033783673</v>
      </c>
      <c r="M45" s="10">
        <f>$C45/'yearly data'!$D$5*'yearly data'!S$5</f>
        <v>6856.5309142405295</v>
      </c>
      <c r="N45" s="10">
        <f>$C45/'yearly data'!$D$5*'yearly data'!T$5</f>
        <v>29009.181294025329</v>
      </c>
      <c r="O45" s="10">
        <f>$C45/'yearly data'!$D$5*'yearly data'!U$5</f>
        <v>10935.702538773883</v>
      </c>
      <c r="P45" s="10">
        <f>$C45/'yearly data'!$D$5*'yearly data'!V$5</f>
        <v>1211.4769382767604</v>
      </c>
      <c r="Q45" s="10">
        <f>$C45/'yearly data'!$D$5*'yearly data'!W$5</f>
        <v>25398.366496940147</v>
      </c>
      <c r="R45" s="10">
        <f>$C45/'yearly data'!$D$5*'yearly data'!X$5</f>
        <v>0</v>
      </c>
      <c r="S45" s="10">
        <f>$C45/'yearly data'!$D$5*'yearly data'!Y$5</f>
        <v>11889.797913024562</v>
      </c>
      <c r="T45" s="10">
        <f>$C45/'yearly data'!$D$5*'yearly data'!Z$5</f>
        <v>6565.3355066248805</v>
      </c>
      <c r="U45" s="10">
        <f>$C45/'yearly data'!$D$5*'yearly data'!AA$5</f>
        <v>2467.7912808737524</v>
      </c>
      <c r="V45" s="10">
        <f>$C45/'yearly data'!$D$5*'yearly data'!AB$5</f>
        <v>6644.2344750005368</v>
      </c>
      <c r="W45" s="10">
        <f>$C45/'yearly data'!$D$5*'yearly data'!AC$5</f>
        <v>0</v>
      </c>
      <c r="X45" s="10">
        <f>$C45/'yearly data'!$D$5*'yearly data'!AD$5</f>
        <v>129238.82225700669</v>
      </c>
      <c r="Y45" s="10">
        <f>$C45/'yearly data'!$D$5*'yearly data'!AE$5</f>
        <v>8827.9316682798926</v>
      </c>
      <c r="Z45" s="10">
        <f>$C45/'yearly data'!$D$5*'yearly data'!AF$5</f>
        <v>547529.48565185198</v>
      </c>
      <c r="AA45" s="10">
        <f>$C45/'yearly data'!$D$5*'yearly data'!AG$5</f>
        <v>574735.26195443375</v>
      </c>
      <c r="AB45" s="10">
        <f>$C45/'yearly data'!$D$5*'yearly data'!AH$5</f>
        <v>943.60854119603846</v>
      </c>
      <c r="AC45" s="10">
        <f>$C45/'yearly data'!$D$5*'yearly data'!AI$5</f>
        <v>0</v>
      </c>
      <c r="AD45" s="10">
        <f>$C45/'yearly data'!$D$5*'yearly data'!AJ$5</f>
        <v>571.20210752339506</v>
      </c>
      <c r="AE45" s="10">
        <f>$C45/'yearly data'!$D$5*'yearly data'!AK$5</f>
        <v>0</v>
      </c>
      <c r="AF45" s="10">
        <f>$C45/'yearly data'!$D$5*'yearly data'!AL$5</f>
        <v>174312.67576189962</v>
      </c>
      <c r="AG45" s="10">
        <f>$C45/'yearly data'!$D$5*'yearly data'!AM$5</f>
        <v>175827.44512387473</v>
      </c>
      <c r="AH45" s="10">
        <f>$C45/'yearly data'!$D$5*'yearly data'!AN$5</f>
        <v>34.020277311115102</v>
      </c>
      <c r="AI45" s="10">
        <f>$C45/'yearly data'!$D$5*'yearly data'!AO$5</f>
        <v>18.370949748002154</v>
      </c>
      <c r="AJ45" s="10">
        <f>$C45/'yearly data'!$D$5*'yearly data'!AP$5</f>
        <v>9.5256776471122286</v>
      </c>
      <c r="AK45" s="10">
        <f>$C45/'yearly data'!$D$5*'yearly data'!AQ$5</f>
        <v>13.624625622169884</v>
      </c>
      <c r="AL45" s="10">
        <f>$C45/'yearly data'!$D$5*'yearly data'!AR$5</f>
        <v>7.6297903484151357</v>
      </c>
      <c r="AM45" s="10">
        <f>$C45/'yearly data'!$D$5*'yearly data'!AS$5</f>
        <v>2.861171380655676</v>
      </c>
      <c r="AN45" s="10">
        <f>$C45/'yearly data'!$D$5*'yearly data'!AT$5</f>
        <v>12.387674762654097</v>
      </c>
      <c r="AO45" s="10">
        <f>$C45/'yearly data'!$D$5*'yearly data'!AU$5</f>
        <v>47.644902933284989</v>
      </c>
      <c r="AP45" s="10">
        <f>$C45/'yearly data'!$D$5*'yearly data'!AV$5</f>
        <v>4.8181630609309867</v>
      </c>
      <c r="AQ45" s="10">
        <f>$C45/'yearly data'!$D$5*'yearly data'!AW$5</f>
        <v>7.22724459139648</v>
      </c>
      <c r="AR45" s="10">
        <f>$C45/'yearly data'!$D$5*'yearly data'!AX$5</f>
        <v>10.69326677618788</v>
      </c>
      <c r="AS45" s="10">
        <f>$C45/'yearly data'!$D$5*'yearly data'!AY$5</f>
        <v>5.3259900159391362</v>
      </c>
      <c r="AT45" s="10">
        <f>$C45/'yearly data'!$D$5*'yearly data'!AZ$5</f>
        <v>16.060543536436622</v>
      </c>
      <c r="AU45" s="10">
        <f>$C45/'yearly data'!$D$5*'yearly data'!BA$5</f>
        <v>5.9452911805832223</v>
      </c>
      <c r="AV45" s="10">
        <f>$C45/'yearly data'!$D$5*'yearly data'!BB$5</f>
        <v>1.1296053243108122</v>
      </c>
      <c r="AW45" s="10">
        <f>$C45/'yearly data'!$D$5*'yearly data'!BC$5</f>
        <v>0.31377925675300339</v>
      </c>
      <c r="AX45" s="10">
        <f>$C45/'yearly data'!$D$5*'yearly data'!BD$5</f>
        <v>6.2755851350600684</v>
      </c>
    </row>
    <row r="46" spans="1:50">
      <c r="A46" s="11" t="s">
        <v>63</v>
      </c>
      <c r="B46" s="5" t="s">
        <v>16</v>
      </c>
      <c r="C46" s="9">
        <f>'yearly data'!$G$5/3</f>
        <v>1094.4537902056138</v>
      </c>
      <c r="D46" s="10">
        <f>$C46/'yearly data'!$D$5*'yearly data'!J$5</f>
        <v>79928.123051062052</v>
      </c>
      <c r="E46" s="10">
        <f>$C46/'yearly data'!$D$5*'yearly data'!K$5</f>
        <v>56748.960347507527</v>
      </c>
      <c r="F46" s="10">
        <f>$C46/'yearly data'!$D$5*'yearly data'!L$5</f>
        <v>24313.392143228015</v>
      </c>
      <c r="G46" s="10">
        <f>$C46/'yearly data'!$D$5*'yearly data'!M$5</f>
        <v>104241.51519429007</v>
      </c>
      <c r="H46" s="10">
        <f>$C46/'yearly data'!$D$5*'yearly data'!N$5</f>
        <v>13877.465644321908</v>
      </c>
      <c r="I46" s="10">
        <f>$C46/'yearly data'!$D$5*'yearly data'!O$5</f>
        <v>13328.310658259843</v>
      </c>
      <c r="J46" s="10">
        <f>$C46/'yearly data'!$D$5*'yearly data'!P$5</f>
        <v>33246.481149264473</v>
      </c>
      <c r="K46" s="10">
        <f>$C46/'yearly data'!$D$5*'yearly data'!Q$5</f>
        <v>302537.53686540673</v>
      </c>
      <c r="L46" s="10">
        <f>$C46/'yearly data'!$D$5*'yearly data'!R$5</f>
        <v>5946.7775033783673</v>
      </c>
      <c r="M46" s="10">
        <f>$C46/'yearly data'!$D$5*'yearly data'!S$5</f>
        <v>6856.5309142405295</v>
      </c>
      <c r="N46" s="10">
        <f>$C46/'yearly data'!$D$5*'yearly data'!T$5</f>
        <v>29009.181294025329</v>
      </c>
      <c r="O46" s="10">
        <f>$C46/'yearly data'!$D$5*'yearly data'!U$5</f>
        <v>10935.702538773883</v>
      </c>
      <c r="P46" s="10">
        <f>$C46/'yearly data'!$D$5*'yearly data'!V$5</f>
        <v>1211.4769382767604</v>
      </c>
      <c r="Q46" s="10">
        <f>$C46/'yearly data'!$D$5*'yearly data'!W$5</f>
        <v>25398.366496940147</v>
      </c>
      <c r="R46" s="10">
        <f>$C46/'yearly data'!$D$5*'yearly data'!X$5</f>
        <v>0</v>
      </c>
      <c r="S46" s="10">
        <f>$C46/'yearly data'!$D$5*'yearly data'!Y$5</f>
        <v>11889.797913024562</v>
      </c>
      <c r="T46" s="10">
        <f>$C46/'yearly data'!$D$5*'yearly data'!Z$5</f>
        <v>6565.3355066248805</v>
      </c>
      <c r="U46" s="10">
        <f>$C46/'yearly data'!$D$5*'yearly data'!AA$5</f>
        <v>2467.7912808737524</v>
      </c>
      <c r="V46" s="10">
        <f>$C46/'yearly data'!$D$5*'yearly data'!AB$5</f>
        <v>6644.2344750005368</v>
      </c>
      <c r="W46" s="10">
        <f>$C46/'yearly data'!$D$5*'yearly data'!AC$5</f>
        <v>0</v>
      </c>
      <c r="X46" s="10">
        <f>$C46/'yearly data'!$D$5*'yearly data'!AD$5</f>
        <v>129238.82225700669</v>
      </c>
      <c r="Y46" s="10">
        <f>$C46/'yearly data'!$D$5*'yearly data'!AE$5</f>
        <v>8827.9316682798926</v>
      </c>
      <c r="Z46" s="10">
        <f>$C46/'yearly data'!$D$5*'yearly data'!AF$5</f>
        <v>547529.48565185198</v>
      </c>
      <c r="AA46" s="10">
        <f>$C46/'yearly data'!$D$5*'yearly data'!AG$5</f>
        <v>574735.26195443375</v>
      </c>
      <c r="AB46" s="10">
        <f>$C46/'yearly data'!$D$5*'yearly data'!AH$5</f>
        <v>943.60854119603846</v>
      </c>
      <c r="AC46" s="10">
        <f>$C46/'yearly data'!$D$5*'yearly data'!AI$5</f>
        <v>0</v>
      </c>
      <c r="AD46" s="10">
        <f>$C46/'yearly data'!$D$5*'yearly data'!AJ$5</f>
        <v>571.20210752339506</v>
      </c>
      <c r="AE46" s="10">
        <f>$C46/'yearly data'!$D$5*'yearly data'!AK$5</f>
        <v>0</v>
      </c>
      <c r="AF46" s="10">
        <f>$C46/'yearly data'!$D$5*'yearly data'!AL$5</f>
        <v>174312.67576189962</v>
      </c>
      <c r="AG46" s="10">
        <f>$C46/'yearly data'!$D$5*'yearly data'!AM$5</f>
        <v>175827.44512387473</v>
      </c>
      <c r="AH46" s="10">
        <f>$C46/'yearly data'!$D$5*'yearly data'!AN$5</f>
        <v>34.020277311115102</v>
      </c>
      <c r="AI46" s="10">
        <f>$C46/'yearly data'!$D$5*'yearly data'!AO$5</f>
        <v>18.370949748002154</v>
      </c>
      <c r="AJ46" s="10">
        <f>$C46/'yearly data'!$D$5*'yearly data'!AP$5</f>
        <v>9.5256776471122286</v>
      </c>
      <c r="AK46" s="10">
        <f>$C46/'yearly data'!$D$5*'yearly data'!AQ$5</f>
        <v>13.624625622169884</v>
      </c>
      <c r="AL46" s="10">
        <f>$C46/'yearly data'!$D$5*'yearly data'!AR$5</f>
        <v>7.6297903484151357</v>
      </c>
      <c r="AM46" s="10">
        <f>$C46/'yearly data'!$D$5*'yearly data'!AS$5</f>
        <v>2.861171380655676</v>
      </c>
      <c r="AN46" s="10">
        <f>$C46/'yearly data'!$D$5*'yearly data'!AT$5</f>
        <v>12.387674762654097</v>
      </c>
      <c r="AO46" s="10">
        <f>$C46/'yearly data'!$D$5*'yearly data'!AU$5</f>
        <v>47.644902933284989</v>
      </c>
      <c r="AP46" s="10">
        <f>$C46/'yearly data'!$D$5*'yearly data'!AV$5</f>
        <v>4.8181630609309867</v>
      </c>
      <c r="AQ46" s="10">
        <f>$C46/'yearly data'!$D$5*'yearly data'!AW$5</f>
        <v>7.22724459139648</v>
      </c>
      <c r="AR46" s="10">
        <f>$C46/'yearly data'!$D$5*'yearly data'!AX$5</f>
        <v>10.69326677618788</v>
      </c>
      <c r="AS46" s="10">
        <f>$C46/'yearly data'!$D$5*'yearly data'!AY$5</f>
        <v>5.3259900159391362</v>
      </c>
      <c r="AT46" s="10">
        <f>$C46/'yearly data'!$D$5*'yearly data'!AZ$5</f>
        <v>16.060543536436622</v>
      </c>
      <c r="AU46" s="10">
        <f>$C46/'yearly data'!$D$5*'yearly data'!BA$5</f>
        <v>5.9452911805832223</v>
      </c>
      <c r="AV46" s="10">
        <f>$C46/'yearly data'!$D$5*'yearly data'!BB$5</f>
        <v>1.1296053243108122</v>
      </c>
      <c r="AW46" s="10">
        <f>$C46/'yearly data'!$D$5*'yearly data'!BC$5</f>
        <v>0.31377925675300339</v>
      </c>
      <c r="AX46" s="10">
        <f>$C46/'yearly data'!$D$5*'yearly data'!BD$5</f>
        <v>6.2755851350600684</v>
      </c>
    </row>
    <row r="47" spans="1:50">
      <c r="A47" s="11" t="s">
        <v>64</v>
      </c>
      <c r="B47" s="5" t="s">
        <v>16</v>
      </c>
      <c r="C47" s="9">
        <f>'yearly data'!$H$5/3</f>
        <v>1082.2628935244434</v>
      </c>
      <c r="D47" s="10">
        <f>$C47/'yearly data'!$D$5*'yearly data'!J$5</f>
        <v>79037.820053571122</v>
      </c>
      <c r="E47" s="10">
        <f>$C47/'yearly data'!$D$5*'yearly data'!K$5</f>
        <v>56116.845297469343</v>
      </c>
      <c r="F47" s="10">
        <f>$C47/'yearly data'!$D$5*'yearly data'!L$5</f>
        <v>24042.570246278683</v>
      </c>
      <c r="G47" s="10">
        <f>$C47/'yearly data'!$D$5*'yearly data'!M$5</f>
        <v>103080.39029984981</v>
      </c>
      <c r="H47" s="10">
        <f>$C47/'yearly data'!$D$5*'yearly data'!N$5</f>
        <v>13722.887395902086</v>
      </c>
      <c r="I47" s="10">
        <f>$C47/'yearly data'!$D$5*'yearly data'!O$5</f>
        <v>13179.849334791028</v>
      </c>
      <c r="J47" s="10">
        <f>$C47/'yearly data'!$D$5*'yearly data'!P$5</f>
        <v>32876.155402914766</v>
      </c>
      <c r="K47" s="10">
        <f>$C47/'yearly data'!$D$5*'yearly data'!Q$5</f>
        <v>299167.6331864135</v>
      </c>
      <c r="L47" s="10">
        <f>$C47/'yearly data'!$D$5*'yearly data'!R$5</f>
        <v>5880.5375663628683</v>
      </c>
      <c r="M47" s="10">
        <f>$C47/'yearly data'!$D$5*'yearly data'!S$5</f>
        <v>6780.1574202522143</v>
      </c>
      <c r="N47" s="10">
        <f>$C47/'yearly data'!$D$5*'yearly data'!T$5</f>
        <v>28686.053963181726</v>
      </c>
      <c r="O47" s="10">
        <f>$C47/'yearly data'!$D$5*'yearly data'!U$5</f>
        <v>10813.891987264751</v>
      </c>
      <c r="P47" s="10">
        <f>$C47/'yearly data'!$D$5*'yearly data'!V$5</f>
        <v>1197.9825447095564</v>
      </c>
      <c r="Q47" s="10">
        <f>$C47/'yearly data'!$D$5*'yearly data'!W$5</f>
        <v>25115.45929281184</v>
      </c>
      <c r="R47" s="10">
        <f>$C47/'yearly data'!$D$5*'yearly data'!X$5</f>
        <v>0</v>
      </c>
      <c r="S47" s="10">
        <f>$C47/'yearly data'!$D$5*'yearly data'!Y$5</f>
        <v>11757.359888491386</v>
      </c>
      <c r="T47" s="10">
        <f>$C47/'yearly data'!$D$5*'yearly data'!Z$5</f>
        <v>6492.2055786601313</v>
      </c>
      <c r="U47" s="10">
        <f>$C47/'yearly data'!$D$5*'yearly data'!AA$5</f>
        <v>2440.3030590730191</v>
      </c>
      <c r="V47" s="10">
        <f>$C47/'yearly data'!$D$5*'yearly data'!AB$5</f>
        <v>6570.2257075815078</v>
      </c>
      <c r="W47" s="10">
        <f>$C47/'yearly data'!$D$5*'yearly data'!AC$5</f>
        <v>0</v>
      </c>
      <c r="X47" s="10">
        <f>$C47/'yearly data'!$D$5*'yearly data'!AD$5</f>
        <v>127799.25747735956</v>
      </c>
      <c r="Y47" s="10">
        <f>$C47/'yearly data'!$D$5*'yearly data'!AE$5</f>
        <v>8729.5991449339654</v>
      </c>
      <c r="Z47" s="10">
        <f>$C47/'yearly data'!$D$5*'yearly data'!AF$5</f>
        <v>541430.66681709606</v>
      </c>
      <c r="AA47" s="10">
        <f>$C47/'yearly data'!$D$5*'yearly data'!AG$5</f>
        <v>568333.4035477892</v>
      </c>
      <c r="AB47" s="10">
        <f>$C47/'yearly data'!$D$5*'yearly data'!AH$5</f>
        <v>933.0978788582255</v>
      </c>
      <c r="AC47" s="10">
        <f>$C47/'yearly data'!$D$5*'yearly data'!AI$5</f>
        <v>0</v>
      </c>
      <c r="AD47" s="10">
        <f>$C47/'yearly data'!$D$5*'yearly data'!AJ$5</f>
        <v>564.83960420054916</v>
      </c>
      <c r="AE47" s="10">
        <f>$C47/'yearly data'!$D$5*'yearly data'!AK$5</f>
        <v>0</v>
      </c>
      <c r="AF47" s="10">
        <f>$C47/'yearly data'!$D$5*'yearly data'!AL$5</f>
        <v>172371.04255687189</v>
      </c>
      <c r="AG47" s="10">
        <f>$C47/'yearly data'!$D$5*'yearly data'!AM$5</f>
        <v>173868.93921307093</v>
      </c>
      <c r="AH47" s="10">
        <f>$C47/'yearly data'!$D$5*'yearly data'!AN$5</f>
        <v>33.641332407752259</v>
      </c>
      <c r="AI47" s="10">
        <f>$C47/'yearly data'!$D$5*'yearly data'!AO$5</f>
        <v>18.166319500186216</v>
      </c>
      <c r="AJ47" s="10">
        <f>$C47/'yearly data'!$D$5*'yearly data'!AP$5</f>
        <v>9.4195730741706321</v>
      </c>
      <c r="AK47" s="10">
        <f>$C47/'yearly data'!$D$5*'yearly data'!AQ$5</f>
        <v>13.472863706988161</v>
      </c>
      <c r="AL47" s="10">
        <f>$C47/'yearly data'!$D$5*'yearly data'!AR$5</f>
        <v>7.5448036759133705</v>
      </c>
      <c r="AM47" s="10">
        <f>$C47/'yearly data'!$D$5*'yearly data'!AS$5</f>
        <v>2.8293013784675138</v>
      </c>
      <c r="AN47" s="10">
        <f>$C47/'yearly data'!$D$5*'yearly data'!AT$5</f>
        <v>12.249690989832509</v>
      </c>
      <c r="AO47" s="10">
        <f>$C47/'yearly data'!$D$5*'yearly data'!AU$5</f>
        <v>47.114196114740416</v>
      </c>
      <c r="AP47" s="10">
        <f>$C47/'yearly data'!$D$5*'yearly data'!AV$5</f>
        <v>4.7644945291076315</v>
      </c>
      <c r="AQ47" s="10">
        <f>$C47/'yearly data'!$D$5*'yearly data'!AW$5</f>
        <v>7.1467417936614472</v>
      </c>
      <c r="AR47" s="10">
        <f>$C47/'yearly data'!$D$5*'yearly data'!AX$5</f>
        <v>10.5741566669998</v>
      </c>
      <c r="AS47" s="10">
        <f>$C47/'yearly data'!$D$5*'yearly data'!AY$5</f>
        <v>5.2666649036408257</v>
      </c>
      <c r="AT47" s="10">
        <f>$C47/'yearly data'!$D$5*'yearly data'!AZ$5</f>
        <v>15.881648430358773</v>
      </c>
      <c r="AU47" s="10">
        <f>$C47/'yearly data'!$D$5*'yearly data'!BA$5</f>
        <v>5.8790677994130158</v>
      </c>
      <c r="AV47" s="10">
        <f>$C47/'yearly data'!$D$5*'yearly data'!BB$5</f>
        <v>1.1170228818884731</v>
      </c>
      <c r="AW47" s="10">
        <f>$C47/'yearly data'!$D$5*'yearly data'!BC$5</f>
        <v>0.31028413385790915</v>
      </c>
      <c r="AX47" s="10">
        <f>$C47/'yearly data'!$D$5*'yearly data'!BD$5</f>
        <v>6.2056826771581832</v>
      </c>
    </row>
    <row r="48" spans="1:50">
      <c r="A48" s="11" t="s">
        <v>65</v>
      </c>
      <c r="B48" s="5" t="s">
        <v>16</v>
      </c>
      <c r="C48" s="9">
        <f>'yearly data'!$H$5/3</f>
        <v>1082.2628935244434</v>
      </c>
      <c r="D48" s="10">
        <f>$C48/'yearly data'!$D$5*'yearly data'!J$5</f>
        <v>79037.820053571122</v>
      </c>
      <c r="E48" s="10">
        <f>$C48/'yearly data'!$D$5*'yearly data'!K$5</f>
        <v>56116.845297469343</v>
      </c>
      <c r="F48" s="10">
        <f>$C48/'yearly data'!$D$5*'yearly data'!L$5</f>
        <v>24042.570246278683</v>
      </c>
      <c r="G48" s="10">
        <f>$C48/'yearly data'!$D$5*'yearly data'!M$5</f>
        <v>103080.39029984981</v>
      </c>
      <c r="H48" s="10">
        <f>$C48/'yearly data'!$D$5*'yearly data'!N$5</f>
        <v>13722.887395902086</v>
      </c>
      <c r="I48" s="10">
        <f>$C48/'yearly data'!$D$5*'yearly data'!O$5</f>
        <v>13179.849334791028</v>
      </c>
      <c r="J48" s="10">
        <f>$C48/'yearly data'!$D$5*'yearly data'!P$5</f>
        <v>32876.155402914766</v>
      </c>
      <c r="K48" s="10">
        <f>$C48/'yearly data'!$D$5*'yearly data'!Q$5</f>
        <v>299167.6331864135</v>
      </c>
      <c r="L48" s="10">
        <f>$C48/'yearly data'!$D$5*'yearly data'!R$5</f>
        <v>5880.5375663628683</v>
      </c>
      <c r="M48" s="10">
        <f>$C48/'yearly data'!$D$5*'yearly data'!S$5</f>
        <v>6780.1574202522143</v>
      </c>
      <c r="N48" s="10">
        <f>$C48/'yearly data'!$D$5*'yearly data'!T$5</f>
        <v>28686.053963181726</v>
      </c>
      <c r="O48" s="10">
        <f>$C48/'yearly data'!$D$5*'yearly data'!U$5</f>
        <v>10813.891987264751</v>
      </c>
      <c r="P48" s="10">
        <f>$C48/'yearly data'!$D$5*'yearly data'!V$5</f>
        <v>1197.9825447095564</v>
      </c>
      <c r="Q48" s="10">
        <f>$C48/'yearly data'!$D$5*'yearly data'!W$5</f>
        <v>25115.45929281184</v>
      </c>
      <c r="R48" s="10">
        <f>$C48/'yearly data'!$D$5*'yearly data'!X$5</f>
        <v>0</v>
      </c>
      <c r="S48" s="10">
        <f>$C48/'yearly data'!$D$5*'yearly data'!Y$5</f>
        <v>11757.359888491386</v>
      </c>
      <c r="T48" s="10">
        <f>$C48/'yearly data'!$D$5*'yearly data'!Z$5</f>
        <v>6492.2055786601313</v>
      </c>
      <c r="U48" s="10">
        <f>$C48/'yearly data'!$D$5*'yearly data'!AA$5</f>
        <v>2440.3030590730191</v>
      </c>
      <c r="V48" s="10">
        <f>$C48/'yearly data'!$D$5*'yearly data'!AB$5</f>
        <v>6570.2257075815078</v>
      </c>
      <c r="W48" s="10">
        <f>$C48/'yearly data'!$D$5*'yearly data'!AC$5</f>
        <v>0</v>
      </c>
      <c r="X48" s="10">
        <f>$C48/'yearly data'!$D$5*'yearly data'!AD$5</f>
        <v>127799.25747735956</v>
      </c>
      <c r="Y48" s="10">
        <f>$C48/'yearly data'!$D$5*'yearly data'!AE$5</f>
        <v>8729.5991449339654</v>
      </c>
      <c r="Z48" s="10">
        <f>$C48/'yearly data'!$D$5*'yearly data'!AF$5</f>
        <v>541430.66681709606</v>
      </c>
      <c r="AA48" s="10">
        <f>$C48/'yearly data'!$D$5*'yearly data'!AG$5</f>
        <v>568333.4035477892</v>
      </c>
      <c r="AB48" s="10">
        <f>$C48/'yearly data'!$D$5*'yearly data'!AH$5</f>
        <v>933.0978788582255</v>
      </c>
      <c r="AC48" s="10">
        <f>$C48/'yearly data'!$D$5*'yearly data'!AI$5</f>
        <v>0</v>
      </c>
      <c r="AD48" s="10">
        <f>$C48/'yearly data'!$D$5*'yearly data'!AJ$5</f>
        <v>564.83960420054916</v>
      </c>
      <c r="AE48" s="10">
        <f>$C48/'yearly data'!$D$5*'yearly data'!AK$5</f>
        <v>0</v>
      </c>
      <c r="AF48" s="10">
        <f>$C48/'yearly data'!$D$5*'yearly data'!AL$5</f>
        <v>172371.04255687189</v>
      </c>
      <c r="AG48" s="10">
        <f>$C48/'yearly data'!$D$5*'yearly data'!AM$5</f>
        <v>173868.93921307093</v>
      </c>
      <c r="AH48" s="10">
        <f>$C48/'yearly data'!$D$5*'yearly data'!AN$5</f>
        <v>33.641332407752259</v>
      </c>
      <c r="AI48" s="10">
        <f>$C48/'yearly data'!$D$5*'yearly data'!AO$5</f>
        <v>18.166319500186216</v>
      </c>
      <c r="AJ48" s="10">
        <f>$C48/'yearly data'!$D$5*'yearly data'!AP$5</f>
        <v>9.4195730741706321</v>
      </c>
      <c r="AK48" s="10">
        <f>$C48/'yearly data'!$D$5*'yearly data'!AQ$5</f>
        <v>13.472863706988161</v>
      </c>
      <c r="AL48" s="10">
        <f>$C48/'yearly data'!$D$5*'yearly data'!AR$5</f>
        <v>7.5448036759133705</v>
      </c>
      <c r="AM48" s="10">
        <f>$C48/'yearly data'!$D$5*'yearly data'!AS$5</f>
        <v>2.8293013784675138</v>
      </c>
      <c r="AN48" s="10">
        <f>$C48/'yearly data'!$D$5*'yearly data'!AT$5</f>
        <v>12.249690989832509</v>
      </c>
      <c r="AO48" s="10">
        <f>$C48/'yearly data'!$D$5*'yearly data'!AU$5</f>
        <v>47.114196114740416</v>
      </c>
      <c r="AP48" s="10">
        <f>$C48/'yearly data'!$D$5*'yearly data'!AV$5</f>
        <v>4.7644945291076315</v>
      </c>
      <c r="AQ48" s="10">
        <f>$C48/'yearly data'!$D$5*'yearly data'!AW$5</f>
        <v>7.1467417936614472</v>
      </c>
      <c r="AR48" s="10">
        <f>$C48/'yearly data'!$D$5*'yearly data'!AX$5</f>
        <v>10.5741566669998</v>
      </c>
      <c r="AS48" s="10">
        <f>$C48/'yearly data'!$D$5*'yearly data'!AY$5</f>
        <v>5.2666649036408257</v>
      </c>
      <c r="AT48" s="10">
        <f>$C48/'yearly data'!$D$5*'yearly data'!AZ$5</f>
        <v>15.881648430358773</v>
      </c>
      <c r="AU48" s="10">
        <f>$C48/'yearly data'!$D$5*'yearly data'!BA$5</f>
        <v>5.8790677994130158</v>
      </c>
      <c r="AV48" s="10">
        <f>$C48/'yearly data'!$D$5*'yearly data'!BB$5</f>
        <v>1.1170228818884731</v>
      </c>
      <c r="AW48" s="10">
        <f>$C48/'yearly data'!$D$5*'yearly data'!BC$5</f>
        <v>0.31028413385790915</v>
      </c>
      <c r="AX48" s="10">
        <f>$C48/'yearly data'!$D$5*'yearly data'!BD$5</f>
        <v>6.2056826771581832</v>
      </c>
    </row>
    <row r="49" spans="1:50">
      <c r="A49" s="11" t="s">
        <v>66</v>
      </c>
      <c r="B49" s="5" t="s">
        <v>16</v>
      </c>
      <c r="C49" s="9">
        <f>'yearly data'!$H$5/3</f>
        <v>1082.2628935244434</v>
      </c>
      <c r="D49" s="10">
        <f>$C49/'yearly data'!$D$5*'yearly data'!J$5</f>
        <v>79037.820053571122</v>
      </c>
      <c r="E49" s="10">
        <f>$C49/'yearly data'!$D$5*'yearly data'!K$5</f>
        <v>56116.845297469343</v>
      </c>
      <c r="F49" s="10">
        <f>$C49/'yearly data'!$D$5*'yearly data'!L$5</f>
        <v>24042.570246278683</v>
      </c>
      <c r="G49" s="10">
        <f>$C49/'yearly data'!$D$5*'yearly data'!M$5</f>
        <v>103080.39029984981</v>
      </c>
      <c r="H49" s="10">
        <f>$C49/'yearly data'!$D$5*'yearly data'!N$5</f>
        <v>13722.887395902086</v>
      </c>
      <c r="I49" s="10">
        <f>$C49/'yearly data'!$D$5*'yearly data'!O$5</f>
        <v>13179.849334791028</v>
      </c>
      <c r="J49" s="10">
        <f>$C49/'yearly data'!$D$5*'yearly data'!P$5</f>
        <v>32876.155402914766</v>
      </c>
      <c r="K49" s="10">
        <f>$C49/'yearly data'!$D$5*'yearly data'!Q$5</f>
        <v>299167.6331864135</v>
      </c>
      <c r="L49" s="10">
        <f>$C49/'yearly data'!$D$5*'yearly data'!R$5</f>
        <v>5880.5375663628683</v>
      </c>
      <c r="M49" s="10">
        <f>$C49/'yearly data'!$D$5*'yearly data'!S$5</f>
        <v>6780.1574202522143</v>
      </c>
      <c r="N49" s="10">
        <f>$C49/'yearly data'!$D$5*'yearly data'!T$5</f>
        <v>28686.053963181726</v>
      </c>
      <c r="O49" s="10">
        <f>$C49/'yearly data'!$D$5*'yearly data'!U$5</f>
        <v>10813.891987264751</v>
      </c>
      <c r="P49" s="10">
        <f>$C49/'yearly data'!$D$5*'yearly data'!V$5</f>
        <v>1197.9825447095564</v>
      </c>
      <c r="Q49" s="10">
        <f>$C49/'yearly data'!$D$5*'yearly data'!W$5</f>
        <v>25115.45929281184</v>
      </c>
      <c r="R49" s="10">
        <f>$C49/'yearly data'!$D$5*'yearly data'!X$5</f>
        <v>0</v>
      </c>
      <c r="S49" s="10">
        <f>$C49/'yearly data'!$D$5*'yearly data'!Y$5</f>
        <v>11757.359888491386</v>
      </c>
      <c r="T49" s="10">
        <f>$C49/'yearly data'!$D$5*'yearly data'!Z$5</f>
        <v>6492.2055786601313</v>
      </c>
      <c r="U49" s="10">
        <f>$C49/'yearly data'!$D$5*'yearly data'!AA$5</f>
        <v>2440.3030590730191</v>
      </c>
      <c r="V49" s="10">
        <f>$C49/'yearly data'!$D$5*'yearly data'!AB$5</f>
        <v>6570.2257075815078</v>
      </c>
      <c r="W49" s="10">
        <f>$C49/'yearly data'!$D$5*'yearly data'!AC$5</f>
        <v>0</v>
      </c>
      <c r="X49" s="10">
        <f>$C49/'yearly data'!$D$5*'yearly data'!AD$5</f>
        <v>127799.25747735956</v>
      </c>
      <c r="Y49" s="10">
        <f>$C49/'yearly data'!$D$5*'yearly data'!AE$5</f>
        <v>8729.5991449339654</v>
      </c>
      <c r="Z49" s="10">
        <f>$C49/'yearly data'!$D$5*'yearly data'!AF$5</f>
        <v>541430.66681709606</v>
      </c>
      <c r="AA49" s="10">
        <f>$C49/'yearly data'!$D$5*'yearly data'!AG$5</f>
        <v>568333.4035477892</v>
      </c>
      <c r="AB49" s="10">
        <f>$C49/'yearly data'!$D$5*'yearly data'!AH$5</f>
        <v>933.0978788582255</v>
      </c>
      <c r="AC49" s="10">
        <f>$C49/'yearly data'!$D$5*'yearly data'!AI$5</f>
        <v>0</v>
      </c>
      <c r="AD49" s="10">
        <f>$C49/'yearly data'!$D$5*'yearly data'!AJ$5</f>
        <v>564.83960420054916</v>
      </c>
      <c r="AE49" s="10">
        <f>$C49/'yearly data'!$D$5*'yearly data'!AK$5</f>
        <v>0</v>
      </c>
      <c r="AF49" s="10">
        <f>$C49/'yearly data'!$D$5*'yearly data'!AL$5</f>
        <v>172371.04255687189</v>
      </c>
      <c r="AG49" s="10">
        <f>$C49/'yearly data'!$D$5*'yearly data'!AM$5</f>
        <v>173868.93921307093</v>
      </c>
      <c r="AH49" s="10">
        <f>$C49/'yearly data'!$D$5*'yearly data'!AN$5</f>
        <v>33.641332407752259</v>
      </c>
      <c r="AI49" s="10">
        <f>$C49/'yearly data'!$D$5*'yearly data'!AO$5</f>
        <v>18.166319500186216</v>
      </c>
      <c r="AJ49" s="10">
        <f>$C49/'yearly data'!$D$5*'yearly data'!AP$5</f>
        <v>9.4195730741706321</v>
      </c>
      <c r="AK49" s="10">
        <f>$C49/'yearly data'!$D$5*'yearly data'!AQ$5</f>
        <v>13.472863706988161</v>
      </c>
      <c r="AL49" s="10">
        <f>$C49/'yearly data'!$D$5*'yearly data'!AR$5</f>
        <v>7.5448036759133705</v>
      </c>
      <c r="AM49" s="10">
        <f>$C49/'yearly data'!$D$5*'yearly data'!AS$5</f>
        <v>2.8293013784675138</v>
      </c>
      <c r="AN49" s="10">
        <f>$C49/'yearly data'!$D$5*'yearly data'!AT$5</f>
        <v>12.249690989832509</v>
      </c>
      <c r="AO49" s="10">
        <f>$C49/'yearly data'!$D$5*'yearly data'!AU$5</f>
        <v>47.114196114740416</v>
      </c>
      <c r="AP49" s="10">
        <f>$C49/'yearly data'!$D$5*'yearly data'!AV$5</f>
        <v>4.7644945291076315</v>
      </c>
      <c r="AQ49" s="10">
        <f>$C49/'yearly data'!$D$5*'yearly data'!AW$5</f>
        <v>7.1467417936614472</v>
      </c>
      <c r="AR49" s="10">
        <f>$C49/'yearly data'!$D$5*'yearly data'!AX$5</f>
        <v>10.5741566669998</v>
      </c>
      <c r="AS49" s="10">
        <f>$C49/'yearly data'!$D$5*'yearly data'!AY$5</f>
        <v>5.2666649036408257</v>
      </c>
      <c r="AT49" s="10">
        <f>$C49/'yearly data'!$D$5*'yearly data'!AZ$5</f>
        <v>15.881648430358773</v>
      </c>
      <c r="AU49" s="10">
        <f>$C49/'yearly data'!$D$5*'yearly data'!BA$5</f>
        <v>5.8790677994130158</v>
      </c>
      <c r="AV49" s="10">
        <f>$C49/'yearly data'!$D$5*'yearly data'!BB$5</f>
        <v>1.1170228818884731</v>
      </c>
      <c r="AW49" s="10">
        <f>$C49/'yearly data'!$D$5*'yearly data'!BC$5</f>
        <v>0.31028413385790915</v>
      </c>
      <c r="AX49" s="10">
        <f>$C49/'yearly data'!$D$5*'yearly data'!BD$5</f>
        <v>6.2056826771581832</v>
      </c>
    </row>
    <row r="50" spans="1:50">
      <c r="A50" s="11" t="s">
        <v>67</v>
      </c>
      <c r="B50" s="5" t="s">
        <v>16</v>
      </c>
      <c r="C50" s="9">
        <f>'yearly data'!$E$6/3</f>
        <v>1026.9828628853486</v>
      </c>
      <c r="D50" s="10">
        <f>$C50/'yearly data'!$D$6*'yearly data'!J$6</f>
        <v>67599.980927406476</v>
      </c>
      <c r="E50" s="10">
        <f>$C50/'yearly data'!$D$6*'yearly data'!K$6</f>
        <v>46643.990727239528</v>
      </c>
      <c r="F50" s="10">
        <f>$C50/'yearly data'!$D$6*'yearly data'!L$6</f>
        <v>20449.541902196153</v>
      </c>
      <c r="G50" s="10">
        <f>$C50/'yearly data'!$D$6*'yearly data'!M$6</f>
        <v>88049.522829602633</v>
      </c>
      <c r="H50" s="10">
        <f>$C50/'yearly data'!$D$6*'yearly data'!N$6</f>
        <v>12383.758172361735</v>
      </c>
      <c r="I50" s="10">
        <f>$C50/'yearly data'!$D$6*'yearly data'!O$6</f>
        <v>11707.009522153052</v>
      </c>
      <c r="J50" s="10">
        <f>$C50/'yearly data'!$D$6*'yearly data'!P$6</f>
        <v>27494.088948284858</v>
      </c>
      <c r="K50" s="10">
        <f>$C50/'yearly data'!$D$6*'yearly data'!Q$6</f>
        <v>260781.0106624013</v>
      </c>
      <c r="L50" s="10">
        <f>$C50/'yearly data'!$D$6*'yearly data'!R$6</f>
        <v>4371.5135655072672</v>
      </c>
      <c r="M50" s="10">
        <f>$C50/'yearly data'!$D$6*'yearly data'!S$6</f>
        <v>5551.883365278557</v>
      </c>
      <c r="N50" s="10">
        <f>$C50/'yearly data'!$D$6*'yearly data'!T$6</f>
        <v>24518.479909317692</v>
      </c>
      <c r="O50" s="10">
        <f>$C50/'yearly data'!$D$6*'yearly data'!U$6</f>
        <v>9127.0599029110235</v>
      </c>
      <c r="P50" s="10">
        <f>$C50/'yearly data'!$D$6*'yearly data'!V$6</f>
        <v>142.31158299688579</v>
      </c>
      <c r="Q50" s="10">
        <f>$C50/'yearly data'!$D$6*'yearly data'!W$6</f>
        <v>23074.054448222159</v>
      </c>
      <c r="R50" s="10">
        <f>$C50/'yearly data'!$D$6*'yearly data'!X$6</f>
        <v>0</v>
      </c>
      <c r="S50" s="10">
        <f>$C50/'yearly data'!$D$6*'yearly data'!Y$6</f>
        <v>14839.171904223324</v>
      </c>
      <c r="T50" s="10">
        <f>$C50/'yearly data'!$D$6*'yearly data'!Z$6</f>
        <v>5224.3582221906154</v>
      </c>
      <c r="U50" s="10">
        <f>$C50/'yearly data'!$D$6*'yearly data'!AA$6</f>
        <v>1969.2855630746112</v>
      </c>
      <c r="V50" s="10">
        <f>$C50/'yearly data'!$D$6*'yearly data'!AB$6</f>
        <v>5972.2449942201902</v>
      </c>
      <c r="W50" s="10">
        <f>$C50/'yearly data'!$D$6*'yearly data'!AC$6</f>
        <v>0</v>
      </c>
      <c r="X50" s="10">
        <f>$C50/'yearly data'!$D$6*'yearly data'!AD$6</f>
        <v>102761.75577029857</v>
      </c>
      <c r="Y50" s="10">
        <f>$C50/'yearly data'!$D$6*'yearly data'!AE$6</f>
        <v>9494.8365714604624</v>
      </c>
      <c r="Z50" s="10">
        <f>$C50/'yearly data'!$D$6*'yearly data'!AF$6</f>
        <v>467827.96646210266</v>
      </c>
      <c r="AA50" s="10">
        <f>$C50/'yearly data'!$D$6*'yearly data'!AG$6</f>
        <v>491918.73415661743</v>
      </c>
      <c r="AB50" s="10">
        <f>$C50/'yearly data'!$D$6*'yearly data'!AH$6</f>
        <v>798.84612208706301</v>
      </c>
      <c r="AC50" s="10">
        <f>$C50/'yearly data'!$D$6*'yearly data'!AI$6</f>
        <v>263.61922028873079</v>
      </c>
      <c r="AD50" s="10">
        <f>$C50/'yearly data'!$D$6*'yearly data'!AJ$6</f>
        <v>659.29100878815518</v>
      </c>
      <c r="AE50" s="10">
        <f>$C50/'yearly data'!$D$6*'yearly data'!AK$6</f>
        <v>276.9022236910252</v>
      </c>
      <c r="AF50" s="10">
        <f>$C50/'yearly data'!$D$6*'yearly data'!AL$6</f>
        <v>140252.35877507585</v>
      </c>
      <c r="AG50" s="10">
        <f>$C50/'yearly data'!$D$6*'yearly data'!AM$6</f>
        <v>141710.49590595107</v>
      </c>
      <c r="AH50" s="10">
        <f>$C50/'yearly data'!$D$6*'yearly data'!AN$6</f>
        <v>29.543700865506953</v>
      </c>
      <c r="AI50" s="10">
        <f>$C50/'yearly data'!$D$6*'yearly data'!AO$6</f>
        <v>15.953598467373755</v>
      </c>
      <c r="AJ50" s="10">
        <f>$C50/'yearly data'!$D$6*'yearly data'!AP$6</f>
        <v>8.8631102596520872</v>
      </c>
      <c r="AK50" s="10">
        <f>$C50/'yearly data'!$D$6*'yearly data'!AQ$6</f>
        <v>9.6476439429227252</v>
      </c>
      <c r="AL50" s="10">
        <f>$C50/'yearly data'!$D$6*'yearly data'!AR$6</f>
        <v>5.5956334868951814</v>
      </c>
      <c r="AM50" s="10">
        <f>$C50/'yearly data'!$D$6*'yearly data'!AS$6</f>
        <v>2.1224816674429996</v>
      </c>
      <c r="AN50" s="10">
        <f>$C50/'yearly data'!$D$6*'yearly data'!AT$6</f>
        <v>10.963681526931671</v>
      </c>
      <c r="AO50" s="10">
        <f>$C50/'yearly data'!$D$6*'yearly data'!AU$6</f>
        <v>39.156005453327396</v>
      </c>
      <c r="AP50" s="10">
        <f>$C50/'yearly data'!$D$6*'yearly data'!AV$6</f>
        <v>3.9661358231290018</v>
      </c>
      <c r="AQ50" s="10">
        <f>$C50/'yearly data'!$D$6*'yearly data'!AW$6</f>
        <v>6.2911119953080714</v>
      </c>
      <c r="AR50" s="10">
        <f>$C50/'yearly data'!$D$6*'yearly data'!AX$6</f>
        <v>9.541625877615882</v>
      </c>
      <c r="AS50" s="10">
        <f>$C50/'yearly data'!$D$6*'yearly data'!AY$6</f>
        <v>4.0640258367623199</v>
      </c>
      <c r="AT50" s="10">
        <f>$C50/'yearly data'!$D$6*'yearly data'!AZ$6</f>
        <v>13.676330424582764</v>
      </c>
      <c r="AU50" s="10">
        <f>$C50/'yearly data'!$D$6*'yearly data'!BA$6</f>
        <v>5.4422606857512807</v>
      </c>
      <c r="AV50" s="10">
        <f>$C50/'yearly data'!$D$6*'yearly data'!BB$6</f>
        <v>1.0368566787009259</v>
      </c>
      <c r="AW50" s="10">
        <f>$C50/'yearly data'!$D$6*'yearly data'!BC$6</f>
        <v>0.28801574408359054</v>
      </c>
      <c r="AX50" s="10">
        <f>$C50/'yearly data'!$D$6*'yearly data'!BD$6</f>
        <v>5.7603148816718113</v>
      </c>
    </row>
    <row r="51" spans="1:50">
      <c r="A51" s="11" t="s">
        <v>68</v>
      </c>
      <c r="B51" s="5" t="s">
        <v>16</v>
      </c>
      <c r="C51" s="9">
        <f>'yearly data'!$E$6/3</f>
        <v>1026.9828628853486</v>
      </c>
      <c r="D51" s="10">
        <f>$C51/'yearly data'!$D$6*'yearly data'!J$6</f>
        <v>67599.980927406476</v>
      </c>
      <c r="E51" s="10">
        <f>$C51/'yearly data'!$D$6*'yearly data'!K$6</f>
        <v>46643.990727239528</v>
      </c>
      <c r="F51" s="10">
        <f>$C51/'yearly data'!$D$6*'yearly data'!L$6</f>
        <v>20449.541902196153</v>
      </c>
      <c r="G51" s="10">
        <f>$C51/'yearly data'!$D$6*'yearly data'!M$6</f>
        <v>88049.522829602633</v>
      </c>
      <c r="H51" s="10">
        <f>$C51/'yearly data'!$D$6*'yearly data'!N$6</f>
        <v>12383.758172361735</v>
      </c>
      <c r="I51" s="10">
        <f>$C51/'yearly data'!$D$6*'yearly data'!O$6</f>
        <v>11707.009522153052</v>
      </c>
      <c r="J51" s="10">
        <f>$C51/'yearly data'!$D$6*'yearly data'!P$6</f>
        <v>27494.088948284858</v>
      </c>
      <c r="K51" s="10">
        <f>$C51/'yearly data'!$D$6*'yearly data'!Q$6</f>
        <v>260781.0106624013</v>
      </c>
      <c r="L51" s="10">
        <f>$C51/'yearly data'!$D$6*'yearly data'!R$6</f>
        <v>4371.5135655072672</v>
      </c>
      <c r="M51" s="10">
        <f>$C51/'yearly data'!$D$6*'yearly data'!S$6</f>
        <v>5551.883365278557</v>
      </c>
      <c r="N51" s="10">
        <f>$C51/'yearly data'!$D$6*'yearly data'!T$6</f>
        <v>24518.479909317692</v>
      </c>
      <c r="O51" s="10">
        <f>$C51/'yearly data'!$D$6*'yearly data'!U$6</f>
        <v>9127.0599029110235</v>
      </c>
      <c r="P51" s="10">
        <f>$C51/'yearly data'!$D$6*'yearly data'!V$6</f>
        <v>142.31158299688579</v>
      </c>
      <c r="Q51" s="10">
        <f>$C51/'yearly data'!$D$6*'yearly data'!W$6</f>
        <v>23074.054448222159</v>
      </c>
      <c r="R51" s="10">
        <f>$C51/'yearly data'!$D$6*'yearly data'!X$6</f>
        <v>0</v>
      </c>
      <c r="S51" s="10">
        <f>$C51/'yearly data'!$D$6*'yearly data'!Y$6</f>
        <v>14839.171904223324</v>
      </c>
      <c r="T51" s="10">
        <f>$C51/'yearly data'!$D$6*'yearly data'!Z$6</f>
        <v>5224.3582221906154</v>
      </c>
      <c r="U51" s="10">
        <f>$C51/'yearly data'!$D$6*'yearly data'!AA$6</f>
        <v>1969.2855630746112</v>
      </c>
      <c r="V51" s="10">
        <f>$C51/'yearly data'!$D$6*'yearly data'!AB$6</f>
        <v>5972.2449942201902</v>
      </c>
      <c r="W51" s="10">
        <f>$C51/'yearly data'!$D$6*'yearly data'!AC$6</f>
        <v>0</v>
      </c>
      <c r="X51" s="10">
        <f>$C51/'yearly data'!$D$6*'yearly data'!AD$6</f>
        <v>102761.75577029857</v>
      </c>
      <c r="Y51" s="10">
        <f>$C51/'yearly data'!$D$6*'yearly data'!AE$6</f>
        <v>9494.8365714604624</v>
      </c>
      <c r="Z51" s="10">
        <f>$C51/'yearly data'!$D$6*'yearly data'!AF$6</f>
        <v>467827.96646210266</v>
      </c>
      <c r="AA51" s="10">
        <f>$C51/'yearly data'!$D$6*'yearly data'!AG$6</f>
        <v>491918.73415661743</v>
      </c>
      <c r="AB51" s="10">
        <f>$C51/'yearly data'!$D$6*'yearly data'!AH$6</f>
        <v>798.84612208706301</v>
      </c>
      <c r="AC51" s="10">
        <f>$C51/'yearly data'!$D$6*'yearly data'!AI$6</f>
        <v>263.61922028873079</v>
      </c>
      <c r="AD51" s="10">
        <f>$C51/'yearly data'!$D$6*'yearly data'!AJ$6</f>
        <v>659.29100878815518</v>
      </c>
      <c r="AE51" s="10">
        <f>$C51/'yearly data'!$D$6*'yearly data'!AK$6</f>
        <v>276.9022236910252</v>
      </c>
      <c r="AF51" s="10">
        <f>$C51/'yearly data'!$D$6*'yearly data'!AL$6</f>
        <v>140252.35877507585</v>
      </c>
      <c r="AG51" s="10">
        <f>$C51/'yearly data'!$D$6*'yearly data'!AM$6</f>
        <v>141710.49590595107</v>
      </c>
      <c r="AH51" s="10">
        <f>$C51/'yearly data'!$D$6*'yearly data'!AN$6</f>
        <v>29.543700865506953</v>
      </c>
      <c r="AI51" s="10">
        <f>$C51/'yearly data'!$D$6*'yearly data'!AO$6</f>
        <v>15.953598467373755</v>
      </c>
      <c r="AJ51" s="10">
        <f>$C51/'yearly data'!$D$6*'yearly data'!AP$6</f>
        <v>8.8631102596520872</v>
      </c>
      <c r="AK51" s="10">
        <f>$C51/'yearly data'!$D$6*'yearly data'!AQ$6</f>
        <v>9.6476439429227252</v>
      </c>
      <c r="AL51" s="10">
        <f>$C51/'yearly data'!$D$6*'yearly data'!AR$6</f>
        <v>5.5956334868951814</v>
      </c>
      <c r="AM51" s="10">
        <f>$C51/'yearly data'!$D$6*'yearly data'!AS$6</f>
        <v>2.1224816674429996</v>
      </c>
      <c r="AN51" s="10">
        <f>$C51/'yearly data'!$D$6*'yearly data'!AT$6</f>
        <v>10.963681526931671</v>
      </c>
      <c r="AO51" s="10">
        <f>$C51/'yearly data'!$D$6*'yearly data'!AU$6</f>
        <v>39.156005453327396</v>
      </c>
      <c r="AP51" s="10">
        <f>$C51/'yearly data'!$D$6*'yearly data'!AV$6</f>
        <v>3.9661358231290018</v>
      </c>
      <c r="AQ51" s="10">
        <f>$C51/'yearly data'!$D$6*'yearly data'!AW$6</f>
        <v>6.2911119953080714</v>
      </c>
      <c r="AR51" s="10">
        <f>$C51/'yearly data'!$D$6*'yearly data'!AX$6</f>
        <v>9.541625877615882</v>
      </c>
      <c r="AS51" s="10">
        <f>$C51/'yearly data'!$D$6*'yearly data'!AY$6</f>
        <v>4.0640258367623199</v>
      </c>
      <c r="AT51" s="10">
        <f>$C51/'yearly data'!$D$6*'yearly data'!AZ$6</f>
        <v>13.676330424582764</v>
      </c>
      <c r="AU51" s="10">
        <f>$C51/'yearly data'!$D$6*'yearly data'!BA$6</f>
        <v>5.4422606857512807</v>
      </c>
      <c r="AV51" s="10">
        <f>$C51/'yearly data'!$D$6*'yearly data'!BB$6</f>
        <v>1.0368566787009259</v>
      </c>
      <c r="AW51" s="10">
        <f>$C51/'yearly data'!$D$6*'yearly data'!BC$6</f>
        <v>0.28801574408359054</v>
      </c>
      <c r="AX51" s="10">
        <f>$C51/'yearly data'!$D$6*'yearly data'!BD$6</f>
        <v>5.7603148816718113</v>
      </c>
    </row>
    <row r="52" spans="1:50">
      <c r="A52" s="11" t="s">
        <v>69</v>
      </c>
      <c r="B52" s="5" t="s">
        <v>16</v>
      </c>
      <c r="C52" s="9">
        <f>'yearly data'!$E$6/3</f>
        <v>1026.9828628853486</v>
      </c>
      <c r="D52" s="10">
        <f>$C52/'yearly data'!$D$6*'yearly data'!J$6</f>
        <v>67599.980927406476</v>
      </c>
      <c r="E52" s="10">
        <f>$C52/'yearly data'!$D$6*'yearly data'!K$6</f>
        <v>46643.990727239528</v>
      </c>
      <c r="F52" s="10">
        <f>$C52/'yearly data'!$D$6*'yearly data'!L$6</f>
        <v>20449.541902196153</v>
      </c>
      <c r="G52" s="10">
        <f>$C52/'yearly data'!$D$6*'yearly data'!M$6</f>
        <v>88049.522829602633</v>
      </c>
      <c r="H52" s="10">
        <f>$C52/'yearly data'!$D$6*'yearly data'!N$6</f>
        <v>12383.758172361735</v>
      </c>
      <c r="I52" s="10">
        <f>$C52/'yearly data'!$D$6*'yearly data'!O$6</f>
        <v>11707.009522153052</v>
      </c>
      <c r="J52" s="10">
        <f>$C52/'yearly data'!$D$6*'yearly data'!P$6</f>
        <v>27494.088948284858</v>
      </c>
      <c r="K52" s="10">
        <f>$C52/'yearly data'!$D$6*'yearly data'!Q$6</f>
        <v>260781.0106624013</v>
      </c>
      <c r="L52" s="10">
        <f>$C52/'yearly data'!$D$6*'yearly data'!R$6</f>
        <v>4371.5135655072672</v>
      </c>
      <c r="M52" s="10">
        <f>$C52/'yearly data'!$D$6*'yearly data'!S$6</f>
        <v>5551.883365278557</v>
      </c>
      <c r="N52" s="10">
        <f>$C52/'yearly data'!$D$6*'yearly data'!T$6</f>
        <v>24518.479909317692</v>
      </c>
      <c r="O52" s="10">
        <f>$C52/'yearly data'!$D$6*'yearly data'!U$6</f>
        <v>9127.0599029110235</v>
      </c>
      <c r="P52" s="10">
        <f>$C52/'yearly data'!$D$6*'yearly data'!V$6</f>
        <v>142.31158299688579</v>
      </c>
      <c r="Q52" s="10">
        <f>$C52/'yearly data'!$D$6*'yearly data'!W$6</f>
        <v>23074.054448222159</v>
      </c>
      <c r="R52" s="10">
        <f>$C52/'yearly data'!$D$6*'yearly data'!X$6</f>
        <v>0</v>
      </c>
      <c r="S52" s="10">
        <f>$C52/'yearly data'!$D$6*'yearly data'!Y$6</f>
        <v>14839.171904223324</v>
      </c>
      <c r="T52" s="10">
        <f>$C52/'yearly data'!$D$6*'yearly data'!Z$6</f>
        <v>5224.3582221906154</v>
      </c>
      <c r="U52" s="10">
        <f>$C52/'yearly data'!$D$6*'yearly data'!AA$6</f>
        <v>1969.2855630746112</v>
      </c>
      <c r="V52" s="10">
        <f>$C52/'yearly data'!$D$6*'yearly data'!AB$6</f>
        <v>5972.2449942201902</v>
      </c>
      <c r="W52" s="10">
        <f>$C52/'yearly data'!$D$6*'yearly data'!AC$6</f>
        <v>0</v>
      </c>
      <c r="X52" s="10">
        <f>$C52/'yearly data'!$D$6*'yearly data'!AD$6</f>
        <v>102761.75577029857</v>
      </c>
      <c r="Y52" s="10">
        <f>$C52/'yearly data'!$D$6*'yearly data'!AE$6</f>
        <v>9494.8365714604624</v>
      </c>
      <c r="Z52" s="10">
        <f>$C52/'yearly data'!$D$6*'yearly data'!AF$6</f>
        <v>467827.96646210266</v>
      </c>
      <c r="AA52" s="10">
        <f>$C52/'yearly data'!$D$6*'yearly data'!AG$6</f>
        <v>491918.73415661743</v>
      </c>
      <c r="AB52" s="10">
        <f>$C52/'yearly data'!$D$6*'yearly data'!AH$6</f>
        <v>798.84612208706301</v>
      </c>
      <c r="AC52" s="10">
        <f>$C52/'yearly data'!$D$6*'yearly data'!AI$6</f>
        <v>263.61922028873079</v>
      </c>
      <c r="AD52" s="10">
        <f>$C52/'yearly data'!$D$6*'yearly data'!AJ$6</f>
        <v>659.29100878815518</v>
      </c>
      <c r="AE52" s="10">
        <f>$C52/'yearly data'!$D$6*'yearly data'!AK$6</f>
        <v>276.9022236910252</v>
      </c>
      <c r="AF52" s="10">
        <f>$C52/'yearly data'!$D$6*'yearly data'!AL$6</f>
        <v>140252.35877507585</v>
      </c>
      <c r="AG52" s="10">
        <f>$C52/'yearly data'!$D$6*'yearly data'!AM$6</f>
        <v>141710.49590595107</v>
      </c>
      <c r="AH52" s="10">
        <f>$C52/'yearly data'!$D$6*'yearly data'!AN$6</f>
        <v>29.543700865506953</v>
      </c>
      <c r="AI52" s="10">
        <f>$C52/'yearly data'!$D$6*'yearly data'!AO$6</f>
        <v>15.953598467373755</v>
      </c>
      <c r="AJ52" s="10">
        <f>$C52/'yearly data'!$D$6*'yearly data'!AP$6</f>
        <v>8.8631102596520872</v>
      </c>
      <c r="AK52" s="10">
        <f>$C52/'yearly data'!$D$6*'yearly data'!AQ$6</f>
        <v>9.6476439429227252</v>
      </c>
      <c r="AL52" s="10">
        <f>$C52/'yearly data'!$D$6*'yearly data'!AR$6</f>
        <v>5.5956334868951814</v>
      </c>
      <c r="AM52" s="10">
        <f>$C52/'yearly data'!$D$6*'yearly data'!AS$6</f>
        <v>2.1224816674429996</v>
      </c>
      <c r="AN52" s="10">
        <f>$C52/'yearly data'!$D$6*'yearly data'!AT$6</f>
        <v>10.963681526931671</v>
      </c>
      <c r="AO52" s="10">
        <f>$C52/'yearly data'!$D$6*'yearly data'!AU$6</f>
        <v>39.156005453327396</v>
      </c>
      <c r="AP52" s="10">
        <f>$C52/'yearly data'!$D$6*'yearly data'!AV$6</f>
        <v>3.9661358231290018</v>
      </c>
      <c r="AQ52" s="10">
        <f>$C52/'yearly data'!$D$6*'yearly data'!AW$6</f>
        <v>6.2911119953080714</v>
      </c>
      <c r="AR52" s="10">
        <f>$C52/'yearly data'!$D$6*'yearly data'!AX$6</f>
        <v>9.541625877615882</v>
      </c>
      <c r="AS52" s="10">
        <f>$C52/'yearly data'!$D$6*'yearly data'!AY$6</f>
        <v>4.0640258367623199</v>
      </c>
      <c r="AT52" s="10">
        <f>$C52/'yearly data'!$D$6*'yearly data'!AZ$6</f>
        <v>13.676330424582764</v>
      </c>
      <c r="AU52" s="10">
        <f>$C52/'yearly data'!$D$6*'yearly data'!BA$6</f>
        <v>5.4422606857512807</v>
      </c>
      <c r="AV52" s="10">
        <f>$C52/'yearly data'!$D$6*'yearly data'!BB$6</f>
        <v>1.0368566787009259</v>
      </c>
      <c r="AW52" s="10">
        <f>$C52/'yearly data'!$D$6*'yearly data'!BC$6</f>
        <v>0.28801574408359054</v>
      </c>
      <c r="AX52" s="10">
        <f>$C52/'yearly data'!$D$6*'yearly data'!BD$6</f>
        <v>5.7603148816718113</v>
      </c>
    </row>
    <row r="53" spans="1:50">
      <c r="A53" s="11" t="s">
        <v>70</v>
      </c>
      <c r="B53" s="5" t="s">
        <v>16</v>
      </c>
      <c r="C53" s="9">
        <f>'yearly data'!$F$6/3</f>
        <v>1014.5971093311264</v>
      </c>
      <c r="D53" s="10">
        <f>$C53/'yearly data'!$D$6*'yearly data'!J$6</f>
        <v>66784.702762311674</v>
      </c>
      <c r="E53" s="10">
        <f>$C53/'yearly data'!$D$6*'yearly data'!K$6</f>
        <v>46081.448746441631</v>
      </c>
      <c r="F53" s="10">
        <f>$C53/'yearly data'!$D$6*'yearly data'!L$6</f>
        <v>20202.913652153369</v>
      </c>
      <c r="G53" s="10">
        <f>$C53/'yearly data'!$D$6*'yearly data'!M$6</f>
        <v>86987.616414465039</v>
      </c>
      <c r="H53" s="10">
        <f>$C53/'yearly data'!$D$6*'yearly data'!N$6</f>
        <v>12234.405946203817</v>
      </c>
      <c r="I53" s="10">
        <f>$C53/'yearly data'!$D$6*'yearly data'!O$6</f>
        <v>11565.819108915837</v>
      </c>
      <c r="J53" s="10">
        <f>$C53/'yearly data'!$D$6*'yearly data'!P$6</f>
        <v>27162.501127087362</v>
      </c>
      <c r="K53" s="10">
        <f>$C53/'yearly data'!$D$6*'yearly data'!Q$6</f>
        <v>257635.90528000888</v>
      </c>
      <c r="L53" s="10">
        <f>$C53/'yearly data'!$D$6*'yearly data'!R$6</f>
        <v>4318.7916636741729</v>
      </c>
      <c r="M53" s="10">
        <f>$C53/'yearly data'!$D$6*'yearly data'!S$6</f>
        <v>5484.9258126170353</v>
      </c>
      <c r="N53" s="10">
        <f>$C53/'yearly data'!$D$6*'yearly data'!T$6</f>
        <v>24222.77891891581</v>
      </c>
      <c r="O53" s="10">
        <f>$C53/'yearly data'!$D$6*'yearly data'!U$6</f>
        <v>9016.9845367900416</v>
      </c>
      <c r="P53" s="10">
        <f>$C53/'yearly data'!$D$6*'yearly data'!V$6</f>
        <v>140.59525815972299</v>
      </c>
      <c r="Q53" s="10">
        <f>$C53/'yearly data'!$D$6*'yearly data'!W$6</f>
        <v>22795.773707402936</v>
      </c>
      <c r="R53" s="10">
        <f>$C53/'yearly data'!$D$6*'yearly data'!X$6</f>
        <v>0</v>
      </c>
      <c r="S53" s="10">
        <f>$C53/'yearly data'!$D$6*'yearly data'!Y$6</f>
        <v>14660.206575008315</v>
      </c>
      <c r="T53" s="10">
        <f>$C53/'yearly data'!$D$6*'yearly data'!Z$6</f>
        <v>5161.3507312601159</v>
      </c>
      <c r="U53" s="10">
        <f>$C53/'yearly data'!$D$6*'yearly data'!AA$6</f>
        <v>1945.5353267818632</v>
      </c>
      <c r="V53" s="10">
        <f>$C53/'yearly data'!$D$6*'yearly data'!AB$6</f>
        <v>5900.2177410525719</v>
      </c>
      <c r="W53" s="10">
        <f>$C53/'yearly data'!$D$6*'yearly data'!AC$6</f>
        <v>0</v>
      </c>
      <c r="X53" s="10">
        <f>$C53/'yearly data'!$D$6*'yearly data'!AD$6</f>
        <v>101522.41495189955</v>
      </c>
      <c r="Y53" s="10">
        <f>$C53/'yearly data'!$D$6*'yearly data'!AE$6</f>
        <v>9380.3256968765163</v>
      </c>
      <c r="Z53" s="10">
        <f>$C53/'yearly data'!$D$6*'yearly data'!AF$6</f>
        <v>462185.80620044755</v>
      </c>
      <c r="AA53" s="10">
        <f>$C53/'yearly data'!$D$6*'yearly data'!AG$6</f>
        <v>485986.03125556716</v>
      </c>
      <c r="AB53" s="10">
        <f>$C53/'yearly data'!$D$6*'yearly data'!AH$6</f>
        <v>789.21177320599406</v>
      </c>
      <c r="AC53" s="10">
        <f>$C53/'yearly data'!$D$6*'yearly data'!AI$6</f>
        <v>260.43988515797804</v>
      </c>
      <c r="AD53" s="10">
        <f>$C53/'yearly data'!$D$6*'yearly data'!AJ$6</f>
        <v>651.33974080650421</v>
      </c>
      <c r="AE53" s="10">
        <f>$C53/'yearly data'!$D$6*'yearly data'!AK$6</f>
        <v>273.56269113873174</v>
      </c>
      <c r="AF53" s="10">
        <f>$C53/'yearly data'!$D$6*'yearly data'!AL$6</f>
        <v>138560.86886422583</v>
      </c>
      <c r="AG53" s="10">
        <f>$C53/'yearly data'!$D$6*'yearly data'!AM$6</f>
        <v>140001.42037823834</v>
      </c>
      <c r="AH53" s="10">
        <f>$C53/'yearly data'!$D$6*'yearly data'!AN$6</f>
        <v>29.187394045574475</v>
      </c>
      <c r="AI53" s="10">
        <f>$C53/'yearly data'!$D$6*'yearly data'!AO$6</f>
        <v>15.761192784610218</v>
      </c>
      <c r="AJ53" s="10">
        <f>$C53/'yearly data'!$D$6*'yearly data'!AP$6</f>
        <v>8.7562182136723443</v>
      </c>
      <c r="AK53" s="10">
        <f>$C53/'yearly data'!$D$6*'yearly data'!AQ$6</f>
        <v>9.5312901608155887</v>
      </c>
      <c r="AL53" s="10">
        <f>$C53/'yearly data'!$D$6*'yearly data'!AR$6</f>
        <v>5.5281482932730421</v>
      </c>
      <c r="AM53" s="10">
        <f>$C53/'yearly data'!$D$6*'yearly data'!AS$6</f>
        <v>2.0968838353794297</v>
      </c>
      <c r="AN53" s="10">
        <f>$C53/'yearly data'!$D$6*'yearly data'!AT$6</f>
        <v>10.831455895572997</v>
      </c>
      <c r="AO53" s="10">
        <f>$C53/'yearly data'!$D$6*'yearly data'!AU$6</f>
        <v>38.683771055617846</v>
      </c>
      <c r="AP53" s="10">
        <f>$C53/'yearly data'!$D$6*'yearly data'!AV$6</f>
        <v>3.918302911166057</v>
      </c>
      <c r="AQ53" s="10">
        <f>$C53/'yearly data'!$D$6*'yearly data'!AW$6</f>
        <v>6.2152391004702974</v>
      </c>
      <c r="AR53" s="10">
        <f>$C53/'yearly data'!$D$6*'yearly data'!AX$6</f>
        <v>9.4265507084989348</v>
      </c>
      <c r="AS53" s="10">
        <f>$C53/'yearly data'!$D$6*'yearly data'!AY$6</f>
        <v>4.0150123388051009</v>
      </c>
      <c r="AT53" s="10">
        <f>$C53/'yearly data'!$D$6*'yearly data'!AZ$6</f>
        <v>13.511389348848471</v>
      </c>
      <c r="AU53" s="10">
        <f>$C53/'yearly data'!$D$6*'yearly data'!BA$6</f>
        <v>5.3766252189216139</v>
      </c>
      <c r="AV53" s="10">
        <f>$C53/'yearly data'!$D$6*'yearly data'!BB$6</f>
        <v>1.0243518436568841</v>
      </c>
      <c r="AW53" s="10">
        <f>$C53/'yearly data'!$D$6*'yearly data'!BC$6</f>
        <v>0.28454217879357896</v>
      </c>
      <c r="AX53" s="10">
        <f>$C53/'yearly data'!$D$6*'yearly data'!BD$6</f>
        <v>5.690843575871579</v>
      </c>
    </row>
    <row r="54" spans="1:50">
      <c r="A54" s="11" t="s">
        <v>71</v>
      </c>
      <c r="B54" s="5" t="s">
        <v>16</v>
      </c>
      <c r="C54" s="9">
        <f>'yearly data'!$F$6/3</f>
        <v>1014.5971093311264</v>
      </c>
      <c r="D54" s="10">
        <f>$C54/'yearly data'!$D$6*'yearly data'!J$6</f>
        <v>66784.702762311674</v>
      </c>
      <c r="E54" s="10">
        <f>$C54/'yearly data'!$D$6*'yearly data'!K$6</f>
        <v>46081.448746441631</v>
      </c>
      <c r="F54" s="10">
        <f>$C54/'yearly data'!$D$6*'yearly data'!L$6</f>
        <v>20202.913652153369</v>
      </c>
      <c r="G54" s="10">
        <f>$C54/'yearly data'!$D$6*'yearly data'!M$6</f>
        <v>86987.616414465039</v>
      </c>
      <c r="H54" s="10">
        <f>$C54/'yearly data'!$D$6*'yearly data'!N$6</f>
        <v>12234.405946203817</v>
      </c>
      <c r="I54" s="10">
        <f>$C54/'yearly data'!$D$6*'yearly data'!O$6</f>
        <v>11565.819108915837</v>
      </c>
      <c r="J54" s="10">
        <f>$C54/'yearly data'!$D$6*'yearly data'!P$6</f>
        <v>27162.501127087362</v>
      </c>
      <c r="K54" s="10">
        <f>$C54/'yearly data'!$D$6*'yearly data'!Q$6</f>
        <v>257635.90528000888</v>
      </c>
      <c r="L54" s="10">
        <f>$C54/'yearly data'!$D$6*'yearly data'!R$6</f>
        <v>4318.7916636741729</v>
      </c>
      <c r="M54" s="10">
        <f>$C54/'yearly data'!$D$6*'yearly data'!S$6</f>
        <v>5484.9258126170353</v>
      </c>
      <c r="N54" s="10">
        <f>$C54/'yearly data'!$D$6*'yearly data'!T$6</f>
        <v>24222.77891891581</v>
      </c>
      <c r="O54" s="10">
        <f>$C54/'yearly data'!$D$6*'yearly data'!U$6</f>
        <v>9016.9845367900416</v>
      </c>
      <c r="P54" s="10">
        <f>$C54/'yearly data'!$D$6*'yearly data'!V$6</f>
        <v>140.59525815972299</v>
      </c>
      <c r="Q54" s="10">
        <f>$C54/'yearly data'!$D$6*'yearly data'!W$6</f>
        <v>22795.773707402936</v>
      </c>
      <c r="R54" s="10">
        <f>$C54/'yearly data'!$D$6*'yearly data'!X$6</f>
        <v>0</v>
      </c>
      <c r="S54" s="10">
        <f>$C54/'yearly data'!$D$6*'yearly data'!Y$6</f>
        <v>14660.206575008315</v>
      </c>
      <c r="T54" s="10">
        <f>$C54/'yearly data'!$D$6*'yearly data'!Z$6</f>
        <v>5161.3507312601159</v>
      </c>
      <c r="U54" s="10">
        <f>$C54/'yearly data'!$D$6*'yearly data'!AA$6</f>
        <v>1945.5353267818632</v>
      </c>
      <c r="V54" s="10">
        <f>$C54/'yearly data'!$D$6*'yearly data'!AB$6</f>
        <v>5900.2177410525719</v>
      </c>
      <c r="W54" s="10">
        <f>$C54/'yearly data'!$D$6*'yearly data'!AC$6</f>
        <v>0</v>
      </c>
      <c r="X54" s="10">
        <f>$C54/'yearly data'!$D$6*'yearly data'!AD$6</f>
        <v>101522.41495189955</v>
      </c>
      <c r="Y54" s="10">
        <f>$C54/'yearly data'!$D$6*'yearly data'!AE$6</f>
        <v>9380.3256968765163</v>
      </c>
      <c r="Z54" s="10">
        <f>$C54/'yearly data'!$D$6*'yearly data'!AF$6</f>
        <v>462185.80620044755</v>
      </c>
      <c r="AA54" s="10">
        <f>$C54/'yearly data'!$D$6*'yearly data'!AG$6</f>
        <v>485986.03125556716</v>
      </c>
      <c r="AB54" s="10">
        <f>$C54/'yearly data'!$D$6*'yearly data'!AH$6</f>
        <v>789.21177320599406</v>
      </c>
      <c r="AC54" s="10">
        <f>$C54/'yearly data'!$D$6*'yearly data'!AI$6</f>
        <v>260.43988515797804</v>
      </c>
      <c r="AD54" s="10">
        <f>$C54/'yearly data'!$D$6*'yearly data'!AJ$6</f>
        <v>651.33974080650421</v>
      </c>
      <c r="AE54" s="10">
        <f>$C54/'yearly data'!$D$6*'yearly data'!AK$6</f>
        <v>273.56269113873174</v>
      </c>
      <c r="AF54" s="10">
        <f>$C54/'yearly data'!$D$6*'yearly data'!AL$6</f>
        <v>138560.86886422583</v>
      </c>
      <c r="AG54" s="10">
        <f>$C54/'yearly data'!$D$6*'yearly data'!AM$6</f>
        <v>140001.42037823834</v>
      </c>
      <c r="AH54" s="10">
        <f>$C54/'yearly data'!$D$6*'yearly data'!AN$6</f>
        <v>29.187394045574475</v>
      </c>
      <c r="AI54" s="10">
        <f>$C54/'yearly data'!$D$6*'yearly data'!AO$6</f>
        <v>15.761192784610218</v>
      </c>
      <c r="AJ54" s="10">
        <f>$C54/'yearly data'!$D$6*'yearly data'!AP$6</f>
        <v>8.7562182136723443</v>
      </c>
      <c r="AK54" s="10">
        <f>$C54/'yearly data'!$D$6*'yearly data'!AQ$6</f>
        <v>9.5312901608155887</v>
      </c>
      <c r="AL54" s="10">
        <f>$C54/'yearly data'!$D$6*'yearly data'!AR$6</f>
        <v>5.5281482932730421</v>
      </c>
      <c r="AM54" s="10">
        <f>$C54/'yearly data'!$D$6*'yearly data'!AS$6</f>
        <v>2.0968838353794297</v>
      </c>
      <c r="AN54" s="10">
        <f>$C54/'yearly data'!$D$6*'yearly data'!AT$6</f>
        <v>10.831455895572997</v>
      </c>
      <c r="AO54" s="10">
        <f>$C54/'yearly data'!$D$6*'yearly data'!AU$6</f>
        <v>38.683771055617846</v>
      </c>
      <c r="AP54" s="10">
        <f>$C54/'yearly data'!$D$6*'yearly data'!AV$6</f>
        <v>3.918302911166057</v>
      </c>
      <c r="AQ54" s="10">
        <f>$C54/'yearly data'!$D$6*'yearly data'!AW$6</f>
        <v>6.2152391004702974</v>
      </c>
      <c r="AR54" s="10">
        <f>$C54/'yearly data'!$D$6*'yearly data'!AX$6</f>
        <v>9.4265507084989348</v>
      </c>
      <c r="AS54" s="10">
        <f>$C54/'yearly data'!$D$6*'yearly data'!AY$6</f>
        <v>4.0150123388051009</v>
      </c>
      <c r="AT54" s="10">
        <f>$C54/'yearly data'!$D$6*'yearly data'!AZ$6</f>
        <v>13.511389348848471</v>
      </c>
      <c r="AU54" s="10">
        <f>$C54/'yearly data'!$D$6*'yearly data'!BA$6</f>
        <v>5.3766252189216139</v>
      </c>
      <c r="AV54" s="10">
        <f>$C54/'yearly data'!$D$6*'yearly data'!BB$6</f>
        <v>1.0243518436568841</v>
      </c>
      <c r="AW54" s="10">
        <f>$C54/'yearly data'!$D$6*'yearly data'!BC$6</f>
        <v>0.28454217879357896</v>
      </c>
      <c r="AX54" s="10">
        <f>$C54/'yearly data'!$D$6*'yearly data'!BD$6</f>
        <v>5.690843575871579</v>
      </c>
    </row>
    <row r="55" spans="1:50">
      <c r="A55" s="11" t="s">
        <v>72</v>
      </c>
      <c r="B55" s="5" t="s">
        <v>16</v>
      </c>
      <c r="C55" s="9">
        <f>'yearly data'!$F$6/3</f>
        <v>1014.5971093311264</v>
      </c>
      <c r="D55" s="10">
        <f>$C55/'yearly data'!$D$6*'yearly data'!J$6</f>
        <v>66784.702762311674</v>
      </c>
      <c r="E55" s="10">
        <f>$C55/'yearly data'!$D$6*'yearly data'!K$6</f>
        <v>46081.448746441631</v>
      </c>
      <c r="F55" s="10">
        <f>$C55/'yearly data'!$D$6*'yearly data'!L$6</f>
        <v>20202.913652153369</v>
      </c>
      <c r="G55" s="10">
        <f>$C55/'yearly data'!$D$6*'yearly data'!M$6</f>
        <v>86987.616414465039</v>
      </c>
      <c r="H55" s="10">
        <f>$C55/'yearly data'!$D$6*'yearly data'!N$6</f>
        <v>12234.405946203817</v>
      </c>
      <c r="I55" s="10">
        <f>$C55/'yearly data'!$D$6*'yearly data'!O$6</f>
        <v>11565.819108915837</v>
      </c>
      <c r="J55" s="10">
        <f>$C55/'yearly data'!$D$6*'yearly data'!P$6</f>
        <v>27162.501127087362</v>
      </c>
      <c r="K55" s="10">
        <f>$C55/'yearly data'!$D$6*'yearly data'!Q$6</f>
        <v>257635.90528000888</v>
      </c>
      <c r="L55" s="10">
        <f>$C55/'yearly data'!$D$6*'yearly data'!R$6</f>
        <v>4318.7916636741729</v>
      </c>
      <c r="M55" s="10">
        <f>$C55/'yearly data'!$D$6*'yearly data'!S$6</f>
        <v>5484.9258126170353</v>
      </c>
      <c r="N55" s="10">
        <f>$C55/'yearly data'!$D$6*'yearly data'!T$6</f>
        <v>24222.77891891581</v>
      </c>
      <c r="O55" s="10">
        <f>$C55/'yearly data'!$D$6*'yearly data'!U$6</f>
        <v>9016.9845367900416</v>
      </c>
      <c r="P55" s="10">
        <f>$C55/'yearly data'!$D$6*'yearly data'!V$6</f>
        <v>140.59525815972299</v>
      </c>
      <c r="Q55" s="10">
        <f>$C55/'yearly data'!$D$6*'yearly data'!W$6</f>
        <v>22795.773707402936</v>
      </c>
      <c r="R55" s="10">
        <f>$C55/'yearly data'!$D$6*'yearly data'!X$6</f>
        <v>0</v>
      </c>
      <c r="S55" s="10">
        <f>$C55/'yearly data'!$D$6*'yearly data'!Y$6</f>
        <v>14660.206575008315</v>
      </c>
      <c r="T55" s="10">
        <f>$C55/'yearly data'!$D$6*'yearly data'!Z$6</f>
        <v>5161.3507312601159</v>
      </c>
      <c r="U55" s="10">
        <f>$C55/'yearly data'!$D$6*'yearly data'!AA$6</f>
        <v>1945.5353267818632</v>
      </c>
      <c r="V55" s="10">
        <f>$C55/'yearly data'!$D$6*'yearly data'!AB$6</f>
        <v>5900.2177410525719</v>
      </c>
      <c r="W55" s="10">
        <f>$C55/'yearly data'!$D$6*'yearly data'!AC$6</f>
        <v>0</v>
      </c>
      <c r="X55" s="10">
        <f>$C55/'yearly data'!$D$6*'yearly data'!AD$6</f>
        <v>101522.41495189955</v>
      </c>
      <c r="Y55" s="10">
        <f>$C55/'yearly data'!$D$6*'yearly data'!AE$6</f>
        <v>9380.3256968765163</v>
      </c>
      <c r="Z55" s="10">
        <f>$C55/'yearly data'!$D$6*'yearly data'!AF$6</f>
        <v>462185.80620044755</v>
      </c>
      <c r="AA55" s="10">
        <f>$C55/'yearly data'!$D$6*'yearly data'!AG$6</f>
        <v>485986.03125556716</v>
      </c>
      <c r="AB55" s="10">
        <f>$C55/'yearly data'!$D$6*'yearly data'!AH$6</f>
        <v>789.21177320599406</v>
      </c>
      <c r="AC55" s="10">
        <f>$C55/'yearly data'!$D$6*'yearly data'!AI$6</f>
        <v>260.43988515797804</v>
      </c>
      <c r="AD55" s="10">
        <f>$C55/'yearly data'!$D$6*'yearly data'!AJ$6</f>
        <v>651.33974080650421</v>
      </c>
      <c r="AE55" s="10">
        <f>$C55/'yearly data'!$D$6*'yearly data'!AK$6</f>
        <v>273.56269113873174</v>
      </c>
      <c r="AF55" s="10">
        <f>$C55/'yearly data'!$D$6*'yearly data'!AL$6</f>
        <v>138560.86886422583</v>
      </c>
      <c r="AG55" s="10">
        <f>$C55/'yearly data'!$D$6*'yearly data'!AM$6</f>
        <v>140001.42037823834</v>
      </c>
      <c r="AH55" s="10">
        <f>$C55/'yearly data'!$D$6*'yearly data'!AN$6</f>
        <v>29.187394045574475</v>
      </c>
      <c r="AI55" s="10">
        <f>$C55/'yearly data'!$D$6*'yearly data'!AO$6</f>
        <v>15.761192784610218</v>
      </c>
      <c r="AJ55" s="10">
        <f>$C55/'yearly data'!$D$6*'yearly data'!AP$6</f>
        <v>8.7562182136723443</v>
      </c>
      <c r="AK55" s="10">
        <f>$C55/'yearly data'!$D$6*'yearly data'!AQ$6</f>
        <v>9.5312901608155887</v>
      </c>
      <c r="AL55" s="10">
        <f>$C55/'yearly data'!$D$6*'yearly data'!AR$6</f>
        <v>5.5281482932730421</v>
      </c>
      <c r="AM55" s="10">
        <f>$C55/'yearly data'!$D$6*'yearly data'!AS$6</f>
        <v>2.0968838353794297</v>
      </c>
      <c r="AN55" s="10">
        <f>$C55/'yearly data'!$D$6*'yearly data'!AT$6</f>
        <v>10.831455895572997</v>
      </c>
      <c r="AO55" s="10">
        <f>$C55/'yearly data'!$D$6*'yearly data'!AU$6</f>
        <v>38.683771055617846</v>
      </c>
      <c r="AP55" s="10">
        <f>$C55/'yearly data'!$D$6*'yearly data'!AV$6</f>
        <v>3.918302911166057</v>
      </c>
      <c r="AQ55" s="10">
        <f>$C55/'yearly data'!$D$6*'yearly data'!AW$6</f>
        <v>6.2152391004702974</v>
      </c>
      <c r="AR55" s="10">
        <f>$C55/'yearly data'!$D$6*'yearly data'!AX$6</f>
        <v>9.4265507084989348</v>
      </c>
      <c r="AS55" s="10">
        <f>$C55/'yearly data'!$D$6*'yearly data'!AY$6</f>
        <v>4.0150123388051009</v>
      </c>
      <c r="AT55" s="10">
        <f>$C55/'yearly data'!$D$6*'yearly data'!AZ$6</f>
        <v>13.511389348848471</v>
      </c>
      <c r="AU55" s="10">
        <f>$C55/'yearly data'!$D$6*'yearly data'!BA$6</f>
        <v>5.3766252189216139</v>
      </c>
      <c r="AV55" s="10">
        <f>$C55/'yearly data'!$D$6*'yearly data'!BB$6</f>
        <v>1.0243518436568841</v>
      </c>
      <c r="AW55" s="10">
        <f>$C55/'yearly data'!$D$6*'yearly data'!BC$6</f>
        <v>0.28454217879357896</v>
      </c>
      <c r="AX55" s="10">
        <f>$C55/'yearly data'!$D$6*'yearly data'!BD$6</f>
        <v>5.690843575871579</v>
      </c>
    </row>
    <row r="56" spans="1:50">
      <c r="A56" s="11" t="s">
        <v>73</v>
      </c>
      <c r="B56" s="5" t="s">
        <v>16</v>
      </c>
      <c r="C56" s="9">
        <f>'yearly data'!$G$6/3</f>
        <v>1140.6609523246534</v>
      </c>
      <c r="D56" s="10">
        <f>$C56/'yearly data'!$D$6*'yearly data'!J$6</f>
        <v>75082.712096231175</v>
      </c>
      <c r="E56" s="10">
        <f>$C56/'yearly data'!$D$6*'yearly data'!K$6</f>
        <v>51807.075664022152</v>
      </c>
      <c r="F56" s="10">
        <f>$C56/'yearly data'!$D$6*'yearly data'!L$6</f>
        <v>22713.128703264509</v>
      </c>
      <c r="G56" s="10">
        <f>$C56/'yearly data'!$D$6*'yearly data'!M$6</f>
        <v>97795.84079949568</v>
      </c>
      <c r="H56" s="10">
        <f>$C56/'yearly data'!$D$6*'yearly data'!N$6</f>
        <v>13754.532719813576</v>
      </c>
      <c r="I56" s="10">
        <f>$C56/'yearly data'!$D$6*'yearly data'!O$6</f>
        <v>13002.873867724591</v>
      </c>
      <c r="J56" s="10">
        <f>$C56/'yearly data'!$D$6*'yearly data'!P$6</f>
        <v>30537.445965688425</v>
      </c>
      <c r="K56" s="10">
        <f>$C56/'yearly data'!$D$6*'yearly data'!Q$6</f>
        <v>289647.20514870825</v>
      </c>
      <c r="L56" s="10">
        <f>$C56/'yearly data'!$D$6*'yearly data'!R$6</f>
        <v>4855.4021755749009</v>
      </c>
      <c r="M56" s="10">
        <f>$C56/'yearly data'!$D$6*'yearly data'!S$6</f>
        <v>6166.428667409059</v>
      </c>
      <c r="N56" s="10">
        <f>$C56/'yearly data'!$D$6*'yearly data'!T$6</f>
        <v>27232.462832281402</v>
      </c>
      <c r="O56" s="10">
        <f>$C56/'yearly data'!$D$6*'yearly data'!U$6</f>
        <v>10137.34621776343</v>
      </c>
      <c r="P56" s="10">
        <f>$C56/'yearly data'!$D$6*'yearly data'!V$6</f>
        <v>158.06424007114029</v>
      </c>
      <c r="Q56" s="10">
        <f>$C56/'yearly data'!$D$6*'yearly data'!W$6</f>
        <v>25628.152009230071</v>
      </c>
      <c r="R56" s="10">
        <f>$C56/'yearly data'!$D$6*'yearly data'!X$6</f>
        <v>0</v>
      </c>
      <c r="S56" s="10">
        <f>$C56/'yearly data'!$D$6*'yearly data'!Y$6</f>
        <v>16481.739440544367</v>
      </c>
      <c r="T56" s="10">
        <f>$C56/'yearly data'!$D$6*'yearly data'!Z$6</f>
        <v>5802.6493336669855</v>
      </c>
      <c r="U56" s="10">
        <f>$C56/'yearly data'!$D$6*'yearly data'!AA$6</f>
        <v>2187.2683829064545</v>
      </c>
      <c r="V56" s="10">
        <f>$C56/'yearly data'!$D$6*'yearly data'!AB$6</f>
        <v>6633.3206802340437</v>
      </c>
      <c r="W56" s="10">
        <f>$C56/'yearly data'!$D$6*'yearly data'!AC$6</f>
        <v>0</v>
      </c>
      <c r="X56" s="10">
        <f>$C56/'yearly data'!$D$6*'yearly data'!AD$6</f>
        <v>114136.59023499025</v>
      </c>
      <c r="Y56" s="10">
        <f>$C56/'yearly data'!$D$6*'yearly data'!AE$6</f>
        <v>10545.832571480925</v>
      </c>
      <c r="Z56" s="10">
        <f>$C56/'yearly data'!$D$6*'yearly data'!AF$6</f>
        <v>519612.46193486126</v>
      </c>
      <c r="AA56" s="10">
        <f>$C56/'yearly data'!$D$6*'yearly data'!AG$6</f>
        <v>546369.86852239945</v>
      </c>
      <c r="AB56" s="10">
        <f>$C56/'yearly data'!$D$6*'yearly data'!AH$6</f>
        <v>887.27145438493324</v>
      </c>
      <c r="AC56" s="10">
        <f>$C56/'yearly data'!$D$6*'yearly data'!AI$6</f>
        <v>292.79957994702795</v>
      </c>
      <c r="AD56" s="10">
        <f>$C56/'yearly data'!$D$6*'yearly data'!AJ$6</f>
        <v>732.26880128313724</v>
      </c>
      <c r="AE56" s="10">
        <f>$C56/'yearly data'!$D$6*'yearly data'!AK$6</f>
        <v>307.55289653891765</v>
      </c>
      <c r="AF56" s="10">
        <f>$C56/'yearly data'!$D$6*'yearly data'!AL$6</f>
        <v>155777.07760058023</v>
      </c>
      <c r="AG56" s="10">
        <f>$C56/'yearly data'!$D$6*'yearly data'!AM$6</f>
        <v>157396.61785624831</v>
      </c>
      <c r="AH56" s="10">
        <f>$C56/'yearly data'!$D$6*'yearly data'!AN$6</f>
        <v>32.813932132970763</v>
      </c>
      <c r="AI56" s="10">
        <f>$C56/'yearly data'!$D$6*'yearly data'!AO$6</f>
        <v>17.719523351804217</v>
      </c>
      <c r="AJ56" s="10">
        <f>$C56/'yearly data'!$D$6*'yearly data'!AP$6</f>
        <v>9.8441796398912302</v>
      </c>
      <c r="AK56" s="10">
        <f>$C56/'yearly data'!$D$6*'yearly data'!AQ$6</f>
        <v>10.715554392704568</v>
      </c>
      <c r="AL56" s="10">
        <f>$C56/'yearly data'!$D$6*'yearly data'!AR$6</f>
        <v>6.2150215477686501</v>
      </c>
      <c r="AM56" s="10">
        <f>$C56/'yearly data'!$D$6*'yearly data'!AS$6</f>
        <v>2.3574219663950053</v>
      </c>
      <c r="AN56" s="10">
        <f>$C56/'yearly data'!$D$6*'yearly data'!AT$6</f>
        <v>12.177265914991448</v>
      </c>
      <c r="AO56" s="10">
        <f>$C56/'yearly data'!$D$6*'yearly data'!AU$6</f>
        <v>43.490235410683745</v>
      </c>
      <c r="AP56" s="10">
        <f>$C56/'yearly data'!$D$6*'yearly data'!AV$6</f>
        <v>4.4051526355063508</v>
      </c>
      <c r="AQ56" s="10">
        <f>$C56/'yearly data'!$D$6*'yearly data'!AW$6</f>
        <v>6.9874834908031769</v>
      </c>
      <c r="AR56" s="10">
        <f>$C56/'yearly data'!$D$6*'yearly data'!AX$6</f>
        <v>10.597801047729794</v>
      </c>
      <c r="AS56" s="10">
        <f>$C56/'yearly data'!$D$6*'yearly data'!AY$6</f>
        <v>4.5138782240330597</v>
      </c>
      <c r="AT56" s="10">
        <f>$C56/'yearly data'!$D$6*'yearly data'!AZ$6</f>
        <v>15.190181501746036</v>
      </c>
      <c r="AU56" s="10">
        <f>$C56/'yearly data'!$D$6*'yearly data'!BA$6</f>
        <v>6.0446717087051409</v>
      </c>
      <c r="AV56" s="10">
        <f>$C56/'yearly data'!$D$6*'yearly data'!BB$6</f>
        <v>1.1516277138533042</v>
      </c>
      <c r="AW56" s="10">
        <f>$C56/'yearly data'!$D$6*'yearly data'!BC$6</f>
        <v>0.3198965871814734</v>
      </c>
      <c r="AX56" s="10">
        <f>$C56/'yearly data'!$D$6*'yearly data'!BD$6</f>
        <v>6.397931743629468</v>
      </c>
    </row>
    <row r="57" spans="1:50">
      <c r="A57" s="11" t="s">
        <v>74</v>
      </c>
      <c r="B57" s="5" t="s">
        <v>16</v>
      </c>
      <c r="C57" s="9">
        <f>'yearly data'!$G$6/3</f>
        <v>1140.6609523246534</v>
      </c>
      <c r="D57" s="10">
        <f>$C57/'yearly data'!$D$6*'yearly data'!J$6</f>
        <v>75082.712096231175</v>
      </c>
      <c r="E57" s="10">
        <f>$C57/'yearly data'!$D$6*'yearly data'!K$6</f>
        <v>51807.075664022152</v>
      </c>
      <c r="F57" s="10">
        <f>$C57/'yearly data'!$D$6*'yearly data'!L$6</f>
        <v>22713.128703264509</v>
      </c>
      <c r="G57" s="10">
        <f>$C57/'yearly data'!$D$6*'yearly data'!M$6</f>
        <v>97795.84079949568</v>
      </c>
      <c r="H57" s="10">
        <f>$C57/'yearly data'!$D$6*'yearly data'!N$6</f>
        <v>13754.532719813576</v>
      </c>
      <c r="I57" s="10">
        <f>$C57/'yearly data'!$D$6*'yearly data'!O$6</f>
        <v>13002.873867724591</v>
      </c>
      <c r="J57" s="10">
        <f>$C57/'yearly data'!$D$6*'yearly data'!P$6</f>
        <v>30537.445965688425</v>
      </c>
      <c r="K57" s="10">
        <f>$C57/'yearly data'!$D$6*'yearly data'!Q$6</f>
        <v>289647.20514870825</v>
      </c>
      <c r="L57" s="10">
        <f>$C57/'yearly data'!$D$6*'yearly data'!R$6</f>
        <v>4855.4021755749009</v>
      </c>
      <c r="M57" s="10">
        <f>$C57/'yearly data'!$D$6*'yearly data'!S$6</f>
        <v>6166.428667409059</v>
      </c>
      <c r="N57" s="10">
        <f>$C57/'yearly data'!$D$6*'yearly data'!T$6</f>
        <v>27232.462832281402</v>
      </c>
      <c r="O57" s="10">
        <f>$C57/'yearly data'!$D$6*'yearly data'!U$6</f>
        <v>10137.34621776343</v>
      </c>
      <c r="P57" s="10">
        <f>$C57/'yearly data'!$D$6*'yearly data'!V$6</f>
        <v>158.06424007114029</v>
      </c>
      <c r="Q57" s="10">
        <f>$C57/'yearly data'!$D$6*'yearly data'!W$6</f>
        <v>25628.152009230071</v>
      </c>
      <c r="R57" s="10">
        <f>$C57/'yearly data'!$D$6*'yearly data'!X$6</f>
        <v>0</v>
      </c>
      <c r="S57" s="10">
        <f>$C57/'yearly data'!$D$6*'yearly data'!Y$6</f>
        <v>16481.739440544367</v>
      </c>
      <c r="T57" s="10">
        <f>$C57/'yearly data'!$D$6*'yearly data'!Z$6</f>
        <v>5802.6493336669855</v>
      </c>
      <c r="U57" s="10">
        <f>$C57/'yearly data'!$D$6*'yearly data'!AA$6</f>
        <v>2187.2683829064545</v>
      </c>
      <c r="V57" s="10">
        <f>$C57/'yearly data'!$D$6*'yearly data'!AB$6</f>
        <v>6633.3206802340437</v>
      </c>
      <c r="W57" s="10">
        <f>$C57/'yearly data'!$D$6*'yearly data'!AC$6</f>
        <v>0</v>
      </c>
      <c r="X57" s="10">
        <f>$C57/'yearly data'!$D$6*'yearly data'!AD$6</f>
        <v>114136.59023499025</v>
      </c>
      <c r="Y57" s="10">
        <f>$C57/'yearly data'!$D$6*'yearly data'!AE$6</f>
        <v>10545.832571480925</v>
      </c>
      <c r="Z57" s="10">
        <f>$C57/'yearly data'!$D$6*'yearly data'!AF$6</f>
        <v>519612.46193486126</v>
      </c>
      <c r="AA57" s="10">
        <f>$C57/'yearly data'!$D$6*'yearly data'!AG$6</f>
        <v>546369.86852239945</v>
      </c>
      <c r="AB57" s="10">
        <f>$C57/'yearly data'!$D$6*'yearly data'!AH$6</f>
        <v>887.27145438493324</v>
      </c>
      <c r="AC57" s="10">
        <f>$C57/'yearly data'!$D$6*'yearly data'!AI$6</f>
        <v>292.79957994702795</v>
      </c>
      <c r="AD57" s="10">
        <f>$C57/'yearly data'!$D$6*'yearly data'!AJ$6</f>
        <v>732.26880128313724</v>
      </c>
      <c r="AE57" s="10">
        <f>$C57/'yearly data'!$D$6*'yearly data'!AK$6</f>
        <v>307.55289653891765</v>
      </c>
      <c r="AF57" s="10">
        <f>$C57/'yearly data'!$D$6*'yearly data'!AL$6</f>
        <v>155777.07760058023</v>
      </c>
      <c r="AG57" s="10">
        <f>$C57/'yearly data'!$D$6*'yearly data'!AM$6</f>
        <v>157396.61785624831</v>
      </c>
      <c r="AH57" s="10">
        <f>$C57/'yearly data'!$D$6*'yearly data'!AN$6</f>
        <v>32.813932132970763</v>
      </c>
      <c r="AI57" s="10">
        <f>$C57/'yearly data'!$D$6*'yearly data'!AO$6</f>
        <v>17.719523351804217</v>
      </c>
      <c r="AJ57" s="10">
        <f>$C57/'yearly data'!$D$6*'yearly data'!AP$6</f>
        <v>9.8441796398912302</v>
      </c>
      <c r="AK57" s="10">
        <f>$C57/'yearly data'!$D$6*'yearly data'!AQ$6</f>
        <v>10.715554392704568</v>
      </c>
      <c r="AL57" s="10">
        <f>$C57/'yearly data'!$D$6*'yearly data'!AR$6</f>
        <v>6.2150215477686501</v>
      </c>
      <c r="AM57" s="10">
        <f>$C57/'yearly data'!$D$6*'yearly data'!AS$6</f>
        <v>2.3574219663950053</v>
      </c>
      <c r="AN57" s="10">
        <f>$C57/'yearly data'!$D$6*'yearly data'!AT$6</f>
        <v>12.177265914991448</v>
      </c>
      <c r="AO57" s="10">
        <f>$C57/'yearly data'!$D$6*'yearly data'!AU$6</f>
        <v>43.490235410683745</v>
      </c>
      <c r="AP57" s="10">
        <f>$C57/'yearly data'!$D$6*'yearly data'!AV$6</f>
        <v>4.4051526355063508</v>
      </c>
      <c r="AQ57" s="10">
        <f>$C57/'yearly data'!$D$6*'yearly data'!AW$6</f>
        <v>6.9874834908031769</v>
      </c>
      <c r="AR57" s="10">
        <f>$C57/'yearly data'!$D$6*'yearly data'!AX$6</f>
        <v>10.597801047729794</v>
      </c>
      <c r="AS57" s="10">
        <f>$C57/'yearly data'!$D$6*'yearly data'!AY$6</f>
        <v>4.5138782240330597</v>
      </c>
      <c r="AT57" s="10">
        <f>$C57/'yearly data'!$D$6*'yearly data'!AZ$6</f>
        <v>15.190181501746036</v>
      </c>
      <c r="AU57" s="10">
        <f>$C57/'yearly data'!$D$6*'yearly data'!BA$6</f>
        <v>6.0446717087051409</v>
      </c>
      <c r="AV57" s="10">
        <f>$C57/'yearly data'!$D$6*'yearly data'!BB$6</f>
        <v>1.1516277138533042</v>
      </c>
      <c r="AW57" s="10">
        <f>$C57/'yearly data'!$D$6*'yearly data'!BC$6</f>
        <v>0.3198965871814734</v>
      </c>
      <c r="AX57" s="10">
        <f>$C57/'yearly data'!$D$6*'yearly data'!BD$6</f>
        <v>6.397931743629468</v>
      </c>
    </row>
    <row r="58" spans="1:50">
      <c r="A58" s="11" t="s">
        <v>75</v>
      </c>
      <c r="B58" s="5" t="s">
        <v>16</v>
      </c>
      <c r="C58" s="9">
        <f>'yearly data'!$G$6/3</f>
        <v>1140.6609523246534</v>
      </c>
      <c r="D58" s="10">
        <f>$C58/'yearly data'!$D$6*'yearly data'!J$6</f>
        <v>75082.712096231175</v>
      </c>
      <c r="E58" s="10">
        <f>$C58/'yearly data'!$D$6*'yearly data'!K$6</f>
        <v>51807.075664022152</v>
      </c>
      <c r="F58" s="10">
        <f>$C58/'yearly data'!$D$6*'yearly data'!L$6</f>
        <v>22713.128703264509</v>
      </c>
      <c r="G58" s="10">
        <f>$C58/'yearly data'!$D$6*'yearly data'!M$6</f>
        <v>97795.84079949568</v>
      </c>
      <c r="H58" s="10">
        <f>$C58/'yearly data'!$D$6*'yearly data'!N$6</f>
        <v>13754.532719813576</v>
      </c>
      <c r="I58" s="10">
        <f>$C58/'yearly data'!$D$6*'yearly data'!O$6</f>
        <v>13002.873867724591</v>
      </c>
      <c r="J58" s="10">
        <f>$C58/'yearly data'!$D$6*'yearly data'!P$6</f>
        <v>30537.445965688425</v>
      </c>
      <c r="K58" s="10">
        <f>$C58/'yearly data'!$D$6*'yearly data'!Q$6</f>
        <v>289647.20514870825</v>
      </c>
      <c r="L58" s="10">
        <f>$C58/'yearly data'!$D$6*'yearly data'!R$6</f>
        <v>4855.4021755749009</v>
      </c>
      <c r="M58" s="10">
        <f>$C58/'yearly data'!$D$6*'yearly data'!S$6</f>
        <v>6166.428667409059</v>
      </c>
      <c r="N58" s="10">
        <f>$C58/'yearly data'!$D$6*'yearly data'!T$6</f>
        <v>27232.462832281402</v>
      </c>
      <c r="O58" s="10">
        <f>$C58/'yearly data'!$D$6*'yearly data'!U$6</f>
        <v>10137.34621776343</v>
      </c>
      <c r="P58" s="10">
        <f>$C58/'yearly data'!$D$6*'yearly data'!V$6</f>
        <v>158.06424007114029</v>
      </c>
      <c r="Q58" s="10">
        <f>$C58/'yearly data'!$D$6*'yearly data'!W$6</f>
        <v>25628.152009230071</v>
      </c>
      <c r="R58" s="10">
        <f>$C58/'yearly data'!$D$6*'yearly data'!X$6</f>
        <v>0</v>
      </c>
      <c r="S58" s="10">
        <f>$C58/'yearly data'!$D$6*'yearly data'!Y$6</f>
        <v>16481.739440544367</v>
      </c>
      <c r="T58" s="10">
        <f>$C58/'yearly data'!$D$6*'yearly data'!Z$6</f>
        <v>5802.6493336669855</v>
      </c>
      <c r="U58" s="10">
        <f>$C58/'yearly data'!$D$6*'yearly data'!AA$6</f>
        <v>2187.2683829064545</v>
      </c>
      <c r="V58" s="10">
        <f>$C58/'yearly data'!$D$6*'yearly data'!AB$6</f>
        <v>6633.3206802340437</v>
      </c>
      <c r="W58" s="10">
        <f>$C58/'yearly data'!$D$6*'yearly data'!AC$6</f>
        <v>0</v>
      </c>
      <c r="X58" s="10">
        <f>$C58/'yearly data'!$D$6*'yearly data'!AD$6</f>
        <v>114136.59023499025</v>
      </c>
      <c r="Y58" s="10">
        <f>$C58/'yearly data'!$D$6*'yearly data'!AE$6</f>
        <v>10545.832571480925</v>
      </c>
      <c r="Z58" s="10">
        <f>$C58/'yearly data'!$D$6*'yearly data'!AF$6</f>
        <v>519612.46193486126</v>
      </c>
      <c r="AA58" s="10">
        <f>$C58/'yearly data'!$D$6*'yearly data'!AG$6</f>
        <v>546369.86852239945</v>
      </c>
      <c r="AB58" s="10">
        <f>$C58/'yearly data'!$D$6*'yearly data'!AH$6</f>
        <v>887.27145438493324</v>
      </c>
      <c r="AC58" s="10">
        <f>$C58/'yearly data'!$D$6*'yearly data'!AI$6</f>
        <v>292.79957994702795</v>
      </c>
      <c r="AD58" s="10">
        <f>$C58/'yearly data'!$D$6*'yearly data'!AJ$6</f>
        <v>732.26880128313724</v>
      </c>
      <c r="AE58" s="10">
        <f>$C58/'yearly data'!$D$6*'yearly data'!AK$6</f>
        <v>307.55289653891765</v>
      </c>
      <c r="AF58" s="10">
        <f>$C58/'yearly data'!$D$6*'yearly data'!AL$6</f>
        <v>155777.07760058023</v>
      </c>
      <c r="AG58" s="10">
        <f>$C58/'yearly data'!$D$6*'yearly data'!AM$6</f>
        <v>157396.61785624831</v>
      </c>
      <c r="AH58" s="10">
        <f>$C58/'yearly data'!$D$6*'yearly data'!AN$6</f>
        <v>32.813932132970763</v>
      </c>
      <c r="AI58" s="10">
        <f>$C58/'yearly data'!$D$6*'yearly data'!AO$6</f>
        <v>17.719523351804217</v>
      </c>
      <c r="AJ58" s="10">
        <f>$C58/'yearly data'!$D$6*'yearly data'!AP$6</f>
        <v>9.8441796398912302</v>
      </c>
      <c r="AK58" s="10">
        <f>$C58/'yearly data'!$D$6*'yearly data'!AQ$6</f>
        <v>10.715554392704568</v>
      </c>
      <c r="AL58" s="10">
        <f>$C58/'yearly data'!$D$6*'yearly data'!AR$6</f>
        <v>6.2150215477686501</v>
      </c>
      <c r="AM58" s="10">
        <f>$C58/'yearly data'!$D$6*'yearly data'!AS$6</f>
        <v>2.3574219663950053</v>
      </c>
      <c r="AN58" s="10">
        <f>$C58/'yearly data'!$D$6*'yearly data'!AT$6</f>
        <v>12.177265914991448</v>
      </c>
      <c r="AO58" s="10">
        <f>$C58/'yearly data'!$D$6*'yearly data'!AU$6</f>
        <v>43.490235410683745</v>
      </c>
      <c r="AP58" s="10">
        <f>$C58/'yearly data'!$D$6*'yearly data'!AV$6</f>
        <v>4.4051526355063508</v>
      </c>
      <c r="AQ58" s="10">
        <f>$C58/'yearly data'!$D$6*'yearly data'!AW$6</f>
        <v>6.9874834908031769</v>
      </c>
      <c r="AR58" s="10">
        <f>$C58/'yearly data'!$D$6*'yearly data'!AX$6</f>
        <v>10.597801047729794</v>
      </c>
      <c r="AS58" s="10">
        <f>$C58/'yearly data'!$D$6*'yearly data'!AY$6</f>
        <v>4.5138782240330597</v>
      </c>
      <c r="AT58" s="10">
        <f>$C58/'yearly data'!$D$6*'yearly data'!AZ$6</f>
        <v>15.190181501746036</v>
      </c>
      <c r="AU58" s="10">
        <f>$C58/'yearly data'!$D$6*'yearly data'!BA$6</f>
        <v>6.0446717087051409</v>
      </c>
      <c r="AV58" s="10">
        <f>$C58/'yearly data'!$D$6*'yearly data'!BB$6</f>
        <v>1.1516277138533042</v>
      </c>
      <c r="AW58" s="10">
        <f>$C58/'yearly data'!$D$6*'yearly data'!BC$6</f>
        <v>0.3198965871814734</v>
      </c>
      <c r="AX58" s="10">
        <f>$C58/'yearly data'!$D$6*'yearly data'!BD$6</f>
        <v>6.397931743629468</v>
      </c>
    </row>
    <row r="59" spans="1:50">
      <c r="A59" s="11" t="s">
        <v>76</v>
      </c>
      <c r="B59" s="5" t="s">
        <v>16</v>
      </c>
      <c r="C59" s="9">
        <f>'yearly data'!$H$6/3</f>
        <v>1239.5948216238583</v>
      </c>
      <c r="D59" s="10">
        <f>$C59/'yearly data'!$D$6*'yearly data'!J$6</f>
        <v>81594.921714715732</v>
      </c>
      <c r="E59" s="10">
        <f>$C59/'yearly data'!$D$6*'yearly data'!K$6</f>
        <v>56300.500675260359</v>
      </c>
      <c r="F59" s="10">
        <f>$C59/'yearly data'!$D$6*'yearly data'!L$6</f>
        <v>24683.124872525175</v>
      </c>
      <c r="G59" s="10">
        <f>$C59/'yearly data'!$D$6*'yearly data'!M$6</f>
        <v>106278.04658724091</v>
      </c>
      <c r="H59" s="10">
        <f>$C59/'yearly data'!$D$6*'yearly data'!N$6</f>
        <v>14947.515735143768</v>
      </c>
      <c r="I59" s="10">
        <f>$C59/'yearly data'!$D$6*'yearly data'!O$6</f>
        <v>14130.662647661165</v>
      </c>
      <c r="J59" s="10">
        <f>$C59/'yearly data'!$D$6*'yearly data'!P$6</f>
        <v>33186.074974811432</v>
      </c>
      <c r="K59" s="10">
        <f>$C59/'yearly data'!$D$6*'yearly data'!Q$6</f>
        <v>314769.41054958734</v>
      </c>
      <c r="L59" s="10">
        <f>$C59/'yearly data'!$D$6*'yearly data'!R$6</f>
        <v>5276.5297010279519</v>
      </c>
      <c r="M59" s="10">
        <f>$C59/'yearly data'!$D$6*'yearly data'!S$6</f>
        <v>6701.2665143442118</v>
      </c>
      <c r="N59" s="10">
        <f>$C59/'yearly data'!$D$6*'yearly data'!T$6</f>
        <v>29594.438065196679</v>
      </c>
      <c r="O59" s="10">
        <f>$C59/'yearly data'!$D$6*'yearly data'!U$6</f>
        <v>11016.596869506213</v>
      </c>
      <c r="P59" s="10">
        <f>$C59/'yearly data'!$D$6*'yearly data'!V$6</f>
        <v>171.77375369673297</v>
      </c>
      <c r="Q59" s="10">
        <f>$C59/'yearly data'!$D$6*'yearly data'!W$6</f>
        <v>27850.979253464233</v>
      </c>
      <c r="R59" s="10">
        <f>$C59/'yearly data'!$D$6*'yearly data'!X$6</f>
        <v>0</v>
      </c>
      <c r="S59" s="10">
        <f>$C59/'yearly data'!$D$6*'yearly data'!Y$6</f>
        <v>17911.263482996437</v>
      </c>
      <c r="T59" s="10">
        <f>$C59/'yearly data'!$D$6*'yearly data'!Z$6</f>
        <v>6305.9352133108559</v>
      </c>
      <c r="U59" s="10">
        <f>$C59/'yearly data'!$D$6*'yearly data'!AA$6</f>
        <v>2376.9785013038099</v>
      </c>
      <c r="V59" s="10">
        <f>$C59/'yearly data'!$D$6*'yearly data'!AB$6</f>
        <v>7208.6538498849714</v>
      </c>
      <c r="W59" s="10">
        <f>$C59/'yearly data'!$D$6*'yearly data'!AC$6</f>
        <v>0</v>
      </c>
      <c r="X59" s="10">
        <f>$C59/'yearly data'!$D$6*'yearly data'!AD$6</f>
        <v>124036.09146500302</v>
      </c>
      <c r="Y59" s="10">
        <f>$C59/'yearly data'!$D$6*'yearly data'!AE$6</f>
        <v>11460.512800651459</v>
      </c>
      <c r="Z59" s="10">
        <f>$C59/'yearly data'!$D$6*'yearly data'!AF$6</f>
        <v>564680.43001997389</v>
      </c>
      <c r="AA59" s="10">
        <f>$C59/'yearly data'!$D$6*'yearly data'!AG$6</f>
        <v>593758.60840277886</v>
      </c>
      <c r="AB59" s="10">
        <f>$C59/'yearly data'!$D$6*'yearly data'!AH$6</f>
        <v>964.22788733912296</v>
      </c>
      <c r="AC59" s="10">
        <f>$C59/'yearly data'!$D$6*'yearly data'!AI$6</f>
        <v>318.19520282191058</v>
      </c>
      <c r="AD59" s="10">
        <f>$C59/'yearly data'!$D$6*'yearly data'!AJ$6</f>
        <v>795.78126371150984</v>
      </c>
      <c r="AE59" s="10">
        <f>$C59/'yearly data'!$D$6*'yearly data'!AK$6</f>
        <v>334.22813075883414</v>
      </c>
      <c r="AF59" s="10">
        <f>$C59/'yearly data'!$D$6*'yearly data'!AL$6</f>
        <v>169288.21691304568</v>
      </c>
      <c r="AG59" s="10">
        <f>$C59/'yearly data'!$D$6*'yearly data'!AM$6</f>
        <v>171048.22606409632</v>
      </c>
      <c r="AH59" s="10">
        <f>$C59/'yearly data'!$D$6*'yearly data'!AN$6</f>
        <v>35.660009458770482</v>
      </c>
      <c r="AI59" s="10">
        <f>$C59/'yearly data'!$D$6*'yearly data'!AO$6</f>
        <v>19.256405107736065</v>
      </c>
      <c r="AJ59" s="10">
        <f>$C59/'yearly data'!$D$6*'yearly data'!AP$6</f>
        <v>10.698002837631147</v>
      </c>
      <c r="AK59" s="10">
        <f>$C59/'yearly data'!$D$6*'yearly data'!AQ$6</f>
        <v>11.644955241919069</v>
      </c>
      <c r="AL59" s="10">
        <f>$C59/'yearly data'!$D$6*'yearly data'!AR$6</f>
        <v>6.7540740403130615</v>
      </c>
      <c r="AM59" s="10">
        <f>$C59/'yearly data'!$D$6*'yearly data'!AS$6</f>
        <v>2.5618901532221954</v>
      </c>
      <c r="AN59" s="10">
        <f>$C59/'yearly data'!$D$6*'yearly data'!AT$6</f>
        <v>13.233446572355209</v>
      </c>
      <c r="AO59" s="10">
        <f>$C59/'yearly data'!$D$6*'yearly data'!AU$6</f>
        <v>47.26230918698289</v>
      </c>
      <c r="AP59" s="10">
        <f>$C59/'yearly data'!$D$6*'yearly data'!AV$6</f>
        <v>4.7872283032988179</v>
      </c>
      <c r="AQ59" s="10">
        <f>$C59/'yearly data'!$D$6*'yearly data'!AW$6</f>
        <v>7.5935345500601938</v>
      </c>
      <c r="AR59" s="10">
        <f>$C59/'yearly data'!$D$6*'yearly data'!AX$6</f>
        <v>11.516988700799081</v>
      </c>
      <c r="AS59" s="10">
        <f>$C59/'yearly data'!$D$6*'yearly data'!AY$6</f>
        <v>4.9053840762662748</v>
      </c>
      <c r="AT59" s="10">
        <f>$C59/'yearly data'!$D$6*'yearly data'!AZ$6</f>
        <v>16.507683804478681</v>
      </c>
      <c r="AU59" s="10">
        <f>$C59/'yearly data'!$D$6*'yearly data'!BA$6</f>
        <v>6.568949110826142</v>
      </c>
      <c r="AV59" s="10">
        <f>$C59/'yearly data'!$D$6*'yearly data'!BB$6</f>
        <v>1.2515127721535</v>
      </c>
      <c r="AW59" s="10">
        <f>$C59/'yearly data'!$D$6*'yearly data'!BC$6</f>
        <v>0.34764243670930561</v>
      </c>
      <c r="AX59" s="10">
        <f>$C59/'yearly data'!$D$6*'yearly data'!BD$6</f>
        <v>6.9528487341861123</v>
      </c>
    </row>
    <row r="60" spans="1:50">
      <c r="A60" s="11" t="s">
        <v>77</v>
      </c>
      <c r="B60" s="5" t="s">
        <v>16</v>
      </c>
      <c r="C60" s="9">
        <f>'yearly data'!$H$6/3</f>
        <v>1239.5948216238583</v>
      </c>
      <c r="D60" s="10">
        <f>$C60/'yearly data'!$D$6*'yearly data'!J$6</f>
        <v>81594.921714715732</v>
      </c>
      <c r="E60" s="10">
        <f>$C60/'yearly data'!$D$6*'yearly data'!K$6</f>
        <v>56300.500675260359</v>
      </c>
      <c r="F60" s="10">
        <f>$C60/'yearly data'!$D$6*'yearly data'!L$6</f>
        <v>24683.124872525175</v>
      </c>
      <c r="G60" s="10">
        <f>$C60/'yearly data'!$D$6*'yearly data'!M$6</f>
        <v>106278.04658724091</v>
      </c>
      <c r="H60" s="10">
        <f>$C60/'yearly data'!$D$6*'yearly data'!N$6</f>
        <v>14947.515735143768</v>
      </c>
      <c r="I60" s="10">
        <f>$C60/'yearly data'!$D$6*'yearly data'!O$6</f>
        <v>14130.662647661165</v>
      </c>
      <c r="J60" s="10">
        <f>$C60/'yearly data'!$D$6*'yearly data'!P$6</f>
        <v>33186.074974811432</v>
      </c>
      <c r="K60" s="10">
        <f>$C60/'yearly data'!$D$6*'yearly data'!Q$6</f>
        <v>314769.41054958734</v>
      </c>
      <c r="L60" s="10">
        <f>$C60/'yearly data'!$D$6*'yearly data'!R$6</f>
        <v>5276.5297010279519</v>
      </c>
      <c r="M60" s="10">
        <f>$C60/'yearly data'!$D$6*'yearly data'!S$6</f>
        <v>6701.2665143442118</v>
      </c>
      <c r="N60" s="10">
        <f>$C60/'yearly data'!$D$6*'yearly data'!T$6</f>
        <v>29594.438065196679</v>
      </c>
      <c r="O60" s="10">
        <f>$C60/'yearly data'!$D$6*'yearly data'!U$6</f>
        <v>11016.596869506213</v>
      </c>
      <c r="P60" s="10">
        <f>$C60/'yearly data'!$D$6*'yearly data'!V$6</f>
        <v>171.77375369673297</v>
      </c>
      <c r="Q60" s="10">
        <f>$C60/'yearly data'!$D$6*'yearly data'!W$6</f>
        <v>27850.979253464233</v>
      </c>
      <c r="R60" s="10">
        <f>$C60/'yearly data'!$D$6*'yearly data'!X$6</f>
        <v>0</v>
      </c>
      <c r="S60" s="10">
        <f>$C60/'yearly data'!$D$6*'yearly data'!Y$6</f>
        <v>17911.263482996437</v>
      </c>
      <c r="T60" s="10">
        <f>$C60/'yearly data'!$D$6*'yearly data'!Z$6</f>
        <v>6305.9352133108559</v>
      </c>
      <c r="U60" s="10">
        <f>$C60/'yearly data'!$D$6*'yearly data'!AA$6</f>
        <v>2376.9785013038099</v>
      </c>
      <c r="V60" s="10">
        <f>$C60/'yearly data'!$D$6*'yearly data'!AB$6</f>
        <v>7208.6538498849714</v>
      </c>
      <c r="W60" s="10">
        <f>$C60/'yearly data'!$D$6*'yearly data'!AC$6</f>
        <v>0</v>
      </c>
      <c r="X60" s="10">
        <f>$C60/'yearly data'!$D$6*'yearly data'!AD$6</f>
        <v>124036.09146500302</v>
      </c>
      <c r="Y60" s="10">
        <f>$C60/'yearly data'!$D$6*'yearly data'!AE$6</f>
        <v>11460.512800651459</v>
      </c>
      <c r="Z60" s="10">
        <f>$C60/'yearly data'!$D$6*'yearly data'!AF$6</f>
        <v>564680.43001997389</v>
      </c>
      <c r="AA60" s="10">
        <f>$C60/'yearly data'!$D$6*'yearly data'!AG$6</f>
        <v>593758.60840277886</v>
      </c>
      <c r="AB60" s="10">
        <f>$C60/'yearly data'!$D$6*'yearly data'!AH$6</f>
        <v>964.22788733912296</v>
      </c>
      <c r="AC60" s="10">
        <f>$C60/'yearly data'!$D$6*'yearly data'!AI$6</f>
        <v>318.19520282191058</v>
      </c>
      <c r="AD60" s="10">
        <f>$C60/'yearly data'!$D$6*'yearly data'!AJ$6</f>
        <v>795.78126371150984</v>
      </c>
      <c r="AE60" s="10">
        <f>$C60/'yearly data'!$D$6*'yearly data'!AK$6</f>
        <v>334.22813075883414</v>
      </c>
      <c r="AF60" s="10">
        <f>$C60/'yearly data'!$D$6*'yearly data'!AL$6</f>
        <v>169288.21691304568</v>
      </c>
      <c r="AG60" s="10">
        <f>$C60/'yearly data'!$D$6*'yearly data'!AM$6</f>
        <v>171048.22606409632</v>
      </c>
      <c r="AH60" s="10">
        <f>$C60/'yearly data'!$D$6*'yearly data'!AN$6</f>
        <v>35.660009458770482</v>
      </c>
      <c r="AI60" s="10">
        <f>$C60/'yearly data'!$D$6*'yearly data'!AO$6</f>
        <v>19.256405107736065</v>
      </c>
      <c r="AJ60" s="10">
        <f>$C60/'yearly data'!$D$6*'yearly data'!AP$6</f>
        <v>10.698002837631147</v>
      </c>
      <c r="AK60" s="10">
        <f>$C60/'yearly data'!$D$6*'yearly data'!AQ$6</f>
        <v>11.644955241919069</v>
      </c>
      <c r="AL60" s="10">
        <f>$C60/'yearly data'!$D$6*'yearly data'!AR$6</f>
        <v>6.7540740403130615</v>
      </c>
      <c r="AM60" s="10">
        <f>$C60/'yearly data'!$D$6*'yearly data'!AS$6</f>
        <v>2.5618901532221954</v>
      </c>
      <c r="AN60" s="10">
        <f>$C60/'yearly data'!$D$6*'yearly data'!AT$6</f>
        <v>13.233446572355209</v>
      </c>
      <c r="AO60" s="10">
        <f>$C60/'yearly data'!$D$6*'yearly data'!AU$6</f>
        <v>47.26230918698289</v>
      </c>
      <c r="AP60" s="10">
        <f>$C60/'yearly data'!$D$6*'yearly data'!AV$6</f>
        <v>4.7872283032988179</v>
      </c>
      <c r="AQ60" s="10">
        <f>$C60/'yearly data'!$D$6*'yearly data'!AW$6</f>
        <v>7.5935345500601938</v>
      </c>
      <c r="AR60" s="10">
        <f>$C60/'yearly data'!$D$6*'yearly data'!AX$6</f>
        <v>11.516988700799081</v>
      </c>
      <c r="AS60" s="10">
        <f>$C60/'yearly data'!$D$6*'yearly data'!AY$6</f>
        <v>4.9053840762662748</v>
      </c>
      <c r="AT60" s="10">
        <f>$C60/'yearly data'!$D$6*'yearly data'!AZ$6</f>
        <v>16.507683804478681</v>
      </c>
      <c r="AU60" s="10">
        <f>$C60/'yearly data'!$D$6*'yearly data'!BA$6</f>
        <v>6.568949110826142</v>
      </c>
      <c r="AV60" s="10">
        <f>$C60/'yearly data'!$D$6*'yearly data'!BB$6</f>
        <v>1.2515127721535</v>
      </c>
      <c r="AW60" s="10">
        <f>$C60/'yearly data'!$D$6*'yearly data'!BC$6</f>
        <v>0.34764243670930561</v>
      </c>
      <c r="AX60" s="10">
        <f>$C60/'yearly data'!$D$6*'yearly data'!BD$6</f>
        <v>6.9528487341861123</v>
      </c>
    </row>
    <row r="61" spans="1:50">
      <c r="A61" s="11" t="s">
        <v>78</v>
      </c>
      <c r="B61" s="5" t="s">
        <v>16</v>
      </c>
      <c r="C61" s="9">
        <f>'yearly data'!$H$6/3</f>
        <v>1239.5948216238583</v>
      </c>
      <c r="D61" s="10">
        <f>$C61/'yearly data'!$D$6*'yearly data'!J$6</f>
        <v>81594.921714715732</v>
      </c>
      <c r="E61" s="10">
        <f>$C61/'yearly data'!$D$6*'yearly data'!K$6</f>
        <v>56300.500675260359</v>
      </c>
      <c r="F61" s="10">
        <f>$C61/'yearly data'!$D$6*'yearly data'!L$6</f>
        <v>24683.124872525175</v>
      </c>
      <c r="G61" s="10">
        <f>$C61/'yearly data'!$D$6*'yearly data'!M$6</f>
        <v>106278.04658724091</v>
      </c>
      <c r="H61" s="10">
        <f>$C61/'yearly data'!$D$6*'yearly data'!N$6</f>
        <v>14947.515735143768</v>
      </c>
      <c r="I61" s="10">
        <f>$C61/'yearly data'!$D$6*'yearly data'!O$6</f>
        <v>14130.662647661165</v>
      </c>
      <c r="J61" s="10">
        <f>$C61/'yearly data'!$D$6*'yearly data'!P$6</f>
        <v>33186.074974811432</v>
      </c>
      <c r="K61" s="10">
        <f>$C61/'yearly data'!$D$6*'yearly data'!Q$6</f>
        <v>314769.41054958734</v>
      </c>
      <c r="L61" s="10">
        <f>$C61/'yearly data'!$D$6*'yearly data'!R$6</f>
        <v>5276.5297010279519</v>
      </c>
      <c r="M61" s="10">
        <f>$C61/'yearly data'!$D$6*'yearly data'!S$6</f>
        <v>6701.2665143442118</v>
      </c>
      <c r="N61" s="10">
        <f>$C61/'yearly data'!$D$6*'yearly data'!T$6</f>
        <v>29594.438065196679</v>
      </c>
      <c r="O61" s="10">
        <f>$C61/'yearly data'!$D$6*'yearly data'!U$6</f>
        <v>11016.596869506213</v>
      </c>
      <c r="P61" s="10">
        <f>$C61/'yearly data'!$D$6*'yearly data'!V$6</f>
        <v>171.77375369673297</v>
      </c>
      <c r="Q61" s="10">
        <f>$C61/'yearly data'!$D$6*'yearly data'!W$6</f>
        <v>27850.979253464233</v>
      </c>
      <c r="R61" s="10">
        <f>$C61/'yearly data'!$D$6*'yearly data'!X$6</f>
        <v>0</v>
      </c>
      <c r="S61" s="10">
        <f>$C61/'yearly data'!$D$6*'yearly data'!Y$6</f>
        <v>17911.263482996437</v>
      </c>
      <c r="T61" s="10">
        <f>$C61/'yearly data'!$D$6*'yearly data'!Z$6</f>
        <v>6305.9352133108559</v>
      </c>
      <c r="U61" s="10">
        <f>$C61/'yearly data'!$D$6*'yearly data'!AA$6</f>
        <v>2376.9785013038099</v>
      </c>
      <c r="V61" s="10">
        <f>$C61/'yearly data'!$D$6*'yearly data'!AB$6</f>
        <v>7208.6538498849714</v>
      </c>
      <c r="W61" s="10">
        <f>$C61/'yearly data'!$D$6*'yearly data'!AC$6</f>
        <v>0</v>
      </c>
      <c r="X61" s="10">
        <f>$C61/'yearly data'!$D$6*'yearly data'!AD$6</f>
        <v>124036.09146500302</v>
      </c>
      <c r="Y61" s="10">
        <f>$C61/'yearly data'!$D$6*'yearly data'!AE$6</f>
        <v>11460.512800651459</v>
      </c>
      <c r="Z61" s="10">
        <f>$C61/'yearly data'!$D$6*'yearly data'!AF$6</f>
        <v>564680.43001997389</v>
      </c>
      <c r="AA61" s="10">
        <f>$C61/'yearly data'!$D$6*'yearly data'!AG$6</f>
        <v>593758.60840277886</v>
      </c>
      <c r="AB61" s="10">
        <f>$C61/'yearly data'!$D$6*'yearly data'!AH$6</f>
        <v>964.22788733912296</v>
      </c>
      <c r="AC61" s="10">
        <f>$C61/'yearly data'!$D$6*'yearly data'!AI$6</f>
        <v>318.19520282191058</v>
      </c>
      <c r="AD61" s="10">
        <f>$C61/'yearly data'!$D$6*'yearly data'!AJ$6</f>
        <v>795.78126371150984</v>
      </c>
      <c r="AE61" s="10">
        <f>$C61/'yearly data'!$D$6*'yearly data'!AK$6</f>
        <v>334.22813075883414</v>
      </c>
      <c r="AF61" s="10">
        <f>$C61/'yearly data'!$D$6*'yearly data'!AL$6</f>
        <v>169288.21691304568</v>
      </c>
      <c r="AG61" s="10">
        <f>$C61/'yearly data'!$D$6*'yearly data'!AM$6</f>
        <v>171048.22606409632</v>
      </c>
      <c r="AH61" s="10">
        <f>$C61/'yearly data'!$D$6*'yearly data'!AN$6</f>
        <v>35.660009458770482</v>
      </c>
      <c r="AI61" s="10">
        <f>$C61/'yearly data'!$D$6*'yearly data'!AO$6</f>
        <v>19.256405107736065</v>
      </c>
      <c r="AJ61" s="10">
        <f>$C61/'yearly data'!$D$6*'yearly data'!AP$6</f>
        <v>10.698002837631147</v>
      </c>
      <c r="AK61" s="10">
        <f>$C61/'yearly data'!$D$6*'yearly data'!AQ$6</f>
        <v>11.644955241919069</v>
      </c>
      <c r="AL61" s="10">
        <f>$C61/'yearly data'!$D$6*'yearly data'!AR$6</f>
        <v>6.7540740403130615</v>
      </c>
      <c r="AM61" s="10">
        <f>$C61/'yearly data'!$D$6*'yearly data'!AS$6</f>
        <v>2.5618901532221954</v>
      </c>
      <c r="AN61" s="10">
        <f>$C61/'yearly data'!$D$6*'yearly data'!AT$6</f>
        <v>13.233446572355209</v>
      </c>
      <c r="AO61" s="10">
        <f>$C61/'yearly data'!$D$6*'yearly data'!AU$6</f>
        <v>47.26230918698289</v>
      </c>
      <c r="AP61" s="10">
        <f>$C61/'yearly data'!$D$6*'yearly data'!AV$6</f>
        <v>4.7872283032988179</v>
      </c>
      <c r="AQ61" s="10">
        <f>$C61/'yearly data'!$D$6*'yearly data'!AW$6</f>
        <v>7.5935345500601938</v>
      </c>
      <c r="AR61" s="10">
        <f>$C61/'yearly data'!$D$6*'yearly data'!AX$6</f>
        <v>11.516988700799081</v>
      </c>
      <c r="AS61" s="10">
        <f>$C61/'yearly data'!$D$6*'yearly data'!AY$6</f>
        <v>4.9053840762662748</v>
      </c>
      <c r="AT61" s="10">
        <f>$C61/'yearly data'!$D$6*'yearly data'!AZ$6</f>
        <v>16.507683804478681</v>
      </c>
      <c r="AU61" s="10">
        <f>$C61/'yearly data'!$D$6*'yearly data'!BA$6</f>
        <v>6.568949110826142</v>
      </c>
      <c r="AV61" s="10">
        <f>$C61/'yearly data'!$D$6*'yearly data'!BB$6</f>
        <v>1.2515127721535</v>
      </c>
      <c r="AW61" s="10">
        <f>$C61/'yearly data'!$D$6*'yearly data'!BC$6</f>
        <v>0.34764243670930561</v>
      </c>
      <c r="AX61" s="10">
        <f>$C61/'yearly data'!$D$6*'yearly data'!BD$6</f>
        <v>6.9528487341861123</v>
      </c>
    </row>
    <row r="62" spans="1:50">
      <c r="A62" s="11" t="s">
        <v>79</v>
      </c>
      <c r="B62" s="5" t="s">
        <v>16</v>
      </c>
      <c r="C62" s="9">
        <f>'yearly data'!$E$7/3</f>
        <v>1192.7603931561703</v>
      </c>
      <c r="D62" s="10">
        <f>$C62/'yearly data'!$D$7*'yearly data'!J$7</f>
        <v>73717.047446831624</v>
      </c>
      <c r="E62" s="10">
        <f>$C62/'yearly data'!$D$7*'yearly data'!K$7</f>
        <v>53076.271202960823</v>
      </c>
      <c r="F62" s="10">
        <f>$C62/'yearly data'!$D$7*'yearly data'!L$7</f>
        <v>22313.066236117364</v>
      </c>
      <c r="G62" s="10">
        <f>$C62/'yearly data'!$D$7*'yearly data'!M$7</f>
        <v>96030.113682948984</v>
      </c>
      <c r="H62" s="10">
        <f>$C62/'yearly data'!$D$7*'yearly data'!N$7</f>
        <v>13258.93405476808</v>
      </c>
      <c r="I62" s="10">
        <f>$C62/'yearly data'!$D$7*'yearly data'!O$7</f>
        <v>10849.913333453231</v>
      </c>
      <c r="J62" s="10">
        <f>$C62/'yearly data'!$D$7*'yearly data'!P$7</f>
        <v>29193.657844343459</v>
      </c>
      <c r="K62" s="10">
        <f>$C62/'yearly data'!$D$7*'yearly data'!Q$7</f>
        <v>284182.82038026006</v>
      </c>
      <c r="L62" s="10">
        <f>$C62/'yearly data'!$D$7*'yearly data'!R$7</f>
        <v>6222.1939958328385</v>
      </c>
      <c r="M62" s="10">
        <f>$C62/'yearly data'!$D$7*'yearly data'!S$7</f>
        <v>6555.4610942080544</v>
      </c>
      <c r="N62" s="10">
        <f>$C62/'yearly data'!$D$7*'yearly data'!T$7</f>
        <v>24645.307188679919</v>
      </c>
      <c r="O62" s="10">
        <f>$C62/'yearly data'!$D$7*'yearly data'!U$7</f>
        <v>10202.795985736977</v>
      </c>
      <c r="P62" s="10">
        <f>$C62/'yearly data'!$D$7*'yearly data'!V$7</f>
        <v>477.61750176645745</v>
      </c>
      <c r="Q62" s="10">
        <f>$C62/'yearly data'!$D$7*'yearly data'!W$7</f>
        <v>26154.680571411136</v>
      </c>
      <c r="R62" s="10">
        <f>$C62/'yearly data'!$D$7*'yearly data'!X$7</f>
        <v>0</v>
      </c>
      <c r="S62" s="10">
        <f>$C62/'yearly data'!$D$7*'yearly data'!Y$7</f>
        <v>16671.75039443847</v>
      </c>
      <c r="T62" s="10">
        <f>$C62/'yearly data'!$D$7*'yearly data'!Z$7</f>
        <v>5919.1062285278886</v>
      </c>
      <c r="U62" s="10">
        <f>$C62/'yearly data'!$D$7*'yearly data'!AA$7</f>
        <v>2099.4606709985073</v>
      </c>
      <c r="V62" s="10">
        <f>$C62/'yearly data'!$D$7*'yearly data'!AB$7</f>
        <v>6910.0682342836926</v>
      </c>
      <c r="W62" s="10">
        <f>$C62/'yearly data'!$D$7*'yearly data'!AC$7</f>
        <v>0</v>
      </c>
      <c r="X62" s="10">
        <f>$C62/'yearly data'!$D$7*'yearly data'!AD$7</f>
        <v>124223.85927874375</v>
      </c>
      <c r="Y62" s="10">
        <f>$C62/'yearly data'!$D$7*'yearly data'!AE$7</f>
        <v>11249.456609865112</v>
      </c>
      <c r="Z62" s="10">
        <f>$C62/'yearly data'!$D$7*'yearly data'!AF$7</f>
        <v>525514.57813475281</v>
      </c>
      <c r="AA62" s="10">
        <f>$C62/'yearly data'!$D$7*'yearly data'!AG$7</f>
        <v>549623.42552297411</v>
      </c>
      <c r="AB62" s="10">
        <f>$C62/'yearly data'!$D$7*'yearly data'!AH$7</f>
        <v>882.7084493309618</v>
      </c>
      <c r="AC62" s="10">
        <f>$C62/'yearly data'!$D$7*'yearly data'!AI$7</f>
        <v>255.9854503059789</v>
      </c>
      <c r="AD62" s="10">
        <f>$C62/'yearly data'!$D$7*'yearly data'!AJ$7</f>
        <v>841.3967914810986</v>
      </c>
      <c r="AE62" s="10">
        <f>$C62/'yearly data'!$D$7*'yearly data'!AK$7</f>
        <v>378.62855616649438</v>
      </c>
      <c r="AF62" s="10">
        <f>$C62/'yearly data'!$D$7*'yearly data'!AL$7</f>
        <v>179089.29141289971</v>
      </c>
      <c r="AG62" s="10">
        <f>$C62/'yearly data'!$D$7*'yearly data'!AM$7</f>
        <v>180813.39665371177</v>
      </c>
      <c r="AH62" s="10">
        <f>$C62/'yearly data'!$D$7*'yearly data'!AN$7</f>
        <v>33.396980338788218</v>
      </c>
      <c r="AI62" s="10">
        <f>$C62/'yearly data'!$D$7*'yearly data'!AO$7</f>
        <v>18.034369382945641</v>
      </c>
      <c r="AJ62" s="10">
        <f>$C62/'yearly data'!$D$7*'yearly data'!AP$7</f>
        <v>10.019094101636465</v>
      </c>
      <c r="AK62" s="10">
        <f>$C62/'yearly data'!$D$7*'yearly data'!AQ$7</f>
        <v>12.315829958822235</v>
      </c>
      <c r="AL62" s="10">
        <f>$C62/'yearly data'!$D$7*'yearly data'!AR$7</f>
        <v>6.7737064773522295</v>
      </c>
      <c r="AM62" s="10">
        <f>$C62/'yearly data'!$D$7*'yearly data'!AS$7</f>
        <v>2.7094825909408917</v>
      </c>
      <c r="AN62" s="10">
        <f>$C62/'yearly data'!$D$7*'yearly data'!AT$7</f>
        <v>12.799586883330926</v>
      </c>
      <c r="AO62" s="10">
        <f>$C62/'yearly data'!$D$7*'yearly data'!AU$7</f>
        <v>45.712810297610453</v>
      </c>
      <c r="AP62" s="10">
        <f>$C62/'yearly data'!$D$7*'yearly data'!AV$7</f>
        <v>4.5860748195013725</v>
      </c>
      <c r="AQ62" s="10">
        <f>$C62/'yearly data'!$D$7*'yearly data'!AW$7</f>
        <v>7.2489569727602339</v>
      </c>
      <c r="AR62" s="10">
        <f>$C62/'yearly data'!$D$7*'yearly data'!AX$7</f>
        <v>9.8748546516682776</v>
      </c>
      <c r="AS62" s="10">
        <f>$C62/'yearly data'!$D$7*'yearly data'!AY$7</f>
        <v>4.9189350886587304</v>
      </c>
      <c r="AT62" s="10">
        <f>$C62/'yearly data'!$D$7*'yearly data'!AZ$7</f>
        <v>14.793789740327007</v>
      </c>
      <c r="AU62" s="10">
        <f>$C62/'yearly data'!$D$7*'yearly data'!BA$7</f>
        <v>5.0298885117111825</v>
      </c>
      <c r="AV62" s="10">
        <f>$C62/'yearly data'!$D$7*'yearly data'!BB$7</f>
        <v>1.4146561439187701</v>
      </c>
      <c r="AW62" s="10">
        <f>$C62/'yearly data'!$D$7*'yearly data'!BC$7</f>
        <v>0.39610372029725566</v>
      </c>
      <c r="AX62" s="10">
        <f>$C62/'yearly data'!$D$7*'yearly data'!BD$7</f>
        <v>5.6586245756750806</v>
      </c>
    </row>
    <row r="63" spans="1:50">
      <c r="A63" s="11" t="s">
        <v>80</v>
      </c>
      <c r="B63" s="5" t="s">
        <v>16</v>
      </c>
      <c r="C63" s="9">
        <f>'yearly data'!$E$7/3</f>
        <v>1192.7603931561703</v>
      </c>
      <c r="D63" s="10">
        <f>$C63/'yearly data'!$D$7*'yearly data'!J$7</f>
        <v>73717.047446831624</v>
      </c>
      <c r="E63" s="10">
        <f>$C63/'yearly data'!$D$7*'yearly data'!K$7</f>
        <v>53076.271202960823</v>
      </c>
      <c r="F63" s="10">
        <f>$C63/'yearly data'!$D$7*'yearly data'!L$7</f>
        <v>22313.066236117364</v>
      </c>
      <c r="G63" s="10">
        <f>$C63/'yearly data'!$D$7*'yearly data'!M$7</f>
        <v>96030.113682948984</v>
      </c>
      <c r="H63" s="10">
        <f>$C63/'yearly data'!$D$7*'yearly data'!N$7</f>
        <v>13258.93405476808</v>
      </c>
      <c r="I63" s="10">
        <f>$C63/'yearly data'!$D$7*'yearly data'!O$7</f>
        <v>10849.913333453231</v>
      </c>
      <c r="J63" s="10">
        <f>$C63/'yearly data'!$D$7*'yearly data'!P$7</f>
        <v>29193.657844343459</v>
      </c>
      <c r="K63" s="10">
        <f>$C63/'yearly data'!$D$7*'yearly data'!Q$7</f>
        <v>284182.82038026006</v>
      </c>
      <c r="L63" s="10">
        <f>$C63/'yearly data'!$D$7*'yearly data'!R$7</f>
        <v>6222.1939958328385</v>
      </c>
      <c r="M63" s="10">
        <f>$C63/'yearly data'!$D$7*'yearly data'!S$7</f>
        <v>6555.4610942080544</v>
      </c>
      <c r="N63" s="10">
        <f>$C63/'yearly data'!$D$7*'yearly data'!T$7</f>
        <v>24645.307188679919</v>
      </c>
      <c r="O63" s="10">
        <f>$C63/'yearly data'!$D$7*'yearly data'!U$7</f>
        <v>10202.795985736977</v>
      </c>
      <c r="P63" s="10">
        <f>$C63/'yearly data'!$D$7*'yearly data'!V$7</f>
        <v>477.61750176645745</v>
      </c>
      <c r="Q63" s="10">
        <f>$C63/'yearly data'!$D$7*'yearly data'!W$7</f>
        <v>26154.680571411136</v>
      </c>
      <c r="R63" s="10">
        <f>$C63/'yearly data'!$D$7*'yearly data'!X$7</f>
        <v>0</v>
      </c>
      <c r="S63" s="10">
        <f>$C63/'yearly data'!$D$7*'yearly data'!Y$7</f>
        <v>16671.75039443847</v>
      </c>
      <c r="T63" s="10">
        <f>$C63/'yearly data'!$D$7*'yearly data'!Z$7</f>
        <v>5919.1062285278886</v>
      </c>
      <c r="U63" s="10">
        <f>$C63/'yearly data'!$D$7*'yearly data'!AA$7</f>
        <v>2099.4606709985073</v>
      </c>
      <c r="V63" s="10">
        <f>$C63/'yearly data'!$D$7*'yearly data'!AB$7</f>
        <v>6910.0682342836926</v>
      </c>
      <c r="W63" s="10">
        <f>$C63/'yearly data'!$D$7*'yearly data'!AC$7</f>
        <v>0</v>
      </c>
      <c r="X63" s="10">
        <f>$C63/'yearly data'!$D$7*'yearly data'!AD$7</f>
        <v>124223.85927874375</v>
      </c>
      <c r="Y63" s="10">
        <f>$C63/'yearly data'!$D$7*'yearly data'!AE$7</f>
        <v>11249.456609865112</v>
      </c>
      <c r="Z63" s="10">
        <f>$C63/'yearly data'!$D$7*'yearly data'!AF$7</f>
        <v>525514.57813475281</v>
      </c>
      <c r="AA63" s="10">
        <f>$C63/'yearly data'!$D$7*'yearly data'!AG$7</f>
        <v>549623.42552297411</v>
      </c>
      <c r="AB63" s="10">
        <f>$C63/'yearly data'!$D$7*'yearly data'!AH$7</f>
        <v>882.7084493309618</v>
      </c>
      <c r="AC63" s="10">
        <f>$C63/'yearly data'!$D$7*'yearly data'!AI$7</f>
        <v>255.9854503059789</v>
      </c>
      <c r="AD63" s="10">
        <f>$C63/'yearly data'!$D$7*'yearly data'!AJ$7</f>
        <v>841.3967914810986</v>
      </c>
      <c r="AE63" s="10">
        <f>$C63/'yearly data'!$D$7*'yearly data'!AK$7</f>
        <v>378.62855616649438</v>
      </c>
      <c r="AF63" s="10">
        <f>$C63/'yearly data'!$D$7*'yearly data'!AL$7</f>
        <v>179089.29141289971</v>
      </c>
      <c r="AG63" s="10">
        <f>$C63/'yearly data'!$D$7*'yearly data'!AM$7</f>
        <v>180813.39665371177</v>
      </c>
      <c r="AH63" s="10">
        <f>$C63/'yearly data'!$D$7*'yearly data'!AN$7</f>
        <v>33.396980338788218</v>
      </c>
      <c r="AI63" s="10">
        <f>$C63/'yearly data'!$D$7*'yearly data'!AO$7</f>
        <v>18.034369382945641</v>
      </c>
      <c r="AJ63" s="10">
        <f>$C63/'yearly data'!$D$7*'yearly data'!AP$7</f>
        <v>10.019094101636465</v>
      </c>
      <c r="AK63" s="10">
        <f>$C63/'yearly data'!$D$7*'yearly data'!AQ$7</f>
        <v>12.315829958822235</v>
      </c>
      <c r="AL63" s="10">
        <f>$C63/'yearly data'!$D$7*'yearly data'!AR$7</f>
        <v>6.7737064773522295</v>
      </c>
      <c r="AM63" s="10">
        <f>$C63/'yearly data'!$D$7*'yearly data'!AS$7</f>
        <v>2.7094825909408917</v>
      </c>
      <c r="AN63" s="10">
        <f>$C63/'yearly data'!$D$7*'yearly data'!AT$7</f>
        <v>12.799586883330926</v>
      </c>
      <c r="AO63" s="10">
        <f>$C63/'yearly data'!$D$7*'yearly data'!AU$7</f>
        <v>45.712810297610453</v>
      </c>
      <c r="AP63" s="10">
        <f>$C63/'yearly data'!$D$7*'yearly data'!AV$7</f>
        <v>4.5860748195013725</v>
      </c>
      <c r="AQ63" s="10">
        <f>$C63/'yearly data'!$D$7*'yearly data'!AW$7</f>
        <v>7.2489569727602339</v>
      </c>
      <c r="AR63" s="10">
        <f>$C63/'yearly data'!$D$7*'yearly data'!AX$7</f>
        <v>9.8748546516682776</v>
      </c>
      <c r="AS63" s="10">
        <f>$C63/'yearly data'!$D$7*'yearly data'!AY$7</f>
        <v>4.9189350886587304</v>
      </c>
      <c r="AT63" s="10">
        <f>$C63/'yearly data'!$D$7*'yearly data'!AZ$7</f>
        <v>14.793789740327007</v>
      </c>
      <c r="AU63" s="10">
        <f>$C63/'yearly data'!$D$7*'yearly data'!BA$7</f>
        <v>5.0298885117111825</v>
      </c>
      <c r="AV63" s="10">
        <f>$C63/'yearly data'!$D$7*'yearly data'!BB$7</f>
        <v>1.4146561439187701</v>
      </c>
      <c r="AW63" s="10">
        <f>$C63/'yearly data'!$D$7*'yearly data'!BC$7</f>
        <v>0.39610372029725566</v>
      </c>
      <c r="AX63" s="10">
        <f>$C63/'yearly data'!$D$7*'yearly data'!BD$7</f>
        <v>5.6586245756750806</v>
      </c>
    </row>
    <row r="64" spans="1:50">
      <c r="A64" s="11" t="s">
        <v>81</v>
      </c>
      <c r="B64" s="5" t="s">
        <v>16</v>
      </c>
      <c r="C64" s="9">
        <f>'yearly data'!$E$7/3</f>
        <v>1192.7603931561703</v>
      </c>
      <c r="D64" s="10">
        <f>$C64/'yearly data'!$D$7*'yearly data'!J$7</f>
        <v>73717.047446831624</v>
      </c>
      <c r="E64" s="10">
        <f>$C64/'yearly data'!$D$7*'yearly data'!K$7</f>
        <v>53076.271202960823</v>
      </c>
      <c r="F64" s="10">
        <f>$C64/'yearly data'!$D$7*'yearly data'!L$7</f>
        <v>22313.066236117364</v>
      </c>
      <c r="G64" s="10">
        <f>$C64/'yearly data'!$D$7*'yearly data'!M$7</f>
        <v>96030.113682948984</v>
      </c>
      <c r="H64" s="10">
        <f>$C64/'yearly data'!$D$7*'yearly data'!N$7</f>
        <v>13258.93405476808</v>
      </c>
      <c r="I64" s="10">
        <f>$C64/'yearly data'!$D$7*'yearly data'!O$7</f>
        <v>10849.913333453231</v>
      </c>
      <c r="J64" s="10">
        <f>$C64/'yearly data'!$D$7*'yearly data'!P$7</f>
        <v>29193.657844343459</v>
      </c>
      <c r="K64" s="10">
        <f>$C64/'yearly data'!$D$7*'yearly data'!Q$7</f>
        <v>284182.82038026006</v>
      </c>
      <c r="L64" s="10">
        <f>$C64/'yearly data'!$D$7*'yearly data'!R$7</f>
        <v>6222.1939958328385</v>
      </c>
      <c r="M64" s="10">
        <f>$C64/'yearly data'!$D$7*'yearly data'!S$7</f>
        <v>6555.4610942080544</v>
      </c>
      <c r="N64" s="10">
        <f>$C64/'yearly data'!$D$7*'yearly data'!T$7</f>
        <v>24645.307188679919</v>
      </c>
      <c r="O64" s="10">
        <f>$C64/'yearly data'!$D$7*'yearly data'!U$7</f>
        <v>10202.795985736977</v>
      </c>
      <c r="P64" s="10">
        <f>$C64/'yearly data'!$D$7*'yearly data'!V$7</f>
        <v>477.61750176645745</v>
      </c>
      <c r="Q64" s="10">
        <f>$C64/'yearly data'!$D$7*'yearly data'!W$7</f>
        <v>26154.680571411136</v>
      </c>
      <c r="R64" s="10">
        <f>$C64/'yearly data'!$D$7*'yearly data'!X$7</f>
        <v>0</v>
      </c>
      <c r="S64" s="10">
        <f>$C64/'yearly data'!$D$7*'yearly data'!Y$7</f>
        <v>16671.75039443847</v>
      </c>
      <c r="T64" s="10">
        <f>$C64/'yearly data'!$D$7*'yearly data'!Z$7</f>
        <v>5919.1062285278886</v>
      </c>
      <c r="U64" s="10">
        <f>$C64/'yearly data'!$D$7*'yearly data'!AA$7</f>
        <v>2099.4606709985073</v>
      </c>
      <c r="V64" s="10">
        <f>$C64/'yearly data'!$D$7*'yearly data'!AB$7</f>
        <v>6910.0682342836926</v>
      </c>
      <c r="W64" s="10">
        <f>$C64/'yearly data'!$D$7*'yearly data'!AC$7</f>
        <v>0</v>
      </c>
      <c r="X64" s="10">
        <f>$C64/'yearly data'!$D$7*'yearly data'!AD$7</f>
        <v>124223.85927874375</v>
      </c>
      <c r="Y64" s="10">
        <f>$C64/'yearly data'!$D$7*'yearly data'!AE$7</f>
        <v>11249.456609865112</v>
      </c>
      <c r="Z64" s="10">
        <f>$C64/'yearly data'!$D$7*'yearly data'!AF$7</f>
        <v>525514.57813475281</v>
      </c>
      <c r="AA64" s="10">
        <f>$C64/'yearly data'!$D$7*'yearly data'!AG$7</f>
        <v>549623.42552297411</v>
      </c>
      <c r="AB64" s="10">
        <f>$C64/'yearly data'!$D$7*'yearly data'!AH$7</f>
        <v>882.7084493309618</v>
      </c>
      <c r="AC64" s="10">
        <f>$C64/'yearly data'!$D$7*'yearly data'!AI$7</f>
        <v>255.9854503059789</v>
      </c>
      <c r="AD64" s="10">
        <f>$C64/'yearly data'!$D$7*'yearly data'!AJ$7</f>
        <v>841.3967914810986</v>
      </c>
      <c r="AE64" s="10">
        <f>$C64/'yearly data'!$D$7*'yearly data'!AK$7</f>
        <v>378.62855616649438</v>
      </c>
      <c r="AF64" s="10">
        <f>$C64/'yearly data'!$D$7*'yearly data'!AL$7</f>
        <v>179089.29141289971</v>
      </c>
      <c r="AG64" s="10">
        <f>$C64/'yearly data'!$D$7*'yearly data'!AM$7</f>
        <v>180813.39665371177</v>
      </c>
      <c r="AH64" s="10">
        <f>$C64/'yearly data'!$D$7*'yearly data'!AN$7</f>
        <v>33.396980338788218</v>
      </c>
      <c r="AI64" s="10">
        <f>$C64/'yearly data'!$D$7*'yearly data'!AO$7</f>
        <v>18.034369382945641</v>
      </c>
      <c r="AJ64" s="10">
        <f>$C64/'yearly data'!$D$7*'yearly data'!AP$7</f>
        <v>10.019094101636465</v>
      </c>
      <c r="AK64" s="10">
        <f>$C64/'yearly data'!$D$7*'yearly data'!AQ$7</f>
        <v>12.315829958822235</v>
      </c>
      <c r="AL64" s="10">
        <f>$C64/'yearly data'!$D$7*'yearly data'!AR$7</f>
        <v>6.7737064773522295</v>
      </c>
      <c r="AM64" s="10">
        <f>$C64/'yearly data'!$D$7*'yearly data'!AS$7</f>
        <v>2.7094825909408917</v>
      </c>
      <c r="AN64" s="10">
        <f>$C64/'yearly data'!$D$7*'yearly data'!AT$7</f>
        <v>12.799586883330926</v>
      </c>
      <c r="AO64" s="10">
        <f>$C64/'yearly data'!$D$7*'yearly data'!AU$7</f>
        <v>45.712810297610453</v>
      </c>
      <c r="AP64" s="10">
        <f>$C64/'yearly data'!$D$7*'yearly data'!AV$7</f>
        <v>4.5860748195013725</v>
      </c>
      <c r="AQ64" s="10">
        <f>$C64/'yearly data'!$D$7*'yearly data'!AW$7</f>
        <v>7.2489569727602339</v>
      </c>
      <c r="AR64" s="10">
        <f>$C64/'yearly data'!$D$7*'yearly data'!AX$7</f>
        <v>9.8748546516682776</v>
      </c>
      <c r="AS64" s="10">
        <f>$C64/'yearly data'!$D$7*'yearly data'!AY$7</f>
        <v>4.9189350886587304</v>
      </c>
      <c r="AT64" s="10">
        <f>$C64/'yearly data'!$D$7*'yearly data'!AZ$7</f>
        <v>14.793789740327007</v>
      </c>
      <c r="AU64" s="10">
        <f>$C64/'yearly data'!$D$7*'yearly data'!BA$7</f>
        <v>5.0298885117111825</v>
      </c>
      <c r="AV64" s="10">
        <f>$C64/'yearly data'!$D$7*'yearly data'!BB$7</f>
        <v>1.4146561439187701</v>
      </c>
      <c r="AW64" s="10">
        <f>$C64/'yearly data'!$D$7*'yearly data'!BC$7</f>
        <v>0.39610372029725566</v>
      </c>
      <c r="AX64" s="10">
        <f>$C64/'yearly data'!$D$7*'yearly data'!BD$7</f>
        <v>5.6586245756750806</v>
      </c>
    </row>
    <row r="65" spans="1:50">
      <c r="A65" s="11" t="s">
        <v>82</v>
      </c>
      <c r="B65" s="5" t="s">
        <v>16</v>
      </c>
      <c r="C65" s="9">
        <f>'yearly data'!$F$7/3</f>
        <v>1131.3029486712778</v>
      </c>
      <c r="D65" s="10">
        <f>$C65/'yearly data'!$D$7*'yearly data'!J$7</f>
        <v>69918.747824335136</v>
      </c>
      <c r="E65" s="10">
        <f>$C65/'yearly data'!$D$7*'yearly data'!K$7</f>
        <v>50341.495627214514</v>
      </c>
      <c r="F65" s="10">
        <f>$C65/'yearly data'!$D$7*'yearly data'!L$7</f>
        <v>21163.376795252134</v>
      </c>
      <c r="G65" s="10">
        <f>$C65/'yearly data'!$D$7*'yearly data'!M$7</f>
        <v>91082.124619587266</v>
      </c>
      <c r="H65" s="10">
        <f>$C65/'yearly data'!$D$7*'yearly data'!N$7</f>
        <v>12575.762306045312</v>
      </c>
      <c r="I65" s="10">
        <f>$C65/'yearly data'!$D$7*'yearly data'!O$7</f>
        <v>10290.86731701723</v>
      </c>
      <c r="J65" s="10">
        <f>$C65/'yearly data'!$D$7*'yearly data'!P$7</f>
        <v>27689.44323713964</v>
      </c>
      <c r="K65" s="10">
        <f>$C65/'yearly data'!$D$7*'yearly data'!Q$7</f>
        <v>269540.18971672386</v>
      </c>
      <c r="L65" s="10">
        <f>$C65/'yearly data'!$D$7*'yearly data'!R$7</f>
        <v>5901.5930232760147</v>
      </c>
      <c r="M65" s="10">
        <f>$C65/'yearly data'!$D$7*'yearly data'!S$7</f>
        <v>6217.6884044190392</v>
      </c>
      <c r="N65" s="10">
        <f>$C65/'yearly data'!$D$7*'yearly data'!T$7</f>
        <v>23375.448123060272</v>
      </c>
      <c r="O65" s="10">
        <f>$C65/'yearly data'!$D$7*'yearly data'!U$7</f>
        <v>9677.0929430454726</v>
      </c>
      <c r="P65" s="10">
        <f>$C65/'yearly data'!$D$7*'yearly data'!V$7</f>
        <v>453.00807369670616</v>
      </c>
      <c r="Q65" s="10">
        <f>$C65/'yearly data'!$D$7*'yearly data'!W$7</f>
        <v>24807.050453526146</v>
      </c>
      <c r="R65" s="10">
        <f>$C65/'yearly data'!$D$7*'yearly data'!X$7</f>
        <v>0</v>
      </c>
      <c r="S65" s="10">
        <f>$C65/'yearly data'!$D$7*'yearly data'!Y$7</f>
        <v>15812.731952669979</v>
      </c>
      <c r="T65" s="10">
        <f>$C65/'yearly data'!$D$7*'yearly data'!Z$7</f>
        <v>5614.1219713986329</v>
      </c>
      <c r="U65" s="10">
        <f>$C65/'yearly data'!$D$7*'yearly data'!AA$7</f>
        <v>1991.2851410459364</v>
      </c>
      <c r="V65" s="10">
        <f>$C65/'yearly data'!$D$7*'yearly data'!AB$7</f>
        <v>6554.0242732903425</v>
      </c>
      <c r="W65" s="10">
        <f>$C65/'yearly data'!$D$7*'yearly data'!AC$7</f>
        <v>0</v>
      </c>
      <c r="X65" s="10">
        <f>$C65/'yearly data'!$D$7*'yearly data'!AD$7</f>
        <v>117823.1764767932</v>
      </c>
      <c r="Y65" s="10">
        <f>$C65/'yearly data'!$D$7*'yearly data'!AE$7</f>
        <v>10669.823970273039</v>
      </c>
      <c r="Z65" s="10">
        <f>$C65/'yearly data'!$D$7*'yearly data'!AF$7</f>
        <v>498437.23452321865</v>
      </c>
      <c r="AA65" s="10">
        <f>$C65/'yearly data'!$D$7*'yearly data'!AG$7</f>
        <v>521303.86414628121</v>
      </c>
      <c r="AB65" s="10">
        <f>$C65/'yearly data'!$D$7*'yearly data'!AH$7</f>
        <v>837.22655218517002</v>
      </c>
      <c r="AC65" s="10">
        <f>$C65/'yearly data'!$D$7*'yearly data'!AI$7</f>
        <v>242.79570013369931</v>
      </c>
      <c r="AD65" s="10">
        <f>$C65/'yearly data'!$D$7*'yearly data'!AJ$7</f>
        <v>798.04349361933293</v>
      </c>
      <c r="AE65" s="10">
        <f>$C65/'yearly data'!$D$7*'yearly data'!AK$7</f>
        <v>359.11957212869982</v>
      </c>
      <c r="AF65" s="10">
        <f>$C65/'yearly data'!$D$7*'yearly data'!AL$7</f>
        <v>169861.64582037379</v>
      </c>
      <c r="AG65" s="10">
        <f>$C65/'yearly data'!$D$7*'yearly data'!AM$7</f>
        <v>171496.91586617831</v>
      </c>
      <c r="AH65" s="10">
        <f>$C65/'yearly data'!$D$7*'yearly data'!AN$7</f>
        <v>31.67618790058275</v>
      </c>
      <c r="AI65" s="10">
        <f>$C65/'yearly data'!$D$7*'yearly data'!AO$7</f>
        <v>17.105141466314688</v>
      </c>
      <c r="AJ65" s="10">
        <f>$C65/'yearly data'!$D$7*'yearly data'!AP$7</f>
        <v>9.5028563701748237</v>
      </c>
      <c r="AK65" s="10">
        <f>$C65/'yearly data'!$D$7*'yearly data'!AQ$7</f>
        <v>11.681252016493971</v>
      </c>
      <c r="AL65" s="10">
        <f>$C65/'yearly data'!$D$7*'yearly data'!AR$7</f>
        <v>6.4246886090716844</v>
      </c>
      <c r="AM65" s="10">
        <f>$C65/'yearly data'!$D$7*'yearly data'!AS$7</f>
        <v>2.5698754436286739</v>
      </c>
      <c r="AN65" s="10">
        <f>$C65/'yearly data'!$D$7*'yearly data'!AT$7</f>
        <v>12.140083176781481</v>
      </c>
      <c r="AO65" s="10">
        <f>$C65/'yearly data'!$D$7*'yearly data'!AU$7</f>
        <v>43.357439917076725</v>
      </c>
      <c r="AP65" s="10">
        <f>$C65/'yearly data'!$D$7*'yearly data'!AV$7</f>
        <v>4.3497755256614186</v>
      </c>
      <c r="AQ65" s="10">
        <f>$C65/'yearly data'!$D$7*'yearly data'!AW$7</f>
        <v>6.8754516373357912</v>
      </c>
      <c r="AR65" s="10">
        <f>$C65/'yearly data'!$D$7*'yearly data'!AX$7</f>
        <v>9.3660489141257965</v>
      </c>
      <c r="AS65" s="10">
        <f>$C65/'yearly data'!$D$7*'yearly data'!AY$7</f>
        <v>4.665485039620715</v>
      </c>
      <c r="AT65" s="10">
        <f>$C65/'yearly data'!$D$7*'yearly data'!AZ$7</f>
        <v>14.031533953746512</v>
      </c>
      <c r="AU65" s="10">
        <f>$C65/'yearly data'!$D$7*'yearly data'!BA$7</f>
        <v>4.7707215442738145</v>
      </c>
      <c r="AV65" s="10">
        <f>$C65/'yearly data'!$D$7*'yearly data'!BB$7</f>
        <v>1.3417654343270102</v>
      </c>
      <c r="AW65" s="10">
        <f>$C65/'yearly data'!$D$7*'yearly data'!BC$7</f>
        <v>0.37569432161156291</v>
      </c>
      <c r="AX65" s="10">
        <f>$C65/'yearly data'!$D$7*'yearly data'!BD$7</f>
        <v>5.3670617373080409</v>
      </c>
    </row>
    <row r="66" spans="1:50">
      <c r="A66" s="11" t="s">
        <v>83</v>
      </c>
      <c r="B66" s="5" t="s">
        <v>16</v>
      </c>
      <c r="C66" s="9">
        <f>'yearly data'!$F$7/3</f>
        <v>1131.3029486712778</v>
      </c>
      <c r="D66" s="10">
        <f>$C66/'yearly data'!$D$7*'yearly data'!J$7</f>
        <v>69918.747824335136</v>
      </c>
      <c r="E66" s="10">
        <f>$C66/'yearly data'!$D$7*'yearly data'!K$7</f>
        <v>50341.495627214514</v>
      </c>
      <c r="F66" s="10">
        <f>$C66/'yearly data'!$D$7*'yearly data'!L$7</f>
        <v>21163.376795252134</v>
      </c>
      <c r="G66" s="10">
        <f>$C66/'yearly data'!$D$7*'yearly data'!M$7</f>
        <v>91082.124619587266</v>
      </c>
      <c r="H66" s="10">
        <f>$C66/'yearly data'!$D$7*'yearly data'!N$7</f>
        <v>12575.762306045312</v>
      </c>
      <c r="I66" s="10">
        <f>$C66/'yearly data'!$D$7*'yearly data'!O$7</f>
        <v>10290.86731701723</v>
      </c>
      <c r="J66" s="10">
        <f>$C66/'yearly data'!$D$7*'yearly data'!P$7</f>
        <v>27689.44323713964</v>
      </c>
      <c r="K66" s="10">
        <f>$C66/'yearly data'!$D$7*'yearly data'!Q$7</f>
        <v>269540.18971672386</v>
      </c>
      <c r="L66" s="10">
        <f>$C66/'yearly data'!$D$7*'yearly data'!R$7</f>
        <v>5901.5930232760147</v>
      </c>
      <c r="M66" s="10">
        <f>$C66/'yearly data'!$D$7*'yearly data'!S$7</f>
        <v>6217.6884044190392</v>
      </c>
      <c r="N66" s="10">
        <f>$C66/'yearly data'!$D$7*'yearly data'!T$7</f>
        <v>23375.448123060272</v>
      </c>
      <c r="O66" s="10">
        <f>$C66/'yearly data'!$D$7*'yearly data'!U$7</f>
        <v>9677.0929430454726</v>
      </c>
      <c r="P66" s="10">
        <f>$C66/'yearly data'!$D$7*'yearly data'!V$7</f>
        <v>453.00807369670616</v>
      </c>
      <c r="Q66" s="10">
        <f>$C66/'yearly data'!$D$7*'yearly data'!W$7</f>
        <v>24807.050453526146</v>
      </c>
      <c r="R66" s="10">
        <f>$C66/'yearly data'!$D$7*'yearly data'!X$7</f>
        <v>0</v>
      </c>
      <c r="S66" s="10">
        <f>$C66/'yearly data'!$D$7*'yearly data'!Y$7</f>
        <v>15812.731952669979</v>
      </c>
      <c r="T66" s="10">
        <f>$C66/'yearly data'!$D$7*'yearly data'!Z$7</f>
        <v>5614.1219713986329</v>
      </c>
      <c r="U66" s="10">
        <f>$C66/'yearly data'!$D$7*'yearly data'!AA$7</f>
        <v>1991.2851410459364</v>
      </c>
      <c r="V66" s="10">
        <f>$C66/'yearly data'!$D$7*'yearly data'!AB$7</f>
        <v>6554.0242732903425</v>
      </c>
      <c r="W66" s="10">
        <f>$C66/'yearly data'!$D$7*'yearly data'!AC$7</f>
        <v>0</v>
      </c>
      <c r="X66" s="10">
        <f>$C66/'yearly data'!$D$7*'yearly data'!AD$7</f>
        <v>117823.1764767932</v>
      </c>
      <c r="Y66" s="10">
        <f>$C66/'yearly data'!$D$7*'yearly data'!AE$7</f>
        <v>10669.823970273039</v>
      </c>
      <c r="Z66" s="10">
        <f>$C66/'yearly data'!$D$7*'yearly data'!AF$7</f>
        <v>498437.23452321865</v>
      </c>
      <c r="AA66" s="10">
        <f>$C66/'yearly data'!$D$7*'yearly data'!AG$7</f>
        <v>521303.86414628121</v>
      </c>
      <c r="AB66" s="10">
        <f>$C66/'yearly data'!$D$7*'yearly data'!AH$7</f>
        <v>837.22655218517002</v>
      </c>
      <c r="AC66" s="10">
        <f>$C66/'yearly data'!$D$7*'yearly data'!AI$7</f>
        <v>242.79570013369931</v>
      </c>
      <c r="AD66" s="10">
        <f>$C66/'yearly data'!$D$7*'yearly data'!AJ$7</f>
        <v>798.04349361933293</v>
      </c>
      <c r="AE66" s="10">
        <f>$C66/'yearly data'!$D$7*'yearly data'!AK$7</f>
        <v>359.11957212869982</v>
      </c>
      <c r="AF66" s="10">
        <f>$C66/'yearly data'!$D$7*'yearly data'!AL$7</f>
        <v>169861.64582037379</v>
      </c>
      <c r="AG66" s="10">
        <f>$C66/'yearly data'!$D$7*'yearly data'!AM$7</f>
        <v>171496.91586617831</v>
      </c>
      <c r="AH66" s="10">
        <f>$C66/'yearly data'!$D$7*'yearly data'!AN$7</f>
        <v>31.67618790058275</v>
      </c>
      <c r="AI66" s="10">
        <f>$C66/'yearly data'!$D$7*'yearly data'!AO$7</f>
        <v>17.105141466314688</v>
      </c>
      <c r="AJ66" s="10">
        <f>$C66/'yearly data'!$D$7*'yearly data'!AP$7</f>
        <v>9.5028563701748237</v>
      </c>
      <c r="AK66" s="10">
        <f>$C66/'yearly data'!$D$7*'yearly data'!AQ$7</f>
        <v>11.681252016493971</v>
      </c>
      <c r="AL66" s="10">
        <f>$C66/'yearly data'!$D$7*'yearly data'!AR$7</f>
        <v>6.4246886090716844</v>
      </c>
      <c r="AM66" s="10">
        <f>$C66/'yearly data'!$D$7*'yearly data'!AS$7</f>
        <v>2.5698754436286739</v>
      </c>
      <c r="AN66" s="10">
        <f>$C66/'yearly data'!$D$7*'yearly data'!AT$7</f>
        <v>12.140083176781481</v>
      </c>
      <c r="AO66" s="10">
        <f>$C66/'yearly data'!$D$7*'yearly data'!AU$7</f>
        <v>43.357439917076725</v>
      </c>
      <c r="AP66" s="10">
        <f>$C66/'yearly data'!$D$7*'yearly data'!AV$7</f>
        <v>4.3497755256614186</v>
      </c>
      <c r="AQ66" s="10">
        <f>$C66/'yearly data'!$D$7*'yearly data'!AW$7</f>
        <v>6.8754516373357912</v>
      </c>
      <c r="AR66" s="10">
        <f>$C66/'yearly data'!$D$7*'yearly data'!AX$7</f>
        <v>9.3660489141257965</v>
      </c>
      <c r="AS66" s="10">
        <f>$C66/'yearly data'!$D$7*'yearly data'!AY$7</f>
        <v>4.665485039620715</v>
      </c>
      <c r="AT66" s="10">
        <f>$C66/'yearly data'!$D$7*'yearly data'!AZ$7</f>
        <v>14.031533953746512</v>
      </c>
      <c r="AU66" s="10">
        <f>$C66/'yearly data'!$D$7*'yearly data'!BA$7</f>
        <v>4.7707215442738145</v>
      </c>
      <c r="AV66" s="10">
        <f>$C66/'yearly data'!$D$7*'yearly data'!BB$7</f>
        <v>1.3417654343270102</v>
      </c>
      <c r="AW66" s="10">
        <f>$C66/'yearly data'!$D$7*'yearly data'!BC$7</f>
        <v>0.37569432161156291</v>
      </c>
      <c r="AX66" s="10">
        <f>$C66/'yearly data'!$D$7*'yearly data'!BD$7</f>
        <v>5.3670617373080409</v>
      </c>
    </row>
    <row r="67" spans="1:50">
      <c r="A67" s="11" t="s">
        <v>84</v>
      </c>
      <c r="B67" s="5" t="s">
        <v>16</v>
      </c>
      <c r="C67" s="9">
        <f>'yearly data'!$F$7/3</f>
        <v>1131.3029486712778</v>
      </c>
      <c r="D67" s="10">
        <f>$C67/'yearly data'!$D$7*'yearly data'!J$7</f>
        <v>69918.747824335136</v>
      </c>
      <c r="E67" s="10">
        <f>$C67/'yearly data'!$D$7*'yearly data'!K$7</f>
        <v>50341.495627214514</v>
      </c>
      <c r="F67" s="10">
        <f>$C67/'yearly data'!$D$7*'yearly data'!L$7</f>
        <v>21163.376795252134</v>
      </c>
      <c r="G67" s="10">
        <f>$C67/'yearly data'!$D$7*'yearly data'!M$7</f>
        <v>91082.124619587266</v>
      </c>
      <c r="H67" s="10">
        <f>$C67/'yearly data'!$D$7*'yearly data'!N$7</f>
        <v>12575.762306045312</v>
      </c>
      <c r="I67" s="10">
        <f>$C67/'yearly data'!$D$7*'yearly data'!O$7</f>
        <v>10290.86731701723</v>
      </c>
      <c r="J67" s="10">
        <f>$C67/'yearly data'!$D$7*'yearly data'!P$7</f>
        <v>27689.44323713964</v>
      </c>
      <c r="K67" s="10">
        <f>$C67/'yearly data'!$D$7*'yearly data'!Q$7</f>
        <v>269540.18971672386</v>
      </c>
      <c r="L67" s="10">
        <f>$C67/'yearly data'!$D$7*'yearly data'!R$7</f>
        <v>5901.5930232760147</v>
      </c>
      <c r="M67" s="10">
        <f>$C67/'yearly data'!$D$7*'yearly data'!S$7</f>
        <v>6217.6884044190392</v>
      </c>
      <c r="N67" s="10">
        <f>$C67/'yearly data'!$D$7*'yearly data'!T$7</f>
        <v>23375.448123060272</v>
      </c>
      <c r="O67" s="10">
        <f>$C67/'yearly data'!$D$7*'yearly data'!U$7</f>
        <v>9677.0929430454726</v>
      </c>
      <c r="P67" s="10">
        <f>$C67/'yearly data'!$D$7*'yearly data'!V$7</f>
        <v>453.00807369670616</v>
      </c>
      <c r="Q67" s="10">
        <f>$C67/'yearly data'!$D$7*'yearly data'!W$7</f>
        <v>24807.050453526146</v>
      </c>
      <c r="R67" s="10">
        <f>$C67/'yearly data'!$D$7*'yearly data'!X$7</f>
        <v>0</v>
      </c>
      <c r="S67" s="10">
        <f>$C67/'yearly data'!$D$7*'yearly data'!Y$7</f>
        <v>15812.731952669979</v>
      </c>
      <c r="T67" s="10">
        <f>$C67/'yearly data'!$D$7*'yearly data'!Z$7</f>
        <v>5614.1219713986329</v>
      </c>
      <c r="U67" s="10">
        <f>$C67/'yearly data'!$D$7*'yearly data'!AA$7</f>
        <v>1991.2851410459364</v>
      </c>
      <c r="V67" s="10">
        <f>$C67/'yearly data'!$D$7*'yearly data'!AB$7</f>
        <v>6554.0242732903425</v>
      </c>
      <c r="W67" s="10">
        <f>$C67/'yearly data'!$D$7*'yearly data'!AC$7</f>
        <v>0</v>
      </c>
      <c r="X67" s="10">
        <f>$C67/'yearly data'!$D$7*'yearly data'!AD$7</f>
        <v>117823.1764767932</v>
      </c>
      <c r="Y67" s="10">
        <f>$C67/'yearly data'!$D$7*'yearly data'!AE$7</f>
        <v>10669.823970273039</v>
      </c>
      <c r="Z67" s="10">
        <f>$C67/'yearly data'!$D$7*'yearly data'!AF$7</f>
        <v>498437.23452321865</v>
      </c>
      <c r="AA67" s="10">
        <f>$C67/'yearly data'!$D$7*'yearly data'!AG$7</f>
        <v>521303.86414628121</v>
      </c>
      <c r="AB67" s="10">
        <f>$C67/'yearly data'!$D$7*'yearly data'!AH$7</f>
        <v>837.22655218517002</v>
      </c>
      <c r="AC67" s="10">
        <f>$C67/'yearly data'!$D$7*'yearly data'!AI$7</f>
        <v>242.79570013369931</v>
      </c>
      <c r="AD67" s="10">
        <f>$C67/'yearly data'!$D$7*'yearly data'!AJ$7</f>
        <v>798.04349361933293</v>
      </c>
      <c r="AE67" s="10">
        <f>$C67/'yearly data'!$D$7*'yearly data'!AK$7</f>
        <v>359.11957212869982</v>
      </c>
      <c r="AF67" s="10">
        <f>$C67/'yearly data'!$D$7*'yearly data'!AL$7</f>
        <v>169861.64582037379</v>
      </c>
      <c r="AG67" s="10">
        <f>$C67/'yearly data'!$D$7*'yearly data'!AM$7</f>
        <v>171496.91586617831</v>
      </c>
      <c r="AH67" s="10">
        <f>$C67/'yearly data'!$D$7*'yearly data'!AN$7</f>
        <v>31.67618790058275</v>
      </c>
      <c r="AI67" s="10">
        <f>$C67/'yearly data'!$D$7*'yearly data'!AO$7</f>
        <v>17.105141466314688</v>
      </c>
      <c r="AJ67" s="10">
        <f>$C67/'yearly data'!$D$7*'yearly data'!AP$7</f>
        <v>9.5028563701748237</v>
      </c>
      <c r="AK67" s="10">
        <f>$C67/'yearly data'!$D$7*'yearly data'!AQ$7</f>
        <v>11.681252016493971</v>
      </c>
      <c r="AL67" s="10">
        <f>$C67/'yearly data'!$D$7*'yearly data'!AR$7</f>
        <v>6.4246886090716844</v>
      </c>
      <c r="AM67" s="10">
        <f>$C67/'yearly data'!$D$7*'yearly data'!AS$7</f>
        <v>2.5698754436286739</v>
      </c>
      <c r="AN67" s="10">
        <f>$C67/'yearly data'!$D$7*'yearly data'!AT$7</f>
        <v>12.140083176781481</v>
      </c>
      <c r="AO67" s="10">
        <f>$C67/'yearly data'!$D$7*'yearly data'!AU$7</f>
        <v>43.357439917076725</v>
      </c>
      <c r="AP67" s="10">
        <f>$C67/'yearly data'!$D$7*'yearly data'!AV$7</f>
        <v>4.3497755256614186</v>
      </c>
      <c r="AQ67" s="10">
        <f>$C67/'yearly data'!$D$7*'yearly data'!AW$7</f>
        <v>6.8754516373357912</v>
      </c>
      <c r="AR67" s="10">
        <f>$C67/'yearly data'!$D$7*'yearly data'!AX$7</f>
        <v>9.3660489141257965</v>
      </c>
      <c r="AS67" s="10">
        <f>$C67/'yearly data'!$D$7*'yearly data'!AY$7</f>
        <v>4.665485039620715</v>
      </c>
      <c r="AT67" s="10">
        <f>$C67/'yearly data'!$D$7*'yearly data'!AZ$7</f>
        <v>14.031533953746512</v>
      </c>
      <c r="AU67" s="10">
        <f>$C67/'yearly data'!$D$7*'yearly data'!BA$7</f>
        <v>4.7707215442738145</v>
      </c>
      <c r="AV67" s="10">
        <f>$C67/'yearly data'!$D$7*'yearly data'!BB$7</f>
        <v>1.3417654343270102</v>
      </c>
      <c r="AW67" s="10">
        <f>$C67/'yearly data'!$D$7*'yearly data'!BC$7</f>
        <v>0.37569432161156291</v>
      </c>
      <c r="AX67" s="10">
        <f>$C67/'yearly data'!$D$7*'yearly data'!BD$7</f>
        <v>5.3670617373080409</v>
      </c>
    </row>
    <row r="68" spans="1:50">
      <c r="A68" s="11" t="s">
        <v>85</v>
      </c>
      <c r="B68" s="5" t="s">
        <v>16</v>
      </c>
      <c r="C68" s="9">
        <f>'yearly data'!$G$7/3</f>
        <v>1207.5321077539136</v>
      </c>
      <c r="D68" s="10">
        <f>$C68/'yearly data'!$D$7*'yearly data'!J$7</f>
        <v>74629.994583675667</v>
      </c>
      <c r="E68" s="10">
        <f>$C68/'yearly data'!$D$7*'yearly data'!K$7</f>
        <v>53733.593104845859</v>
      </c>
      <c r="F68" s="10">
        <f>$C68/'yearly data'!$D$7*'yearly data'!L$7</f>
        <v>22589.401909343658</v>
      </c>
      <c r="G68" s="10">
        <f>$C68/'yearly data'!$D$7*'yearly data'!M$7</f>
        <v>97219.396493019318</v>
      </c>
      <c r="H68" s="10">
        <f>$C68/'yearly data'!$D$7*'yearly data'!N$7</f>
        <v>13423.139029087419</v>
      </c>
      <c r="I68" s="10">
        <f>$C68/'yearly data'!$D$7*'yearly data'!O$7</f>
        <v>10984.283844153979</v>
      </c>
      <c r="J68" s="10">
        <f>$C68/'yearly data'!$D$7*'yearly data'!P$7</f>
        <v>29555.206051523364</v>
      </c>
      <c r="K68" s="10">
        <f>$C68/'yearly data'!$D$7*'yearly data'!Q$7</f>
        <v>287702.27620753727</v>
      </c>
      <c r="L68" s="10">
        <f>$C68/'yearly data'!$D$7*'yearly data'!R$7</f>
        <v>6299.2526191788265</v>
      </c>
      <c r="M68" s="10">
        <f>$C68/'yearly data'!$D$7*'yearly data'!S$7</f>
        <v>6636.6470565319842</v>
      </c>
      <c r="N68" s="10">
        <f>$C68/'yearly data'!$D$7*'yearly data'!T$7</f>
        <v>24950.526448183973</v>
      </c>
      <c r="O68" s="10">
        <f>$C68/'yearly data'!$D$7*'yearly data'!U$7</f>
        <v>10329.152286017459</v>
      </c>
      <c r="P68" s="10">
        <f>$C68/'yearly data'!$D$7*'yearly data'!V$7</f>
        <v>483.53254510916304</v>
      </c>
      <c r="Q68" s="10">
        <f>$C68/'yearly data'!$D$7*'yearly data'!W$7</f>
        <v>26478.592632050328</v>
      </c>
      <c r="R68" s="10">
        <f>$C68/'yearly data'!$D$7*'yearly data'!X$7</f>
        <v>0</v>
      </c>
      <c r="S68" s="10">
        <f>$C68/'yearly data'!$D$7*'yearly data'!Y$7</f>
        <v>16878.221316917545</v>
      </c>
      <c r="T68" s="10">
        <f>$C68/'yearly data'!$D$7*'yearly data'!Z$7</f>
        <v>5992.4112681512916</v>
      </c>
      <c r="U68" s="10">
        <f>$C68/'yearly data'!$D$7*'yearly data'!AA$7</f>
        <v>2125.4613950493067</v>
      </c>
      <c r="V68" s="10">
        <f>$C68/'yearly data'!$D$7*'yearly data'!AB$7</f>
        <v>6995.645820858037</v>
      </c>
      <c r="W68" s="10">
        <f>$C68/'yearly data'!$D$7*'yearly data'!AC$7</f>
        <v>0</v>
      </c>
      <c r="X68" s="10">
        <f>$C68/'yearly data'!$D$7*'yearly data'!AD$7</f>
        <v>125762.30690495997</v>
      </c>
      <c r="Y68" s="10">
        <f>$C68/'yearly data'!$D$7*'yearly data'!AE$7</f>
        <v>11388.775255398697</v>
      </c>
      <c r="Z68" s="10">
        <f>$C68/'yearly data'!$D$7*'yearly data'!AF$7</f>
        <v>532022.8017559438</v>
      </c>
      <c r="AA68" s="10">
        <f>$C68/'yearly data'!$D$7*'yearly data'!AG$7</f>
        <v>556430.22462918528</v>
      </c>
      <c r="AB68" s="10">
        <f>$C68/'yearly data'!$D$7*'yearly data'!AH$7</f>
        <v>893.64033251667911</v>
      </c>
      <c r="AC68" s="10">
        <f>$C68/'yearly data'!$D$7*'yearly data'!AI$7</f>
        <v>259.15569642983695</v>
      </c>
      <c r="AD68" s="10">
        <f>$C68/'yearly data'!$D$7*'yearly data'!AJ$7</f>
        <v>851.81705135770937</v>
      </c>
      <c r="AE68" s="10">
        <f>$C68/'yearly data'!$D$7*'yearly data'!AK$7</f>
        <v>383.31767311096922</v>
      </c>
      <c r="AF68" s="10">
        <f>$C68/'yearly data'!$D$7*'yearly data'!AL$7</f>
        <v>181307.21876481595</v>
      </c>
      <c r="AG68" s="10">
        <f>$C68/'yearly data'!$D$7*'yearly data'!AM$7</f>
        <v>183052.67614869034</v>
      </c>
      <c r="AH68" s="10">
        <f>$C68/'yearly data'!$D$7*'yearly data'!AN$7</f>
        <v>33.810584500044463</v>
      </c>
      <c r="AI68" s="10">
        <f>$C68/'yearly data'!$D$7*'yearly data'!AO$7</f>
        <v>18.257715630024013</v>
      </c>
      <c r="AJ68" s="10">
        <f>$C68/'yearly data'!$D$7*'yearly data'!AP$7</f>
        <v>10.143175350013337</v>
      </c>
      <c r="AK68" s="10">
        <f>$C68/'yearly data'!$D$7*'yearly data'!AQ$7</f>
        <v>12.468355081411746</v>
      </c>
      <c r="AL68" s="10">
        <f>$C68/'yearly data'!$D$7*'yearly data'!AR$7</f>
        <v>6.8575952947764609</v>
      </c>
      <c r="AM68" s="10">
        <f>$C68/'yearly data'!$D$7*'yearly data'!AS$7</f>
        <v>2.7430381179105843</v>
      </c>
      <c r="AN68" s="10">
        <f>$C68/'yearly data'!$D$7*'yearly data'!AT$7</f>
        <v>12.958103082807737</v>
      </c>
      <c r="AO68" s="10">
        <f>$C68/'yearly data'!$D$7*'yearly data'!AU$7</f>
        <v>46.278939581456207</v>
      </c>
      <c r="AP68" s="10">
        <f>$C68/'yearly data'!$D$7*'yearly data'!AV$7</f>
        <v>4.6428709612464161</v>
      </c>
      <c r="AQ68" s="10">
        <f>$C68/'yearly data'!$D$7*'yearly data'!AW$7</f>
        <v>7.338731519389496</v>
      </c>
      <c r="AR68" s="10">
        <f>$C68/'yearly data'!$D$7*'yearly data'!AX$7</f>
        <v>9.9971495697805892</v>
      </c>
      <c r="AS68" s="10">
        <f>$C68/'yearly data'!$D$7*'yearly data'!AY$7</f>
        <v>4.9798535310143004</v>
      </c>
      <c r="AT68" s="10">
        <f>$C68/'yearly data'!$D$7*'yearly data'!AZ$7</f>
        <v>14.97700310079489</v>
      </c>
      <c r="AU68" s="10">
        <f>$C68/'yearly data'!$D$7*'yearly data'!BA$7</f>
        <v>5.0921810542702621</v>
      </c>
      <c r="AV68" s="10">
        <f>$C68/'yearly data'!$D$7*'yearly data'!BB$7</f>
        <v>1.4321759215135113</v>
      </c>
      <c r="AW68" s="10">
        <f>$C68/'yearly data'!$D$7*'yearly data'!BC$7</f>
        <v>0.40100925802378323</v>
      </c>
      <c r="AX68" s="10">
        <f>$C68/'yearly data'!$D$7*'yearly data'!BD$7</f>
        <v>5.728703686054045</v>
      </c>
    </row>
    <row r="69" spans="1:50">
      <c r="A69" s="11" t="s">
        <v>86</v>
      </c>
      <c r="B69" s="5" t="s">
        <v>16</v>
      </c>
      <c r="C69" s="9">
        <f>'yearly data'!$G$7/3</f>
        <v>1207.5321077539136</v>
      </c>
      <c r="D69" s="10">
        <f>$C69/'yearly data'!$D$7*'yearly data'!J$7</f>
        <v>74629.994583675667</v>
      </c>
      <c r="E69" s="10">
        <f>$C69/'yearly data'!$D$7*'yearly data'!K$7</f>
        <v>53733.593104845859</v>
      </c>
      <c r="F69" s="10">
        <f>$C69/'yearly data'!$D$7*'yearly data'!L$7</f>
        <v>22589.401909343658</v>
      </c>
      <c r="G69" s="10">
        <f>$C69/'yearly data'!$D$7*'yearly data'!M$7</f>
        <v>97219.396493019318</v>
      </c>
      <c r="H69" s="10">
        <f>$C69/'yearly data'!$D$7*'yearly data'!N$7</f>
        <v>13423.139029087419</v>
      </c>
      <c r="I69" s="10">
        <f>$C69/'yearly data'!$D$7*'yearly data'!O$7</f>
        <v>10984.283844153979</v>
      </c>
      <c r="J69" s="10">
        <f>$C69/'yearly data'!$D$7*'yearly data'!P$7</f>
        <v>29555.206051523364</v>
      </c>
      <c r="K69" s="10">
        <f>$C69/'yearly data'!$D$7*'yearly data'!Q$7</f>
        <v>287702.27620753727</v>
      </c>
      <c r="L69" s="10">
        <f>$C69/'yearly data'!$D$7*'yearly data'!R$7</f>
        <v>6299.2526191788265</v>
      </c>
      <c r="M69" s="10">
        <f>$C69/'yearly data'!$D$7*'yearly data'!S$7</f>
        <v>6636.6470565319842</v>
      </c>
      <c r="N69" s="10">
        <f>$C69/'yearly data'!$D$7*'yearly data'!T$7</f>
        <v>24950.526448183973</v>
      </c>
      <c r="O69" s="10">
        <f>$C69/'yearly data'!$D$7*'yearly data'!U$7</f>
        <v>10329.152286017459</v>
      </c>
      <c r="P69" s="10">
        <f>$C69/'yearly data'!$D$7*'yearly data'!V$7</f>
        <v>483.53254510916304</v>
      </c>
      <c r="Q69" s="10">
        <f>$C69/'yearly data'!$D$7*'yearly data'!W$7</f>
        <v>26478.592632050328</v>
      </c>
      <c r="R69" s="10">
        <f>$C69/'yearly data'!$D$7*'yearly data'!X$7</f>
        <v>0</v>
      </c>
      <c r="S69" s="10">
        <f>$C69/'yearly data'!$D$7*'yearly data'!Y$7</f>
        <v>16878.221316917545</v>
      </c>
      <c r="T69" s="10">
        <f>$C69/'yearly data'!$D$7*'yearly data'!Z$7</f>
        <v>5992.4112681512916</v>
      </c>
      <c r="U69" s="10">
        <f>$C69/'yearly data'!$D$7*'yearly data'!AA$7</f>
        <v>2125.4613950493067</v>
      </c>
      <c r="V69" s="10">
        <f>$C69/'yearly data'!$D$7*'yearly data'!AB$7</f>
        <v>6995.645820858037</v>
      </c>
      <c r="W69" s="10">
        <f>$C69/'yearly data'!$D$7*'yearly data'!AC$7</f>
        <v>0</v>
      </c>
      <c r="X69" s="10">
        <f>$C69/'yearly data'!$D$7*'yearly data'!AD$7</f>
        <v>125762.30690495997</v>
      </c>
      <c r="Y69" s="10">
        <f>$C69/'yearly data'!$D$7*'yearly data'!AE$7</f>
        <v>11388.775255398697</v>
      </c>
      <c r="Z69" s="10">
        <f>$C69/'yearly data'!$D$7*'yearly data'!AF$7</f>
        <v>532022.8017559438</v>
      </c>
      <c r="AA69" s="10">
        <f>$C69/'yearly data'!$D$7*'yearly data'!AG$7</f>
        <v>556430.22462918528</v>
      </c>
      <c r="AB69" s="10">
        <f>$C69/'yearly data'!$D$7*'yearly data'!AH$7</f>
        <v>893.64033251667911</v>
      </c>
      <c r="AC69" s="10">
        <f>$C69/'yearly data'!$D$7*'yearly data'!AI$7</f>
        <v>259.15569642983695</v>
      </c>
      <c r="AD69" s="10">
        <f>$C69/'yearly data'!$D$7*'yearly data'!AJ$7</f>
        <v>851.81705135770937</v>
      </c>
      <c r="AE69" s="10">
        <f>$C69/'yearly data'!$D$7*'yearly data'!AK$7</f>
        <v>383.31767311096922</v>
      </c>
      <c r="AF69" s="10">
        <f>$C69/'yearly data'!$D$7*'yearly data'!AL$7</f>
        <v>181307.21876481595</v>
      </c>
      <c r="AG69" s="10">
        <f>$C69/'yearly data'!$D$7*'yearly data'!AM$7</f>
        <v>183052.67614869034</v>
      </c>
      <c r="AH69" s="10">
        <f>$C69/'yearly data'!$D$7*'yearly data'!AN$7</f>
        <v>33.810584500044463</v>
      </c>
      <c r="AI69" s="10">
        <f>$C69/'yearly data'!$D$7*'yearly data'!AO$7</f>
        <v>18.257715630024013</v>
      </c>
      <c r="AJ69" s="10">
        <f>$C69/'yearly data'!$D$7*'yearly data'!AP$7</f>
        <v>10.143175350013337</v>
      </c>
      <c r="AK69" s="10">
        <f>$C69/'yearly data'!$D$7*'yearly data'!AQ$7</f>
        <v>12.468355081411746</v>
      </c>
      <c r="AL69" s="10">
        <f>$C69/'yearly data'!$D$7*'yearly data'!AR$7</f>
        <v>6.8575952947764609</v>
      </c>
      <c r="AM69" s="10">
        <f>$C69/'yearly data'!$D$7*'yearly data'!AS$7</f>
        <v>2.7430381179105843</v>
      </c>
      <c r="AN69" s="10">
        <f>$C69/'yearly data'!$D$7*'yearly data'!AT$7</f>
        <v>12.958103082807737</v>
      </c>
      <c r="AO69" s="10">
        <f>$C69/'yearly data'!$D$7*'yearly data'!AU$7</f>
        <v>46.278939581456207</v>
      </c>
      <c r="AP69" s="10">
        <f>$C69/'yearly data'!$D$7*'yearly data'!AV$7</f>
        <v>4.6428709612464161</v>
      </c>
      <c r="AQ69" s="10">
        <f>$C69/'yearly data'!$D$7*'yearly data'!AW$7</f>
        <v>7.338731519389496</v>
      </c>
      <c r="AR69" s="10">
        <f>$C69/'yearly data'!$D$7*'yearly data'!AX$7</f>
        <v>9.9971495697805892</v>
      </c>
      <c r="AS69" s="10">
        <f>$C69/'yearly data'!$D$7*'yearly data'!AY$7</f>
        <v>4.9798535310143004</v>
      </c>
      <c r="AT69" s="10">
        <f>$C69/'yearly data'!$D$7*'yearly data'!AZ$7</f>
        <v>14.97700310079489</v>
      </c>
      <c r="AU69" s="10">
        <f>$C69/'yearly data'!$D$7*'yearly data'!BA$7</f>
        <v>5.0921810542702621</v>
      </c>
      <c r="AV69" s="10">
        <f>$C69/'yearly data'!$D$7*'yearly data'!BB$7</f>
        <v>1.4321759215135113</v>
      </c>
      <c r="AW69" s="10">
        <f>$C69/'yearly data'!$D$7*'yearly data'!BC$7</f>
        <v>0.40100925802378323</v>
      </c>
      <c r="AX69" s="10">
        <f>$C69/'yearly data'!$D$7*'yearly data'!BD$7</f>
        <v>5.728703686054045</v>
      </c>
    </row>
    <row r="70" spans="1:50">
      <c r="A70" s="11" t="s">
        <v>87</v>
      </c>
      <c r="B70" s="5" t="s">
        <v>16</v>
      </c>
      <c r="C70" s="9">
        <f>'yearly data'!$G$7/3</f>
        <v>1207.5321077539136</v>
      </c>
      <c r="D70" s="10">
        <f>$C70/'yearly data'!$D$7*'yearly data'!J$7</f>
        <v>74629.994583675667</v>
      </c>
      <c r="E70" s="10">
        <f>$C70/'yearly data'!$D$7*'yearly data'!K$7</f>
        <v>53733.593104845859</v>
      </c>
      <c r="F70" s="10">
        <f>$C70/'yearly data'!$D$7*'yearly data'!L$7</f>
        <v>22589.401909343658</v>
      </c>
      <c r="G70" s="10">
        <f>$C70/'yearly data'!$D$7*'yearly data'!M$7</f>
        <v>97219.396493019318</v>
      </c>
      <c r="H70" s="10">
        <f>$C70/'yearly data'!$D$7*'yearly data'!N$7</f>
        <v>13423.139029087419</v>
      </c>
      <c r="I70" s="10">
        <f>$C70/'yearly data'!$D$7*'yearly data'!O$7</f>
        <v>10984.283844153979</v>
      </c>
      <c r="J70" s="10">
        <f>$C70/'yearly data'!$D$7*'yearly data'!P$7</f>
        <v>29555.206051523364</v>
      </c>
      <c r="K70" s="10">
        <f>$C70/'yearly data'!$D$7*'yearly data'!Q$7</f>
        <v>287702.27620753727</v>
      </c>
      <c r="L70" s="10">
        <f>$C70/'yearly data'!$D$7*'yearly data'!R$7</f>
        <v>6299.2526191788265</v>
      </c>
      <c r="M70" s="10">
        <f>$C70/'yearly data'!$D$7*'yearly data'!S$7</f>
        <v>6636.6470565319842</v>
      </c>
      <c r="N70" s="10">
        <f>$C70/'yearly data'!$D$7*'yearly data'!T$7</f>
        <v>24950.526448183973</v>
      </c>
      <c r="O70" s="10">
        <f>$C70/'yearly data'!$D$7*'yearly data'!U$7</f>
        <v>10329.152286017459</v>
      </c>
      <c r="P70" s="10">
        <f>$C70/'yearly data'!$D$7*'yearly data'!V$7</f>
        <v>483.53254510916304</v>
      </c>
      <c r="Q70" s="10">
        <f>$C70/'yearly data'!$D$7*'yearly data'!W$7</f>
        <v>26478.592632050328</v>
      </c>
      <c r="R70" s="10">
        <f>$C70/'yearly data'!$D$7*'yearly data'!X$7</f>
        <v>0</v>
      </c>
      <c r="S70" s="10">
        <f>$C70/'yearly data'!$D$7*'yearly data'!Y$7</f>
        <v>16878.221316917545</v>
      </c>
      <c r="T70" s="10">
        <f>$C70/'yearly data'!$D$7*'yearly data'!Z$7</f>
        <v>5992.4112681512916</v>
      </c>
      <c r="U70" s="10">
        <f>$C70/'yearly data'!$D$7*'yearly data'!AA$7</f>
        <v>2125.4613950493067</v>
      </c>
      <c r="V70" s="10">
        <f>$C70/'yearly data'!$D$7*'yearly data'!AB$7</f>
        <v>6995.645820858037</v>
      </c>
      <c r="W70" s="10">
        <f>$C70/'yearly data'!$D$7*'yearly data'!AC$7</f>
        <v>0</v>
      </c>
      <c r="X70" s="10">
        <f>$C70/'yearly data'!$D$7*'yearly data'!AD$7</f>
        <v>125762.30690495997</v>
      </c>
      <c r="Y70" s="10">
        <f>$C70/'yearly data'!$D$7*'yearly data'!AE$7</f>
        <v>11388.775255398697</v>
      </c>
      <c r="Z70" s="10">
        <f>$C70/'yearly data'!$D$7*'yearly data'!AF$7</f>
        <v>532022.8017559438</v>
      </c>
      <c r="AA70" s="10">
        <f>$C70/'yearly data'!$D$7*'yearly data'!AG$7</f>
        <v>556430.22462918528</v>
      </c>
      <c r="AB70" s="10">
        <f>$C70/'yearly data'!$D$7*'yearly data'!AH$7</f>
        <v>893.64033251667911</v>
      </c>
      <c r="AC70" s="10">
        <f>$C70/'yearly data'!$D$7*'yearly data'!AI$7</f>
        <v>259.15569642983695</v>
      </c>
      <c r="AD70" s="10">
        <f>$C70/'yearly data'!$D$7*'yearly data'!AJ$7</f>
        <v>851.81705135770937</v>
      </c>
      <c r="AE70" s="10">
        <f>$C70/'yearly data'!$D$7*'yearly data'!AK$7</f>
        <v>383.31767311096922</v>
      </c>
      <c r="AF70" s="10">
        <f>$C70/'yearly data'!$D$7*'yearly data'!AL$7</f>
        <v>181307.21876481595</v>
      </c>
      <c r="AG70" s="10">
        <f>$C70/'yearly data'!$D$7*'yearly data'!AM$7</f>
        <v>183052.67614869034</v>
      </c>
      <c r="AH70" s="10">
        <f>$C70/'yearly data'!$D$7*'yearly data'!AN$7</f>
        <v>33.810584500044463</v>
      </c>
      <c r="AI70" s="10">
        <f>$C70/'yearly data'!$D$7*'yearly data'!AO$7</f>
        <v>18.257715630024013</v>
      </c>
      <c r="AJ70" s="10">
        <f>$C70/'yearly data'!$D$7*'yearly data'!AP$7</f>
        <v>10.143175350013337</v>
      </c>
      <c r="AK70" s="10">
        <f>$C70/'yearly data'!$D$7*'yearly data'!AQ$7</f>
        <v>12.468355081411746</v>
      </c>
      <c r="AL70" s="10">
        <f>$C70/'yearly data'!$D$7*'yearly data'!AR$7</f>
        <v>6.8575952947764609</v>
      </c>
      <c r="AM70" s="10">
        <f>$C70/'yearly data'!$D$7*'yearly data'!AS$7</f>
        <v>2.7430381179105843</v>
      </c>
      <c r="AN70" s="10">
        <f>$C70/'yearly data'!$D$7*'yearly data'!AT$7</f>
        <v>12.958103082807737</v>
      </c>
      <c r="AO70" s="10">
        <f>$C70/'yearly data'!$D$7*'yearly data'!AU$7</f>
        <v>46.278939581456207</v>
      </c>
      <c r="AP70" s="10">
        <f>$C70/'yearly data'!$D$7*'yearly data'!AV$7</f>
        <v>4.6428709612464161</v>
      </c>
      <c r="AQ70" s="10">
        <f>$C70/'yearly data'!$D$7*'yearly data'!AW$7</f>
        <v>7.338731519389496</v>
      </c>
      <c r="AR70" s="10">
        <f>$C70/'yearly data'!$D$7*'yearly data'!AX$7</f>
        <v>9.9971495697805892</v>
      </c>
      <c r="AS70" s="10">
        <f>$C70/'yearly data'!$D$7*'yearly data'!AY$7</f>
        <v>4.9798535310143004</v>
      </c>
      <c r="AT70" s="10">
        <f>$C70/'yearly data'!$D$7*'yearly data'!AZ$7</f>
        <v>14.97700310079489</v>
      </c>
      <c r="AU70" s="10">
        <f>$C70/'yearly data'!$D$7*'yearly data'!BA$7</f>
        <v>5.0921810542702621</v>
      </c>
      <c r="AV70" s="10">
        <f>$C70/'yearly data'!$D$7*'yearly data'!BB$7</f>
        <v>1.4321759215135113</v>
      </c>
      <c r="AW70" s="10">
        <f>$C70/'yearly data'!$D$7*'yearly data'!BC$7</f>
        <v>0.40100925802378323</v>
      </c>
      <c r="AX70" s="10">
        <f>$C70/'yearly data'!$D$7*'yearly data'!BD$7</f>
        <v>5.728703686054045</v>
      </c>
    </row>
    <row r="71" spans="1:50">
      <c r="A71" s="11" t="s">
        <v>88</v>
      </c>
      <c r="B71" s="5" t="s">
        <v>16</v>
      </c>
      <c r="C71" s="9">
        <f>'yearly data'!$H$7/3</f>
        <v>1246.6615944666912</v>
      </c>
      <c r="D71" s="10">
        <f>$C71/'yearly data'!$D$7*'yearly data'!J$7</f>
        <v>77048.343017381849</v>
      </c>
      <c r="E71" s="10">
        <f>$C71/'yearly data'!$D$7*'yearly data'!K$7</f>
        <v>55474.803880049825</v>
      </c>
      <c r="F71" s="10">
        <f>$C71/'yearly data'!$D$7*'yearly data'!L$7</f>
        <v>23321.400417859833</v>
      </c>
      <c r="G71" s="10">
        <f>$C71/'yearly data'!$D$7*'yearly data'!M$7</f>
        <v>100369.74343524169</v>
      </c>
      <c r="H71" s="10">
        <f>$C71/'yearly data'!$D$7*'yearly data'!N$7</f>
        <v>13858.109277008551</v>
      </c>
      <c r="I71" s="10">
        <f>$C71/'yearly data'!$D$7*'yearly data'!O$7</f>
        <v>11340.224183933993</v>
      </c>
      <c r="J71" s="10">
        <f>$C71/'yearly data'!$D$7*'yearly data'!P$7</f>
        <v>30512.928032628792</v>
      </c>
      <c r="K71" s="10">
        <f>$C71/'yearly data'!$D$7*'yearly data'!Q$7</f>
        <v>297025.12760155834</v>
      </c>
      <c r="L71" s="10">
        <f>$C71/'yearly data'!$D$7*'yearly data'!R$7</f>
        <v>6503.3768160261216</v>
      </c>
      <c r="M71" s="10">
        <f>$C71/'yearly data'!$D$7*'yearly data'!S$7</f>
        <v>6851.7043549246546</v>
      </c>
      <c r="N71" s="10">
        <f>$C71/'yearly data'!$D$7*'yearly data'!T$7</f>
        <v>25759.036041313557</v>
      </c>
      <c r="O71" s="10">
        <f>$C71/'yearly data'!$D$7*'yearly data'!U$7</f>
        <v>10663.863408425434</v>
      </c>
      <c r="P71" s="10">
        <f>$C71/'yearly data'!$D$7*'yearly data'!V$7</f>
        <v>499.20118048337076</v>
      </c>
      <c r="Q71" s="10">
        <f>$C71/'yearly data'!$D$7*'yearly data'!W$7</f>
        <v>27336.618461687329</v>
      </c>
      <c r="R71" s="10">
        <f>$C71/'yearly data'!$D$7*'yearly data'!X$7</f>
        <v>0</v>
      </c>
      <c r="S71" s="10">
        <f>$C71/'yearly data'!$D$7*'yearly data'!Y$7</f>
        <v>17425.151814678058</v>
      </c>
      <c r="T71" s="10">
        <f>$C71/'yearly data'!$D$7*'yearly data'!Z$7</f>
        <v>6186.5924212560094</v>
      </c>
      <c r="U71" s="10">
        <f>$C71/'yearly data'!$D$7*'yearly data'!AA$7</f>
        <v>2194.3359308749441</v>
      </c>
      <c r="V71" s="10">
        <f>$C71/'yearly data'!$D$7*'yearly data'!AB$7</f>
        <v>7222.3362984336018</v>
      </c>
      <c r="W71" s="10">
        <f>$C71/'yearly data'!$D$7*'yearly data'!AC$7</f>
        <v>0</v>
      </c>
      <c r="X71" s="10">
        <f>$C71/'yearly data'!$D$7*'yearly data'!AD$7</f>
        <v>129837.57288373324</v>
      </c>
      <c r="Y71" s="10">
        <f>$C71/'yearly data'!$D$7*'yearly data'!AE$7</f>
        <v>11757.822941310627</v>
      </c>
      <c r="Z71" s="10">
        <f>$C71/'yearly data'!$D$7*'yearly data'!AF$7</f>
        <v>549262.74015470524</v>
      </c>
      <c r="AA71" s="10">
        <f>$C71/'yearly data'!$D$7*'yearly data'!AG$7</f>
        <v>574461.07361564785</v>
      </c>
      <c r="AB71" s="10">
        <f>$C71/'yearly data'!$D$7*'yearly data'!AH$7</f>
        <v>922.59830994243532</v>
      </c>
      <c r="AC71" s="10">
        <f>$C71/'yearly data'!$D$7*'yearly data'!AI$7</f>
        <v>267.55350988330628</v>
      </c>
      <c r="AD71" s="10">
        <f>$C71/'yearly data'!$D$7*'yearly data'!AJ$7</f>
        <v>879.4197658352706</v>
      </c>
      <c r="AE71" s="10">
        <f>$C71/'yearly data'!$D$7*'yearly data'!AK$7</f>
        <v>395.73889462587181</v>
      </c>
      <c r="AF71" s="10">
        <f>$C71/'yearly data'!$D$7*'yearly data'!AL$7</f>
        <v>187182.39041618071</v>
      </c>
      <c r="AG71" s="10">
        <f>$C71/'yearly data'!$D$7*'yearly data'!AM$7</f>
        <v>188984.40849195846</v>
      </c>
      <c r="AH71" s="10">
        <f>$C71/'yearly data'!$D$7*'yearly data'!AN$7</f>
        <v>34.906199936230742</v>
      </c>
      <c r="AI71" s="10">
        <f>$C71/'yearly data'!$D$7*'yearly data'!AO$7</f>
        <v>18.849347965564601</v>
      </c>
      <c r="AJ71" s="10">
        <f>$C71/'yearly data'!$D$7*'yearly data'!AP$7</f>
        <v>10.471859980869221</v>
      </c>
      <c r="AK71" s="10">
        <f>$C71/'yearly data'!$D$7*'yearly data'!AQ$7</f>
        <v>12.872386022995389</v>
      </c>
      <c r="AL71" s="10">
        <f>$C71/'yearly data'!$D$7*'yearly data'!AR$7</f>
        <v>7.0798123126474648</v>
      </c>
      <c r="AM71" s="10">
        <f>$C71/'yearly data'!$D$7*'yearly data'!AS$7</f>
        <v>2.8319249250589862</v>
      </c>
      <c r="AN71" s="10">
        <f>$C71/'yearly data'!$D$7*'yearly data'!AT$7</f>
        <v>13.378004068583316</v>
      </c>
      <c r="AO71" s="10">
        <f>$C71/'yearly data'!$D$7*'yearly data'!AU$7</f>
        <v>47.778585959226135</v>
      </c>
      <c r="AP71" s="10">
        <f>$C71/'yearly data'!$D$7*'yearly data'!AV$7</f>
        <v>4.7933209214757611</v>
      </c>
      <c r="AQ71" s="10">
        <f>$C71/'yearly data'!$D$7*'yearly data'!AW$7</f>
        <v>7.5765395210423314</v>
      </c>
      <c r="AR71" s="10">
        <f>$C71/'yearly data'!$D$7*'yearly data'!AX$7</f>
        <v>10.321102306726033</v>
      </c>
      <c r="AS71" s="10">
        <f>$C71/'yearly data'!$D$7*'yearly data'!AY$7</f>
        <v>5.1412232464215819</v>
      </c>
      <c r="AT71" s="10">
        <f>$C71/'yearly data'!$D$7*'yearly data'!AZ$7</f>
        <v>15.462325553147615</v>
      </c>
      <c r="AU71" s="10">
        <f>$C71/'yearly data'!$D$7*'yearly data'!BA$7</f>
        <v>5.2571906880701889</v>
      </c>
      <c r="AV71" s="10">
        <f>$C71/'yearly data'!$D$7*'yearly data'!BB$7</f>
        <v>1.4785848810197408</v>
      </c>
      <c r="AW71" s="10">
        <f>$C71/'yearly data'!$D$7*'yearly data'!BC$7</f>
        <v>0.41400376668552746</v>
      </c>
      <c r="AX71" s="10">
        <f>$C71/'yearly data'!$D$7*'yearly data'!BD$7</f>
        <v>5.9143395240789634</v>
      </c>
    </row>
    <row r="72" spans="1:50">
      <c r="A72" s="11" t="s">
        <v>89</v>
      </c>
      <c r="B72" s="5" t="s">
        <v>16</v>
      </c>
      <c r="C72" s="9">
        <f>'yearly data'!$H$7/3</f>
        <v>1246.6615944666912</v>
      </c>
      <c r="D72" s="10">
        <f>$C72/'yearly data'!$D$7*'yearly data'!J$7</f>
        <v>77048.343017381849</v>
      </c>
      <c r="E72" s="10">
        <f>$C72/'yearly data'!$D$7*'yearly data'!K$7</f>
        <v>55474.803880049825</v>
      </c>
      <c r="F72" s="10">
        <f>$C72/'yearly data'!$D$7*'yearly data'!L$7</f>
        <v>23321.400417859833</v>
      </c>
      <c r="G72" s="10">
        <f>$C72/'yearly data'!$D$7*'yearly data'!M$7</f>
        <v>100369.74343524169</v>
      </c>
      <c r="H72" s="10">
        <f>$C72/'yearly data'!$D$7*'yearly data'!N$7</f>
        <v>13858.109277008551</v>
      </c>
      <c r="I72" s="10">
        <f>$C72/'yearly data'!$D$7*'yearly data'!O$7</f>
        <v>11340.224183933993</v>
      </c>
      <c r="J72" s="10">
        <f>$C72/'yearly data'!$D$7*'yearly data'!P$7</f>
        <v>30512.928032628792</v>
      </c>
      <c r="K72" s="10">
        <f>$C72/'yearly data'!$D$7*'yearly data'!Q$7</f>
        <v>297025.12760155834</v>
      </c>
      <c r="L72" s="10">
        <f>$C72/'yearly data'!$D$7*'yearly data'!R$7</f>
        <v>6503.3768160261216</v>
      </c>
      <c r="M72" s="10">
        <f>$C72/'yearly data'!$D$7*'yearly data'!S$7</f>
        <v>6851.7043549246546</v>
      </c>
      <c r="N72" s="10">
        <f>$C72/'yearly data'!$D$7*'yearly data'!T$7</f>
        <v>25759.036041313557</v>
      </c>
      <c r="O72" s="10">
        <f>$C72/'yearly data'!$D$7*'yearly data'!U$7</f>
        <v>10663.863408425434</v>
      </c>
      <c r="P72" s="10">
        <f>$C72/'yearly data'!$D$7*'yearly data'!V$7</f>
        <v>499.20118048337076</v>
      </c>
      <c r="Q72" s="10">
        <f>$C72/'yearly data'!$D$7*'yearly data'!W$7</f>
        <v>27336.618461687329</v>
      </c>
      <c r="R72" s="10">
        <f>$C72/'yearly data'!$D$7*'yearly data'!X$7</f>
        <v>0</v>
      </c>
      <c r="S72" s="10">
        <f>$C72/'yearly data'!$D$7*'yearly data'!Y$7</f>
        <v>17425.151814678058</v>
      </c>
      <c r="T72" s="10">
        <f>$C72/'yearly data'!$D$7*'yearly data'!Z$7</f>
        <v>6186.5924212560094</v>
      </c>
      <c r="U72" s="10">
        <f>$C72/'yearly data'!$D$7*'yearly data'!AA$7</f>
        <v>2194.3359308749441</v>
      </c>
      <c r="V72" s="10">
        <f>$C72/'yearly data'!$D$7*'yearly data'!AB$7</f>
        <v>7222.3362984336018</v>
      </c>
      <c r="W72" s="10">
        <f>$C72/'yearly data'!$D$7*'yearly data'!AC$7</f>
        <v>0</v>
      </c>
      <c r="X72" s="10">
        <f>$C72/'yearly data'!$D$7*'yearly data'!AD$7</f>
        <v>129837.57288373324</v>
      </c>
      <c r="Y72" s="10">
        <f>$C72/'yearly data'!$D$7*'yearly data'!AE$7</f>
        <v>11757.822941310627</v>
      </c>
      <c r="Z72" s="10">
        <f>$C72/'yearly data'!$D$7*'yearly data'!AF$7</f>
        <v>549262.74015470524</v>
      </c>
      <c r="AA72" s="10">
        <f>$C72/'yearly data'!$D$7*'yearly data'!AG$7</f>
        <v>574461.07361564785</v>
      </c>
      <c r="AB72" s="10">
        <f>$C72/'yearly data'!$D$7*'yearly data'!AH$7</f>
        <v>922.59830994243532</v>
      </c>
      <c r="AC72" s="10">
        <f>$C72/'yearly data'!$D$7*'yearly data'!AI$7</f>
        <v>267.55350988330628</v>
      </c>
      <c r="AD72" s="10">
        <f>$C72/'yearly data'!$D$7*'yearly data'!AJ$7</f>
        <v>879.4197658352706</v>
      </c>
      <c r="AE72" s="10">
        <f>$C72/'yearly data'!$D$7*'yearly data'!AK$7</f>
        <v>395.73889462587181</v>
      </c>
      <c r="AF72" s="10">
        <f>$C72/'yearly data'!$D$7*'yearly data'!AL$7</f>
        <v>187182.39041618071</v>
      </c>
      <c r="AG72" s="10">
        <f>$C72/'yearly data'!$D$7*'yearly data'!AM$7</f>
        <v>188984.40849195846</v>
      </c>
      <c r="AH72" s="10">
        <f>$C72/'yearly data'!$D$7*'yearly data'!AN$7</f>
        <v>34.906199936230742</v>
      </c>
      <c r="AI72" s="10">
        <f>$C72/'yearly data'!$D$7*'yearly data'!AO$7</f>
        <v>18.849347965564601</v>
      </c>
      <c r="AJ72" s="10">
        <f>$C72/'yearly data'!$D$7*'yearly data'!AP$7</f>
        <v>10.471859980869221</v>
      </c>
      <c r="AK72" s="10">
        <f>$C72/'yearly data'!$D$7*'yearly data'!AQ$7</f>
        <v>12.872386022995389</v>
      </c>
      <c r="AL72" s="10">
        <f>$C72/'yearly data'!$D$7*'yearly data'!AR$7</f>
        <v>7.0798123126474648</v>
      </c>
      <c r="AM72" s="10">
        <f>$C72/'yearly data'!$D$7*'yearly data'!AS$7</f>
        <v>2.8319249250589862</v>
      </c>
      <c r="AN72" s="10">
        <f>$C72/'yearly data'!$D$7*'yearly data'!AT$7</f>
        <v>13.378004068583316</v>
      </c>
      <c r="AO72" s="10">
        <f>$C72/'yearly data'!$D$7*'yearly data'!AU$7</f>
        <v>47.778585959226135</v>
      </c>
      <c r="AP72" s="10">
        <f>$C72/'yearly data'!$D$7*'yearly data'!AV$7</f>
        <v>4.7933209214757611</v>
      </c>
      <c r="AQ72" s="10">
        <f>$C72/'yearly data'!$D$7*'yearly data'!AW$7</f>
        <v>7.5765395210423314</v>
      </c>
      <c r="AR72" s="10">
        <f>$C72/'yearly data'!$D$7*'yearly data'!AX$7</f>
        <v>10.321102306726033</v>
      </c>
      <c r="AS72" s="10">
        <f>$C72/'yearly data'!$D$7*'yearly data'!AY$7</f>
        <v>5.1412232464215819</v>
      </c>
      <c r="AT72" s="10">
        <f>$C72/'yearly data'!$D$7*'yearly data'!AZ$7</f>
        <v>15.462325553147615</v>
      </c>
      <c r="AU72" s="10">
        <f>$C72/'yearly data'!$D$7*'yearly data'!BA$7</f>
        <v>5.2571906880701889</v>
      </c>
      <c r="AV72" s="10">
        <f>$C72/'yearly data'!$D$7*'yearly data'!BB$7</f>
        <v>1.4785848810197408</v>
      </c>
      <c r="AW72" s="10">
        <f>$C72/'yearly data'!$D$7*'yearly data'!BC$7</f>
        <v>0.41400376668552746</v>
      </c>
      <c r="AX72" s="10">
        <f>$C72/'yearly data'!$D$7*'yearly data'!BD$7</f>
        <v>5.9143395240789634</v>
      </c>
    </row>
    <row r="73" spans="1:50">
      <c r="A73" s="11" t="s">
        <v>90</v>
      </c>
      <c r="B73" s="5" t="s">
        <v>16</v>
      </c>
      <c r="C73" s="9">
        <f>'yearly data'!$H$7/3</f>
        <v>1246.6615944666912</v>
      </c>
      <c r="D73" s="10">
        <f>$C73/'yearly data'!$D$7*'yearly data'!J$7</f>
        <v>77048.343017381849</v>
      </c>
      <c r="E73" s="10">
        <f>$C73/'yearly data'!$D$7*'yearly data'!K$7</f>
        <v>55474.803880049825</v>
      </c>
      <c r="F73" s="10">
        <f>$C73/'yearly data'!$D$7*'yearly data'!L$7</f>
        <v>23321.400417859833</v>
      </c>
      <c r="G73" s="10">
        <f>$C73/'yearly data'!$D$7*'yearly data'!M$7</f>
        <v>100369.74343524169</v>
      </c>
      <c r="H73" s="10">
        <f>$C73/'yearly data'!$D$7*'yearly data'!N$7</f>
        <v>13858.109277008551</v>
      </c>
      <c r="I73" s="10">
        <f>$C73/'yearly data'!$D$7*'yearly data'!O$7</f>
        <v>11340.224183933993</v>
      </c>
      <c r="J73" s="10">
        <f>$C73/'yearly data'!$D$7*'yearly data'!P$7</f>
        <v>30512.928032628792</v>
      </c>
      <c r="K73" s="10">
        <f>$C73/'yearly data'!$D$7*'yearly data'!Q$7</f>
        <v>297025.12760155834</v>
      </c>
      <c r="L73" s="10">
        <f>$C73/'yearly data'!$D$7*'yearly data'!R$7</f>
        <v>6503.3768160261216</v>
      </c>
      <c r="M73" s="10">
        <f>$C73/'yearly data'!$D$7*'yearly data'!S$7</f>
        <v>6851.7043549246546</v>
      </c>
      <c r="N73" s="10">
        <f>$C73/'yearly data'!$D$7*'yearly data'!T$7</f>
        <v>25759.036041313557</v>
      </c>
      <c r="O73" s="10">
        <f>$C73/'yearly data'!$D$7*'yearly data'!U$7</f>
        <v>10663.863408425434</v>
      </c>
      <c r="P73" s="10">
        <f>$C73/'yearly data'!$D$7*'yearly data'!V$7</f>
        <v>499.20118048337076</v>
      </c>
      <c r="Q73" s="10">
        <f>$C73/'yearly data'!$D$7*'yearly data'!W$7</f>
        <v>27336.618461687329</v>
      </c>
      <c r="R73" s="10">
        <f>$C73/'yearly data'!$D$7*'yearly data'!X$7</f>
        <v>0</v>
      </c>
      <c r="S73" s="10">
        <f>$C73/'yearly data'!$D$7*'yearly data'!Y$7</f>
        <v>17425.151814678058</v>
      </c>
      <c r="T73" s="10">
        <f>$C73/'yearly data'!$D$7*'yearly data'!Z$7</f>
        <v>6186.5924212560094</v>
      </c>
      <c r="U73" s="10">
        <f>$C73/'yearly data'!$D$7*'yearly data'!AA$7</f>
        <v>2194.3359308749441</v>
      </c>
      <c r="V73" s="10">
        <f>$C73/'yearly data'!$D$7*'yearly data'!AB$7</f>
        <v>7222.3362984336018</v>
      </c>
      <c r="W73" s="10">
        <f>$C73/'yearly data'!$D$7*'yearly data'!AC$7</f>
        <v>0</v>
      </c>
      <c r="X73" s="10">
        <f>$C73/'yearly data'!$D$7*'yearly data'!AD$7</f>
        <v>129837.57288373324</v>
      </c>
      <c r="Y73" s="10">
        <f>$C73/'yearly data'!$D$7*'yearly data'!AE$7</f>
        <v>11757.822941310627</v>
      </c>
      <c r="Z73" s="10">
        <f>$C73/'yearly data'!$D$7*'yearly data'!AF$7</f>
        <v>549262.74015470524</v>
      </c>
      <c r="AA73" s="10">
        <f>$C73/'yearly data'!$D$7*'yearly data'!AG$7</f>
        <v>574461.07361564785</v>
      </c>
      <c r="AB73" s="10">
        <f>$C73/'yearly data'!$D$7*'yearly data'!AH$7</f>
        <v>922.59830994243532</v>
      </c>
      <c r="AC73" s="10">
        <f>$C73/'yearly data'!$D$7*'yearly data'!AI$7</f>
        <v>267.55350988330628</v>
      </c>
      <c r="AD73" s="10">
        <f>$C73/'yearly data'!$D$7*'yearly data'!AJ$7</f>
        <v>879.4197658352706</v>
      </c>
      <c r="AE73" s="10">
        <f>$C73/'yearly data'!$D$7*'yearly data'!AK$7</f>
        <v>395.73889462587181</v>
      </c>
      <c r="AF73" s="10">
        <f>$C73/'yearly data'!$D$7*'yearly data'!AL$7</f>
        <v>187182.39041618071</v>
      </c>
      <c r="AG73" s="10">
        <f>$C73/'yearly data'!$D$7*'yearly data'!AM$7</f>
        <v>188984.40849195846</v>
      </c>
      <c r="AH73" s="10">
        <f>$C73/'yearly data'!$D$7*'yearly data'!AN$7</f>
        <v>34.906199936230742</v>
      </c>
      <c r="AI73" s="10">
        <f>$C73/'yearly data'!$D$7*'yearly data'!AO$7</f>
        <v>18.849347965564601</v>
      </c>
      <c r="AJ73" s="10">
        <f>$C73/'yearly data'!$D$7*'yearly data'!AP$7</f>
        <v>10.471859980869221</v>
      </c>
      <c r="AK73" s="10">
        <f>$C73/'yearly data'!$D$7*'yearly data'!AQ$7</f>
        <v>12.872386022995389</v>
      </c>
      <c r="AL73" s="10">
        <f>$C73/'yearly data'!$D$7*'yearly data'!AR$7</f>
        <v>7.0798123126474648</v>
      </c>
      <c r="AM73" s="10">
        <f>$C73/'yearly data'!$D$7*'yearly data'!AS$7</f>
        <v>2.8319249250589862</v>
      </c>
      <c r="AN73" s="10">
        <f>$C73/'yearly data'!$D$7*'yearly data'!AT$7</f>
        <v>13.378004068583316</v>
      </c>
      <c r="AO73" s="10">
        <f>$C73/'yearly data'!$D$7*'yearly data'!AU$7</f>
        <v>47.778585959226135</v>
      </c>
      <c r="AP73" s="10">
        <f>$C73/'yearly data'!$D$7*'yearly data'!AV$7</f>
        <v>4.7933209214757611</v>
      </c>
      <c r="AQ73" s="10">
        <f>$C73/'yearly data'!$D$7*'yearly data'!AW$7</f>
        <v>7.5765395210423314</v>
      </c>
      <c r="AR73" s="10">
        <f>$C73/'yearly data'!$D$7*'yearly data'!AX$7</f>
        <v>10.321102306726033</v>
      </c>
      <c r="AS73" s="10">
        <f>$C73/'yearly data'!$D$7*'yearly data'!AY$7</f>
        <v>5.1412232464215819</v>
      </c>
      <c r="AT73" s="10">
        <f>$C73/'yearly data'!$D$7*'yearly data'!AZ$7</f>
        <v>15.462325553147615</v>
      </c>
      <c r="AU73" s="10">
        <f>$C73/'yearly data'!$D$7*'yearly data'!BA$7</f>
        <v>5.2571906880701889</v>
      </c>
      <c r="AV73" s="10">
        <f>$C73/'yearly data'!$D$7*'yearly data'!BB$7</f>
        <v>1.4785848810197408</v>
      </c>
      <c r="AW73" s="10">
        <f>$C73/'yearly data'!$D$7*'yearly data'!BC$7</f>
        <v>0.41400376668552746</v>
      </c>
      <c r="AX73" s="10">
        <f>$C73/'yearly data'!$D$7*'yearly data'!BD$7</f>
        <v>5.9143395240789634</v>
      </c>
    </row>
    <row r="74" spans="1:50">
      <c r="A74" s="11" t="s">
        <v>55</v>
      </c>
      <c r="B74" s="5" t="s">
        <v>2</v>
      </c>
      <c r="C74" s="9">
        <f>'yearly data'!$E$8/3</f>
        <v>291.64130726900436</v>
      </c>
      <c r="D74" s="10">
        <f>$C74/'yearly data'!$D$8*'yearly data'!J$8</f>
        <v>21298.608038801063</v>
      </c>
      <c r="E74" s="10">
        <f>$C74/'yearly data'!$D$8*'yearly data'!K$8</f>
        <v>15122.009837249221</v>
      </c>
      <c r="F74" s="10">
        <f>$C74/'yearly data'!$D$8*'yearly data'!L$8</f>
        <v>6478.8386062995132</v>
      </c>
      <c r="G74" s="10">
        <f>$C74/'yearly data'!$D$8*'yearly data'!M$8</f>
        <v>27777.446645100576</v>
      </c>
      <c r="H74" s="10">
        <f>$C74/'yearly data'!$D$8*'yearly data'!N$8</f>
        <v>3697.9562392765679</v>
      </c>
      <c r="I74" s="10">
        <f>$C74/'yearly data'!$D$8*'yearly data'!O$8</f>
        <v>3551.6218033582236</v>
      </c>
      <c r="J74" s="10">
        <f>$C74/'yearly data'!$D$8*'yearly data'!P$8</f>
        <v>8859.2568377365806</v>
      </c>
      <c r="K74" s="10">
        <f>$C74/'yearly data'!$D$8*'yearly data'!Q$8</f>
        <v>80617.787191175681</v>
      </c>
      <c r="L74" s="10">
        <f>$C74/'yearly data'!$D$8*'yearly data'!R$8</f>
        <v>1584.6497866276725</v>
      </c>
      <c r="M74" s="10">
        <f>$C74/'yearly data'!$D$8*'yearly data'!S$8</f>
        <v>1827.0736115626939</v>
      </c>
      <c r="N74" s="10">
        <f>$C74/'yearly data'!$D$8*'yearly data'!T$8</f>
        <v>7730.1350053378437</v>
      </c>
      <c r="O74" s="10">
        <f>$C74/'yearly data'!$D$8*'yearly data'!U$8</f>
        <v>2914.0586956291822</v>
      </c>
      <c r="P74" s="10">
        <f>$C74/'yearly data'!$D$8*'yearly data'!V$8</f>
        <v>322.82470138726285</v>
      </c>
      <c r="Q74" s="10">
        <f>$C74/'yearly data'!$D$8*'yearly data'!W$8</f>
        <v>6767.9539090209755</v>
      </c>
      <c r="R74" s="10">
        <f>$C74/'yearly data'!$D$8*'yearly data'!X$8</f>
        <v>0</v>
      </c>
      <c r="S74" s="10">
        <f>$C74/'yearly data'!$D$8*'yearly data'!Y$8</f>
        <v>3168.2984129163801</v>
      </c>
      <c r="T74" s="10">
        <f>$C74/'yearly data'!$D$8*'yearly data'!Z$8</f>
        <v>1749.478184411947</v>
      </c>
      <c r="U74" s="10">
        <f>$C74/'yearly data'!$D$8*'yearly data'!AA$8</f>
        <v>657.59731627030214</v>
      </c>
      <c r="V74" s="10">
        <f>$C74/'yearly data'!$D$8*'yearly data'!AB$8</f>
        <v>1770.5025515302057</v>
      </c>
      <c r="W74" s="10">
        <f>$C74/'yearly data'!$D$8*'yearly data'!AC$8</f>
        <v>0</v>
      </c>
      <c r="X74" s="10">
        <f>$C74/'yearly data'!$D$8*'yearly data'!AD$8</f>
        <v>34438.529438377562</v>
      </c>
      <c r="Y74" s="10">
        <f>$C74/'yearly data'!$D$8*'yearly data'!AE$8</f>
        <v>2352.3967437080241</v>
      </c>
      <c r="Z74" s="10">
        <f>$C74/'yearly data'!$D$8*'yearly data'!AF$8</f>
        <v>145901.28554795575</v>
      </c>
      <c r="AA74" s="10">
        <f>$C74/'yearly data'!$D$8*'yearly data'!AG$8</f>
        <v>153150.86359059054</v>
      </c>
      <c r="AB74" s="10">
        <f>$C74/'yearly data'!$D$8*'yearly data'!AH$8</f>
        <v>251.44526974767041</v>
      </c>
      <c r="AC74" s="10">
        <f>$C74/'yearly data'!$D$8*'yearly data'!AI$8</f>
        <v>0</v>
      </c>
      <c r="AD74" s="10">
        <f>$C74/'yearly data'!$D$8*'yearly data'!AJ$8</f>
        <v>152.20937680853294</v>
      </c>
      <c r="AE74" s="10">
        <f>$C74/'yearly data'!$D$8*'yearly data'!AK$8</f>
        <v>0</v>
      </c>
      <c r="AF74" s="10">
        <f>$C74/'yearly data'!$D$8*'yearly data'!AL$8</f>
        <v>46449.450024936952</v>
      </c>
      <c r="AG74" s="10">
        <f>$C74/'yearly data'!$D$8*'yearly data'!AM$8</f>
        <v>46853.093669731199</v>
      </c>
      <c r="AH74" s="10">
        <f>$C74/'yearly data'!$D$8*'yearly data'!AN$8</f>
        <v>9.0654518605154415</v>
      </c>
      <c r="AI74" s="10">
        <f>$C74/'yearly data'!$D$8*'yearly data'!AO$8</f>
        <v>4.8953440046783383</v>
      </c>
      <c r="AJ74" s="10">
        <f>$C74/'yearly data'!$D$8*'yearly data'!AP$8</f>
        <v>2.5383265209443238</v>
      </c>
      <c r="AK74" s="10">
        <f>$C74/'yearly data'!$D$8*'yearly data'!AQ$8</f>
        <v>3.6305814489928343</v>
      </c>
      <c r="AL74" s="10">
        <f>$C74/'yearly data'!$D$8*'yearly data'!AR$8</f>
        <v>2.0331256114359872</v>
      </c>
      <c r="AM74" s="10">
        <f>$C74/'yearly data'!$D$8*'yearly data'!AS$8</f>
        <v>0.76242210428849533</v>
      </c>
      <c r="AN74" s="10">
        <f>$C74/'yearly data'!$D$8*'yearly data'!AT$8</f>
        <v>3.3009686604721518</v>
      </c>
      <c r="AO74" s="10">
        <f>$C74/'yearly data'!$D$8*'yearly data'!AU$8</f>
        <v>12.696033309508277</v>
      </c>
      <c r="AP74" s="10">
        <f>$C74/'yearly data'!$D$8*'yearly data'!AV$8</f>
        <v>1.2839056215074662</v>
      </c>
      <c r="AQ74" s="10">
        <f>$C74/'yearly data'!$D$8*'yearly data'!AW$8</f>
        <v>1.9258584322611993</v>
      </c>
      <c r="AR74" s="10">
        <f>$C74/'yearly data'!$D$8*'yearly data'!AX$8</f>
        <v>2.8494563493610432</v>
      </c>
      <c r="AS74" s="10">
        <f>$C74/'yearly data'!$D$8*'yearly data'!AY$8</f>
        <v>1.419227293697199</v>
      </c>
      <c r="AT74" s="10">
        <f>$C74/'yearly data'!$D$8*'yearly data'!AZ$8</f>
        <v>4.2796854050248863</v>
      </c>
      <c r="AU74" s="10">
        <f>$C74/'yearly data'!$D$8*'yearly data'!BA$8</f>
        <v>1.5842537231968734</v>
      </c>
      <c r="AV74" s="10">
        <f>$C74/'yearly data'!$D$8*'yearly data'!BB$8</f>
        <v>0.30100820740740591</v>
      </c>
      <c r="AW74" s="10">
        <f>$C74/'yearly data'!$D$8*'yearly data'!BC$8</f>
        <v>8.3613390946501637E-2</v>
      </c>
      <c r="AX74" s="10">
        <f>$C74/'yearly data'!$D$8*'yearly data'!BD$8</f>
        <v>1.6722678189300331</v>
      </c>
    </row>
    <row r="75" spans="1:50">
      <c r="A75" s="11" t="s">
        <v>56</v>
      </c>
      <c r="B75" s="5" t="s">
        <v>2</v>
      </c>
      <c r="C75" s="9">
        <f>'yearly data'!$E$8/3</f>
        <v>291.64130726900436</v>
      </c>
      <c r="D75" s="10">
        <f>$C75/'yearly data'!$D$8*'yearly data'!J$8</f>
        <v>21298.608038801063</v>
      </c>
      <c r="E75" s="10">
        <f>$C75/'yearly data'!$D$8*'yearly data'!K$8</f>
        <v>15122.009837249221</v>
      </c>
      <c r="F75" s="10">
        <f>$C75/'yearly data'!$D$8*'yearly data'!L$8</f>
        <v>6478.8386062995132</v>
      </c>
      <c r="G75" s="10">
        <f>$C75/'yearly data'!$D$8*'yearly data'!M$8</f>
        <v>27777.446645100576</v>
      </c>
      <c r="H75" s="10">
        <f>$C75/'yearly data'!$D$8*'yearly data'!N$8</f>
        <v>3697.9562392765679</v>
      </c>
      <c r="I75" s="10">
        <f>$C75/'yearly data'!$D$8*'yearly data'!O$8</f>
        <v>3551.6218033582236</v>
      </c>
      <c r="J75" s="10">
        <f>$C75/'yearly data'!$D$8*'yearly data'!P$8</f>
        <v>8859.2568377365806</v>
      </c>
      <c r="K75" s="10">
        <f>$C75/'yearly data'!$D$8*'yearly data'!Q$8</f>
        <v>80617.787191175681</v>
      </c>
      <c r="L75" s="10">
        <f>$C75/'yearly data'!$D$8*'yearly data'!R$8</f>
        <v>1584.6497866276725</v>
      </c>
      <c r="M75" s="10">
        <f>$C75/'yearly data'!$D$8*'yearly data'!S$8</f>
        <v>1827.0736115626939</v>
      </c>
      <c r="N75" s="10">
        <f>$C75/'yearly data'!$D$8*'yearly data'!T$8</f>
        <v>7730.1350053378437</v>
      </c>
      <c r="O75" s="10">
        <f>$C75/'yearly data'!$D$8*'yearly data'!U$8</f>
        <v>2914.0586956291822</v>
      </c>
      <c r="P75" s="10">
        <f>$C75/'yearly data'!$D$8*'yearly data'!V$8</f>
        <v>322.82470138726285</v>
      </c>
      <c r="Q75" s="10">
        <f>$C75/'yearly data'!$D$8*'yearly data'!W$8</f>
        <v>6767.9539090209755</v>
      </c>
      <c r="R75" s="10">
        <f>$C75/'yearly data'!$D$8*'yearly data'!X$8</f>
        <v>0</v>
      </c>
      <c r="S75" s="10">
        <f>$C75/'yearly data'!$D$8*'yearly data'!Y$8</f>
        <v>3168.2984129163801</v>
      </c>
      <c r="T75" s="10">
        <f>$C75/'yearly data'!$D$8*'yearly data'!Z$8</f>
        <v>1749.478184411947</v>
      </c>
      <c r="U75" s="10">
        <f>$C75/'yearly data'!$D$8*'yearly data'!AA$8</f>
        <v>657.59731627030214</v>
      </c>
      <c r="V75" s="10">
        <f>$C75/'yearly data'!$D$8*'yearly data'!AB$8</f>
        <v>1770.5025515302057</v>
      </c>
      <c r="W75" s="10">
        <f>$C75/'yearly data'!$D$8*'yearly data'!AC$8</f>
        <v>0</v>
      </c>
      <c r="X75" s="10">
        <f>$C75/'yearly data'!$D$8*'yearly data'!AD$8</f>
        <v>34438.529438377562</v>
      </c>
      <c r="Y75" s="10">
        <f>$C75/'yearly data'!$D$8*'yearly data'!AE$8</f>
        <v>2352.3967437080241</v>
      </c>
      <c r="Z75" s="10">
        <f>$C75/'yearly data'!$D$8*'yearly data'!AF$8</f>
        <v>145901.28554795575</v>
      </c>
      <c r="AA75" s="10">
        <f>$C75/'yearly data'!$D$8*'yearly data'!AG$8</f>
        <v>153150.86359059054</v>
      </c>
      <c r="AB75" s="10">
        <f>$C75/'yearly data'!$D$8*'yearly data'!AH$8</f>
        <v>251.44526974767041</v>
      </c>
      <c r="AC75" s="10">
        <f>$C75/'yearly data'!$D$8*'yearly data'!AI$8</f>
        <v>0</v>
      </c>
      <c r="AD75" s="10">
        <f>$C75/'yearly data'!$D$8*'yearly data'!AJ$8</f>
        <v>152.20937680853294</v>
      </c>
      <c r="AE75" s="10">
        <f>$C75/'yearly data'!$D$8*'yearly data'!AK$8</f>
        <v>0</v>
      </c>
      <c r="AF75" s="10">
        <f>$C75/'yearly data'!$D$8*'yearly data'!AL$8</f>
        <v>46449.450024936952</v>
      </c>
      <c r="AG75" s="10">
        <f>$C75/'yearly data'!$D$8*'yearly data'!AM$8</f>
        <v>46853.093669731199</v>
      </c>
      <c r="AH75" s="10">
        <f>$C75/'yearly data'!$D$8*'yearly data'!AN$8</f>
        <v>9.0654518605154415</v>
      </c>
      <c r="AI75" s="10">
        <f>$C75/'yearly data'!$D$8*'yearly data'!AO$8</f>
        <v>4.8953440046783383</v>
      </c>
      <c r="AJ75" s="10">
        <f>$C75/'yearly data'!$D$8*'yearly data'!AP$8</f>
        <v>2.5383265209443238</v>
      </c>
      <c r="AK75" s="10">
        <f>$C75/'yearly data'!$D$8*'yearly data'!AQ$8</f>
        <v>3.6305814489928343</v>
      </c>
      <c r="AL75" s="10">
        <f>$C75/'yearly data'!$D$8*'yearly data'!AR$8</f>
        <v>2.0331256114359872</v>
      </c>
      <c r="AM75" s="10">
        <f>$C75/'yearly data'!$D$8*'yearly data'!AS$8</f>
        <v>0.76242210428849533</v>
      </c>
      <c r="AN75" s="10">
        <f>$C75/'yearly data'!$D$8*'yearly data'!AT$8</f>
        <v>3.3009686604721518</v>
      </c>
      <c r="AO75" s="10">
        <f>$C75/'yearly data'!$D$8*'yearly data'!AU$8</f>
        <v>12.696033309508277</v>
      </c>
      <c r="AP75" s="10">
        <f>$C75/'yearly data'!$D$8*'yearly data'!AV$8</f>
        <v>1.2839056215074662</v>
      </c>
      <c r="AQ75" s="10">
        <f>$C75/'yearly data'!$D$8*'yearly data'!AW$8</f>
        <v>1.9258584322611993</v>
      </c>
      <c r="AR75" s="10">
        <f>$C75/'yearly data'!$D$8*'yearly data'!AX$8</f>
        <v>2.8494563493610432</v>
      </c>
      <c r="AS75" s="10">
        <f>$C75/'yearly data'!$D$8*'yearly data'!AY$8</f>
        <v>1.419227293697199</v>
      </c>
      <c r="AT75" s="10">
        <f>$C75/'yearly data'!$D$8*'yearly data'!AZ$8</f>
        <v>4.2796854050248863</v>
      </c>
      <c r="AU75" s="10">
        <f>$C75/'yearly data'!$D$8*'yearly data'!BA$8</f>
        <v>1.5842537231968734</v>
      </c>
      <c r="AV75" s="10">
        <f>$C75/'yearly data'!$D$8*'yearly data'!BB$8</f>
        <v>0.30100820740740591</v>
      </c>
      <c r="AW75" s="10">
        <f>$C75/'yearly data'!$D$8*'yearly data'!BC$8</f>
        <v>8.3613390946501637E-2</v>
      </c>
      <c r="AX75" s="10">
        <f>$C75/'yearly data'!$D$8*'yearly data'!BD$8</f>
        <v>1.6722678189300331</v>
      </c>
    </row>
    <row r="76" spans="1:50">
      <c r="A76" s="11" t="s">
        <v>57</v>
      </c>
      <c r="B76" s="5" t="s">
        <v>2</v>
      </c>
      <c r="C76" s="9">
        <f>'yearly data'!$E$8/3</f>
        <v>291.64130726900436</v>
      </c>
      <c r="D76" s="10">
        <f>$C76/'yearly data'!$D$8*'yearly data'!J$8</f>
        <v>21298.608038801063</v>
      </c>
      <c r="E76" s="10">
        <f>$C76/'yearly data'!$D$8*'yearly data'!K$8</f>
        <v>15122.009837249221</v>
      </c>
      <c r="F76" s="10">
        <f>$C76/'yearly data'!$D$8*'yearly data'!L$8</f>
        <v>6478.8386062995132</v>
      </c>
      <c r="G76" s="10">
        <f>$C76/'yearly data'!$D$8*'yearly data'!M$8</f>
        <v>27777.446645100576</v>
      </c>
      <c r="H76" s="10">
        <f>$C76/'yearly data'!$D$8*'yearly data'!N$8</f>
        <v>3697.9562392765679</v>
      </c>
      <c r="I76" s="10">
        <f>$C76/'yearly data'!$D$8*'yearly data'!O$8</f>
        <v>3551.6218033582236</v>
      </c>
      <c r="J76" s="10">
        <f>$C76/'yearly data'!$D$8*'yearly data'!P$8</f>
        <v>8859.2568377365806</v>
      </c>
      <c r="K76" s="10">
        <f>$C76/'yearly data'!$D$8*'yearly data'!Q$8</f>
        <v>80617.787191175681</v>
      </c>
      <c r="L76" s="10">
        <f>$C76/'yearly data'!$D$8*'yearly data'!R$8</f>
        <v>1584.6497866276725</v>
      </c>
      <c r="M76" s="10">
        <f>$C76/'yearly data'!$D$8*'yearly data'!S$8</f>
        <v>1827.0736115626939</v>
      </c>
      <c r="N76" s="10">
        <f>$C76/'yearly data'!$D$8*'yearly data'!T$8</f>
        <v>7730.1350053378437</v>
      </c>
      <c r="O76" s="10">
        <f>$C76/'yearly data'!$D$8*'yearly data'!U$8</f>
        <v>2914.0586956291822</v>
      </c>
      <c r="P76" s="10">
        <f>$C76/'yearly data'!$D$8*'yearly data'!V$8</f>
        <v>322.82470138726285</v>
      </c>
      <c r="Q76" s="10">
        <f>$C76/'yearly data'!$D$8*'yearly data'!W$8</f>
        <v>6767.9539090209755</v>
      </c>
      <c r="R76" s="10">
        <f>$C76/'yearly data'!$D$8*'yearly data'!X$8</f>
        <v>0</v>
      </c>
      <c r="S76" s="10">
        <f>$C76/'yearly data'!$D$8*'yearly data'!Y$8</f>
        <v>3168.2984129163801</v>
      </c>
      <c r="T76" s="10">
        <f>$C76/'yearly data'!$D$8*'yearly data'!Z$8</f>
        <v>1749.478184411947</v>
      </c>
      <c r="U76" s="10">
        <f>$C76/'yearly data'!$D$8*'yearly data'!AA$8</f>
        <v>657.59731627030214</v>
      </c>
      <c r="V76" s="10">
        <f>$C76/'yearly data'!$D$8*'yearly data'!AB$8</f>
        <v>1770.5025515302057</v>
      </c>
      <c r="W76" s="10">
        <f>$C76/'yearly data'!$D$8*'yearly data'!AC$8</f>
        <v>0</v>
      </c>
      <c r="X76" s="10">
        <f>$C76/'yearly data'!$D$8*'yearly data'!AD$8</f>
        <v>34438.529438377562</v>
      </c>
      <c r="Y76" s="10">
        <f>$C76/'yearly data'!$D$8*'yearly data'!AE$8</f>
        <v>2352.3967437080241</v>
      </c>
      <c r="Z76" s="10">
        <f>$C76/'yearly data'!$D$8*'yearly data'!AF$8</f>
        <v>145901.28554795575</v>
      </c>
      <c r="AA76" s="10">
        <f>$C76/'yearly data'!$D$8*'yearly data'!AG$8</f>
        <v>153150.86359059054</v>
      </c>
      <c r="AB76" s="10">
        <f>$C76/'yearly data'!$D$8*'yearly data'!AH$8</f>
        <v>251.44526974767041</v>
      </c>
      <c r="AC76" s="10">
        <f>$C76/'yearly data'!$D$8*'yearly data'!AI$8</f>
        <v>0</v>
      </c>
      <c r="AD76" s="10">
        <f>$C76/'yearly data'!$D$8*'yearly data'!AJ$8</f>
        <v>152.20937680853294</v>
      </c>
      <c r="AE76" s="10">
        <f>$C76/'yearly data'!$D$8*'yearly data'!AK$8</f>
        <v>0</v>
      </c>
      <c r="AF76" s="10">
        <f>$C76/'yearly data'!$D$8*'yearly data'!AL$8</f>
        <v>46449.450024936952</v>
      </c>
      <c r="AG76" s="10">
        <f>$C76/'yearly data'!$D$8*'yearly data'!AM$8</f>
        <v>46853.093669731199</v>
      </c>
      <c r="AH76" s="10">
        <f>$C76/'yearly data'!$D$8*'yearly data'!AN$8</f>
        <v>9.0654518605154415</v>
      </c>
      <c r="AI76" s="10">
        <f>$C76/'yearly data'!$D$8*'yearly data'!AO$8</f>
        <v>4.8953440046783383</v>
      </c>
      <c r="AJ76" s="10">
        <f>$C76/'yearly data'!$D$8*'yearly data'!AP$8</f>
        <v>2.5383265209443238</v>
      </c>
      <c r="AK76" s="10">
        <f>$C76/'yearly data'!$D$8*'yearly data'!AQ$8</f>
        <v>3.6305814489928343</v>
      </c>
      <c r="AL76" s="10">
        <f>$C76/'yearly data'!$D$8*'yearly data'!AR$8</f>
        <v>2.0331256114359872</v>
      </c>
      <c r="AM76" s="10">
        <f>$C76/'yearly data'!$D$8*'yearly data'!AS$8</f>
        <v>0.76242210428849533</v>
      </c>
      <c r="AN76" s="10">
        <f>$C76/'yearly data'!$D$8*'yearly data'!AT$8</f>
        <v>3.3009686604721518</v>
      </c>
      <c r="AO76" s="10">
        <f>$C76/'yearly data'!$D$8*'yearly data'!AU$8</f>
        <v>12.696033309508277</v>
      </c>
      <c r="AP76" s="10">
        <f>$C76/'yearly data'!$D$8*'yearly data'!AV$8</f>
        <v>1.2839056215074662</v>
      </c>
      <c r="AQ76" s="10">
        <f>$C76/'yearly data'!$D$8*'yearly data'!AW$8</f>
        <v>1.9258584322611993</v>
      </c>
      <c r="AR76" s="10">
        <f>$C76/'yearly data'!$D$8*'yearly data'!AX$8</f>
        <v>2.8494563493610432</v>
      </c>
      <c r="AS76" s="10">
        <f>$C76/'yearly data'!$D$8*'yearly data'!AY$8</f>
        <v>1.419227293697199</v>
      </c>
      <c r="AT76" s="10">
        <f>$C76/'yearly data'!$D$8*'yearly data'!AZ$8</f>
        <v>4.2796854050248863</v>
      </c>
      <c r="AU76" s="10">
        <f>$C76/'yearly data'!$D$8*'yearly data'!BA$8</f>
        <v>1.5842537231968734</v>
      </c>
      <c r="AV76" s="10">
        <f>$C76/'yearly data'!$D$8*'yearly data'!BB$8</f>
        <v>0.30100820740740591</v>
      </c>
      <c r="AW76" s="10">
        <f>$C76/'yearly data'!$D$8*'yearly data'!BC$8</f>
        <v>8.3613390946501637E-2</v>
      </c>
      <c r="AX76" s="10">
        <f>$C76/'yearly data'!$D$8*'yearly data'!BD$8</f>
        <v>1.6722678189300331</v>
      </c>
    </row>
    <row r="77" spans="1:50">
      <c r="A77" s="11" t="s">
        <v>58</v>
      </c>
      <c r="B77" s="5" t="s">
        <v>2</v>
      </c>
      <c r="C77" s="9">
        <f>'yearly data'!$F$8/3</f>
        <v>277.27183794044873</v>
      </c>
      <c r="D77" s="10">
        <f>$C77/'yearly data'!$D$8*'yearly data'!J$8</f>
        <v>20249.203556903765</v>
      </c>
      <c r="E77" s="10">
        <f>$C77/'yearly data'!$D$8*'yearly data'!K$8</f>
        <v>14376.932747253733</v>
      </c>
      <c r="F77" s="10">
        <f>$C77/'yearly data'!$D$8*'yearly data'!L$8</f>
        <v>6159.6195165564686</v>
      </c>
      <c r="G77" s="10">
        <f>$C77/'yearly data'!$D$8*'yearly data'!M$8</f>
        <v>26408.823073460233</v>
      </c>
      <c r="H77" s="10">
        <f>$C77/'yearly data'!$D$8*'yearly data'!N$8</f>
        <v>3515.7541045508019</v>
      </c>
      <c r="I77" s="10">
        <f>$C77/'yearly data'!$D$8*'yearly data'!O$8</f>
        <v>3376.6297178821019</v>
      </c>
      <c r="J77" s="10">
        <f>$C77/'yearly data'!$D$8*'yearly data'!P$8</f>
        <v>8422.7520757886068</v>
      </c>
      <c r="K77" s="10">
        <f>$C77/'yearly data'!$D$8*'yearly data'!Q$8</f>
        <v>76645.66530203908</v>
      </c>
      <c r="L77" s="10">
        <f>$C77/'yearly data'!$D$8*'yearly data'!R$8</f>
        <v>1506.5724500573579</v>
      </c>
      <c r="M77" s="10">
        <f>$C77/'yearly data'!$D$8*'yearly data'!S$8</f>
        <v>1737.0518020041895</v>
      </c>
      <c r="N77" s="10">
        <f>$C77/'yearly data'!$D$8*'yearly data'!T$8</f>
        <v>7349.2632457611371</v>
      </c>
      <c r="O77" s="10">
        <f>$C77/'yearly data'!$D$8*'yearly data'!U$8</f>
        <v>2770.4800049403793</v>
      </c>
      <c r="P77" s="10">
        <f>$C77/'yearly data'!$D$8*'yearly data'!V$8</f>
        <v>306.91879392674781</v>
      </c>
      <c r="Q77" s="10">
        <f>$C77/'yearly data'!$D$8*'yearly data'!W$8</f>
        <v>6434.4898088101918</v>
      </c>
      <c r="R77" s="10">
        <f>$C77/'yearly data'!$D$8*'yearly data'!X$8</f>
        <v>0</v>
      </c>
      <c r="S77" s="10">
        <f>$C77/'yearly data'!$D$8*'yearly data'!Y$8</f>
        <v>3012.1930679827819</v>
      </c>
      <c r="T77" s="10">
        <f>$C77/'yearly data'!$D$8*'yearly data'!Z$8</f>
        <v>1663.2795819324399</v>
      </c>
      <c r="U77" s="10">
        <f>$C77/'yearly data'!$D$8*'yearly data'!AA$8</f>
        <v>625.19681527415639</v>
      </c>
      <c r="V77" s="10">
        <f>$C77/'yearly data'!$D$8*'yearly data'!AB$8</f>
        <v>1683.2680567030502</v>
      </c>
      <c r="W77" s="10">
        <f>$C77/'yearly data'!$D$8*'yearly data'!AC$8</f>
        <v>0</v>
      </c>
      <c r="X77" s="10">
        <f>$C77/'yearly data'!$D$8*'yearly data'!AD$8</f>
        <v>32741.707417109927</v>
      </c>
      <c r="Y77" s="10">
        <f>$C77/'yearly data'!$D$8*'yearly data'!AE$8</f>
        <v>2236.4917192317494</v>
      </c>
      <c r="Z77" s="10">
        <f>$C77/'yearly data'!$D$8*'yearly data'!AF$8</f>
        <v>138712.57806577318</v>
      </c>
      <c r="AA77" s="10">
        <f>$C77/'yearly data'!$D$8*'yearly data'!AG$8</f>
        <v>145604.9618882061</v>
      </c>
      <c r="AB77" s="10">
        <f>$C77/'yearly data'!$D$8*'yearly data'!AH$8</f>
        <v>239.05630082799379</v>
      </c>
      <c r="AC77" s="10">
        <f>$C77/'yearly data'!$D$8*'yearly data'!AI$8</f>
        <v>0</v>
      </c>
      <c r="AD77" s="10">
        <f>$C77/'yearly data'!$D$8*'yearly data'!AJ$8</f>
        <v>144.70986313521303</v>
      </c>
      <c r="AE77" s="10">
        <f>$C77/'yearly data'!$D$8*'yearly data'!AK$8</f>
        <v>0</v>
      </c>
      <c r="AF77" s="10">
        <f>$C77/'yearly data'!$D$8*'yearly data'!AL$8</f>
        <v>44160.837503919953</v>
      </c>
      <c r="AG77" s="10">
        <f>$C77/'yearly data'!$D$8*'yearly data'!AM$8</f>
        <v>44544.593208189406</v>
      </c>
      <c r="AH77" s="10">
        <f>$C77/'yearly data'!$D$8*'yearly data'!AN$8</f>
        <v>8.6187876561919445</v>
      </c>
      <c r="AI77" s="10">
        <f>$C77/'yearly data'!$D$8*'yearly data'!AO$8</f>
        <v>4.6541453343436494</v>
      </c>
      <c r="AJ77" s="10">
        <f>$C77/'yearly data'!$D$8*'yearly data'!AP$8</f>
        <v>2.4132605437337444</v>
      </c>
      <c r="AK77" s="10">
        <f>$C77/'yearly data'!$D$8*'yearly data'!AQ$8</f>
        <v>3.4516989399797833</v>
      </c>
      <c r="AL77" s="10">
        <f>$C77/'yearly data'!$D$8*'yearly data'!AR$8</f>
        <v>1.9329514063886788</v>
      </c>
      <c r="AM77" s="10">
        <f>$C77/'yearly data'!$D$8*'yearly data'!AS$8</f>
        <v>0.7248567773957546</v>
      </c>
      <c r="AN77" s="10">
        <f>$C77/'yearly data'!$D$8*'yearly data'!AT$8</f>
        <v>3.1383265150046493</v>
      </c>
      <c r="AO77" s="10">
        <f>$C77/'yearly data'!$D$8*'yearly data'!AU$8</f>
        <v>12.070486596171728</v>
      </c>
      <c r="AP77" s="10">
        <f>$C77/'yearly data'!$D$8*'yearly data'!AV$8</f>
        <v>1.2206462615019418</v>
      </c>
      <c r="AQ77" s="10">
        <f>$C77/'yearly data'!$D$8*'yearly data'!AW$8</f>
        <v>1.8309693922529127</v>
      </c>
      <c r="AR77" s="10">
        <f>$C77/'yearly data'!$D$8*'yearly data'!AX$8</f>
        <v>2.7090606831962547</v>
      </c>
      <c r="AS77" s="10">
        <f>$C77/'yearly data'!$D$8*'yearly data'!AY$8</f>
        <v>1.3493004947193701</v>
      </c>
      <c r="AT77" s="10">
        <f>$C77/'yearly data'!$D$8*'yearly data'!AZ$8</f>
        <v>4.0688208716731387</v>
      </c>
      <c r="AU77" s="10">
        <f>$C77/'yearly data'!$D$8*'yearly data'!BA$8</f>
        <v>1.5061959010820873</v>
      </c>
      <c r="AV77" s="10">
        <f>$C77/'yearly data'!$D$8*'yearly data'!BB$8</f>
        <v>0.28617722120559658</v>
      </c>
      <c r="AW77" s="10">
        <f>$C77/'yearly data'!$D$8*'yearly data'!BC$8</f>
        <v>7.9493672557110165E-2</v>
      </c>
      <c r="AX77" s="10">
        <f>$C77/'yearly data'!$D$8*'yearly data'!BD$8</f>
        <v>1.5898734511422035</v>
      </c>
    </row>
    <row r="78" spans="1:50">
      <c r="A78" s="11" t="s">
        <v>59</v>
      </c>
      <c r="B78" s="5" t="s">
        <v>2</v>
      </c>
      <c r="C78" s="9">
        <f>'yearly data'!$F$8/3</f>
        <v>277.27183794044873</v>
      </c>
      <c r="D78" s="10">
        <f>$C78/'yearly data'!$D$8*'yearly data'!J$8</f>
        <v>20249.203556903765</v>
      </c>
      <c r="E78" s="10">
        <f>$C78/'yearly data'!$D$8*'yearly data'!K$8</f>
        <v>14376.932747253733</v>
      </c>
      <c r="F78" s="10">
        <f>$C78/'yearly data'!$D$8*'yearly data'!L$8</f>
        <v>6159.6195165564686</v>
      </c>
      <c r="G78" s="10">
        <f>$C78/'yearly data'!$D$8*'yearly data'!M$8</f>
        <v>26408.823073460233</v>
      </c>
      <c r="H78" s="10">
        <f>$C78/'yearly data'!$D$8*'yearly data'!N$8</f>
        <v>3515.7541045508019</v>
      </c>
      <c r="I78" s="10">
        <f>$C78/'yearly data'!$D$8*'yearly data'!O$8</f>
        <v>3376.6297178821019</v>
      </c>
      <c r="J78" s="10">
        <f>$C78/'yearly data'!$D$8*'yearly data'!P$8</f>
        <v>8422.7520757886068</v>
      </c>
      <c r="K78" s="10">
        <f>$C78/'yearly data'!$D$8*'yearly data'!Q$8</f>
        <v>76645.66530203908</v>
      </c>
      <c r="L78" s="10">
        <f>$C78/'yearly data'!$D$8*'yearly data'!R$8</f>
        <v>1506.5724500573579</v>
      </c>
      <c r="M78" s="10">
        <f>$C78/'yearly data'!$D$8*'yearly data'!S$8</f>
        <v>1737.0518020041895</v>
      </c>
      <c r="N78" s="10">
        <f>$C78/'yearly data'!$D$8*'yearly data'!T$8</f>
        <v>7349.2632457611371</v>
      </c>
      <c r="O78" s="10">
        <f>$C78/'yearly data'!$D$8*'yearly data'!U$8</f>
        <v>2770.4800049403793</v>
      </c>
      <c r="P78" s="10">
        <f>$C78/'yearly data'!$D$8*'yearly data'!V$8</f>
        <v>306.91879392674781</v>
      </c>
      <c r="Q78" s="10">
        <f>$C78/'yearly data'!$D$8*'yearly data'!W$8</f>
        <v>6434.4898088101918</v>
      </c>
      <c r="R78" s="10">
        <f>$C78/'yearly data'!$D$8*'yearly data'!X$8</f>
        <v>0</v>
      </c>
      <c r="S78" s="10">
        <f>$C78/'yearly data'!$D$8*'yearly data'!Y$8</f>
        <v>3012.1930679827819</v>
      </c>
      <c r="T78" s="10">
        <f>$C78/'yearly data'!$D$8*'yearly data'!Z$8</f>
        <v>1663.2795819324399</v>
      </c>
      <c r="U78" s="10">
        <f>$C78/'yearly data'!$D$8*'yearly data'!AA$8</f>
        <v>625.19681527415639</v>
      </c>
      <c r="V78" s="10">
        <f>$C78/'yearly data'!$D$8*'yearly data'!AB$8</f>
        <v>1683.2680567030502</v>
      </c>
      <c r="W78" s="10">
        <f>$C78/'yearly data'!$D$8*'yearly data'!AC$8</f>
        <v>0</v>
      </c>
      <c r="X78" s="10">
        <f>$C78/'yearly data'!$D$8*'yearly data'!AD$8</f>
        <v>32741.707417109927</v>
      </c>
      <c r="Y78" s="10">
        <f>$C78/'yearly data'!$D$8*'yearly data'!AE$8</f>
        <v>2236.4917192317494</v>
      </c>
      <c r="Z78" s="10">
        <f>$C78/'yearly data'!$D$8*'yearly data'!AF$8</f>
        <v>138712.57806577318</v>
      </c>
      <c r="AA78" s="10">
        <f>$C78/'yearly data'!$D$8*'yearly data'!AG$8</f>
        <v>145604.9618882061</v>
      </c>
      <c r="AB78" s="10">
        <f>$C78/'yearly data'!$D$8*'yearly data'!AH$8</f>
        <v>239.05630082799379</v>
      </c>
      <c r="AC78" s="10">
        <f>$C78/'yearly data'!$D$8*'yearly data'!AI$8</f>
        <v>0</v>
      </c>
      <c r="AD78" s="10">
        <f>$C78/'yearly data'!$D$8*'yearly data'!AJ$8</f>
        <v>144.70986313521303</v>
      </c>
      <c r="AE78" s="10">
        <f>$C78/'yearly data'!$D$8*'yearly data'!AK$8</f>
        <v>0</v>
      </c>
      <c r="AF78" s="10">
        <f>$C78/'yearly data'!$D$8*'yearly data'!AL$8</f>
        <v>44160.837503919953</v>
      </c>
      <c r="AG78" s="10">
        <f>$C78/'yearly data'!$D$8*'yearly data'!AM$8</f>
        <v>44544.593208189406</v>
      </c>
      <c r="AH78" s="10">
        <f>$C78/'yearly data'!$D$8*'yearly data'!AN$8</f>
        <v>8.6187876561919445</v>
      </c>
      <c r="AI78" s="10">
        <f>$C78/'yearly data'!$D$8*'yearly data'!AO$8</f>
        <v>4.6541453343436494</v>
      </c>
      <c r="AJ78" s="10">
        <f>$C78/'yearly data'!$D$8*'yearly data'!AP$8</f>
        <v>2.4132605437337444</v>
      </c>
      <c r="AK78" s="10">
        <f>$C78/'yearly data'!$D$8*'yearly data'!AQ$8</f>
        <v>3.4516989399797833</v>
      </c>
      <c r="AL78" s="10">
        <f>$C78/'yearly data'!$D$8*'yearly data'!AR$8</f>
        <v>1.9329514063886788</v>
      </c>
      <c r="AM78" s="10">
        <f>$C78/'yearly data'!$D$8*'yearly data'!AS$8</f>
        <v>0.7248567773957546</v>
      </c>
      <c r="AN78" s="10">
        <f>$C78/'yearly data'!$D$8*'yearly data'!AT$8</f>
        <v>3.1383265150046493</v>
      </c>
      <c r="AO78" s="10">
        <f>$C78/'yearly data'!$D$8*'yearly data'!AU$8</f>
        <v>12.070486596171728</v>
      </c>
      <c r="AP78" s="10">
        <f>$C78/'yearly data'!$D$8*'yearly data'!AV$8</f>
        <v>1.2206462615019418</v>
      </c>
      <c r="AQ78" s="10">
        <f>$C78/'yearly data'!$D$8*'yearly data'!AW$8</f>
        <v>1.8309693922529127</v>
      </c>
      <c r="AR78" s="10">
        <f>$C78/'yearly data'!$D$8*'yearly data'!AX$8</f>
        <v>2.7090606831962547</v>
      </c>
      <c r="AS78" s="10">
        <f>$C78/'yearly data'!$D$8*'yearly data'!AY$8</f>
        <v>1.3493004947193701</v>
      </c>
      <c r="AT78" s="10">
        <f>$C78/'yearly data'!$D$8*'yearly data'!AZ$8</f>
        <v>4.0688208716731387</v>
      </c>
      <c r="AU78" s="10">
        <f>$C78/'yearly data'!$D$8*'yearly data'!BA$8</f>
        <v>1.5061959010820873</v>
      </c>
      <c r="AV78" s="10">
        <f>$C78/'yearly data'!$D$8*'yearly data'!BB$8</f>
        <v>0.28617722120559658</v>
      </c>
      <c r="AW78" s="10">
        <f>$C78/'yearly data'!$D$8*'yearly data'!BC$8</f>
        <v>7.9493672557110165E-2</v>
      </c>
      <c r="AX78" s="10">
        <f>$C78/'yearly data'!$D$8*'yearly data'!BD$8</f>
        <v>1.5898734511422035</v>
      </c>
    </row>
    <row r="79" spans="1:50">
      <c r="A79" s="11" t="s">
        <v>60</v>
      </c>
      <c r="B79" s="5" t="s">
        <v>2</v>
      </c>
      <c r="C79" s="9">
        <f>'yearly data'!$F$8/3</f>
        <v>277.27183794044873</v>
      </c>
      <c r="D79" s="10">
        <f>$C79/'yearly data'!$D$8*'yearly data'!J$8</f>
        <v>20249.203556903765</v>
      </c>
      <c r="E79" s="10">
        <f>$C79/'yearly data'!$D$8*'yearly data'!K$8</f>
        <v>14376.932747253733</v>
      </c>
      <c r="F79" s="10">
        <f>$C79/'yearly data'!$D$8*'yearly data'!L$8</f>
        <v>6159.6195165564686</v>
      </c>
      <c r="G79" s="10">
        <f>$C79/'yearly data'!$D$8*'yearly data'!M$8</f>
        <v>26408.823073460233</v>
      </c>
      <c r="H79" s="10">
        <f>$C79/'yearly data'!$D$8*'yearly data'!N$8</f>
        <v>3515.7541045508019</v>
      </c>
      <c r="I79" s="10">
        <f>$C79/'yearly data'!$D$8*'yearly data'!O$8</f>
        <v>3376.6297178821019</v>
      </c>
      <c r="J79" s="10">
        <f>$C79/'yearly data'!$D$8*'yearly data'!P$8</f>
        <v>8422.7520757886068</v>
      </c>
      <c r="K79" s="10">
        <f>$C79/'yearly data'!$D$8*'yearly data'!Q$8</f>
        <v>76645.66530203908</v>
      </c>
      <c r="L79" s="10">
        <f>$C79/'yearly data'!$D$8*'yearly data'!R$8</f>
        <v>1506.5724500573579</v>
      </c>
      <c r="M79" s="10">
        <f>$C79/'yearly data'!$D$8*'yearly data'!S$8</f>
        <v>1737.0518020041895</v>
      </c>
      <c r="N79" s="10">
        <f>$C79/'yearly data'!$D$8*'yearly data'!T$8</f>
        <v>7349.2632457611371</v>
      </c>
      <c r="O79" s="10">
        <f>$C79/'yearly data'!$D$8*'yearly data'!U$8</f>
        <v>2770.4800049403793</v>
      </c>
      <c r="P79" s="10">
        <f>$C79/'yearly data'!$D$8*'yearly data'!V$8</f>
        <v>306.91879392674781</v>
      </c>
      <c r="Q79" s="10">
        <f>$C79/'yearly data'!$D$8*'yearly data'!W$8</f>
        <v>6434.4898088101918</v>
      </c>
      <c r="R79" s="10">
        <f>$C79/'yearly data'!$D$8*'yearly data'!X$8</f>
        <v>0</v>
      </c>
      <c r="S79" s="10">
        <f>$C79/'yearly data'!$D$8*'yearly data'!Y$8</f>
        <v>3012.1930679827819</v>
      </c>
      <c r="T79" s="10">
        <f>$C79/'yearly data'!$D$8*'yearly data'!Z$8</f>
        <v>1663.2795819324399</v>
      </c>
      <c r="U79" s="10">
        <f>$C79/'yearly data'!$D$8*'yearly data'!AA$8</f>
        <v>625.19681527415639</v>
      </c>
      <c r="V79" s="10">
        <f>$C79/'yearly data'!$D$8*'yearly data'!AB$8</f>
        <v>1683.2680567030502</v>
      </c>
      <c r="W79" s="10">
        <f>$C79/'yearly data'!$D$8*'yearly data'!AC$8</f>
        <v>0</v>
      </c>
      <c r="X79" s="10">
        <f>$C79/'yearly data'!$D$8*'yearly data'!AD$8</f>
        <v>32741.707417109927</v>
      </c>
      <c r="Y79" s="10">
        <f>$C79/'yearly data'!$D$8*'yearly data'!AE$8</f>
        <v>2236.4917192317494</v>
      </c>
      <c r="Z79" s="10">
        <f>$C79/'yearly data'!$D$8*'yearly data'!AF$8</f>
        <v>138712.57806577318</v>
      </c>
      <c r="AA79" s="10">
        <f>$C79/'yearly data'!$D$8*'yearly data'!AG$8</f>
        <v>145604.9618882061</v>
      </c>
      <c r="AB79" s="10">
        <f>$C79/'yearly data'!$D$8*'yearly data'!AH$8</f>
        <v>239.05630082799379</v>
      </c>
      <c r="AC79" s="10">
        <f>$C79/'yearly data'!$D$8*'yearly data'!AI$8</f>
        <v>0</v>
      </c>
      <c r="AD79" s="10">
        <f>$C79/'yearly data'!$D$8*'yearly data'!AJ$8</f>
        <v>144.70986313521303</v>
      </c>
      <c r="AE79" s="10">
        <f>$C79/'yearly data'!$D$8*'yearly data'!AK$8</f>
        <v>0</v>
      </c>
      <c r="AF79" s="10">
        <f>$C79/'yearly data'!$D$8*'yearly data'!AL$8</f>
        <v>44160.837503919953</v>
      </c>
      <c r="AG79" s="10">
        <f>$C79/'yearly data'!$D$8*'yearly data'!AM$8</f>
        <v>44544.593208189406</v>
      </c>
      <c r="AH79" s="10">
        <f>$C79/'yearly data'!$D$8*'yearly data'!AN$8</f>
        <v>8.6187876561919445</v>
      </c>
      <c r="AI79" s="10">
        <f>$C79/'yearly data'!$D$8*'yearly data'!AO$8</f>
        <v>4.6541453343436494</v>
      </c>
      <c r="AJ79" s="10">
        <f>$C79/'yearly data'!$D$8*'yearly data'!AP$8</f>
        <v>2.4132605437337444</v>
      </c>
      <c r="AK79" s="10">
        <f>$C79/'yearly data'!$D$8*'yearly data'!AQ$8</f>
        <v>3.4516989399797833</v>
      </c>
      <c r="AL79" s="10">
        <f>$C79/'yearly data'!$D$8*'yearly data'!AR$8</f>
        <v>1.9329514063886788</v>
      </c>
      <c r="AM79" s="10">
        <f>$C79/'yearly data'!$D$8*'yearly data'!AS$8</f>
        <v>0.7248567773957546</v>
      </c>
      <c r="AN79" s="10">
        <f>$C79/'yearly data'!$D$8*'yearly data'!AT$8</f>
        <v>3.1383265150046493</v>
      </c>
      <c r="AO79" s="10">
        <f>$C79/'yearly data'!$D$8*'yearly data'!AU$8</f>
        <v>12.070486596171728</v>
      </c>
      <c r="AP79" s="10">
        <f>$C79/'yearly data'!$D$8*'yearly data'!AV$8</f>
        <v>1.2206462615019418</v>
      </c>
      <c r="AQ79" s="10">
        <f>$C79/'yearly data'!$D$8*'yearly data'!AW$8</f>
        <v>1.8309693922529127</v>
      </c>
      <c r="AR79" s="10">
        <f>$C79/'yearly data'!$D$8*'yearly data'!AX$8</f>
        <v>2.7090606831962547</v>
      </c>
      <c r="AS79" s="10">
        <f>$C79/'yearly data'!$D$8*'yearly data'!AY$8</f>
        <v>1.3493004947193701</v>
      </c>
      <c r="AT79" s="10">
        <f>$C79/'yearly data'!$D$8*'yearly data'!AZ$8</f>
        <v>4.0688208716731387</v>
      </c>
      <c r="AU79" s="10">
        <f>$C79/'yearly data'!$D$8*'yearly data'!BA$8</f>
        <v>1.5061959010820873</v>
      </c>
      <c r="AV79" s="10">
        <f>$C79/'yearly data'!$D$8*'yearly data'!BB$8</f>
        <v>0.28617722120559658</v>
      </c>
      <c r="AW79" s="10">
        <f>$C79/'yearly data'!$D$8*'yearly data'!BC$8</f>
        <v>7.9493672557110165E-2</v>
      </c>
      <c r="AX79" s="10">
        <f>$C79/'yearly data'!$D$8*'yearly data'!BD$8</f>
        <v>1.5898734511422035</v>
      </c>
    </row>
    <row r="80" spans="1:50">
      <c r="A80" s="11" t="s">
        <v>61</v>
      </c>
      <c r="B80" s="5" t="s">
        <v>2</v>
      </c>
      <c r="C80" s="9">
        <f>'yearly data'!$G$8/3</f>
        <v>300.00884096920055</v>
      </c>
      <c r="D80" s="10">
        <f>$C80/'yearly data'!$D$8*'yearly data'!J$8</f>
        <v>21909.690269232684</v>
      </c>
      <c r="E80" s="10">
        <f>$C80/'yearly data'!$D$8*'yearly data'!K$8</f>
        <v>15555.878167194567</v>
      </c>
      <c r="F80" s="10">
        <f>$C80/'yearly data'!$D$8*'yearly data'!L$8</f>
        <v>6664.7241411162222</v>
      </c>
      <c r="G80" s="10">
        <f>$C80/'yearly data'!$D$8*'yearly data'!M$8</f>
        <v>28574.414410348905</v>
      </c>
      <c r="H80" s="10">
        <f>$C80/'yearly data'!$D$8*'yearly data'!N$8</f>
        <v>3804.0549731759343</v>
      </c>
      <c r="I80" s="10">
        <f>$C80/'yearly data'!$D$8*'yearly data'!O$8</f>
        <v>3653.5220293866987</v>
      </c>
      <c r="J80" s="10">
        <f>$C80/'yearly data'!$D$8*'yearly data'!P$8</f>
        <v>9113.4393842442259</v>
      </c>
      <c r="K80" s="10">
        <f>$C80/'yearly data'!$D$8*'yearly data'!Q$8</f>
        <v>82930.80676125735</v>
      </c>
      <c r="L80" s="10">
        <f>$C80/'yearly data'!$D$8*'yearly data'!R$8</f>
        <v>1630.1152613808263</v>
      </c>
      <c r="M80" s="10">
        <f>$C80/'yearly data'!$D$8*'yearly data'!S$8</f>
        <v>1879.4945122939764</v>
      </c>
      <c r="N80" s="10">
        <f>$C80/'yearly data'!$D$8*'yearly data'!T$8</f>
        <v>7951.9217123373728</v>
      </c>
      <c r="O80" s="10">
        <f>$C80/'yearly data'!$D$8*'yearly data'!U$8</f>
        <v>2997.6664827714062</v>
      </c>
      <c r="P80" s="10">
        <f>$C80/'yearly data'!$D$8*'yearly data'!V$8</f>
        <v>332.08692351007795</v>
      </c>
      <c r="Q80" s="10">
        <f>$C80/'yearly data'!$D$8*'yearly data'!W$8</f>
        <v>6962.13450348276</v>
      </c>
      <c r="R80" s="10">
        <f>$C80/'yearly data'!$D$8*'yearly data'!X$8</f>
        <v>0</v>
      </c>
      <c r="S80" s="10">
        <f>$C80/'yearly data'!$D$8*'yearly data'!Y$8</f>
        <v>3259.200637949622</v>
      </c>
      <c r="T80" s="10">
        <f>$C80/'yearly data'!$D$8*'yearly data'!Z$8</f>
        <v>1799.6727806538381</v>
      </c>
      <c r="U80" s="10">
        <f>$C80/'yearly data'!$D$8*'yearly data'!AA$8</f>
        <v>676.46456027142347</v>
      </c>
      <c r="V80" s="10">
        <f>$C80/'yearly data'!$D$8*'yearly data'!AB$8</f>
        <v>1821.300361706483</v>
      </c>
      <c r="W80" s="10">
        <f>$C80/'yearly data'!$D$8*'yearly data'!AC$8</f>
        <v>0</v>
      </c>
      <c r="X80" s="10">
        <f>$C80/'yearly data'!$D$8*'yearly data'!AD$8</f>
        <v>35426.611539501268</v>
      </c>
      <c r="Y80" s="10">
        <f>$C80/'yearly data'!$D$8*'yearly data'!AE$8</f>
        <v>2419.8897858066616</v>
      </c>
      <c r="Z80" s="10">
        <f>$C80/'yearly data'!$D$8*'yearly data'!AF$8</f>
        <v>150087.36582292305</v>
      </c>
      <c r="AA80" s="10">
        <f>$C80/'yearly data'!$D$8*'yearly data'!AG$8</f>
        <v>157544.94282548569</v>
      </c>
      <c r="AB80" s="10">
        <f>$C80/'yearly data'!$D$8*'yearly data'!AH$8</f>
        <v>258.65953163694348</v>
      </c>
      <c r="AC80" s="10">
        <f>$C80/'yearly data'!$D$8*'yearly data'!AI$8</f>
        <v>0</v>
      </c>
      <c r="AD80" s="10">
        <f>$C80/'yearly data'!$D$8*'yearly data'!AJ$8</f>
        <v>156.57644367521823</v>
      </c>
      <c r="AE80" s="10">
        <f>$C80/'yearly data'!$D$8*'yearly data'!AK$8</f>
        <v>0</v>
      </c>
      <c r="AF80" s="10">
        <f>$C80/'yearly data'!$D$8*'yearly data'!AL$8</f>
        <v>47782.139629433681</v>
      </c>
      <c r="AG80" s="10">
        <f>$C80/'yearly data'!$D$8*'yearly data'!AM$8</f>
        <v>48197.364287330332</v>
      </c>
      <c r="AH80" s="10">
        <f>$C80/'yearly data'!$D$8*'yearly data'!AN$8</f>
        <v>9.3255503858604847</v>
      </c>
      <c r="AI80" s="10">
        <f>$C80/'yearly data'!$D$8*'yearly data'!AO$8</f>
        <v>5.035797208364662</v>
      </c>
      <c r="AJ80" s="10">
        <f>$C80/'yearly data'!$D$8*'yearly data'!AP$8</f>
        <v>2.6111541080409362</v>
      </c>
      <c r="AK80" s="10">
        <f>$C80/'yearly data'!$D$8*'yearly data'!AQ$8</f>
        <v>3.7347471205509226</v>
      </c>
      <c r="AL80" s="10">
        <f>$C80/'yearly data'!$D$8*'yearly data'!AR$8</f>
        <v>2.0914583875085166</v>
      </c>
      <c r="AM80" s="10">
        <f>$C80/'yearly data'!$D$8*'yearly data'!AS$8</f>
        <v>0.7842968953156938</v>
      </c>
      <c r="AN80" s="10">
        <f>$C80/'yearly data'!$D$8*'yearly data'!AT$8</f>
        <v>3.3956773516669663</v>
      </c>
      <c r="AO80" s="10">
        <f>$C80/'yearly data'!$D$8*'yearly data'!AU$8</f>
        <v>13.060297506411409</v>
      </c>
      <c r="AP80" s="10">
        <f>$C80/'yearly data'!$D$8*'yearly data'!AV$8</f>
        <v>1.3207423908130083</v>
      </c>
      <c r="AQ80" s="10">
        <f>$C80/'yearly data'!$D$8*'yearly data'!AW$8</f>
        <v>1.9811135862195124</v>
      </c>
      <c r="AR80" s="10">
        <f>$C80/'yearly data'!$D$8*'yearly data'!AX$8</f>
        <v>2.9312106188566336</v>
      </c>
      <c r="AS80" s="10">
        <f>$C80/'yearly data'!$D$8*'yearly data'!AY$8</f>
        <v>1.4599466016699063</v>
      </c>
      <c r="AT80" s="10">
        <f>$C80/'yearly data'!$D$8*'yearly data'!AZ$8</f>
        <v>4.40247463604336</v>
      </c>
      <c r="AU80" s="10">
        <f>$C80/'yearly data'!$D$8*'yearly data'!BA$8</f>
        <v>1.6297078344222209</v>
      </c>
      <c r="AV80" s="10">
        <f>$C80/'yearly data'!$D$8*'yearly data'!BB$8</f>
        <v>0.30964448854022192</v>
      </c>
      <c r="AW80" s="10">
        <f>$C80/'yearly data'!$D$8*'yearly data'!BC$8</f>
        <v>8.6012357927839428E-2</v>
      </c>
      <c r="AX80" s="10">
        <f>$C80/'yearly data'!$D$8*'yearly data'!BD$8</f>
        <v>1.7202471585567887</v>
      </c>
    </row>
    <row r="81" spans="1:50">
      <c r="A81" s="11" t="s">
        <v>62</v>
      </c>
      <c r="B81" s="5" t="s">
        <v>2</v>
      </c>
      <c r="C81" s="9">
        <f>'yearly data'!$G$8/3</f>
        <v>300.00884096920055</v>
      </c>
      <c r="D81" s="10">
        <f>$C81/'yearly data'!$D$8*'yearly data'!J$8</f>
        <v>21909.690269232684</v>
      </c>
      <c r="E81" s="10">
        <f>$C81/'yearly data'!$D$8*'yearly data'!K$8</f>
        <v>15555.878167194567</v>
      </c>
      <c r="F81" s="10">
        <f>$C81/'yearly data'!$D$8*'yearly data'!L$8</f>
        <v>6664.7241411162222</v>
      </c>
      <c r="G81" s="10">
        <f>$C81/'yearly data'!$D$8*'yearly data'!M$8</f>
        <v>28574.414410348905</v>
      </c>
      <c r="H81" s="10">
        <f>$C81/'yearly data'!$D$8*'yearly data'!N$8</f>
        <v>3804.0549731759343</v>
      </c>
      <c r="I81" s="10">
        <f>$C81/'yearly data'!$D$8*'yearly data'!O$8</f>
        <v>3653.5220293866987</v>
      </c>
      <c r="J81" s="10">
        <f>$C81/'yearly data'!$D$8*'yearly data'!P$8</f>
        <v>9113.4393842442259</v>
      </c>
      <c r="K81" s="10">
        <f>$C81/'yearly data'!$D$8*'yearly data'!Q$8</f>
        <v>82930.80676125735</v>
      </c>
      <c r="L81" s="10">
        <f>$C81/'yearly data'!$D$8*'yearly data'!R$8</f>
        <v>1630.1152613808263</v>
      </c>
      <c r="M81" s="10">
        <f>$C81/'yearly data'!$D$8*'yearly data'!S$8</f>
        <v>1879.4945122939764</v>
      </c>
      <c r="N81" s="10">
        <f>$C81/'yearly data'!$D$8*'yearly data'!T$8</f>
        <v>7951.9217123373728</v>
      </c>
      <c r="O81" s="10">
        <f>$C81/'yearly data'!$D$8*'yearly data'!U$8</f>
        <v>2997.6664827714062</v>
      </c>
      <c r="P81" s="10">
        <f>$C81/'yearly data'!$D$8*'yearly data'!V$8</f>
        <v>332.08692351007795</v>
      </c>
      <c r="Q81" s="10">
        <f>$C81/'yearly data'!$D$8*'yearly data'!W$8</f>
        <v>6962.13450348276</v>
      </c>
      <c r="R81" s="10">
        <f>$C81/'yearly data'!$D$8*'yearly data'!X$8</f>
        <v>0</v>
      </c>
      <c r="S81" s="10">
        <f>$C81/'yearly data'!$D$8*'yearly data'!Y$8</f>
        <v>3259.200637949622</v>
      </c>
      <c r="T81" s="10">
        <f>$C81/'yearly data'!$D$8*'yearly data'!Z$8</f>
        <v>1799.6727806538381</v>
      </c>
      <c r="U81" s="10">
        <f>$C81/'yearly data'!$D$8*'yearly data'!AA$8</f>
        <v>676.46456027142347</v>
      </c>
      <c r="V81" s="10">
        <f>$C81/'yearly data'!$D$8*'yearly data'!AB$8</f>
        <v>1821.300361706483</v>
      </c>
      <c r="W81" s="10">
        <f>$C81/'yearly data'!$D$8*'yearly data'!AC$8</f>
        <v>0</v>
      </c>
      <c r="X81" s="10">
        <f>$C81/'yearly data'!$D$8*'yearly data'!AD$8</f>
        <v>35426.611539501268</v>
      </c>
      <c r="Y81" s="10">
        <f>$C81/'yearly data'!$D$8*'yearly data'!AE$8</f>
        <v>2419.8897858066616</v>
      </c>
      <c r="Z81" s="10">
        <f>$C81/'yearly data'!$D$8*'yearly data'!AF$8</f>
        <v>150087.36582292305</v>
      </c>
      <c r="AA81" s="10">
        <f>$C81/'yearly data'!$D$8*'yearly data'!AG$8</f>
        <v>157544.94282548569</v>
      </c>
      <c r="AB81" s="10">
        <f>$C81/'yearly data'!$D$8*'yearly data'!AH$8</f>
        <v>258.65953163694348</v>
      </c>
      <c r="AC81" s="10">
        <f>$C81/'yearly data'!$D$8*'yearly data'!AI$8</f>
        <v>0</v>
      </c>
      <c r="AD81" s="10">
        <f>$C81/'yearly data'!$D$8*'yearly data'!AJ$8</f>
        <v>156.57644367521823</v>
      </c>
      <c r="AE81" s="10">
        <f>$C81/'yearly data'!$D$8*'yearly data'!AK$8</f>
        <v>0</v>
      </c>
      <c r="AF81" s="10">
        <f>$C81/'yearly data'!$D$8*'yearly data'!AL$8</f>
        <v>47782.139629433681</v>
      </c>
      <c r="AG81" s="10">
        <f>$C81/'yearly data'!$D$8*'yearly data'!AM$8</f>
        <v>48197.364287330332</v>
      </c>
      <c r="AH81" s="10">
        <f>$C81/'yearly data'!$D$8*'yearly data'!AN$8</f>
        <v>9.3255503858604847</v>
      </c>
      <c r="AI81" s="10">
        <f>$C81/'yearly data'!$D$8*'yearly data'!AO$8</f>
        <v>5.035797208364662</v>
      </c>
      <c r="AJ81" s="10">
        <f>$C81/'yearly data'!$D$8*'yearly data'!AP$8</f>
        <v>2.6111541080409362</v>
      </c>
      <c r="AK81" s="10">
        <f>$C81/'yearly data'!$D$8*'yearly data'!AQ$8</f>
        <v>3.7347471205509226</v>
      </c>
      <c r="AL81" s="10">
        <f>$C81/'yearly data'!$D$8*'yearly data'!AR$8</f>
        <v>2.0914583875085166</v>
      </c>
      <c r="AM81" s="10">
        <f>$C81/'yearly data'!$D$8*'yearly data'!AS$8</f>
        <v>0.7842968953156938</v>
      </c>
      <c r="AN81" s="10">
        <f>$C81/'yearly data'!$D$8*'yearly data'!AT$8</f>
        <v>3.3956773516669663</v>
      </c>
      <c r="AO81" s="10">
        <f>$C81/'yearly data'!$D$8*'yearly data'!AU$8</f>
        <v>13.060297506411409</v>
      </c>
      <c r="AP81" s="10">
        <f>$C81/'yearly data'!$D$8*'yearly data'!AV$8</f>
        <v>1.3207423908130083</v>
      </c>
      <c r="AQ81" s="10">
        <f>$C81/'yearly data'!$D$8*'yearly data'!AW$8</f>
        <v>1.9811135862195124</v>
      </c>
      <c r="AR81" s="10">
        <f>$C81/'yearly data'!$D$8*'yearly data'!AX$8</f>
        <v>2.9312106188566336</v>
      </c>
      <c r="AS81" s="10">
        <f>$C81/'yearly data'!$D$8*'yearly data'!AY$8</f>
        <v>1.4599466016699063</v>
      </c>
      <c r="AT81" s="10">
        <f>$C81/'yearly data'!$D$8*'yearly data'!AZ$8</f>
        <v>4.40247463604336</v>
      </c>
      <c r="AU81" s="10">
        <f>$C81/'yearly data'!$D$8*'yearly data'!BA$8</f>
        <v>1.6297078344222209</v>
      </c>
      <c r="AV81" s="10">
        <f>$C81/'yearly data'!$D$8*'yearly data'!BB$8</f>
        <v>0.30964448854022192</v>
      </c>
      <c r="AW81" s="10">
        <f>$C81/'yearly data'!$D$8*'yearly data'!BC$8</f>
        <v>8.6012357927839428E-2</v>
      </c>
      <c r="AX81" s="10">
        <f>$C81/'yearly data'!$D$8*'yearly data'!BD$8</f>
        <v>1.7202471585567887</v>
      </c>
    </row>
    <row r="82" spans="1:50">
      <c r="A82" s="11" t="s">
        <v>63</v>
      </c>
      <c r="B82" s="5" t="s">
        <v>2</v>
      </c>
      <c r="C82" s="9">
        <f>'yearly data'!$G$8/3</f>
        <v>300.00884096920055</v>
      </c>
      <c r="D82" s="10">
        <f>$C82/'yearly data'!$D$8*'yearly data'!J$8</f>
        <v>21909.690269232684</v>
      </c>
      <c r="E82" s="10">
        <f>$C82/'yearly data'!$D$8*'yearly data'!K$8</f>
        <v>15555.878167194567</v>
      </c>
      <c r="F82" s="10">
        <f>$C82/'yearly data'!$D$8*'yearly data'!L$8</f>
        <v>6664.7241411162222</v>
      </c>
      <c r="G82" s="10">
        <f>$C82/'yearly data'!$D$8*'yearly data'!M$8</f>
        <v>28574.414410348905</v>
      </c>
      <c r="H82" s="10">
        <f>$C82/'yearly data'!$D$8*'yearly data'!N$8</f>
        <v>3804.0549731759343</v>
      </c>
      <c r="I82" s="10">
        <f>$C82/'yearly data'!$D$8*'yearly data'!O$8</f>
        <v>3653.5220293866987</v>
      </c>
      <c r="J82" s="10">
        <f>$C82/'yearly data'!$D$8*'yearly data'!P$8</f>
        <v>9113.4393842442259</v>
      </c>
      <c r="K82" s="10">
        <f>$C82/'yearly data'!$D$8*'yearly data'!Q$8</f>
        <v>82930.80676125735</v>
      </c>
      <c r="L82" s="10">
        <f>$C82/'yearly data'!$D$8*'yearly data'!R$8</f>
        <v>1630.1152613808263</v>
      </c>
      <c r="M82" s="10">
        <f>$C82/'yearly data'!$D$8*'yearly data'!S$8</f>
        <v>1879.4945122939764</v>
      </c>
      <c r="N82" s="10">
        <f>$C82/'yearly data'!$D$8*'yearly data'!T$8</f>
        <v>7951.9217123373728</v>
      </c>
      <c r="O82" s="10">
        <f>$C82/'yearly data'!$D$8*'yearly data'!U$8</f>
        <v>2997.6664827714062</v>
      </c>
      <c r="P82" s="10">
        <f>$C82/'yearly data'!$D$8*'yearly data'!V$8</f>
        <v>332.08692351007795</v>
      </c>
      <c r="Q82" s="10">
        <f>$C82/'yearly data'!$D$8*'yearly data'!W$8</f>
        <v>6962.13450348276</v>
      </c>
      <c r="R82" s="10">
        <f>$C82/'yearly data'!$D$8*'yearly data'!X$8</f>
        <v>0</v>
      </c>
      <c r="S82" s="10">
        <f>$C82/'yearly data'!$D$8*'yearly data'!Y$8</f>
        <v>3259.200637949622</v>
      </c>
      <c r="T82" s="10">
        <f>$C82/'yearly data'!$D$8*'yearly data'!Z$8</f>
        <v>1799.6727806538381</v>
      </c>
      <c r="U82" s="10">
        <f>$C82/'yearly data'!$D$8*'yearly data'!AA$8</f>
        <v>676.46456027142347</v>
      </c>
      <c r="V82" s="10">
        <f>$C82/'yearly data'!$D$8*'yearly data'!AB$8</f>
        <v>1821.300361706483</v>
      </c>
      <c r="W82" s="10">
        <f>$C82/'yearly data'!$D$8*'yearly data'!AC$8</f>
        <v>0</v>
      </c>
      <c r="X82" s="10">
        <f>$C82/'yearly data'!$D$8*'yearly data'!AD$8</f>
        <v>35426.611539501268</v>
      </c>
      <c r="Y82" s="10">
        <f>$C82/'yearly data'!$D$8*'yearly data'!AE$8</f>
        <v>2419.8897858066616</v>
      </c>
      <c r="Z82" s="10">
        <f>$C82/'yearly data'!$D$8*'yearly data'!AF$8</f>
        <v>150087.36582292305</v>
      </c>
      <c r="AA82" s="10">
        <f>$C82/'yearly data'!$D$8*'yearly data'!AG$8</f>
        <v>157544.94282548569</v>
      </c>
      <c r="AB82" s="10">
        <f>$C82/'yearly data'!$D$8*'yearly data'!AH$8</f>
        <v>258.65953163694348</v>
      </c>
      <c r="AC82" s="10">
        <f>$C82/'yearly data'!$D$8*'yearly data'!AI$8</f>
        <v>0</v>
      </c>
      <c r="AD82" s="10">
        <f>$C82/'yearly data'!$D$8*'yearly data'!AJ$8</f>
        <v>156.57644367521823</v>
      </c>
      <c r="AE82" s="10">
        <f>$C82/'yearly data'!$D$8*'yearly data'!AK$8</f>
        <v>0</v>
      </c>
      <c r="AF82" s="10">
        <f>$C82/'yearly data'!$D$8*'yearly data'!AL$8</f>
        <v>47782.139629433681</v>
      </c>
      <c r="AG82" s="10">
        <f>$C82/'yearly data'!$D$8*'yearly data'!AM$8</f>
        <v>48197.364287330332</v>
      </c>
      <c r="AH82" s="10">
        <f>$C82/'yearly data'!$D$8*'yearly data'!AN$8</f>
        <v>9.3255503858604847</v>
      </c>
      <c r="AI82" s="10">
        <f>$C82/'yearly data'!$D$8*'yearly data'!AO$8</f>
        <v>5.035797208364662</v>
      </c>
      <c r="AJ82" s="10">
        <f>$C82/'yearly data'!$D$8*'yearly data'!AP$8</f>
        <v>2.6111541080409362</v>
      </c>
      <c r="AK82" s="10">
        <f>$C82/'yearly data'!$D$8*'yearly data'!AQ$8</f>
        <v>3.7347471205509226</v>
      </c>
      <c r="AL82" s="10">
        <f>$C82/'yearly data'!$D$8*'yearly data'!AR$8</f>
        <v>2.0914583875085166</v>
      </c>
      <c r="AM82" s="10">
        <f>$C82/'yearly data'!$D$8*'yearly data'!AS$8</f>
        <v>0.7842968953156938</v>
      </c>
      <c r="AN82" s="10">
        <f>$C82/'yearly data'!$D$8*'yearly data'!AT$8</f>
        <v>3.3956773516669663</v>
      </c>
      <c r="AO82" s="10">
        <f>$C82/'yearly data'!$D$8*'yearly data'!AU$8</f>
        <v>13.060297506411409</v>
      </c>
      <c r="AP82" s="10">
        <f>$C82/'yearly data'!$D$8*'yearly data'!AV$8</f>
        <v>1.3207423908130083</v>
      </c>
      <c r="AQ82" s="10">
        <f>$C82/'yearly data'!$D$8*'yearly data'!AW$8</f>
        <v>1.9811135862195124</v>
      </c>
      <c r="AR82" s="10">
        <f>$C82/'yearly data'!$D$8*'yearly data'!AX$8</f>
        <v>2.9312106188566336</v>
      </c>
      <c r="AS82" s="10">
        <f>$C82/'yearly data'!$D$8*'yearly data'!AY$8</f>
        <v>1.4599466016699063</v>
      </c>
      <c r="AT82" s="10">
        <f>$C82/'yearly data'!$D$8*'yearly data'!AZ$8</f>
        <v>4.40247463604336</v>
      </c>
      <c r="AU82" s="10">
        <f>$C82/'yearly data'!$D$8*'yearly data'!BA$8</f>
        <v>1.6297078344222209</v>
      </c>
      <c r="AV82" s="10">
        <f>$C82/'yearly data'!$D$8*'yearly data'!BB$8</f>
        <v>0.30964448854022192</v>
      </c>
      <c r="AW82" s="10">
        <f>$C82/'yearly data'!$D$8*'yearly data'!BC$8</f>
        <v>8.6012357927839428E-2</v>
      </c>
      <c r="AX82" s="10">
        <f>$C82/'yearly data'!$D$8*'yearly data'!BD$8</f>
        <v>1.7202471585567887</v>
      </c>
    </row>
    <row r="83" spans="1:50">
      <c r="A83" s="11" t="s">
        <v>64</v>
      </c>
      <c r="B83" s="5" t="s">
        <v>2</v>
      </c>
      <c r="C83" s="9">
        <f>'yearly data'!$H$8/3</f>
        <v>296.66710391604812</v>
      </c>
      <c r="D83" s="10">
        <f>$C83/'yearly data'!$D$8*'yearly data'!J$8</f>
        <v>21665.642715303085</v>
      </c>
      <c r="E83" s="10">
        <f>$C83/'yearly data'!$D$8*'yearly data'!K$8</f>
        <v>15382.604425335156</v>
      </c>
      <c r="F83" s="10">
        <f>$C83/'yearly data'!$D$8*'yearly data'!L$8</f>
        <v>6590.4871435015621</v>
      </c>
      <c r="G83" s="10">
        <f>$C83/'yearly data'!$D$8*'yearly data'!M$8</f>
        <v>28256.129858804645</v>
      </c>
      <c r="H83" s="10">
        <f>$C83/'yearly data'!$D$8*'yearly data'!N$8</f>
        <v>3761.6823837048264</v>
      </c>
      <c r="I83" s="10">
        <f>$C83/'yearly data'!$D$8*'yearly data'!O$8</f>
        <v>3612.8261955550429</v>
      </c>
      <c r="J83" s="10">
        <f>$C83/'yearly data'!$D$8*'yearly data'!P$8</f>
        <v>9011.9266489074907</v>
      </c>
      <c r="K83" s="10">
        <f>$C83/'yearly data'!$D$8*'yearly data'!Q$8</f>
        <v>82007.057484713965</v>
      </c>
      <c r="L83" s="10">
        <f>$C83/'yearly data'!$D$8*'yearly data'!R$8</f>
        <v>1611.9577412481954</v>
      </c>
      <c r="M83" s="10">
        <f>$C83/'yearly data'!$D$8*'yearly data'!S$8</f>
        <v>1858.5592077454876</v>
      </c>
      <c r="N83" s="10">
        <f>$C83/'yearly data'!$D$8*'yearly data'!T$8</f>
        <v>7863.346884528838</v>
      </c>
      <c r="O83" s="10">
        <f>$C83/'yearly data'!$D$8*'yearly data'!U$8</f>
        <v>2964.2760895879642</v>
      </c>
      <c r="P83" s="10">
        <f>$C83/'yearly data'!$D$8*'yearly data'!V$8</f>
        <v>328.38787526344663</v>
      </c>
      <c r="Q83" s="10">
        <f>$C83/'yearly data'!$D$8*'yearly data'!W$8</f>
        <v>6884.5847127360676</v>
      </c>
      <c r="R83" s="10">
        <f>$C83/'yearly data'!$D$8*'yearly data'!X$8</f>
        <v>0</v>
      </c>
      <c r="S83" s="10">
        <f>$C83/'yearly data'!$D$8*'yearly data'!Y$8</f>
        <v>3222.8970693604138</v>
      </c>
      <c r="T83" s="10">
        <f>$C83/'yearly data'!$D$8*'yearly data'!Z$8</f>
        <v>1779.6265940306973</v>
      </c>
      <c r="U83" s="10">
        <f>$C83/'yearly data'!$D$8*'yearly data'!AA$8</f>
        <v>668.92956003976178</v>
      </c>
      <c r="V83" s="10">
        <f>$C83/'yearly data'!$D$8*'yearly data'!AB$8</f>
        <v>1801.0132698862146</v>
      </c>
      <c r="W83" s="10">
        <f>$C83/'yearly data'!$D$8*'yearly data'!AC$8</f>
        <v>0</v>
      </c>
      <c r="X83" s="10">
        <f>$C83/'yearly data'!$D$8*'yearly data'!AD$8</f>
        <v>35032.001767113456</v>
      </c>
      <c r="Y83" s="10">
        <f>$C83/'yearly data'!$D$8*'yearly data'!AE$8</f>
        <v>2392.9351289517144</v>
      </c>
      <c r="Z83" s="10">
        <f>$C83/'yearly data'!$D$8*'yearly data'!AF$8</f>
        <v>148415.57338520623</v>
      </c>
      <c r="AA83" s="10">
        <f>$C83/'yearly data'!$D$8*'yearly data'!AG$8</f>
        <v>155790.08196446608</v>
      </c>
      <c r="AB83" s="10">
        <f>$C83/'yearly data'!$D$8*'yearly data'!AH$8</f>
        <v>255.77837607422802</v>
      </c>
      <c r="AC83" s="10">
        <f>$C83/'yearly data'!$D$8*'yearly data'!AI$8</f>
        <v>0</v>
      </c>
      <c r="AD83" s="10">
        <f>$C83/'yearly data'!$D$8*'yearly data'!AJ$8</f>
        <v>154.83237072793455</v>
      </c>
      <c r="AE83" s="10">
        <f>$C83/'yearly data'!$D$8*'yearly data'!AK$8</f>
        <v>0</v>
      </c>
      <c r="AF83" s="10">
        <f>$C83/'yearly data'!$D$8*'yearly data'!AL$8</f>
        <v>47249.904159429738</v>
      </c>
      <c r="AG83" s="10">
        <f>$C83/'yearly data'!$D$8*'yearly data'!AM$8</f>
        <v>47660.50371487876</v>
      </c>
      <c r="AH83" s="10">
        <f>$C83/'yearly data'!$D$8*'yearly data'!AN$8</f>
        <v>9.2216749895061856</v>
      </c>
      <c r="AI83" s="10">
        <f>$C83/'yearly data'!$D$8*'yearly data'!AO$8</f>
        <v>4.9797044943333404</v>
      </c>
      <c r="AJ83" s="10">
        <f>$C83/'yearly data'!$D$8*'yearly data'!AP$8</f>
        <v>2.5820689970617319</v>
      </c>
      <c r="AK83" s="10">
        <f>$C83/'yearly data'!$D$8*'yearly data'!AQ$8</f>
        <v>3.693146537059516</v>
      </c>
      <c r="AL83" s="10">
        <f>$C83/'yearly data'!$D$8*'yearly data'!AR$8</f>
        <v>2.0681620607533291</v>
      </c>
      <c r="AM83" s="10">
        <f>$C83/'yearly data'!$D$8*'yearly data'!AS$8</f>
        <v>0.77556077278249846</v>
      </c>
      <c r="AN83" s="10">
        <f>$C83/'yearly data'!$D$8*'yearly data'!AT$8</f>
        <v>3.3578535969070824</v>
      </c>
      <c r="AO83" s="10">
        <f>$C83/'yearly data'!$D$8*'yearly data'!AU$8</f>
        <v>12.914821526565703</v>
      </c>
      <c r="AP83" s="10">
        <f>$C83/'yearly data'!$D$8*'yearly data'!AV$8</f>
        <v>1.3060309117419562</v>
      </c>
      <c r="AQ83" s="10">
        <f>$C83/'yearly data'!$D$8*'yearly data'!AW$8</f>
        <v>1.9590463676129344</v>
      </c>
      <c r="AR83" s="10">
        <f>$C83/'yearly data'!$D$8*'yearly data'!AX$8</f>
        <v>2.8985604639345901</v>
      </c>
      <c r="AS83" s="10">
        <f>$C83/'yearly data'!$D$8*'yearly data'!AY$8</f>
        <v>1.4436845553959927</v>
      </c>
      <c r="AT83" s="10">
        <f>$C83/'yearly data'!$D$8*'yearly data'!AZ$8</f>
        <v>4.3534363724731868</v>
      </c>
      <c r="AU83" s="10">
        <f>$C83/'yearly data'!$D$8*'yearly data'!BA$8</f>
        <v>1.6115548525350616</v>
      </c>
      <c r="AV83" s="10">
        <f>$C83/'yearly data'!$D$8*'yearly data'!BB$8</f>
        <v>0.30619542198166166</v>
      </c>
      <c r="AW83" s="10">
        <f>$C83/'yearly data'!$D$8*'yearly data'!BC$8</f>
        <v>8.5054283883794907E-2</v>
      </c>
      <c r="AX83" s="10">
        <f>$C83/'yearly data'!$D$8*'yearly data'!BD$8</f>
        <v>1.7010856776758985</v>
      </c>
    </row>
    <row r="84" spans="1:50">
      <c r="A84" s="11" t="s">
        <v>65</v>
      </c>
      <c r="B84" s="5" t="s">
        <v>2</v>
      </c>
      <c r="C84" s="9">
        <f>'yearly data'!$H$8/3</f>
        <v>296.66710391604812</v>
      </c>
      <c r="D84" s="10">
        <f>$C84/'yearly data'!$D$8*'yearly data'!J$8</f>
        <v>21665.642715303085</v>
      </c>
      <c r="E84" s="10">
        <f>$C84/'yearly data'!$D$8*'yearly data'!K$8</f>
        <v>15382.604425335156</v>
      </c>
      <c r="F84" s="10">
        <f>$C84/'yearly data'!$D$8*'yearly data'!L$8</f>
        <v>6590.4871435015621</v>
      </c>
      <c r="G84" s="10">
        <f>$C84/'yearly data'!$D$8*'yearly data'!M$8</f>
        <v>28256.129858804645</v>
      </c>
      <c r="H84" s="10">
        <f>$C84/'yearly data'!$D$8*'yearly data'!N$8</f>
        <v>3761.6823837048264</v>
      </c>
      <c r="I84" s="10">
        <f>$C84/'yearly data'!$D$8*'yearly data'!O$8</f>
        <v>3612.8261955550429</v>
      </c>
      <c r="J84" s="10">
        <f>$C84/'yearly data'!$D$8*'yearly data'!P$8</f>
        <v>9011.9266489074907</v>
      </c>
      <c r="K84" s="10">
        <f>$C84/'yearly data'!$D$8*'yearly data'!Q$8</f>
        <v>82007.057484713965</v>
      </c>
      <c r="L84" s="10">
        <f>$C84/'yearly data'!$D$8*'yearly data'!R$8</f>
        <v>1611.9577412481954</v>
      </c>
      <c r="M84" s="10">
        <f>$C84/'yearly data'!$D$8*'yearly data'!S$8</f>
        <v>1858.5592077454876</v>
      </c>
      <c r="N84" s="10">
        <f>$C84/'yearly data'!$D$8*'yearly data'!T$8</f>
        <v>7863.346884528838</v>
      </c>
      <c r="O84" s="10">
        <f>$C84/'yearly data'!$D$8*'yearly data'!U$8</f>
        <v>2964.2760895879642</v>
      </c>
      <c r="P84" s="10">
        <f>$C84/'yearly data'!$D$8*'yearly data'!V$8</f>
        <v>328.38787526344663</v>
      </c>
      <c r="Q84" s="10">
        <f>$C84/'yearly data'!$D$8*'yearly data'!W$8</f>
        <v>6884.5847127360676</v>
      </c>
      <c r="R84" s="10">
        <f>$C84/'yearly data'!$D$8*'yearly data'!X$8</f>
        <v>0</v>
      </c>
      <c r="S84" s="10">
        <f>$C84/'yearly data'!$D$8*'yearly data'!Y$8</f>
        <v>3222.8970693604138</v>
      </c>
      <c r="T84" s="10">
        <f>$C84/'yearly data'!$D$8*'yearly data'!Z$8</f>
        <v>1779.6265940306973</v>
      </c>
      <c r="U84" s="10">
        <f>$C84/'yearly data'!$D$8*'yearly data'!AA$8</f>
        <v>668.92956003976178</v>
      </c>
      <c r="V84" s="10">
        <f>$C84/'yearly data'!$D$8*'yearly data'!AB$8</f>
        <v>1801.0132698862146</v>
      </c>
      <c r="W84" s="10">
        <f>$C84/'yearly data'!$D$8*'yearly data'!AC$8</f>
        <v>0</v>
      </c>
      <c r="X84" s="10">
        <f>$C84/'yearly data'!$D$8*'yearly data'!AD$8</f>
        <v>35032.001767113456</v>
      </c>
      <c r="Y84" s="10">
        <f>$C84/'yearly data'!$D$8*'yearly data'!AE$8</f>
        <v>2392.9351289517144</v>
      </c>
      <c r="Z84" s="10">
        <f>$C84/'yearly data'!$D$8*'yearly data'!AF$8</f>
        <v>148415.57338520623</v>
      </c>
      <c r="AA84" s="10">
        <f>$C84/'yearly data'!$D$8*'yearly data'!AG$8</f>
        <v>155790.08196446608</v>
      </c>
      <c r="AB84" s="10">
        <f>$C84/'yearly data'!$D$8*'yearly data'!AH$8</f>
        <v>255.77837607422802</v>
      </c>
      <c r="AC84" s="10">
        <f>$C84/'yearly data'!$D$8*'yearly data'!AI$8</f>
        <v>0</v>
      </c>
      <c r="AD84" s="10">
        <f>$C84/'yearly data'!$D$8*'yearly data'!AJ$8</f>
        <v>154.83237072793455</v>
      </c>
      <c r="AE84" s="10">
        <f>$C84/'yearly data'!$D$8*'yearly data'!AK$8</f>
        <v>0</v>
      </c>
      <c r="AF84" s="10">
        <f>$C84/'yearly data'!$D$8*'yearly data'!AL$8</f>
        <v>47249.904159429738</v>
      </c>
      <c r="AG84" s="10">
        <f>$C84/'yearly data'!$D$8*'yearly data'!AM$8</f>
        <v>47660.50371487876</v>
      </c>
      <c r="AH84" s="10">
        <f>$C84/'yearly data'!$D$8*'yearly data'!AN$8</f>
        <v>9.2216749895061856</v>
      </c>
      <c r="AI84" s="10">
        <f>$C84/'yearly data'!$D$8*'yearly data'!AO$8</f>
        <v>4.9797044943333404</v>
      </c>
      <c r="AJ84" s="10">
        <f>$C84/'yearly data'!$D$8*'yearly data'!AP$8</f>
        <v>2.5820689970617319</v>
      </c>
      <c r="AK84" s="10">
        <f>$C84/'yearly data'!$D$8*'yearly data'!AQ$8</f>
        <v>3.693146537059516</v>
      </c>
      <c r="AL84" s="10">
        <f>$C84/'yearly data'!$D$8*'yearly data'!AR$8</f>
        <v>2.0681620607533291</v>
      </c>
      <c r="AM84" s="10">
        <f>$C84/'yearly data'!$D$8*'yearly data'!AS$8</f>
        <v>0.77556077278249846</v>
      </c>
      <c r="AN84" s="10">
        <f>$C84/'yearly data'!$D$8*'yearly data'!AT$8</f>
        <v>3.3578535969070824</v>
      </c>
      <c r="AO84" s="10">
        <f>$C84/'yearly data'!$D$8*'yearly data'!AU$8</f>
        <v>12.914821526565703</v>
      </c>
      <c r="AP84" s="10">
        <f>$C84/'yearly data'!$D$8*'yearly data'!AV$8</f>
        <v>1.3060309117419562</v>
      </c>
      <c r="AQ84" s="10">
        <f>$C84/'yearly data'!$D$8*'yearly data'!AW$8</f>
        <v>1.9590463676129344</v>
      </c>
      <c r="AR84" s="10">
        <f>$C84/'yearly data'!$D$8*'yearly data'!AX$8</f>
        <v>2.8985604639345901</v>
      </c>
      <c r="AS84" s="10">
        <f>$C84/'yearly data'!$D$8*'yearly data'!AY$8</f>
        <v>1.4436845553959927</v>
      </c>
      <c r="AT84" s="10">
        <f>$C84/'yearly data'!$D$8*'yearly data'!AZ$8</f>
        <v>4.3534363724731868</v>
      </c>
      <c r="AU84" s="10">
        <f>$C84/'yearly data'!$D$8*'yearly data'!BA$8</f>
        <v>1.6115548525350616</v>
      </c>
      <c r="AV84" s="10">
        <f>$C84/'yearly data'!$D$8*'yearly data'!BB$8</f>
        <v>0.30619542198166166</v>
      </c>
      <c r="AW84" s="10">
        <f>$C84/'yearly data'!$D$8*'yearly data'!BC$8</f>
        <v>8.5054283883794907E-2</v>
      </c>
      <c r="AX84" s="10">
        <f>$C84/'yearly data'!$D$8*'yearly data'!BD$8</f>
        <v>1.7010856776758985</v>
      </c>
    </row>
    <row r="85" spans="1:50">
      <c r="A85" s="11" t="s">
        <v>66</v>
      </c>
      <c r="B85" s="5" t="s">
        <v>2</v>
      </c>
      <c r="C85" s="9">
        <f>'yearly data'!$H$8/3</f>
        <v>296.66710391604812</v>
      </c>
      <c r="D85" s="10">
        <f>$C85/'yearly data'!$D$8*'yearly data'!J$8</f>
        <v>21665.642715303085</v>
      </c>
      <c r="E85" s="10">
        <f>$C85/'yearly data'!$D$8*'yearly data'!K$8</f>
        <v>15382.604425335156</v>
      </c>
      <c r="F85" s="10">
        <f>$C85/'yearly data'!$D$8*'yearly data'!L$8</f>
        <v>6590.4871435015621</v>
      </c>
      <c r="G85" s="10">
        <f>$C85/'yearly data'!$D$8*'yearly data'!M$8</f>
        <v>28256.129858804645</v>
      </c>
      <c r="H85" s="10">
        <f>$C85/'yearly data'!$D$8*'yearly data'!N$8</f>
        <v>3761.6823837048264</v>
      </c>
      <c r="I85" s="10">
        <f>$C85/'yearly data'!$D$8*'yearly data'!O$8</f>
        <v>3612.8261955550429</v>
      </c>
      <c r="J85" s="10">
        <f>$C85/'yearly data'!$D$8*'yearly data'!P$8</f>
        <v>9011.9266489074907</v>
      </c>
      <c r="K85" s="10">
        <f>$C85/'yearly data'!$D$8*'yearly data'!Q$8</f>
        <v>82007.057484713965</v>
      </c>
      <c r="L85" s="10">
        <f>$C85/'yearly data'!$D$8*'yearly data'!R$8</f>
        <v>1611.9577412481954</v>
      </c>
      <c r="M85" s="10">
        <f>$C85/'yearly data'!$D$8*'yearly data'!S$8</f>
        <v>1858.5592077454876</v>
      </c>
      <c r="N85" s="10">
        <f>$C85/'yearly data'!$D$8*'yearly data'!T$8</f>
        <v>7863.346884528838</v>
      </c>
      <c r="O85" s="10">
        <f>$C85/'yearly data'!$D$8*'yearly data'!U$8</f>
        <v>2964.2760895879642</v>
      </c>
      <c r="P85" s="10">
        <f>$C85/'yearly data'!$D$8*'yearly data'!V$8</f>
        <v>328.38787526344663</v>
      </c>
      <c r="Q85" s="10">
        <f>$C85/'yearly data'!$D$8*'yearly data'!W$8</f>
        <v>6884.5847127360676</v>
      </c>
      <c r="R85" s="10">
        <f>$C85/'yearly data'!$D$8*'yearly data'!X$8</f>
        <v>0</v>
      </c>
      <c r="S85" s="10">
        <f>$C85/'yearly data'!$D$8*'yearly data'!Y$8</f>
        <v>3222.8970693604138</v>
      </c>
      <c r="T85" s="10">
        <f>$C85/'yearly data'!$D$8*'yearly data'!Z$8</f>
        <v>1779.6265940306973</v>
      </c>
      <c r="U85" s="10">
        <f>$C85/'yearly data'!$D$8*'yearly data'!AA$8</f>
        <v>668.92956003976178</v>
      </c>
      <c r="V85" s="10">
        <f>$C85/'yearly data'!$D$8*'yearly data'!AB$8</f>
        <v>1801.0132698862146</v>
      </c>
      <c r="W85" s="10">
        <f>$C85/'yearly data'!$D$8*'yearly data'!AC$8</f>
        <v>0</v>
      </c>
      <c r="X85" s="10">
        <f>$C85/'yearly data'!$D$8*'yearly data'!AD$8</f>
        <v>35032.001767113456</v>
      </c>
      <c r="Y85" s="10">
        <f>$C85/'yearly data'!$D$8*'yearly data'!AE$8</f>
        <v>2392.9351289517144</v>
      </c>
      <c r="Z85" s="10">
        <f>$C85/'yearly data'!$D$8*'yearly data'!AF$8</f>
        <v>148415.57338520623</v>
      </c>
      <c r="AA85" s="10">
        <f>$C85/'yearly data'!$D$8*'yearly data'!AG$8</f>
        <v>155790.08196446608</v>
      </c>
      <c r="AB85" s="10">
        <f>$C85/'yearly data'!$D$8*'yearly data'!AH$8</f>
        <v>255.77837607422802</v>
      </c>
      <c r="AC85" s="10">
        <f>$C85/'yearly data'!$D$8*'yearly data'!AI$8</f>
        <v>0</v>
      </c>
      <c r="AD85" s="10">
        <f>$C85/'yearly data'!$D$8*'yearly data'!AJ$8</f>
        <v>154.83237072793455</v>
      </c>
      <c r="AE85" s="10">
        <f>$C85/'yearly data'!$D$8*'yearly data'!AK$8</f>
        <v>0</v>
      </c>
      <c r="AF85" s="10">
        <f>$C85/'yearly data'!$D$8*'yearly data'!AL$8</f>
        <v>47249.904159429738</v>
      </c>
      <c r="AG85" s="10">
        <f>$C85/'yearly data'!$D$8*'yearly data'!AM$8</f>
        <v>47660.50371487876</v>
      </c>
      <c r="AH85" s="10">
        <f>$C85/'yearly data'!$D$8*'yearly data'!AN$8</f>
        <v>9.2216749895061856</v>
      </c>
      <c r="AI85" s="10">
        <f>$C85/'yearly data'!$D$8*'yearly data'!AO$8</f>
        <v>4.9797044943333404</v>
      </c>
      <c r="AJ85" s="10">
        <f>$C85/'yearly data'!$D$8*'yearly data'!AP$8</f>
        <v>2.5820689970617319</v>
      </c>
      <c r="AK85" s="10">
        <f>$C85/'yearly data'!$D$8*'yearly data'!AQ$8</f>
        <v>3.693146537059516</v>
      </c>
      <c r="AL85" s="10">
        <f>$C85/'yearly data'!$D$8*'yearly data'!AR$8</f>
        <v>2.0681620607533291</v>
      </c>
      <c r="AM85" s="10">
        <f>$C85/'yearly data'!$D$8*'yearly data'!AS$8</f>
        <v>0.77556077278249846</v>
      </c>
      <c r="AN85" s="10">
        <f>$C85/'yearly data'!$D$8*'yearly data'!AT$8</f>
        <v>3.3578535969070824</v>
      </c>
      <c r="AO85" s="10">
        <f>$C85/'yearly data'!$D$8*'yearly data'!AU$8</f>
        <v>12.914821526565703</v>
      </c>
      <c r="AP85" s="10">
        <f>$C85/'yearly data'!$D$8*'yearly data'!AV$8</f>
        <v>1.3060309117419562</v>
      </c>
      <c r="AQ85" s="10">
        <f>$C85/'yearly data'!$D$8*'yearly data'!AW$8</f>
        <v>1.9590463676129344</v>
      </c>
      <c r="AR85" s="10">
        <f>$C85/'yearly data'!$D$8*'yearly data'!AX$8</f>
        <v>2.8985604639345901</v>
      </c>
      <c r="AS85" s="10">
        <f>$C85/'yearly data'!$D$8*'yearly data'!AY$8</f>
        <v>1.4436845553959927</v>
      </c>
      <c r="AT85" s="10">
        <f>$C85/'yearly data'!$D$8*'yearly data'!AZ$8</f>
        <v>4.3534363724731868</v>
      </c>
      <c r="AU85" s="10">
        <f>$C85/'yearly data'!$D$8*'yearly data'!BA$8</f>
        <v>1.6115548525350616</v>
      </c>
      <c r="AV85" s="10">
        <f>$C85/'yearly data'!$D$8*'yearly data'!BB$8</f>
        <v>0.30619542198166166</v>
      </c>
      <c r="AW85" s="10">
        <f>$C85/'yearly data'!$D$8*'yearly data'!BC$8</f>
        <v>8.5054283883794907E-2</v>
      </c>
      <c r="AX85" s="10">
        <f>$C85/'yearly data'!$D$8*'yearly data'!BD$8</f>
        <v>1.7010856776758985</v>
      </c>
    </row>
    <row r="86" spans="1:50">
      <c r="A86" s="11" t="s">
        <v>67</v>
      </c>
      <c r="B86" s="5" t="s">
        <v>2</v>
      </c>
      <c r="C86" s="9">
        <f>'yearly data'!$E$9/3</f>
        <v>356.29203440427983</v>
      </c>
      <c r="D86" s="10">
        <f>$C86/'yearly data'!$D$9*'yearly data'!J$9</f>
        <v>23452.518635654229</v>
      </c>
      <c r="E86" s="10">
        <f>$C86/'yearly data'!$D$9*'yearly data'!K$9</f>
        <v>16182.239207235782</v>
      </c>
      <c r="F86" s="10">
        <f>$C86/'yearly data'!$D$9*'yearly data'!L$9</f>
        <v>7094.5768914767559</v>
      </c>
      <c r="G86" s="10">
        <f>$C86/'yearly data'!$D$9*'yearly data'!M$9</f>
        <v>30547.095527130987</v>
      </c>
      <c r="H86" s="10">
        <f>$C86/'yearly data'!$D$9*'yearly data'!N$9</f>
        <v>4296.307710924254</v>
      </c>
      <c r="I86" s="10">
        <f>$C86/'yearly data'!$D$9*'yearly data'!O$9</f>
        <v>4061.5227285480487</v>
      </c>
      <c r="J86" s="10">
        <f>$C86/'yearly data'!$D$9*'yearly data'!P$9</f>
        <v>9538.5475644205071</v>
      </c>
      <c r="K86" s="10">
        <f>$C86/'yearly data'!$D$9*'yearly data'!Q$9</f>
        <v>90472.976892589126</v>
      </c>
      <c r="L86" s="10">
        <f>$C86/'yearly data'!$D$9*'yearly data'!R$9</f>
        <v>1516.6129036511231</v>
      </c>
      <c r="M86" s="10">
        <f>$C86/'yearly data'!$D$9*'yearly data'!S$9</f>
        <v>1926.1195979773706</v>
      </c>
      <c r="N86" s="10">
        <f>$C86/'yearly data'!$D$9*'yearly data'!T$9</f>
        <v>8506.2170003965439</v>
      </c>
      <c r="O86" s="10">
        <f>$C86/'yearly data'!$D$9*'yearly data'!U$9</f>
        <v>3166.4586221054956</v>
      </c>
      <c r="P86" s="10">
        <f>$C86/'yearly data'!$D$9*'yearly data'!V$9</f>
        <v>49.372278017179106</v>
      </c>
      <c r="Q86" s="10">
        <f>$C86/'yearly data'!$D$9*'yearly data'!W$9</f>
        <v>8005.1012518501911</v>
      </c>
      <c r="R86" s="10">
        <f>$C86/'yearly data'!$D$9*'yearly data'!X$9</f>
        <v>0</v>
      </c>
      <c r="S86" s="10">
        <f>$C86/'yearly data'!$D$9*'yearly data'!Y$9</f>
        <v>5148.1664764846273</v>
      </c>
      <c r="T86" s="10">
        <f>$C86/'yearly data'!$D$9*'yearly data'!Z$9</f>
        <v>1812.4910226947245</v>
      </c>
      <c r="U86" s="10">
        <f>$C86/'yearly data'!$D$9*'yearly data'!AA$9</f>
        <v>683.20590824616477</v>
      </c>
      <c r="V86" s="10">
        <f>$C86/'yearly data'!$D$9*'yearly data'!AB$9</f>
        <v>2071.9560139233217</v>
      </c>
      <c r="W86" s="10">
        <f>$C86/'yearly data'!$D$9*'yearly data'!AC$9</f>
        <v>0</v>
      </c>
      <c r="X86" s="10">
        <f>$C86/'yearly data'!$D$9*'yearly data'!AD$9</f>
        <v>35651.22296149053</v>
      </c>
      <c r="Y86" s="10">
        <f>$C86/'yearly data'!$D$9*'yearly data'!AE$9</f>
        <v>3294.051693206758</v>
      </c>
      <c r="Z86" s="10">
        <f>$C86/'yearly data'!$D$9*'yearly data'!AF$9</f>
        <v>162303.95262263317</v>
      </c>
      <c r="AA86" s="10">
        <f>$C86/'yearly data'!$D$9*'yearly data'!AG$9</f>
        <v>170661.78306210547</v>
      </c>
      <c r="AB86" s="10">
        <f>$C86/'yearly data'!$D$9*'yearly data'!AH$9</f>
        <v>277.14436170308761</v>
      </c>
      <c r="AC86" s="10">
        <f>$C86/'yearly data'!$D$9*'yearly data'!AI$9</f>
        <v>91.457639362018895</v>
      </c>
      <c r="AD86" s="10">
        <f>$C86/'yearly data'!$D$9*'yearly data'!AJ$9</f>
        <v>228.72838805276714</v>
      </c>
      <c r="AE86" s="10">
        <f>$C86/'yearly data'!$D$9*'yearly data'!AK$9</f>
        <v>96.06592298216222</v>
      </c>
      <c r="AF86" s="10">
        <f>$C86/'yearly data'!$D$9*'yearly data'!AL$9</f>
        <v>48657.869613886076</v>
      </c>
      <c r="AG86" s="10">
        <f>$C86/'yearly data'!$D$9*'yearly data'!AM$9</f>
        <v>49163.742363641933</v>
      </c>
      <c r="AH86" s="10">
        <f>$C86/'yearly data'!$D$9*'yearly data'!AN$9</f>
        <v>10.249621162741924</v>
      </c>
      <c r="AI86" s="10">
        <f>$C86/'yearly data'!$D$9*'yearly data'!AO$9</f>
        <v>5.5347954278806402</v>
      </c>
      <c r="AJ86" s="10">
        <f>$C86/'yearly data'!$D$9*'yearly data'!AP$9</f>
        <v>3.0748863488225777</v>
      </c>
      <c r="AK86" s="10">
        <f>$C86/'yearly data'!$D$9*'yearly data'!AQ$9</f>
        <v>3.3470652840054371</v>
      </c>
      <c r="AL86" s="10">
        <f>$C86/'yearly data'!$D$9*'yearly data'!AR$9</f>
        <v>1.9412978647231536</v>
      </c>
      <c r="AM86" s="10">
        <f>$C86/'yearly data'!$D$9*'yearly data'!AS$9</f>
        <v>0.73635436248119612</v>
      </c>
      <c r="AN86" s="10">
        <f>$C86/'yearly data'!$D$9*'yearly data'!AT$9</f>
        <v>3.8036393176184866</v>
      </c>
      <c r="AO86" s="10">
        <f>$C86/'yearly data'!$D$9*'yearly data'!AU$9</f>
        <v>13.584426134351739</v>
      </c>
      <c r="AP86" s="10">
        <f>$C86/'yearly data'!$D$9*'yearly data'!AV$9</f>
        <v>1.3759748601609165</v>
      </c>
      <c r="AQ86" s="10">
        <f>$C86/'yearly data'!$D$9*'yearly data'!AW$9</f>
        <v>2.1825808126690402</v>
      </c>
      <c r="AR86" s="10">
        <f>$C86/'yearly data'!$D$9*'yearly data'!AX$9</f>
        <v>3.3102843468185643</v>
      </c>
      <c r="AS86" s="10">
        <f>$C86/'yearly data'!$D$9*'yearly data'!AY$9</f>
        <v>1.409935925496796</v>
      </c>
      <c r="AT86" s="10">
        <f>$C86/'yearly data'!$D$9*'yearly data'!AZ$9</f>
        <v>4.7447408971066087</v>
      </c>
      <c r="AU86" s="10">
        <f>$C86/'yearly data'!$D$9*'yearly data'!BA$9</f>
        <v>1.8880881089261441</v>
      </c>
      <c r="AV86" s="10">
        <f>$C86/'yearly data'!$D$9*'yearly data'!BB$9</f>
        <v>0.35971756568761737</v>
      </c>
      <c r="AW86" s="10">
        <f>$C86/'yearly data'!$D$9*'yearly data'!BC$9</f>
        <v>9.9921546024338156E-2</v>
      </c>
      <c r="AX86" s="10">
        <f>$C86/'yearly data'!$D$9*'yearly data'!BD$9</f>
        <v>1.998430920486763</v>
      </c>
    </row>
    <row r="87" spans="1:50">
      <c r="A87" s="11" t="s">
        <v>68</v>
      </c>
      <c r="B87" s="5" t="s">
        <v>2</v>
      </c>
      <c r="C87" s="9">
        <f>'yearly data'!$E$9/3</f>
        <v>356.29203440427983</v>
      </c>
      <c r="D87" s="10">
        <f>$C87/'yearly data'!$D$9*'yearly data'!J$9</f>
        <v>23452.518635654229</v>
      </c>
      <c r="E87" s="10">
        <f>$C87/'yearly data'!$D$9*'yearly data'!K$9</f>
        <v>16182.239207235782</v>
      </c>
      <c r="F87" s="10">
        <f>$C87/'yearly data'!$D$9*'yearly data'!L$9</f>
        <v>7094.5768914767559</v>
      </c>
      <c r="G87" s="10">
        <f>$C87/'yearly data'!$D$9*'yearly data'!M$9</f>
        <v>30547.095527130987</v>
      </c>
      <c r="H87" s="10">
        <f>$C87/'yearly data'!$D$9*'yearly data'!N$9</f>
        <v>4296.307710924254</v>
      </c>
      <c r="I87" s="10">
        <f>$C87/'yearly data'!$D$9*'yearly data'!O$9</f>
        <v>4061.5227285480487</v>
      </c>
      <c r="J87" s="10">
        <f>$C87/'yearly data'!$D$9*'yearly data'!P$9</f>
        <v>9538.5475644205071</v>
      </c>
      <c r="K87" s="10">
        <f>$C87/'yearly data'!$D$9*'yearly data'!Q$9</f>
        <v>90472.976892589126</v>
      </c>
      <c r="L87" s="10">
        <f>$C87/'yearly data'!$D$9*'yearly data'!R$9</f>
        <v>1516.6129036511231</v>
      </c>
      <c r="M87" s="10">
        <f>$C87/'yearly data'!$D$9*'yearly data'!S$9</f>
        <v>1926.1195979773706</v>
      </c>
      <c r="N87" s="10">
        <f>$C87/'yearly data'!$D$9*'yearly data'!T$9</f>
        <v>8506.2170003965439</v>
      </c>
      <c r="O87" s="10">
        <f>$C87/'yearly data'!$D$9*'yearly data'!U$9</f>
        <v>3166.4586221054956</v>
      </c>
      <c r="P87" s="10">
        <f>$C87/'yearly data'!$D$9*'yearly data'!V$9</f>
        <v>49.372278017179106</v>
      </c>
      <c r="Q87" s="10">
        <f>$C87/'yearly data'!$D$9*'yearly data'!W$9</f>
        <v>8005.1012518501911</v>
      </c>
      <c r="R87" s="10">
        <f>$C87/'yearly data'!$D$9*'yearly data'!X$9</f>
        <v>0</v>
      </c>
      <c r="S87" s="10">
        <f>$C87/'yearly data'!$D$9*'yearly data'!Y$9</f>
        <v>5148.1664764846273</v>
      </c>
      <c r="T87" s="10">
        <f>$C87/'yearly data'!$D$9*'yearly data'!Z$9</f>
        <v>1812.4910226947245</v>
      </c>
      <c r="U87" s="10">
        <f>$C87/'yearly data'!$D$9*'yearly data'!AA$9</f>
        <v>683.20590824616477</v>
      </c>
      <c r="V87" s="10">
        <f>$C87/'yearly data'!$D$9*'yearly data'!AB$9</f>
        <v>2071.9560139233217</v>
      </c>
      <c r="W87" s="10">
        <f>$C87/'yearly data'!$D$9*'yearly data'!AC$9</f>
        <v>0</v>
      </c>
      <c r="X87" s="10">
        <f>$C87/'yearly data'!$D$9*'yearly data'!AD$9</f>
        <v>35651.22296149053</v>
      </c>
      <c r="Y87" s="10">
        <f>$C87/'yearly data'!$D$9*'yearly data'!AE$9</f>
        <v>3294.051693206758</v>
      </c>
      <c r="Z87" s="10">
        <f>$C87/'yearly data'!$D$9*'yearly data'!AF$9</f>
        <v>162303.95262263317</v>
      </c>
      <c r="AA87" s="10">
        <f>$C87/'yearly data'!$D$9*'yearly data'!AG$9</f>
        <v>170661.78306210547</v>
      </c>
      <c r="AB87" s="10">
        <f>$C87/'yearly data'!$D$9*'yearly data'!AH$9</f>
        <v>277.14436170308761</v>
      </c>
      <c r="AC87" s="10">
        <f>$C87/'yearly data'!$D$9*'yearly data'!AI$9</f>
        <v>91.457639362018895</v>
      </c>
      <c r="AD87" s="10">
        <f>$C87/'yearly data'!$D$9*'yearly data'!AJ$9</f>
        <v>228.72838805276714</v>
      </c>
      <c r="AE87" s="10">
        <f>$C87/'yearly data'!$D$9*'yearly data'!AK$9</f>
        <v>96.06592298216222</v>
      </c>
      <c r="AF87" s="10">
        <f>$C87/'yearly data'!$D$9*'yearly data'!AL$9</f>
        <v>48657.869613886076</v>
      </c>
      <c r="AG87" s="10">
        <f>$C87/'yearly data'!$D$9*'yearly data'!AM$9</f>
        <v>49163.742363641933</v>
      </c>
      <c r="AH87" s="10">
        <f>$C87/'yearly data'!$D$9*'yearly data'!AN$9</f>
        <v>10.249621162741924</v>
      </c>
      <c r="AI87" s="10">
        <f>$C87/'yearly data'!$D$9*'yearly data'!AO$9</f>
        <v>5.5347954278806402</v>
      </c>
      <c r="AJ87" s="10">
        <f>$C87/'yearly data'!$D$9*'yearly data'!AP$9</f>
        <v>3.0748863488225777</v>
      </c>
      <c r="AK87" s="10">
        <f>$C87/'yearly data'!$D$9*'yearly data'!AQ$9</f>
        <v>3.3470652840054371</v>
      </c>
      <c r="AL87" s="10">
        <f>$C87/'yearly data'!$D$9*'yearly data'!AR$9</f>
        <v>1.9412978647231536</v>
      </c>
      <c r="AM87" s="10">
        <f>$C87/'yearly data'!$D$9*'yearly data'!AS$9</f>
        <v>0.73635436248119612</v>
      </c>
      <c r="AN87" s="10">
        <f>$C87/'yearly data'!$D$9*'yearly data'!AT$9</f>
        <v>3.8036393176184866</v>
      </c>
      <c r="AO87" s="10">
        <f>$C87/'yearly data'!$D$9*'yearly data'!AU$9</f>
        <v>13.584426134351739</v>
      </c>
      <c r="AP87" s="10">
        <f>$C87/'yearly data'!$D$9*'yearly data'!AV$9</f>
        <v>1.3759748601609165</v>
      </c>
      <c r="AQ87" s="10">
        <f>$C87/'yearly data'!$D$9*'yearly data'!AW$9</f>
        <v>2.1825808126690402</v>
      </c>
      <c r="AR87" s="10">
        <f>$C87/'yearly data'!$D$9*'yearly data'!AX$9</f>
        <v>3.3102843468185643</v>
      </c>
      <c r="AS87" s="10">
        <f>$C87/'yearly data'!$D$9*'yearly data'!AY$9</f>
        <v>1.409935925496796</v>
      </c>
      <c r="AT87" s="10">
        <f>$C87/'yearly data'!$D$9*'yearly data'!AZ$9</f>
        <v>4.7447408971066087</v>
      </c>
      <c r="AU87" s="10">
        <f>$C87/'yearly data'!$D$9*'yearly data'!BA$9</f>
        <v>1.8880881089261441</v>
      </c>
      <c r="AV87" s="10">
        <f>$C87/'yearly data'!$D$9*'yearly data'!BB$9</f>
        <v>0.35971756568761737</v>
      </c>
      <c r="AW87" s="10">
        <f>$C87/'yearly data'!$D$9*'yearly data'!BC$9</f>
        <v>9.9921546024338156E-2</v>
      </c>
      <c r="AX87" s="10">
        <f>$C87/'yearly data'!$D$9*'yearly data'!BD$9</f>
        <v>1.998430920486763</v>
      </c>
    </row>
    <row r="88" spans="1:50">
      <c r="A88" s="11" t="s">
        <v>69</v>
      </c>
      <c r="B88" s="5" t="s">
        <v>2</v>
      </c>
      <c r="C88" s="9">
        <f>'yearly data'!$E$9/3</f>
        <v>356.29203440427983</v>
      </c>
      <c r="D88" s="10">
        <f>$C88/'yearly data'!$D$9*'yearly data'!J$9</f>
        <v>23452.518635654229</v>
      </c>
      <c r="E88" s="10">
        <f>$C88/'yearly data'!$D$9*'yearly data'!K$9</f>
        <v>16182.239207235782</v>
      </c>
      <c r="F88" s="10">
        <f>$C88/'yearly data'!$D$9*'yearly data'!L$9</f>
        <v>7094.5768914767559</v>
      </c>
      <c r="G88" s="10">
        <f>$C88/'yearly data'!$D$9*'yearly data'!M$9</f>
        <v>30547.095527130987</v>
      </c>
      <c r="H88" s="10">
        <f>$C88/'yearly data'!$D$9*'yearly data'!N$9</f>
        <v>4296.307710924254</v>
      </c>
      <c r="I88" s="10">
        <f>$C88/'yearly data'!$D$9*'yearly data'!O$9</f>
        <v>4061.5227285480487</v>
      </c>
      <c r="J88" s="10">
        <f>$C88/'yearly data'!$D$9*'yearly data'!P$9</f>
        <v>9538.5475644205071</v>
      </c>
      <c r="K88" s="10">
        <f>$C88/'yearly data'!$D$9*'yearly data'!Q$9</f>
        <v>90472.976892589126</v>
      </c>
      <c r="L88" s="10">
        <f>$C88/'yearly data'!$D$9*'yearly data'!R$9</f>
        <v>1516.6129036511231</v>
      </c>
      <c r="M88" s="10">
        <f>$C88/'yearly data'!$D$9*'yearly data'!S$9</f>
        <v>1926.1195979773706</v>
      </c>
      <c r="N88" s="10">
        <f>$C88/'yearly data'!$D$9*'yearly data'!T$9</f>
        <v>8506.2170003965439</v>
      </c>
      <c r="O88" s="10">
        <f>$C88/'yearly data'!$D$9*'yearly data'!U$9</f>
        <v>3166.4586221054956</v>
      </c>
      <c r="P88" s="10">
        <f>$C88/'yearly data'!$D$9*'yearly data'!V$9</f>
        <v>49.372278017179106</v>
      </c>
      <c r="Q88" s="10">
        <f>$C88/'yearly data'!$D$9*'yearly data'!W$9</f>
        <v>8005.1012518501911</v>
      </c>
      <c r="R88" s="10">
        <f>$C88/'yearly data'!$D$9*'yearly data'!X$9</f>
        <v>0</v>
      </c>
      <c r="S88" s="10">
        <f>$C88/'yearly data'!$D$9*'yearly data'!Y$9</f>
        <v>5148.1664764846273</v>
      </c>
      <c r="T88" s="10">
        <f>$C88/'yearly data'!$D$9*'yearly data'!Z$9</f>
        <v>1812.4910226947245</v>
      </c>
      <c r="U88" s="10">
        <f>$C88/'yearly data'!$D$9*'yearly data'!AA$9</f>
        <v>683.20590824616477</v>
      </c>
      <c r="V88" s="10">
        <f>$C88/'yearly data'!$D$9*'yearly data'!AB$9</f>
        <v>2071.9560139233217</v>
      </c>
      <c r="W88" s="10">
        <f>$C88/'yearly data'!$D$9*'yearly data'!AC$9</f>
        <v>0</v>
      </c>
      <c r="X88" s="10">
        <f>$C88/'yearly data'!$D$9*'yearly data'!AD$9</f>
        <v>35651.22296149053</v>
      </c>
      <c r="Y88" s="10">
        <f>$C88/'yearly data'!$D$9*'yearly data'!AE$9</f>
        <v>3294.051693206758</v>
      </c>
      <c r="Z88" s="10">
        <f>$C88/'yearly data'!$D$9*'yearly data'!AF$9</f>
        <v>162303.95262263317</v>
      </c>
      <c r="AA88" s="10">
        <f>$C88/'yearly data'!$D$9*'yearly data'!AG$9</f>
        <v>170661.78306210547</v>
      </c>
      <c r="AB88" s="10">
        <f>$C88/'yearly data'!$D$9*'yearly data'!AH$9</f>
        <v>277.14436170308761</v>
      </c>
      <c r="AC88" s="10">
        <f>$C88/'yearly data'!$D$9*'yearly data'!AI$9</f>
        <v>91.457639362018895</v>
      </c>
      <c r="AD88" s="10">
        <f>$C88/'yearly data'!$D$9*'yearly data'!AJ$9</f>
        <v>228.72838805276714</v>
      </c>
      <c r="AE88" s="10">
        <f>$C88/'yearly data'!$D$9*'yearly data'!AK$9</f>
        <v>96.06592298216222</v>
      </c>
      <c r="AF88" s="10">
        <f>$C88/'yearly data'!$D$9*'yearly data'!AL$9</f>
        <v>48657.869613886076</v>
      </c>
      <c r="AG88" s="10">
        <f>$C88/'yearly data'!$D$9*'yearly data'!AM$9</f>
        <v>49163.742363641933</v>
      </c>
      <c r="AH88" s="10">
        <f>$C88/'yearly data'!$D$9*'yearly data'!AN$9</f>
        <v>10.249621162741924</v>
      </c>
      <c r="AI88" s="10">
        <f>$C88/'yearly data'!$D$9*'yearly data'!AO$9</f>
        <v>5.5347954278806402</v>
      </c>
      <c r="AJ88" s="10">
        <f>$C88/'yearly data'!$D$9*'yearly data'!AP$9</f>
        <v>3.0748863488225777</v>
      </c>
      <c r="AK88" s="10">
        <f>$C88/'yearly data'!$D$9*'yearly data'!AQ$9</f>
        <v>3.3470652840054371</v>
      </c>
      <c r="AL88" s="10">
        <f>$C88/'yearly data'!$D$9*'yearly data'!AR$9</f>
        <v>1.9412978647231536</v>
      </c>
      <c r="AM88" s="10">
        <f>$C88/'yearly data'!$D$9*'yearly data'!AS$9</f>
        <v>0.73635436248119612</v>
      </c>
      <c r="AN88" s="10">
        <f>$C88/'yearly data'!$D$9*'yearly data'!AT$9</f>
        <v>3.8036393176184866</v>
      </c>
      <c r="AO88" s="10">
        <f>$C88/'yearly data'!$D$9*'yearly data'!AU$9</f>
        <v>13.584426134351739</v>
      </c>
      <c r="AP88" s="10">
        <f>$C88/'yearly data'!$D$9*'yearly data'!AV$9</f>
        <v>1.3759748601609165</v>
      </c>
      <c r="AQ88" s="10">
        <f>$C88/'yearly data'!$D$9*'yearly data'!AW$9</f>
        <v>2.1825808126690402</v>
      </c>
      <c r="AR88" s="10">
        <f>$C88/'yearly data'!$D$9*'yearly data'!AX$9</f>
        <v>3.3102843468185643</v>
      </c>
      <c r="AS88" s="10">
        <f>$C88/'yearly data'!$D$9*'yearly data'!AY$9</f>
        <v>1.409935925496796</v>
      </c>
      <c r="AT88" s="10">
        <f>$C88/'yearly data'!$D$9*'yearly data'!AZ$9</f>
        <v>4.7447408971066087</v>
      </c>
      <c r="AU88" s="10">
        <f>$C88/'yearly data'!$D$9*'yearly data'!BA$9</f>
        <v>1.8880881089261441</v>
      </c>
      <c r="AV88" s="10">
        <f>$C88/'yearly data'!$D$9*'yearly data'!BB$9</f>
        <v>0.35971756568761737</v>
      </c>
      <c r="AW88" s="10">
        <f>$C88/'yearly data'!$D$9*'yearly data'!BC$9</f>
        <v>9.9921546024338156E-2</v>
      </c>
      <c r="AX88" s="10">
        <f>$C88/'yearly data'!$D$9*'yearly data'!BD$9</f>
        <v>1.998430920486763</v>
      </c>
    </row>
    <row r="89" spans="1:50">
      <c r="A89" s="11" t="s">
        <v>70</v>
      </c>
      <c r="B89" s="5" t="s">
        <v>2</v>
      </c>
      <c r="C89" s="9">
        <f>'yearly data'!$F$9/3</f>
        <v>351.99503443383679</v>
      </c>
      <c r="D89" s="10">
        <f>$C89/'yearly data'!$D$9*'yearly data'!J$9</f>
        <v>23169.67349135366</v>
      </c>
      <c r="E89" s="10">
        <f>$C89/'yearly data'!$D$9*'yearly data'!K$9</f>
        <v>15987.076041403414</v>
      </c>
      <c r="F89" s="10">
        <f>$C89/'yearly data'!$D$9*'yearly data'!L$9</f>
        <v>7009.0139438123406</v>
      </c>
      <c r="G89" s="10">
        <f>$C89/'yearly data'!$D$9*'yearly data'!M$9</f>
        <v>30178.687435166004</v>
      </c>
      <c r="H89" s="10">
        <f>$C89/'yearly data'!$D$9*'yearly data'!N$9</f>
        <v>4244.4928166122809</v>
      </c>
      <c r="I89" s="10">
        <f>$C89/'yearly data'!$D$9*'yearly data'!O$9</f>
        <v>4012.5394189051458</v>
      </c>
      <c r="J89" s="10">
        <f>$C89/'yearly data'!$D$9*'yearly data'!P$9</f>
        <v>9423.5095207805043</v>
      </c>
      <c r="K89" s="10">
        <f>$C89/'yearly data'!$D$9*'yearly data'!Q$9</f>
        <v>89381.84281858895</v>
      </c>
      <c r="L89" s="10">
        <f>$C89/'yearly data'!$D$9*'yearly data'!R$9</f>
        <v>1498.3220495963626</v>
      </c>
      <c r="M89" s="10">
        <f>$C89/'yearly data'!$D$9*'yearly data'!S$9</f>
        <v>1902.8899575240923</v>
      </c>
      <c r="N89" s="10">
        <f>$C89/'yearly data'!$D$9*'yearly data'!T$9</f>
        <v>8403.6292053581292</v>
      </c>
      <c r="O89" s="10">
        <f>$C89/'yearly data'!$D$9*'yearly data'!U$9</f>
        <v>3128.2700821109206</v>
      </c>
      <c r="P89" s="10">
        <f>$C89/'yearly data'!$D$9*'yearly data'!V$9</f>
        <v>48.776831987813772</v>
      </c>
      <c r="Q89" s="10">
        <f>$C89/'yearly data'!$D$9*'yearly data'!W$9</f>
        <v>7908.5570787532342</v>
      </c>
      <c r="R89" s="10">
        <f>$C89/'yearly data'!$D$9*'yearly data'!X$9</f>
        <v>0</v>
      </c>
      <c r="S89" s="10">
        <f>$C89/'yearly data'!$D$9*'yearly data'!Y$9</f>
        <v>5086.0778832488068</v>
      </c>
      <c r="T89" s="10">
        <f>$C89/'yearly data'!$D$9*'yearly data'!Z$9</f>
        <v>1790.6317805032186</v>
      </c>
      <c r="U89" s="10">
        <f>$C89/'yearly data'!$D$9*'yearly data'!AA$9</f>
        <v>674.96621865431393</v>
      </c>
      <c r="V89" s="10">
        <f>$C89/'yearly data'!$D$9*'yearly data'!AB$9</f>
        <v>2046.9675379797775</v>
      </c>
      <c r="W89" s="10">
        <f>$C89/'yearly data'!$D$9*'yearly data'!AC$9</f>
        <v>0</v>
      </c>
      <c r="X89" s="10">
        <f>$C89/'yearly data'!$D$9*'yearly data'!AD$9</f>
        <v>35221.257401727395</v>
      </c>
      <c r="Y89" s="10">
        <f>$C89/'yearly data'!$D$9*'yearly data'!AE$9</f>
        <v>3254.324338504558</v>
      </c>
      <c r="Z89" s="10">
        <f>$C89/'yearly data'!$D$9*'yearly data'!AF$9</f>
        <v>160346.51318453759</v>
      </c>
      <c r="AA89" s="10">
        <f>$C89/'yearly data'!$D$9*'yearly data'!AG$9</f>
        <v>168603.54542005502</v>
      </c>
      <c r="AB89" s="10">
        <f>$C89/'yearly data'!$D$9*'yearly data'!AH$9</f>
        <v>273.80190888615107</v>
      </c>
      <c r="AC89" s="10">
        <f>$C89/'yearly data'!$D$9*'yearly data'!AI$9</f>
        <v>90.354629932429845</v>
      </c>
      <c r="AD89" s="10">
        <f>$C89/'yearly data'!$D$9*'yearly data'!AJ$9</f>
        <v>225.96984791771882</v>
      </c>
      <c r="AE89" s="10">
        <f>$C89/'yearly data'!$D$9*'yearly data'!AK$9</f>
        <v>94.907336125441915</v>
      </c>
      <c r="AF89" s="10">
        <f>$C89/'yearly data'!$D$9*'yearly data'!AL$9</f>
        <v>48071.039586539897</v>
      </c>
      <c r="AG89" s="10">
        <f>$C89/'yearly data'!$D$9*'yearly data'!AM$9</f>
        <v>48570.811343343768</v>
      </c>
      <c r="AH89" s="10">
        <f>$C89/'yearly data'!$D$9*'yearly data'!AN$9</f>
        <v>10.126007335935514</v>
      </c>
      <c r="AI89" s="10">
        <f>$C89/'yearly data'!$D$9*'yearly data'!AO$9</f>
        <v>5.4680439614051783</v>
      </c>
      <c r="AJ89" s="10">
        <f>$C89/'yearly data'!$D$9*'yearly data'!AP$9</f>
        <v>3.0378022007806544</v>
      </c>
      <c r="AK89" s="10">
        <f>$C89/'yearly data'!$D$9*'yearly data'!AQ$9</f>
        <v>3.3066985678354013</v>
      </c>
      <c r="AL89" s="10">
        <f>$C89/'yearly data'!$D$9*'yearly data'!AR$9</f>
        <v>1.9178851693445327</v>
      </c>
      <c r="AM89" s="10">
        <f>$C89/'yearly data'!$D$9*'yearly data'!AS$9</f>
        <v>0.72747368492378828</v>
      </c>
      <c r="AN89" s="10">
        <f>$C89/'yearly data'!$D$9*'yearly data'!AT$9</f>
        <v>3.7577661673452556</v>
      </c>
      <c r="AO89" s="10">
        <f>$C89/'yearly data'!$D$9*'yearly data'!AU$9</f>
        <v>13.420593454804486</v>
      </c>
      <c r="AP89" s="10">
        <f>$C89/'yearly data'!$D$9*'yearly data'!AV$9</f>
        <v>1.3593801475024436</v>
      </c>
      <c r="AQ89" s="10">
        <f>$C89/'yearly data'!$D$9*'yearly data'!AW$9</f>
        <v>2.1562581650038761</v>
      </c>
      <c r="AR89" s="10">
        <f>$C89/'yearly data'!$D$9*'yearly data'!AX$9</f>
        <v>3.270361220936111</v>
      </c>
      <c r="AS89" s="10">
        <f>$C89/'yearly data'!$D$9*'yearly data'!AY$9</f>
        <v>1.3929316311394546</v>
      </c>
      <c r="AT89" s="10">
        <f>$C89/'yearly data'!$D$9*'yearly data'!AZ$9</f>
        <v>4.6875177500084257</v>
      </c>
      <c r="AU89" s="10">
        <f>$C89/'yearly data'!$D$9*'yearly data'!BA$9</f>
        <v>1.8653171408302263</v>
      </c>
      <c r="AV89" s="10">
        <f>$C89/'yearly data'!$D$9*'yearly data'!BB$9</f>
        <v>0.35537925267505743</v>
      </c>
      <c r="AW89" s="10">
        <f>$C89/'yearly data'!$D$9*'yearly data'!BC$9</f>
        <v>9.8716459076404847E-2</v>
      </c>
      <c r="AX89" s="10">
        <f>$C89/'yearly data'!$D$9*'yearly data'!BD$9</f>
        <v>1.9743291815280966</v>
      </c>
    </row>
    <row r="90" spans="1:50">
      <c r="A90" s="11" t="s">
        <v>71</v>
      </c>
      <c r="B90" s="5" t="s">
        <v>2</v>
      </c>
      <c r="C90" s="9">
        <f>'yearly data'!$F$9/3</f>
        <v>351.99503443383679</v>
      </c>
      <c r="D90" s="10">
        <f>$C90/'yearly data'!$D$9*'yearly data'!J$9</f>
        <v>23169.67349135366</v>
      </c>
      <c r="E90" s="10">
        <f>$C90/'yearly data'!$D$9*'yearly data'!K$9</f>
        <v>15987.076041403414</v>
      </c>
      <c r="F90" s="10">
        <f>$C90/'yearly data'!$D$9*'yearly data'!L$9</f>
        <v>7009.0139438123406</v>
      </c>
      <c r="G90" s="10">
        <f>$C90/'yearly data'!$D$9*'yearly data'!M$9</f>
        <v>30178.687435166004</v>
      </c>
      <c r="H90" s="10">
        <f>$C90/'yearly data'!$D$9*'yearly data'!N$9</f>
        <v>4244.4928166122809</v>
      </c>
      <c r="I90" s="10">
        <f>$C90/'yearly data'!$D$9*'yearly data'!O$9</f>
        <v>4012.5394189051458</v>
      </c>
      <c r="J90" s="10">
        <f>$C90/'yearly data'!$D$9*'yearly data'!P$9</f>
        <v>9423.5095207805043</v>
      </c>
      <c r="K90" s="10">
        <f>$C90/'yearly data'!$D$9*'yearly data'!Q$9</f>
        <v>89381.84281858895</v>
      </c>
      <c r="L90" s="10">
        <f>$C90/'yearly data'!$D$9*'yearly data'!R$9</f>
        <v>1498.3220495963626</v>
      </c>
      <c r="M90" s="10">
        <f>$C90/'yearly data'!$D$9*'yearly data'!S$9</f>
        <v>1902.8899575240923</v>
      </c>
      <c r="N90" s="10">
        <f>$C90/'yearly data'!$D$9*'yearly data'!T$9</f>
        <v>8403.6292053581292</v>
      </c>
      <c r="O90" s="10">
        <f>$C90/'yearly data'!$D$9*'yearly data'!U$9</f>
        <v>3128.2700821109206</v>
      </c>
      <c r="P90" s="10">
        <f>$C90/'yearly data'!$D$9*'yearly data'!V$9</f>
        <v>48.776831987813772</v>
      </c>
      <c r="Q90" s="10">
        <f>$C90/'yearly data'!$D$9*'yearly data'!W$9</f>
        <v>7908.5570787532342</v>
      </c>
      <c r="R90" s="10">
        <f>$C90/'yearly data'!$D$9*'yearly data'!X$9</f>
        <v>0</v>
      </c>
      <c r="S90" s="10">
        <f>$C90/'yearly data'!$D$9*'yearly data'!Y$9</f>
        <v>5086.0778832488068</v>
      </c>
      <c r="T90" s="10">
        <f>$C90/'yearly data'!$D$9*'yearly data'!Z$9</f>
        <v>1790.6317805032186</v>
      </c>
      <c r="U90" s="10">
        <f>$C90/'yearly data'!$D$9*'yearly data'!AA$9</f>
        <v>674.96621865431393</v>
      </c>
      <c r="V90" s="10">
        <f>$C90/'yearly data'!$D$9*'yearly data'!AB$9</f>
        <v>2046.9675379797775</v>
      </c>
      <c r="W90" s="10">
        <f>$C90/'yearly data'!$D$9*'yearly data'!AC$9</f>
        <v>0</v>
      </c>
      <c r="X90" s="10">
        <f>$C90/'yearly data'!$D$9*'yearly data'!AD$9</f>
        <v>35221.257401727395</v>
      </c>
      <c r="Y90" s="10">
        <f>$C90/'yearly data'!$D$9*'yearly data'!AE$9</f>
        <v>3254.324338504558</v>
      </c>
      <c r="Z90" s="10">
        <f>$C90/'yearly data'!$D$9*'yearly data'!AF$9</f>
        <v>160346.51318453759</v>
      </c>
      <c r="AA90" s="10">
        <f>$C90/'yearly data'!$D$9*'yearly data'!AG$9</f>
        <v>168603.54542005502</v>
      </c>
      <c r="AB90" s="10">
        <f>$C90/'yearly data'!$D$9*'yearly data'!AH$9</f>
        <v>273.80190888615107</v>
      </c>
      <c r="AC90" s="10">
        <f>$C90/'yearly data'!$D$9*'yearly data'!AI$9</f>
        <v>90.354629932429845</v>
      </c>
      <c r="AD90" s="10">
        <f>$C90/'yearly data'!$D$9*'yearly data'!AJ$9</f>
        <v>225.96984791771882</v>
      </c>
      <c r="AE90" s="10">
        <f>$C90/'yearly data'!$D$9*'yearly data'!AK$9</f>
        <v>94.907336125441915</v>
      </c>
      <c r="AF90" s="10">
        <f>$C90/'yearly data'!$D$9*'yearly data'!AL$9</f>
        <v>48071.039586539897</v>
      </c>
      <c r="AG90" s="10">
        <f>$C90/'yearly data'!$D$9*'yearly data'!AM$9</f>
        <v>48570.811343343768</v>
      </c>
      <c r="AH90" s="10">
        <f>$C90/'yearly data'!$D$9*'yearly data'!AN$9</f>
        <v>10.126007335935514</v>
      </c>
      <c r="AI90" s="10">
        <f>$C90/'yearly data'!$D$9*'yearly data'!AO$9</f>
        <v>5.4680439614051783</v>
      </c>
      <c r="AJ90" s="10">
        <f>$C90/'yearly data'!$D$9*'yearly data'!AP$9</f>
        <v>3.0378022007806544</v>
      </c>
      <c r="AK90" s="10">
        <f>$C90/'yearly data'!$D$9*'yearly data'!AQ$9</f>
        <v>3.3066985678354013</v>
      </c>
      <c r="AL90" s="10">
        <f>$C90/'yearly data'!$D$9*'yearly data'!AR$9</f>
        <v>1.9178851693445327</v>
      </c>
      <c r="AM90" s="10">
        <f>$C90/'yearly data'!$D$9*'yearly data'!AS$9</f>
        <v>0.72747368492378828</v>
      </c>
      <c r="AN90" s="10">
        <f>$C90/'yearly data'!$D$9*'yearly data'!AT$9</f>
        <v>3.7577661673452556</v>
      </c>
      <c r="AO90" s="10">
        <f>$C90/'yearly data'!$D$9*'yearly data'!AU$9</f>
        <v>13.420593454804486</v>
      </c>
      <c r="AP90" s="10">
        <f>$C90/'yearly data'!$D$9*'yearly data'!AV$9</f>
        <v>1.3593801475024436</v>
      </c>
      <c r="AQ90" s="10">
        <f>$C90/'yearly data'!$D$9*'yearly data'!AW$9</f>
        <v>2.1562581650038761</v>
      </c>
      <c r="AR90" s="10">
        <f>$C90/'yearly data'!$D$9*'yearly data'!AX$9</f>
        <v>3.270361220936111</v>
      </c>
      <c r="AS90" s="10">
        <f>$C90/'yearly data'!$D$9*'yearly data'!AY$9</f>
        <v>1.3929316311394546</v>
      </c>
      <c r="AT90" s="10">
        <f>$C90/'yearly data'!$D$9*'yearly data'!AZ$9</f>
        <v>4.6875177500084257</v>
      </c>
      <c r="AU90" s="10">
        <f>$C90/'yearly data'!$D$9*'yearly data'!BA$9</f>
        <v>1.8653171408302263</v>
      </c>
      <c r="AV90" s="10">
        <f>$C90/'yearly data'!$D$9*'yearly data'!BB$9</f>
        <v>0.35537925267505743</v>
      </c>
      <c r="AW90" s="10">
        <f>$C90/'yearly data'!$D$9*'yearly data'!BC$9</f>
        <v>9.8716459076404847E-2</v>
      </c>
      <c r="AX90" s="10">
        <f>$C90/'yearly data'!$D$9*'yearly data'!BD$9</f>
        <v>1.9743291815280966</v>
      </c>
    </row>
    <row r="91" spans="1:50">
      <c r="A91" s="11" t="s">
        <v>72</v>
      </c>
      <c r="B91" s="5" t="s">
        <v>2</v>
      </c>
      <c r="C91" s="9">
        <f>'yearly data'!$F$9/3</f>
        <v>351.99503443383679</v>
      </c>
      <c r="D91" s="10">
        <f>$C91/'yearly data'!$D$9*'yearly data'!J$9</f>
        <v>23169.67349135366</v>
      </c>
      <c r="E91" s="10">
        <f>$C91/'yearly data'!$D$9*'yearly data'!K$9</f>
        <v>15987.076041403414</v>
      </c>
      <c r="F91" s="10">
        <f>$C91/'yearly data'!$D$9*'yearly data'!L$9</f>
        <v>7009.0139438123406</v>
      </c>
      <c r="G91" s="10">
        <f>$C91/'yearly data'!$D$9*'yearly data'!M$9</f>
        <v>30178.687435166004</v>
      </c>
      <c r="H91" s="10">
        <f>$C91/'yearly data'!$D$9*'yearly data'!N$9</f>
        <v>4244.4928166122809</v>
      </c>
      <c r="I91" s="10">
        <f>$C91/'yearly data'!$D$9*'yearly data'!O$9</f>
        <v>4012.5394189051458</v>
      </c>
      <c r="J91" s="10">
        <f>$C91/'yearly data'!$D$9*'yearly data'!P$9</f>
        <v>9423.5095207805043</v>
      </c>
      <c r="K91" s="10">
        <f>$C91/'yearly data'!$D$9*'yearly data'!Q$9</f>
        <v>89381.84281858895</v>
      </c>
      <c r="L91" s="10">
        <f>$C91/'yearly data'!$D$9*'yearly data'!R$9</f>
        <v>1498.3220495963626</v>
      </c>
      <c r="M91" s="10">
        <f>$C91/'yearly data'!$D$9*'yearly data'!S$9</f>
        <v>1902.8899575240923</v>
      </c>
      <c r="N91" s="10">
        <f>$C91/'yearly data'!$D$9*'yearly data'!T$9</f>
        <v>8403.6292053581292</v>
      </c>
      <c r="O91" s="10">
        <f>$C91/'yearly data'!$D$9*'yearly data'!U$9</f>
        <v>3128.2700821109206</v>
      </c>
      <c r="P91" s="10">
        <f>$C91/'yearly data'!$D$9*'yearly data'!V$9</f>
        <v>48.776831987813772</v>
      </c>
      <c r="Q91" s="10">
        <f>$C91/'yearly data'!$D$9*'yearly data'!W$9</f>
        <v>7908.5570787532342</v>
      </c>
      <c r="R91" s="10">
        <f>$C91/'yearly data'!$D$9*'yearly data'!X$9</f>
        <v>0</v>
      </c>
      <c r="S91" s="10">
        <f>$C91/'yearly data'!$D$9*'yearly data'!Y$9</f>
        <v>5086.0778832488068</v>
      </c>
      <c r="T91" s="10">
        <f>$C91/'yearly data'!$D$9*'yearly data'!Z$9</f>
        <v>1790.6317805032186</v>
      </c>
      <c r="U91" s="10">
        <f>$C91/'yearly data'!$D$9*'yearly data'!AA$9</f>
        <v>674.96621865431393</v>
      </c>
      <c r="V91" s="10">
        <f>$C91/'yearly data'!$D$9*'yearly data'!AB$9</f>
        <v>2046.9675379797775</v>
      </c>
      <c r="W91" s="10">
        <f>$C91/'yearly data'!$D$9*'yearly data'!AC$9</f>
        <v>0</v>
      </c>
      <c r="X91" s="10">
        <f>$C91/'yearly data'!$D$9*'yearly data'!AD$9</f>
        <v>35221.257401727395</v>
      </c>
      <c r="Y91" s="10">
        <f>$C91/'yearly data'!$D$9*'yearly data'!AE$9</f>
        <v>3254.324338504558</v>
      </c>
      <c r="Z91" s="10">
        <f>$C91/'yearly data'!$D$9*'yearly data'!AF$9</f>
        <v>160346.51318453759</v>
      </c>
      <c r="AA91" s="10">
        <f>$C91/'yearly data'!$D$9*'yearly data'!AG$9</f>
        <v>168603.54542005502</v>
      </c>
      <c r="AB91" s="10">
        <f>$C91/'yearly data'!$D$9*'yearly data'!AH$9</f>
        <v>273.80190888615107</v>
      </c>
      <c r="AC91" s="10">
        <f>$C91/'yearly data'!$D$9*'yearly data'!AI$9</f>
        <v>90.354629932429845</v>
      </c>
      <c r="AD91" s="10">
        <f>$C91/'yearly data'!$D$9*'yearly data'!AJ$9</f>
        <v>225.96984791771882</v>
      </c>
      <c r="AE91" s="10">
        <f>$C91/'yearly data'!$D$9*'yearly data'!AK$9</f>
        <v>94.907336125441915</v>
      </c>
      <c r="AF91" s="10">
        <f>$C91/'yearly data'!$D$9*'yearly data'!AL$9</f>
        <v>48071.039586539897</v>
      </c>
      <c r="AG91" s="10">
        <f>$C91/'yearly data'!$D$9*'yearly data'!AM$9</f>
        <v>48570.811343343768</v>
      </c>
      <c r="AH91" s="10">
        <f>$C91/'yearly data'!$D$9*'yearly data'!AN$9</f>
        <v>10.126007335935514</v>
      </c>
      <c r="AI91" s="10">
        <f>$C91/'yearly data'!$D$9*'yearly data'!AO$9</f>
        <v>5.4680439614051783</v>
      </c>
      <c r="AJ91" s="10">
        <f>$C91/'yearly data'!$D$9*'yearly data'!AP$9</f>
        <v>3.0378022007806544</v>
      </c>
      <c r="AK91" s="10">
        <f>$C91/'yearly data'!$D$9*'yearly data'!AQ$9</f>
        <v>3.3066985678354013</v>
      </c>
      <c r="AL91" s="10">
        <f>$C91/'yearly data'!$D$9*'yearly data'!AR$9</f>
        <v>1.9178851693445327</v>
      </c>
      <c r="AM91" s="10">
        <f>$C91/'yearly data'!$D$9*'yearly data'!AS$9</f>
        <v>0.72747368492378828</v>
      </c>
      <c r="AN91" s="10">
        <f>$C91/'yearly data'!$D$9*'yearly data'!AT$9</f>
        <v>3.7577661673452556</v>
      </c>
      <c r="AO91" s="10">
        <f>$C91/'yearly data'!$D$9*'yearly data'!AU$9</f>
        <v>13.420593454804486</v>
      </c>
      <c r="AP91" s="10">
        <f>$C91/'yearly data'!$D$9*'yearly data'!AV$9</f>
        <v>1.3593801475024436</v>
      </c>
      <c r="AQ91" s="10">
        <f>$C91/'yearly data'!$D$9*'yearly data'!AW$9</f>
        <v>2.1562581650038761</v>
      </c>
      <c r="AR91" s="10">
        <f>$C91/'yearly data'!$D$9*'yearly data'!AX$9</f>
        <v>3.270361220936111</v>
      </c>
      <c r="AS91" s="10">
        <f>$C91/'yearly data'!$D$9*'yearly data'!AY$9</f>
        <v>1.3929316311394546</v>
      </c>
      <c r="AT91" s="10">
        <f>$C91/'yearly data'!$D$9*'yearly data'!AZ$9</f>
        <v>4.6875177500084257</v>
      </c>
      <c r="AU91" s="10">
        <f>$C91/'yearly data'!$D$9*'yearly data'!BA$9</f>
        <v>1.8653171408302263</v>
      </c>
      <c r="AV91" s="10">
        <f>$C91/'yearly data'!$D$9*'yearly data'!BB$9</f>
        <v>0.35537925267505743</v>
      </c>
      <c r="AW91" s="10">
        <f>$C91/'yearly data'!$D$9*'yearly data'!BC$9</f>
        <v>9.8716459076404847E-2</v>
      </c>
      <c r="AX91" s="10">
        <f>$C91/'yearly data'!$D$9*'yearly data'!BD$9</f>
        <v>1.9743291815280966</v>
      </c>
    </row>
    <row r="92" spans="1:50">
      <c r="A92" s="11" t="s">
        <v>73</v>
      </c>
      <c r="B92" s="5" t="s">
        <v>2</v>
      </c>
      <c r="C92" s="9">
        <f>'yearly data'!$G$9/3</f>
        <v>395.73047025093842</v>
      </c>
      <c r="D92" s="10">
        <f>$C92/'yearly data'!$D$9*'yearly data'!J$9</f>
        <v>26048.508897410422</v>
      </c>
      <c r="E92" s="10">
        <f>$C92/'yearly data'!$D$9*'yearly data'!K$9</f>
        <v>17973.472637129675</v>
      </c>
      <c r="F92" s="10">
        <f>$C92/'yearly data'!$D$9*'yearly data'!L$9</f>
        <v>7879.884977472886</v>
      </c>
      <c r="G92" s="10">
        <f>$C92/'yearly data'!$D$9*'yearly data'!M$9</f>
        <v>33928.39387488331</v>
      </c>
      <c r="H92" s="10">
        <f>$C92/'yearly data'!$D$9*'yearly data'!N$9</f>
        <v>4771.8716856229694</v>
      </c>
      <c r="I92" s="10">
        <f>$C92/'yearly data'!$D$9*'yearly data'!O$9</f>
        <v>4511.0980434646699</v>
      </c>
      <c r="J92" s="10">
        <f>$C92/'yearly data'!$D$9*'yearly data'!P$9</f>
        <v>10594.381991981261</v>
      </c>
      <c r="K92" s="10">
        <f>$C92/'yearly data'!$D$9*'yearly data'!Q$9</f>
        <v>100487.55019339411</v>
      </c>
      <c r="L92" s="10">
        <f>$C92/'yearly data'!$D$9*'yearly data'!R$9</f>
        <v>1684.488788962077</v>
      </c>
      <c r="M92" s="10">
        <f>$C92/'yearly data'!$D$9*'yearly data'!S$9</f>
        <v>2139.3243201228788</v>
      </c>
      <c r="N92" s="10">
        <f>$C92/'yearly data'!$D$9*'yearly data'!T$9</f>
        <v>9447.7813944161971</v>
      </c>
      <c r="O92" s="10">
        <f>$C92/'yearly data'!$D$9*'yearly data'!U$9</f>
        <v>3516.9581089598846</v>
      </c>
      <c r="P92" s="10">
        <f>$C92/'yearly data'!$D$9*'yearly data'!V$9</f>
        <v>54.83736067736141</v>
      </c>
      <c r="Q92" s="10">
        <f>$C92/'yearly data'!$D$9*'yearly data'!W$9</f>
        <v>8891.1964818346751</v>
      </c>
      <c r="R92" s="10">
        <f>$C92/'yearly data'!$D$9*'yearly data'!X$9</f>
        <v>0</v>
      </c>
      <c r="S92" s="10">
        <f>$C92/'yearly data'!$D$9*'yearly data'!Y$9</f>
        <v>5718.0238230016002</v>
      </c>
      <c r="T92" s="10">
        <f>$C92/'yearly data'!$D$9*'yearly data'!Z$9</f>
        <v>2013.1180477718021</v>
      </c>
      <c r="U92" s="10">
        <f>$C92/'yearly data'!$D$9*'yearly data'!AA$9</f>
        <v>758.83087254680026</v>
      </c>
      <c r="V92" s="10">
        <f>$C92/'yearly data'!$D$9*'yearly data'!AB$9</f>
        <v>2301.3035615574986</v>
      </c>
      <c r="W92" s="10">
        <f>$C92/'yearly data'!$D$9*'yearly data'!AC$9</f>
        <v>0</v>
      </c>
      <c r="X92" s="10">
        <f>$C92/'yearly data'!$D$9*'yearly data'!AD$9</f>
        <v>39597.503916024201</v>
      </c>
      <c r="Y92" s="10">
        <f>$C92/'yearly data'!$D$9*'yearly data'!AE$9</f>
        <v>3658.6746256147894</v>
      </c>
      <c r="Z92" s="10">
        <f>$C92/'yearly data'!$D$9*'yearly data'!AF$9</f>
        <v>180269.59149488388</v>
      </c>
      <c r="AA92" s="10">
        <f>$C92/'yearly data'!$D$9*'yearly data'!AG$9</f>
        <v>189552.56122397154</v>
      </c>
      <c r="AB92" s="10">
        <f>$C92/'yearly data'!$D$9*'yearly data'!AH$9</f>
        <v>307.82183712732922</v>
      </c>
      <c r="AC92" s="10">
        <f>$C92/'yearly data'!$D$9*'yearly data'!AI$9</f>
        <v>101.58120625201863</v>
      </c>
      <c r="AD92" s="10">
        <f>$C92/'yearly data'!$D$9*'yearly data'!AJ$9</f>
        <v>254.0466354101948</v>
      </c>
      <c r="AE92" s="10">
        <f>$C92/'yearly data'!$D$9*'yearly data'!AK$9</f>
        <v>106.69958687228183</v>
      </c>
      <c r="AF92" s="10">
        <f>$C92/'yearly data'!$D$9*'yearly data'!AL$9</f>
        <v>54043.87346438157</v>
      </c>
      <c r="AG92" s="10">
        <f>$C92/'yearly data'!$D$9*'yearly data'!AM$9</f>
        <v>54605.74193691909</v>
      </c>
      <c r="AH92" s="10">
        <f>$C92/'yearly data'!$D$9*'yearly data'!AN$9</f>
        <v>11.384165266022881</v>
      </c>
      <c r="AI92" s="10">
        <f>$C92/'yearly data'!$D$9*'yearly data'!AO$9</f>
        <v>6.147449243652356</v>
      </c>
      <c r="AJ92" s="10">
        <f>$C92/'yearly data'!$D$9*'yearly data'!AP$9</f>
        <v>3.4152495798068649</v>
      </c>
      <c r="AK92" s="10">
        <f>$C92/'yearly data'!$D$9*'yearly data'!AQ$9</f>
        <v>3.7175563607945534</v>
      </c>
      <c r="AL92" s="10">
        <f>$C92/'yearly data'!$D$9*'yearly data'!AR$9</f>
        <v>2.1561826892608407</v>
      </c>
      <c r="AM92" s="10">
        <f>$C92/'yearly data'!$D$9*'yearly data'!AS$9</f>
        <v>0.81786239937480165</v>
      </c>
      <c r="AN92" s="10">
        <f>$C92/'yearly data'!$D$9*'yearly data'!AT$9</f>
        <v>4.2246691771901181</v>
      </c>
      <c r="AO92" s="10">
        <f>$C92/'yearly data'!$D$9*'yearly data'!AU$9</f>
        <v>15.088104204250422</v>
      </c>
      <c r="AP92" s="10">
        <f>$C92/'yearly data'!$D$9*'yearly data'!AV$9</f>
        <v>1.5282833346958709</v>
      </c>
      <c r="AQ92" s="10">
        <f>$C92/'yearly data'!$D$9*'yearly data'!AW$9</f>
        <v>2.424173565379657</v>
      </c>
      <c r="AR92" s="10">
        <f>$C92/'yearly data'!$D$9*'yearly data'!AX$9</f>
        <v>3.6767040930935142</v>
      </c>
      <c r="AS92" s="10">
        <f>$C92/'yearly data'!$D$9*'yearly data'!AY$9</f>
        <v>1.5660035952064968</v>
      </c>
      <c r="AT92" s="10">
        <f>$C92/'yearly data'!$D$9*'yearly data'!AZ$9</f>
        <v>5.2699425334340368</v>
      </c>
      <c r="AU92" s="10">
        <f>$C92/'yearly data'!$D$9*'yearly data'!BA$9</f>
        <v>2.0970830753200045</v>
      </c>
      <c r="AV92" s="10">
        <f>$C92/'yearly data'!$D$9*'yearly data'!BB$9</f>
        <v>0.3995351781161619</v>
      </c>
      <c r="AW92" s="10">
        <f>$C92/'yearly data'!$D$9*'yearly data'!BC$9</f>
        <v>0.1109819939211561</v>
      </c>
      <c r="AX92" s="10">
        <f>$C92/'yearly data'!$D$9*'yearly data'!BD$9</f>
        <v>2.2196398784231217</v>
      </c>
    </row>
    <row r="93" spans="1:50">
      <c r="A93" s="11" t="s">
        <v>74</v>
      </c>
      <c r="B93" s="5" t="s">
        <v>2</v>
      </c>
      <c r="C93" s="9">
        <f>'yearly data'!$G$9/3</f>
        <v>395.73047025093842</v>
      </c>
      <c r="D93" s="10">
        <f>$C93/'yearly data'!$D$9*'yearly data'!J$9</f>
        <v>26048.508897410422</v>
      </c>
      <c r="E93" s="10">
        <f>$C93/'yearly data'!$D$9*'yearly data'!K$9</f>
        <v>17973.472637129675</v>
      </c>
      <c r="F93" s="10">
        <f>$C93/'yearly data'!$D$9*'yearly data'!L$9</f>
        <v>7879.884977472886</v>
      </c>
      <c r="G93" s="10">
        <f>$C93/'yearly data'!$D$9*'yearly data'!M$9</f>
        <v>33928.39387488331</v>
      </c>
      <c r="H93" s="10">
        <f>$C93/'yearly data'!$D$9*'yearly data'!N$9</f>
        <v>4771.8716856229694</v>
      </c>
      <c r="I93" s="10">
        <f>$C93/'yearly data'!$D$9*'yearly data'!O$9</f>
        <v>4511.0980434646699</v>
      </c>
      <c r="J93" s="10">
        <f>$C93/'yearly data'!$D$9*'yearly data'!P$9</f>
        <v>10594.381991981261</v>
      </c>
      <c r="K93" s="10">
        <f>$C93/'yearly data'!$D$9*'yearly data'!Q$9</f>
        <v>100487.55019339411</v>
      </c>
      <c r="L93" s="10">
        <f>$C93/'yearly data'!$D$9*'yearly data'!R$9</f>
        <v>1684.488788962077</v>
      </c>
      <c r="M93" s="10">
        <f>$C93/'yearly data'!$D$9*'yearly data'!S$9</f>
        <v>2139.3243201228788</v>
      </c>
      <c r="N93" s="10">
        <f>$C93/'yearly data'!$D$9*'yearly data'!T$9</f>
        <v>9447.7813944161971</v>
      </c>
      <c r="O93" s="10">
        <f>$C93/'yearly data'!$D$9*'yearly data'!U$9</f>
        <v>3516.9581089598846</v>
      </c>
      <c r="P93" s="10">
        <f>$C93/'yearly data'!$D$9*'yearly data'!V$9</f>
        <v>54.83736067736141</v>
      </c>
      <c r="Q93" s="10">
        <f>$C93/'yearly data'!$D$9*'yearly data'!W$9</f>
        <v>8891.1964818346751</v>
      </c>
      <c r="R93" s="10">
        <f>$C93/'yearly data'!$D$9*'yearly data'!X$9</f>
        <v>0</v>
      </c>
      <c r="S93" s="10">
        <f>$C93/'yearly data'!$D$9*'yearly data'!Y$9</f>
        <v>5718.0238230016002</v>
      </c>
      <c r="T93" s="10">
        <f>$C93/'yearly data'!$D$9*'yearly data'!Z$9</f>
        <v>2013.1180477718021</v>
      </c>
      <c r="U93" s="10">
        <f>$C93/'yearly data'!$D$9*'yearly data'!AA$9</f>
        <v>758.83087254680026</v>
      </c>
      <c r="V93" s="10">
        <f>$C93/'yearly data'!$D$9*'yearly data'!AB$9</f>
        <v>2301.3035615574986</v>
      </c>
      <c r="W93" s="10">
        <f>$C93/'yearly data'!$D$9*'yearly data'!AC$9</f>
        <v>0</v>
      </c>
      <c r="X93" s="10">
        <f>$C93/'yearly data'!$D$9*'yearly data'!AD$9</f>
        <v>39597.503916024201</v>
      </c>
      <c r="Y93" s="10">
        <f>$C93/'yearly data'!$D$9*'yearly data'!AE$9</f>
        <v>3658.6746256147894</v>
      </c>
      <c r="Z93" s="10">
        <f>$C93/'yearly data'!$D$9*'yearly data'!AF$9</f>
        <v>180269.59149488388</v>
      </c>
      <c r="AA93" s="10">
        <f>$C93/'yearly data'!$D$9*'yearly data'!AG$9</f>
        <v>189552.56122397154</v>
      </c>
      <c r="AB93" s="10">
        <f>$C93/'yearly data'!$D$9*'yearly data'!AH$9</f>
        <v>307.82183712732922</v>
      </c>
      <c r="AC93" s="10">
        <f>$C93/'yearly data'!$D$9*'yearly data'!AI$9</f>
        <v>101.58120625201863</v>
      </c>
      <c r="AD93" s="10">
        <f>$C93/'yearly data'!$D$9*'yearly data'!AJ$9</f>
        <v>254.0466354101948</v>
      </c>
      <c r="AE93" s="10">
        <f>$C93/'yearly data'!$D$9*'yearly data'!AK$9</f>
        <v>106.69958687228183</v>
      </c>
      <c r="AF93" s="10">
        <f>$C93/'yearly data'!$D$9*'yearly data'!AL$9</f>
        <v>54043.87346438157</v>
      </c>
      <c r="AG93" s="10">
        <f>$C93/'yearly data'!$D$9*'yearly data'!AM$9</f>
        <v>54605.74193691909</v>
      </c>
      <c r="AH93" s="10">
        <f>$C93/'yearly data'!$D$9*'yearly data'!AN$9</f>
        <v>11.384165266022881</v>
      </c>
      <c r="AI93" s="10">
        <f>$C93/'yearly data'!$D$9*'yearly data'!AO$9</f>
        <v>6.147449243652356</v>
      </c>
      <c r="AJ93" s="10">
        <f>$C93/'yearly data'!$D$9*'yearly data'!AP$9</f>
        <v>3.4152495798068649</v>
      </c>
      <c r="AK93" s="10">
        <f>$C93/'yearly data'!$D$9*'yearly data'!AQ$9</f>
        <v>3.7175563607945534</v>
      </c>
      <c r="AL93" s="10">
        <f>$C93/'yearly data'!$D$9*'yearly data'!AR$9</f>
        <v>2.1561826892608407</v>
      </c>
      <c r="AM93" s="10">
        <f>$C93/'yearly data'!$D$9*'yearly data'!AS$9</f>
        <v>0.81786239937480165</v>
      </c>
      <c r="AN93" s="10">
        <f>$C93/'yearly data'!$D$9*'yearly data'!AT$9</f>
        <v>4.2246691771901181</v>
      </c>
      <c r="AO93" s="10">
        <f>$C93/'yearly data'!$D$9*'yearly data'!AU$9</f>
        <v>15.088104204250422</v>
      </c>
      <c r="AP93" s="10">
        <f>$C93/'yearly data'!$D$9*'yearly data'!AV$9</f>
        <v>1.5282833346958709</v>
      </c>
      <c r="AQ93" s="10">
        <f>$C93/'yearly data'!$D$9*'yearly data'!AW$9</f>
        <v>2.424173565379657</v>
      </c>
      <c r="AR93" s="10">
        <f>$C93/'yearly data'!$D$9*'yearly data'!AX$9</f>
        <v>3.6767040930935142</v>
      </c>
      <c r="AS93" s="10">
        <f>$C93/'yearly data'!$D$9*'yearly data'!AY$9</f>
        <v>1.5660035952064968</v>
      </c>
      <c r="AT93" s="10">
        <f>$C93/'yearly data'!$D$9*'yearly data'!AZ$9</f>
        <v>5.2699425334340368</v>
      </c>
      <c r="AU93" s="10">
        <f>$C93/'yearly data'!$D$9*'yearly data'!BA$9</f>
        <v>2.0970830753200045</v>
      </c>
      <c r="AV93" s="10">
        <f>$C93/'yearly data'!$D$9*'yearly data'!BB$9</f>
        <v>0.3995351781161619</v>
      </c>
      <c r="AW93" s="10">
        <f>$C93/'yearly data'!$D$9*'yearly data'!BC$9</f>
        <v>0.1109819939211561</v>
      </c>
      <c r="AX93" s="10">
        <f>$C93/'yearly data'!$D$9*'yearly data'!BD$9</f>
        <v>2.2196398784231217</v>
      </c>
    </row>
    <row r="94" spans="1:50">
      <c r="A94" s="11" t="s">
        <v>75</v>
      </c>
      <c r="B94" s="5" t="s">
        <v>2</v>
      </c>
      <c r="C94" s="9">
        <f>'yearly data'!$G$9/3</f>
        <v>395.73047025093842</v>
      </c>
      <c r="D94" s="10">
        <f>$C94/'yearly data'!$D$9*'yearly data'!J$9</f>
        <v>26048.508897410422</v>
      </c>
      <c r="E94" s="10">
        <f>$C94/'yearly data'!$D$9*'yearly data'!K$9</f>
        <v>17973.472637129675</v>
      </c>
      <c r="F94" s="10">
        <f>$C94/'yearly data'!$D$9*'yearly data'!L$9</f>
        <v>7879.884977472886</v>
      </c>
      <c r="G94" s="10">
        <f>$C94/'yearly data'!$D$9*'yearly data'!M$9</f>
        <v>33928.39387488331</v>
      </c>
      <c r="H94" s="10">
        <f>$C94/'yearly data'!$D$9*'yearly data'!N$9</f>
        <v>4771.8716856229694</v>
      </c>
      <c r="I94" s="10">
        <f>$C94/'yearly data'!$D$9*'yearly data'!O$9</f>
        <v>4511.0980434646699</v>
      </c>
      <c r="J94" s="10">
        <f>$C94/'yearly data'!$D$9*'yearly data'!P$9</f>
        <v>10594.381991981261</v>
      </c>
      <c r="K94" s="10">
        <f>$C94/'yearly data'!$D$9*'yearly data'!Q$9</f>
        <v>100487.55019339411</v>
      </c>
      <c r="L94" s="10">
        <f>$C94/'yearly data'!$D$9*'yearly data'!R$9</f>
        <v>1684.488788962077</v>
      </c>
      <c r="M94" s="10">
        <f>$C94/'yearly data'!$D$9*'yearly data'!S$9</f>
        <v>2139.3243201228788</v>
      </c>
      <c r="N94" s="10">
        <f>$C94/'yearly data'!$D$9*'yearly data'!T$9</f>
        <v>9447.7813944161971</v>
      </c>
      <c r="O94" s="10">
        <f>$C94/'yearly data'!$D$9*'yearly data'!U$9</f>
        <v>3516.9581089598846</v>
      </c>
      <c r="P94" s="10">
        <f>$C94/'yearly data'!$D$9*'yearly data'!V$9</f>
        <v>54.83736067736141</v>
      </c>
      <c r="Q94" s="10">
        <f>$C94/'yearly data'!$D$9*'yearly data'!W$9</f>
        <v>8891.1964818346751</v>
      </c>
      <c r="R94" s="10">
        <f>$C94/'yearly data'!$D$9*'yearly data'!X$9</f>
        <v>0</v>
      </c>
      <c r="S94" s="10">
        <f>$C94/'yearly data'!$D$9*'yearly data'!Y$9</f>
        <v>5718.0238230016002</v>
      </c>
      <c r="T94" s="10">
        <f>$C94/'yearly data'!$D$9*'yearly data'!Z$9</f>
        <v>2013.1180477718021</v>
      </c>
      <c r="U94" s="10">
        <f>$C94/'yearly data'!$D$9*'yearly data'!AA$9</f>
        <v>758.83087254680026</v>
      </c>
      <c r="V94" s="10">
        <f>$C94/'yearly data'!$D$9*'yearly data'!AB$9</f>
        <v>2301.3035615574986</v>
      </c>
      <c r="W94" s="10">
        <f>$C94/'yearly data'!$D$9*'yearly data'!AC$9</f>
        <v>0</v>
      </c>
      <c r="X94" s="10">
        <f>$C94/'yearly data'!$D$9*'yearly data'!AD$9</f>
        <v>39597.503916024201</v>
      </c>
      <c r="Y94" s="10">
        <f>$C94/'yearly data'!$D$9*'yearly data'!AE$9</f>
        <v>3658.6746256147894</v>
      </c>
      <c r="Z94" s="10">
        <f>$C94/'yearly data'!$D$9*'yearly data'!AF$9</f>
        <v>180269.59149488388</v>
      </c>
      <c r="AA94" s="10">
        <f>$C94/'yearly data'!$D$9*'yearly data'!AG$9</f>
        <v>189552.56122397154</v>
      </c>
      <c r="AB94" s="10">
        <f>$C94/'yearly data'!$D$9*'yearly data'!AH$9</f>
        <v>307.82183712732922</v>
      </c>
      <c r="AC94" s="10">
        <f>$C94/'yearly data'!$D$9*'yearly data'!AI$9</f>
        <v>101.58120625201863</v>
      </c>
      <c r="AD94" s="10">
        <f>$C94/'yearly data'!$D$9*'yearly data'!AJ$9</f>
        <v>254.0466354101948</v>
      </c>
      <c r="AE94" s="10">
        <f>$C94/'yearly data'!$D$9*'yearly data'!AK$9</f>
        <v>106.69958687228183</v>
      </c>
      <c r="AF94" s="10">
        <f>$C94/'yearly data'!$D$9*'yearly data'!AL$9</f>
        <v>54043.87346438157</v>
      </c>
      <c r="AG94" s="10">
        <f>$C94/'yearly data'!$D$9*'yearly data'!AM$9</f>
        <v>54605.74193691909</v>
      </c>
      <c r="AH94" s="10">
        <f>$C94/'yearly data'!$D$9*'yearly data'!AN$9</f>
        <v>11.384165266022881</v>
      </c>
      <c r="AI94" s="10">
        <f>$C94/'yearly data'!$D$9*'yearly data'!AO$9</f>
        <v>6.147449243652356</v>
      </c>
      <c r="AJ94" s="10">
        <f>$C94/'yearly data'!$D$9*'yearly data'!AP$9</f>
        <v>3.4152495798068649</v>
      </c>
      <c r="AK94" s="10">
        <f>$C94/'yearly data'!$D$9*'yearly data'!AQ$9</f>
        <v>3.7175563607945534</v>
      </c>
      <c r="AL94" s="10">
        <f>$C94/'yearly data'!$D$9*'yearly data'!AR$9</f>
        <v>2.1561826892608407</v>
      </c>
      <c r="AM94" s="10">
        <f>$C94/'yearly data'!$D$9*'yearly data'!AS$9</f>
        <v>0.81786239937480165</v>
      </c>
      <c r="AN94" s="10">
        <f>$C94/'yearly data'!$D$9*'yearly data'!AT$9</f>
        <v>4.2246691771901181</v>
      </c>
      <c r="AO94" s="10">
        <f>$C94/'yearly data'!$D$9*'yearly data'!AU$9</f>
        <v>15.088104204250422</v>
      </c>
      <c r="AP94" s="10">
        <f>$C94/'yearly data'!$D$9*'yearly data'!AV$9</f>
        <v>1.5282833346958709</v>
      </c>
      <c r="AQ94" s="10">
        <f>$C94/'yearly data'!$D$9*'yearly data'!AW$9</f>
        <v>2.424173565379657</v>
      </c>
      <c r="AR94" s="10">
        <f>$C94/'yearly data'!$D$9*'yearly data'!AX$9</f>
        <v>3.6767040930935142</v>
      </c>
      <c r="AS94" s="10">
        <f>$C94/'yearly data'!$D$9*'yearly data'!AY$9</f>
        <v>1.5660035952064968</v>
      </c>
      <c r="AT94" s="10">
        <f>$C94/'yearly data'!$D$9*'yearly data'!AZ$9</f>
        <v>5.2699425334340368</v>
      </c>
      <c r="AU94" s="10">
        <f>$C94/'yearly data'!$D$9*'yearly data'!BA$9</f>
        <v>2.0970830753200045</v>
      </c>
      <c r="AV94" s="10">
        <f>$C94/'yearly data'!$D$9*'yearly data'!BB$9</f>
        <v>0.3995351781161619</v>
      </c>
      <c r="AW94" s="10">
        <f>$C94/'yearly data'!$D$9*'yearly data'!BC$9</f>
        <v>0.1109819939211561</v>
      </c>
      <c r="AX94" s="10">
        <f>$C94/'yearly data'!$D$9*'yearly data'!BD$9</f>
        <v>2.2196398784231217</v>
      </c>
    </row>
    <row r="95" spans="1:50">
      <c r="A95" s="11" t="s">
        <v>76</v>
      </c>
      <c r="B95" s="5" t="s">
        <v>2</v>
      </c>
      <c r="C95" s="9">
        <f>'yearly data'!$H$9/3</f>
        <v>430.05368131705728</v>
      </c>
      <c r="D95" s="10">
        <f>$C95/'yearly data'!$D$9*'yearly data'!J$9</f>
        <v>28307.795295742479</v>
      </c>
      <c r="E95" s="10">
        <f>$C95/'yearly data'!$D$9*'yearly data'!K$9</f>
        <v>19532.380381898794</v>
      </c>
      <c r="F95" s="10">
        <f>$C95/'yearly data'!$D$9*'yearly data'!L$9</f>
        <v>8563.3374169250128</v>
      </c>
      <c r="G95" s="10">
        <f>$C95/'yearly data'!$D$9*'yearly data'!M$9</f>
        <v>36871.132712667495</v>
      </c>
      <c r="H95" s="10">
        <f>$C95/'yearly data'!$D$9*'yearly data'!N$9</f>
        <v>5185.7542935055881</v>
      </c>
      <c r="I95" s="10">
        <f>$C95/'yearly data'!$D$9*'yearly data'!O$9</f>
        <v>4902.3627600471727</v>
      </c>
      <c r="J95" s="10">
        <f>$C95/'yearly data'!$D$9*'yearly data'!P$9</f>
        <v>11513.273097321915</v>
      </c>
      <c r="K95" s="10">
        <f>$C95/'yearly data'!$D$9*'yearly data'!Q$9</f>
        <v>109203.21818989179</v>
      </c>
      <c r="L95" s="10">
        <f>$C95/'yearly data'!$D$9*'yearly data'!R$9</f>
        <v>1830.5909180333961</v>
      </c>
      <c r="M95" s="10">
        <f>$C95/'yearly data'!$D$9*'yearly data'!S$9</f>
        <v>2324.876067330762</v>
      </c>
      <c r="N95" s="10">
        <f>$C95/'yearly data'!$D$9*'yearly data'!T$9</f>
        <v>10267.223462401178</v>
      </c>
      <c r="O95" s="10">
        <f>$C95/'yearly data'!$D$9*'yearly data'!U$9</f>
        <v>3821.997282233508</v>
      </c>
      <c r="P95" s="10">
        <f>$C95/'yearly data'!$D$9*'yearly data'!V$9</f>
        <v>59.593613850498265</v>
      </c>
      <c r="Q95" s="10">
        <f>$C95/'yearly data'!$D$9*'yearly data'!W$9</f>
        <v>9662.3638202577931</v>
      </c>
      <c r="R95" s="10">
        <f>$C95/'yearly data'!$D$9*'yearly data'!X$9</f>
        <v>0</v>
      </c>
      <c r="S95" s="10">
        <f>$C95/'yearly data'!$D$9*'yearly data'!Y$9</f>
        <v>6213.9698097575056</v>
      </c>
      <c r="T95" s="10">
        <f>$C95/'yearly data'!$D$9*'yearly data'!Z$9</f>
        <v>2187.7234442449862</v>
      </c>
      <c r="U95" s="10">
        <f>$C95/'yearly data'!$D$9*'yearly data'!AA$9</f>
        <v>824.64716459374608</v>
      </c>
      <c r="V95" s="10">
        <f>$C95/'yearly data'!$D$9*'yearly data'!AB$9</f>
        <v>2500.9043853719031</v>
      </c>
      <c r="W95" s="10">
        <f>$C95/'yearly data'!$D$9*'yearly data'!AC$9</f>
        <v>0</v>
      </c>
      <c r="X95" s="10">
        <f>$C95/'yearly data'!$D$9*'yearly data'!AD$9</f>
        <v>43031.946261945486</v>
      </c>
      <c r="Y95" s="10">
        <f>$C95/'yearly data'!$D$9*'yearly data'!AE$9</f>
        <v>3976.0054121918233</v>
      </c>
      <c r="Z95" s="10">
        <f>$C95/'yearly data'!$D$9*'yearly data'!AF$9</f>
        <v>195905.05983210439</v>
      </c>
      <c r="AA95" s="10">
        <f>$C95/'yearly data'!$D$9*'yearly data'!AG$9</f>
        <v>205993.17688565719</v>
      </c>
      <c r="AB95" s="10">
        <f>$C95/'yearly data'!$D$9*'yearly data'!AH$9</f>
        <v>334.52039758890322</v>
      </c>
      <c r="AC95" s="10">
        <f>$C95/'yearly data'!$D$9*'yearly data'!AI$9</f>
        <v>110.39173120433806</v>
      </c>
      <c r="AD95" s="10">
        <f>$C95/'yearly data'!$D$9*'yearly data'!AJ$9</f>
        <v>276.08106779113371</v>
      </c>
      <c r="AE95" s="10">
        <f>$C95/'yearly data'!$D$9*'yearly data'!AK$9</f>
        <v>115.95404847227617</v>
      </c>
      <c r="AF95" s="10">
        <f>$C95/'yearly data'!$D$9*'yearly data'!AL$9</f>
        <v>58731.304469055867</v>
      </c>
      <c r="AG95" s="10">
        <f>$C95/'yearly data'!$D$9*'yearly data'!AM$9</f>
        <v>59341.905934435905</v>
      </c>
      <c r="AH95" s="10">
        <f>$C95/'yearly data'!$D$9*'yearly data'!AN$9</f>
        <v>12.371557283093257</v>
      </c>
      <c r="AI95" s="10">
        <f>$C95/'yearly data'!$D$9*'yearly data'!AO$9</f>
        <v>6.6806409328703591</v>
      </c>
      <c r="AJ95" s="10">
        <f>$C95/'yearly data'!$D$9*'yearly data'!AP$9</f>
        <v>3.7114671849279777</v>
      </c>
      <c r="AK95" s="10">
        <f>$C95/'yearly data'!$D$9*'yearly data'!AQ$9</f>
        <v>4.039994184550789</v>
      </c>
      <c r="AL95" s="10">
        <f>$C95/'yearly data'!$D$9*'yearly data'!AR$9</f>
        <v>2.3431966270394575</v>
      </c>
      <c r="AM95" s="10">
        <f>$C95/'yearly data'!$D$9*'yearly data'!AS$9</f>
        <v>0.88879872060117349</v>
      </c>
      <c r="AN95" s="10">
        <f>$C95/'yearly data'!$D$9*'yearly data'!AT$9</f>
        <v>4.591090827161306</v>
      </c>
      <c r="AO95" s="10">
        <f>$C95/'yearly data'!$D$9*'yearly data'!AU$9</f>
        <v>16.396752954147523</v>
      </c>
      <c r="AP95" s="10">
        <f>$C95/'yearly data'!$D$9*'yearly data'!AV$9</f>
        <v>1.6608371697147803</v>
      </c>
      <c r="AQ95" s="10">
        <f>$C95/'yearly data'!$D$9*'yearly data'!AW$9</f>
        <v>2.6344313726510307</v>
      </c>
      <c r="AR95" s="10">
        <f>$C95/'yearly data'!$D$9*'yearly data'!AX$9</f>
        <v>3.9955986440612192</v>
      </c>
      <c r="AS95" s="10">
        <f>$C95/'yearly data'!$D$9*'yearly data'!AY$9</f>
        <v>1.7018290521001491</v>
      </c>
      <c r="AT95" s="10">
        <f>$C95/'yearly data'!$D$9*'yearly data'!AZ$9</f>
        <v>5.7270247231544147</v>
      </c>
      <c r="AU95" s="10">
        <f>$C95/'yearly data'!$D$9*'yearly data'!BA$9</f>
        <v>2.2789710784645476</v>
      </c>
      <c r="AV95" s="10">
        <f>$C95/'yearly data'!$D$9*'yearly data'!BB$9</f>
        <v>0.43418838598798587</v>
      </c>
      <c r="AW95" s="10">
        <f>$C95/'yearly data'!$D$9*'yearly data'!BC$9</f>
        <v>0.12060788499666275</v>
      </c>
      <c r="AX95" s="10">
        <f>$C95/'yearly data'!$D$9*'yearly data'!BD$9</f>
        <v>2.4121576999332546</v>
      </c>
    </row>
    <row r="96" spans="1:50">
      <c r="A96" s="11" t="s">
        <v>77</v>
      </c>
      <c r="B96" s="5" t="s">
        <v>2</v>
      </c>
      <c r="C96" s="9">
        <f>'yearly data'!$H$9/3</f>
        <v>430.05368131705728</v>
      </c>
      <c r="D96" s="10">
        <f>$C96/'yearly data'!$D$9*'yearly data'!J$9</f>
        <v>28307.795295742479</v>
      </c>
      <c r="E96" s="10">
        <f>$C96/'yearly data'!$D$9*'yearly data'!K$9</f>
        <v>19532.380381898794</v>
      </c>
      <c r="F96" s="10">
        <f>$C96/'yearly data'!$D$9*'yearly data'!L$9</f>
        <v>8563.3374169250128</v>
      </c>
      <c r="G96" s="10">
        <f>$C96/'yearly data'!$D$9*'yearly data'!M$9</f>
        <v>36871.132712667495</v>
      </c>
      <c r="H96" s="10">
        <f>$C96/'yearly data'!$D$9*'yearly data'!N$9</f>
        <v>5185.7542935055881</v>
      </c>
      <c r="I96" s="10">
        <f>$C96/'yearly data'!$D$9*'yearly data'!O$9</f>
        <v>4902.3627600471727</v>
      </c>
      <c r="J96" s="10">
        <f>$C96/'yearly data'!$D$9*'yearly data'!P$9</f>
        <v>11513.273097321915</v>
      </c>
      <c r="K96" s="10">
        <f>$C96/'yearly data'!$D$9*'yearly data'!Q$9</f>
        <v>109203.21818989179</v>
      </c>
      <c r="L96" s="10">
        <f>$C96/'yearly data'!$D$9*'yearly data'!R$9</f>
        <v>1830.5909180333961</v>
      </c>
      <c r="M96" s="10">
        <f>$C96/'yearly data'!$D$9*'yearly data'!S$9</f>
        <v>2324.876067330762</v>
      </c>
      <c r="N96" s="10">
        <f>$C96/'yearly data'!$D$9*'yearly data'!T$9</f>
        <v>10267.223462401178</v>
      </c>
      <c r="O96" s="10">
        <f>$C96/'yearly data'!$D$9*'yearly data'!U$9</f>
        <v>3821.997282233508</v>
      </c>
      <c r="P96" s="10">
        <f>$C96/'yearly data'!$D$9*'yearly data'!V$9</f>
        <v>59.593613850498265</v>
      </c>
      <c r="Q96" s="10">
        <f>$C96/'yearly data'!$D$9*'yearly data'!W$9</f>
        <v>9662.3638202577931</v>
      </c>
      <c r="R96" s="10">
        <f>$C96/'yearly data'!$D$9*'yearly data'!X$9</f>
        <v>0</v>
      </c>
      <c r="S96" s="10">
        <f>$C96/'yearly data'!$D$9*'yearly data'!Y$9</f>
        <v>6213.9698097575056</v>
      </c>
      <c r="T96" s="10">
        <f>$C96/'yearly data'!$D$9*'yearly data'!Z$9</f>
        <v>2187.7234442449862</v>
      </c>
      <c r="U96" s="10">
        <f>$C96/'yearly data'!$D$9*'yearly data'!AA$9</f>
        <v>824.64716459374608</v>
      </c>
      <c r="V96" s="10">
        <f>$C96/'yearly data'!$D$9*'yearly data'!AB$9</f>
        <v>2500.9043853719031</v>
      </c>
      <c r="W96" s="10">
        <f>$C96/'yearly data'!$D$9*'yearly data'!AC$9</f>
        <v>0</v>
      </c>
      <c r="X96" s="10">
        <f>$C96/'yearly data'!$D$9*'yearly data'!AD$9</f>
        <v>43031.946261945486</v>
      </c>
      <c r="Y96" s="10">
        <f>$C96/'yearly data'!$D$9*'yearly data'!AE$9</f>
        <v>3976.0054121918233</v>
      </c>
      <c r="Z96" s="10">
        <f>$C96/'yearly data'!$D$9*'yearly data'!AF$9</f>
        <v>195905.05983210439</v>
      </c>
      <c r="AA96" s="10">
        <f>$C96/'yearly data'!$D$9*'yearly data'!AG$9</f>
        <v>205993.17688565719</v>
      </c>
      <c r="AB96" s="10">
        <f>$C96/'yearly data'!$D$9*'yearly data'!AH$9</f>
        <v>334.52039758890322</v>
      </c>
      <c r="AC96" s="10">
        <f>$C96/'yearly data'!$D$9*'yearly data'!AI$9</f>
        <v>110.39173120433806</v>
      </c>
      <c r="AD96" s="10">
        <f>$C96/'yearly data'!$D$9*'yearly data'!AJ$9</f>
        <v>276.08106779113371</v>
      </c>
      <c r="AE96" s="10">
        <f>$C96/'yearly data'!$D$9*'yearly data'!AK$9</f>
        <v>115.95404847227617</v>
      </c>
      <c r="AF96" s="10">
        <f>$C96/'yearly data'!$D$9*'yearly data'!AL$9</f>
        <v>58731.304469055867</v>
      </c>
      <c r="AG96" s="10">
        <f>$C96/'yearly data'!$D$9*'yearly data'!AM$9</f>
        <v>59341.905934435905</v>
      </c>
      <c r="AH96" s="10">
        <f>$C96/'yearly data'!$D$9*'yearly data'!AN$9</f>
        <v>12.371557283093257</v>
      </c>
      <c r="AI96" s="10">
        <f>$C96/'yearly data'!$D$9*'yearly data'!AO$9</f>
        <v>6.6806409328703591</v>
      </c>
      <c r="AJ96" s="10">
        <f>$C96/'yearly data'!$D$9*'yearly data'!AP$9</f>
        <v>3.7114671849279777</v>
      </c>
      <c r="AK96" s="10">
        <f>$C96/'yearly data'!$D$9*'yearly data'!AQ$9</f>
        <v>4.039994184550789</v>
      </c>
      <c r="AL96" s="10">
        <f>$C96/'yearly data'!$D$9*'yearly data'!AR$9</f>
        <v>2.3431966270394575</v>
      </c>
      <c r="AM96" s="10">
        <f>$C96/'yearly data'!$D$9*'yearly data'!AS$9</f>
        <v>0.88879872060117349</v>
      </c>
      <c r="AN96" s="10">
        <f>$C96/'yearly data'!$D$9*'yearly data'!AT$9</f>
        <v>4.591090827161306</v>
      </c>
      <c r="AO96" s="10">
        <f>$C96/'yearly data'!$D$9*'yearly data'!AU$9</f>
        <v>16.396752954147523</v>
      </c>
      <c r="AP96" s="10">
        <f>$C96/'yearly data'!$D$9*'yearly data'!AV$9</f>
        <v>1.6608371697147803</v>
      </c>
      <c r="AQ96" s="10">
        <f>$C96/'yearly data'!$D$9*'yearly data'!AW$9</f>
        <v>2.6344313726510307</v>
      </c>
      <c r="AR96" s="10">
        <f>$C96/'yearly data'!$D$9*'yearly data'!AX$9</f>
        <v>3.9955986440612192</v>
      </c>
      <c r="AS96" s="10">
        <f>$C96/'yearly data'!$D$9*'yearly data'!AY$9</f>
        <v>1.7018290521001491</v>
      </c>
      <c r="AT96" s="10">
        <f>$C96/'yearly data'!$D$9*'yearly data'!AZ$9</f>
        <v>5.7270247231544147</v>
      </c>
      <c r="AU96" s="10">
        <f>$C96/'yearly data'!$D$9*'yearly data'!BA$9</f>
        <v>2.2789710784645476</v>
      </c>
      <c r="AV96" s="10">
        <f>$C96/'yearly data'!$D$9*'yearly data'!BB$9</f>
        <v>0.43418838598798587</v>
      </c>
      <c r="AW96" s="10">
        <f>$C96/'yearly data'!$D$9*'yearly data'!BC$9</f>
        <v>0.12060788499666275</v>
      </c>
      <c r="AX96" s="10">
        <f>$C96/'yearly data'!$D$9*'yearly data'!BD$9</f>
        <v>2.4121576999332546</v>
      </c>
    </row>
    <row r="97" spans="1:50">
      <c r="A97" s="11" t="s">
        <v>78</v>
      </c>
      <c r="B97" s="5" t="s">
        <v>2</v>
      </c>
      <c r="C97" s="9">
        <f>'yearly data'!$H$9/3</f>
        <v>430.05368131705728</v>
      </c>
      <c r="D97" s="10">
        <f>$C97/'yearly data'!$D$9*'yearly data'!J$9</f>
        <v>28307.795295742479</v>
      </c>
      <c r="E97" s="10">
        <f>$C97/'yearly data'!$D$9*'yearly data'!K$9</f>
        <v>19532.380381898794</v>
      </c>
      <c r="F97" s="10">
        <f>$C97/'yearly data'!$D$9*'yearly data'!L$9</f>
        <v>8563.3374169250128</v>
      </c>
      <c r="G97" s="10">
        <f>$C97/'yearly data'!$D$9*'yearly data'!M$9</f>
        <v>36871.132712667495</v>
      </c>
      <c r="H97" s="10">
        <f>$C97/'yearly data'!$D$9*'yearly data'!N$9</f>
        <v>5185.7542935055881</v>
      </c>
      <c r="I97" s="10">
        <f>$C97/'yearly data'!$D$9*'yearly data'!O$9</f>
        <v>4902.3627600471727</v>
      </c>
      <c r="J97" s="10">
        <f>$C97/'yearly data'!$D$9*'yearly data'!P$9</f>
        <v>11513.273097321915</v>
      </c>
      <c r="K97" s="10">
        <f>$C97/'yearly data'!$D$9*'yearly data'!Q$9</f>
        <v>109203.21818989179</v>
      </c>
      <c r="L97" s="10">
        <f>$C97/'yearly data'!$D$9*'yearly data'!R$9</f>
        <v>1830.5909180333961</v>
      </c>
      <c r="M97" s="10">
        <f>$C97/'yearly data'!$D$9*'yearly data'!S$9</f>
        <v>2324.876067330762</v>
      </c>
      <c r="N97" s="10">
        <f>$C97/'yearly data'!$D$9*'yearly data'!T$9</f>
        <v>10267.223462401178</v>
      </c>
      <c r="O97" s="10">
        <f>$C97/'yearly data'!$D$9*'yearly data'!U$9</f>
        <v>3821.997282233508</v>
      </c>
      <c r="P97" s="10">
        <f>$C97/'yearly data'!$D$9*'yearly data'!V$9</f>
        <v>59.593613850498265</v>
      </c>
      <c r="Q97" s="10">
        <f>$C97/'yearly data'!$D$9*'yearly data'!W$9</f>
        <v>9662.3638202577931</v>
      </c>
      <c r="R97" s="10">
        <f>$C97/'yearly data'!$D$9*'yearly data'!X$9</f>
        <v>0</v>
      </c>
      <c r="S97" s="10">
        <f>$C97/'yearly data'!$D$9*'yearly data'!Y$9</f>
        <v>6213.9698097575056</v>
      </c>
      <c r="T97" s="10">
        <f>$C97/'yearly data'!$D$9*'yearly data'!Z$9</f>
        <v>2187.7234442449862</v>
      </c>
      <c r="U97" s="10">
        <f>$C97/'yearly data'!$D$9*'yearly data'!AA$9</f>
        <v>824.64716459374608</v>
      </c>
      <c r="V97" s="10">
        <f>$C97/'yearly data'!$D$9*'yearly data'!AB$9</f>
        <v>2500.9043853719031</v>
      </c>
      <c r="W97" s="10">
        <f>$C97/'yearly data'!$D$9*'yearly data'!AC$9</f>
        <v>0</v>
      </c>
      <c r="X97" s="10">
        <f>$C97/'yearly data'!$D$9*'yearly data'!AD$9</f>
        <v>43031.946261945486</v>
      </c>
      <c r="Y97" s="10">
        <f>$C97/'yearly data'!$D$9*'yearly data'!AE$9</f>
        <v>3976.0054121918233</v>
      </c>
      <c r="Z97" s="10">
        <f>$C97/'yearly data'!$D$9*'yearly data'!AF$9</f>
        <v>195905.05983210439</v>
      </c>
      <c r="AA97" s="10">
        <f>$C97/'yearly data'!$D$9*'yearly data'!AG$9</f>
        <v>205993.17688565719</v>
      </c>
      <c r="AB97" s="10">
        <f>$C97/'yearly data'!$D$9*'yearly data'!AH$9</f>
        <v>334.52039758890322</v>
      </c>
      <c r="AC97" s="10">
        <f>$C97/'yearly data'!$D$9*'yearly data'!AI$9</f>
        <v>110.39173120433806</v>
      </c>
      <c r="AD97" s="10">
        <f>$C97/'yearly data'!$D$9*'yearly data'!AJ$9</f>
        <v>276.08106779113371</v>
      </c>
      <c r="AE97" s="10">
        <f>$C97/'yearly data'!$D$9*'yearly data'!AK$9</f>
        <v>115.95404847227617</v>
      </c>
      <c r="AF97" s="10">
        <f>$C97/'yearly data'!$D$9*'yearly data'!AL$9</f>
        <v>58731.304469055867</v>
      </c>
      <c r="AG97" s="10">
        <f>$C97/'yearly data'!$D$9*'yearly data'!AM$9</f>
        <v>59341.905934435905</v>
      </c>
      <c r="AH97" s="10">
        <f>$C97/'yearly data'!$D$9*'yearly data'!AN$9</f>
        <v>12.371557283093257</v>
      </c>
      <c r="AI97" s="10">
        <f>$C97/'yearly data'!$D$9*'yearly data'!AO$9</f>
        <v>6.6806409328703591</v>
      </c>
      <c r="AJ97" s="10">
        <f>$C97/'yearly data'!$D$9*'yearly data'!AP$9</f>
        <v>3.7114671849279777</v>
      </c>
      <c r="AK97" s="10">
        <f>$C97/'yearly data'!$D$9*'yearly data'!AQ$9</f>
        <v>4.039994184550789</v>
      </c>
      <c r="AL97" s="10">
        <f>$C97/'yearly data'!$D$9*'yearly data'!AR$9</f>
        <v>2.3431966270394575</v>
      </c>
      <c r="AM97" s="10">
        <f>$C97/'yearly data'!$D$9*'yearly data'!AS$9</f>
        <v>0.88879872060117349</v>
      </c>
      <c r="AN97" s="10">
        <f>$C97/'yearly data'!$D$9*'yearly data'!AT$9</f>
        <v>4.591090827161306</v>
      </c>
      <c r="AO97" s="10">
        <f>$C97/'yearly data'!$D$9*'yearly data'!AU$9</f>
        <v>16.396752954147523</v>
      </c>
      <c r="AP97" s="10">
        <f>$C97/'yearly data'!$D$9*'yearly data'!AV$9</f>
        <v>1.6608371697147803</v>
      </c>
      <c r="AQ97" s="10">
        <f>$C97/'yearly data'!$D$9*'yearly data'!AW$9</f>
        <v>2.6344313726510307</v>
      </c>
      <c r="AR97" s="10">
        <f>$C97/'yearly data'!$D$9*'yearly data'!AX$9</f>
        <v>3.9955986440612192</v>
      </c>
      <c r="AS97" s="10">
        <f>$C97/'yearly data'!$D$9*'yearly data'!AY$9</f>
        <v>1.7018290521001491</v>
      </c>
      <c r="AT97" s="10">
        <f>$C97/'yearly data'!$D$9*'yearly data'!AZ$9</f>
        <v>5.7270247231544147</v>
      </c>
      <c r="AU97" s="10">
        <f>$C97/'yearly data'!$D$9*'yearly data'!BA$9</f>
        <v>2.2789710784645476</v>
      </c>
      <c r="AV97" s="10">
        <f>$C97/'yearly data'!$D$9*'yearly data'!BB$9</f>
        <v>0.43418838598798587</v>
      </c>
      <c r="AW97" s="10">
        <f>$C97/'yearly data'!$D$9*'yearly data'!BC$9</f>
        <v>0.12060788499666275</v>
      </c>
      <c r="AX97" s="10">
        <f>$C97/'yearly data'!$D$9*'yearly data'!BD$9</f>
        <v>2.4121576999332546</v>
      </c>
    </row>
    <row r="98" spans="1:50">
      <c r="A98" s="11" t="s">
        <v>79</v>
      </c>
      <c r="B98" s="5" t="s">
        <v>2</v>
      </c>
      <c r="C98" s="9">
        <f>'yearly data'!$E$10/3</f>
        <v>452.29161509525539</v>
      </c>
      <c r="D98" s="10">
        <f>$C98/'yearly data'!$D$10*'yearly data'!J$10</f>
        <v>27953.311194007405</v>
      </c>
      <c r="E98" s="10">
        <f>$C98/'yearly data'!$D$10*'yearly data'!K$10</f>
        <v>20126.382937732073</v>
      </c>
      <c r="F98" s="10">
        <f>$C98/'yearly data'!$D$10*'yearly data'!L$10</f>
        <v>8461.0562385932371</v>
      </c>
      <c r="G98" s="10">
        <f>$C98/'yearly data'!$D$10*'yearly data'!M$10</f>
        <v>36414.367432600644</v>
      </c>
      <c r="H98" s="10">
        <f>$C98/'yearly data'!$D$10*'yearly data'!N$10</f>
        <v>5027.7530445189368</v>
      </c>
      <c r="I98" s="10">
        <f>$C98/'yearly data'!$D$10*'yearly data'!O$10</f>
        <v>4114.2587005641653</v>
      </c>
      <c r="J98" s="10">
        <f>$C98/'yearly data'!$D$10*'yearly data'!P$10</f>
        <v>11070.158543760052</v>
      </c>
      <c r="K98" s="10">
        <f>$C98/'yearly data'!$D$10*'yearly data'!Q$10</f>
        <v>107761.38070111418</v>
      </c>
      <c r="L98" s="10">
        <f>$C98/'yearly data'!$D$10*'yearly data'!R$10</f>
        <v>2359.4396560774808</v>
      </c>
      <c r="M98" s="10">
        <f>$C98/'yearly data'!$D$10*'yearly data'!S$10</f>
        <v>2485.8136663540781</v>
      </c>
      <c r="N98" s="10">
        <f>$C98/'yearly data'!$D$10*'yearly data'!T$10</f>
        <v>9345.4358954617564</v>
      </c>
      <c r="O98" s="10">
        <f>$C98/'yearly data'!$D$10*'yearly data'!U$10</f>
        <v>3868.8734982770025</v>
      </c>
      <c r="P98" s="10">
        <f>$C98/'yearly data'!$D$10*'yearly data'!V$10</f>
        <v>181.11130492864032</v>
      </c>
      <c r="Q98" s="10">
        <f>$C98/'yearly data'!$D$10*'yearly data'!W$10</f>
        <v>9917.7863264237149</v>
      </c>
      <c r="R98" s="10">
        <f>$C98/'yearly data'!$D$10*'yearly data'!X$10</f>
        <v>0</v>
      </c>
      <c r="S98" s="10">
        <f>$C98/'yearly data'!$D$10*'yearly data'!Y$10</f>
        <v>6321.8840562039404</v>
      </c>
      <c r="T98" s="10">
        <f>$C98/'yearly data'!$D$10*'yearly data'!Z$10</f>
        <v>2244.5095690486587</v>
      </c>
      <c r="U98" s="10">
        <f>$C98/'yearly data'!$D$10*'yearly data'!AA$10</f>
        <v>796.10998417060523</v>
      </c>
      <c r="V98" s="10">
        <f>$C98/'yearly data'!$D$10*'yearly data'!AB$10</f>
        <v>2620.2797645154378</v>
      </c>
      <c r="W98" s="10">
        <f>$C98/'yearly data'!$D$10*'yearly data'!AC$10</f>
        <v>0</v>
      </c>
      <c r="X98" s="10">
        <f>$C98/'yearly data'!$D$10*'yearly data'!AD$10</f>
        <v>47105.361872283669</v>
      </c>
      <c r="Y98" s="10">
        <f>$C98/'yearly data'!$D$10*'yearly data'!AE$10</f>
        <v>4265.7644638554848</v>
      </c>
      <c r="Z98" s="10">
        <f>$C98/'yearly data'!$D$10*'yearly data'!AF$10</f>
        <v>199273.75075871462</v>
      </c>
      <c r="AA98" s="10">
        <f>$C98/'yearly data'!$D$10*'yearly data'!AG$10</f>
        <v>208415.76250379774</v>
      </c>
      <c r="AB98" s="10">
        <f>$C98/'yearly data'!$D$10*'yearly data'!AH$10</f>
        <v>334.72073058168331</v>
      </c>
      <c r="AC98" s="10">
        <f>$C98/'yearly data'!$D$10*'yearly data'!AI$10</f>
        <v>97.069011868688165</v>
      </c>
      <c r="AD98" s="10">
        <f>$C98/'yearly data'!$D$10*'yearly data'!AJ$10</f>
        <v>319.05545819471632</v>
      </c>
      <c r="AE98" s="10">
        <f>$C98/'yearly data'!$D$10*'yearly data'!AK$10</f>
        <v>143.57495618762235</v>
      </c>
      <c r="AF98" s="10">
        <f>$C98/'yearly data'!$D$10*'yearly data'!AL$10</f>
        <v>67910.189946087281</v>
      </c>
      <c r="AG98" s="10">
        <f>$C98/'yearly data'!$D$10*'yearly data'!AM$10</f>
        <v>68563.966134863687</v>
      </c>
      <c r="AH98" s="10">
        <f>$C98/'yearly data'!$D$10*'yearly data'!AN$10</f>
        <v>12.664047417574896</v>
      </c>
      <c r="AI98" s="10">
        <f>$C98/'yearly data'!$D$10*'yearly data'!AO$10</f>
        <v>6.8385856054904428</v>
      </c>
      <c r="AJ98" s="10">
        <f>$C98/'yearly data'!$D$10*'yearly data'!AP$10</f>
        <v>3.7992142252724679</v>
      </c>
      <c r="AK98" s="10">
        <f>$C98/'yearly data'!$D$10*'yearly data'!AQ$10</f>
        <v>4.6701304430259576</v>
      </c>
      <c r="AL98" s="10">
        <f>$C98/'yearly data'!$D$10*'yearly data'!AR$10</f>
        <v>2.5685717436642768</v>
      </c>
      <c r="AM98" s="10">
        <f>$C98/'yearly data'!$D$10*'yearly data'!AS$10</f>
        <v>1.0274286974657107</v>
      </c>
      <c r="AN98" s="10">
        <f>$C98/'yearly data'!$D$10*'yearly data'!AT$10</f>
        <v>4.8535698009682386</v>
      </c>
      <c r="AO98" s="10">
        <f>$C98/'yearly data'!$D$10*'yearly data'!AU$10</f>
        <v>17.334177860600853</v>
      </c>
      <c r="AP98" s="10">
        <f>$C98/'yearly data'!$D$10*'yearly data'!AV$10</f>
        <v>1.7390275523580145</v>
      </c>
      <c r="AQ98" s="10">
        <f>$C98/'yearly data'!$D$10*'yearly data'!AW$10</f>
        <v>2.7487854859852483</v>
      </c>
      <c r="AR98" s="10">
        <f>$C98/'yearly data'!$D$10*'yearly data'!AX$10</f>
        <v>3.7445190038676599</v>
      </c>
      <c r="AS98" s="10">
        <f>$C98/'yearly data'!$D$10*'yearly data'!AY$10</f>
        <v>1.8652472940614184</v>
      </c>
      <c r="AT98" s="10">
        <f>$C98/'yearly data'!$D$10*'yearly data'!AZ$10</f>
        <v>5.6097662979290792</v>
      </c>
      <c r="AU98" s="10">
        <f>$C98/'yearly data'!$D$10*'yearly data'!BA$10</f>
        <v>1.9073205412958867</v>
      </c>
      <c r="AV98" s="10">
        <f>$C98/'yearly data'!$D$10*'yearly data'!BB$10</f>
        <v>0.53643390223946819</v>
      </c>
      <c r="AW98" s="10">
        <f>$C98/'yearly data'!$D$10*'yearly data'!BC$10</f>
        <v>0.1502014926270511</v>
      </c>
      <c r="AX98" s="10">
        <f>$C98/'yearly data'!$D$10*'yearly data'!BD$10</f>
        <v>2.1457356089578727</v>
      </c>
    </row>
    <row r="99" spans="1:50">
      <c r="A99" s="11" t="s">
        <v>80</v>
      </c>
      <c r="B99" s="5" t="s">
        <v>2</v>
      </c>
      <c r="C99" s="9">
        <f>'yearly data'!$E$10/3</f>
        <v>452.29161509525539</v>
      </c>
      <c r="D99" s="10">
        <f>$C99/'yearly data'!$D$10*'yearly data'!J$10</f>
        <v>27953.311194007405</v>
      </c>
      <c r="E99" s="10">
        <f>$C99/'yearly data'!$D$10*'yearly data'!K$10</f>
        <v>20126.382937732073</v>
      </c>
      <c r="F99" s="10">
        <f>$C99/'yearly data'!$D$10*'yearly data'!L$10</f>
        <v>8461.0562385932371</v>
      </c>
      <c r="G99" s="10">
        <f>$C99/'yearly data'!$D$10*'yearly data'!M$10</f>
        <v>36414.367432600644</v>
      </c>
      <c r="H99" s="10">
        <f>$C99/'yearly data'!$D$10*'yearly data'!N$10</f>
        <v>5027.7530445189368</v>
      </c>
      <c r="I99" s="10">
        <f>$C99/'yearly data'!$D$10*'yearly data'!O$10</f>
        <v>4114.2587005641653</v>
      </c>
      <c r="J99" s="10">
        <f>$C99/'yearly data'!$D$10*'yearly data'!P$10</f>
        <v>11070.158543760052</v>
      </c>
      <c r="K99" s="10">
        <f>$C99/'yearly data'!$D$10*'yearly data'!Q$10</f>
        <v>107761.38070111418</v>
      </c>
      <c r="L99" s="10">
        <f>$C99/'yearly data'!$D$10*'yearly data'!R$10</f>
        <v>2359.4396560774808</v>
      </c>
      <c r="M99" s="10">
        <f>$C99/'yearly data'!$D$10*'yearly data'!S$10</f>
        <v>2485.8136663540781</v>
      </c>
      <c r="N99" s="10">
        <f>$C99/'yearly data'!$D$10*'yearly data'!T$10</f>
        <v>9345.4358954617564</v>
      </c>
      <c r="O99" s="10">
        <f>$C99/'yearly data'!$D$10*'yearly data'!U$10</f>
        <v>3868.8734982770025</v>
      </c>
      <c r="P99" s="10">
        <f>$C99/'yearly data'!$D$10*'yearly data'!V$10</f>
        <v>181.11130492864032</v>
      </c>
      <c r="Q99" s="10">
        <f>$C99/'yearly data'!$D$10*'yearly data'!W$10</f>
        <v>9917.7863264237149</v>
      </c>
      <c r="R99" s="10">
        <f>$C99/'yearly data'!$D$10*'yearly data'!X$10</f>
        <v>0</v>
      </c>
      <c r="S99" s="10">
        <f>$C99/'yearly data'!$D$10*'yearly data'!Y$10</f>
        <v>6321.8840562039404</v>
      </c>
      <c r="T99" s="10">
        <f>$C99/'yearly data'!$D$10*'yearly data'!Z$10</f>
        <v>2244.5095690486587</v>
      </c>
      <c r="U99" s="10">
        <f>$C99/'yearly data'!$D$10*'yearly data'!AA$10</f>
        <v>796.10998417060523</v>
      </c>
      <c r="V99" s="10">
        <f>$C99/'yearly data'!$D$10*'yearly data'!AB$10</f>
        <v>2620.2797645154378</v>
      </c>
      <c r="W99" s="10">
        <f>$C99/'yearly data'!$D$10*'yearly data'!AC$10</f>
        <v>0</v>
      </c>
      <c r="X99" s="10">
        <f>$C99/'yearly data'!$D$10*'yearly data'!AD$10</f>
        <v>47105.361872283669</v>
      </c>
      <c r="Y99" s="10">
        <f>$C99/'yearly data'!$D$10*'yearly data'!AE$10</f>
        <v>4265.7644638554848</v>
      </c>
      <c r="Z99" s="10">
        <f>$C99/'yearly data'!$D$10*'yearly data'!AF$10</f>
        <v>199273.75075871462</v>
      </c>
      <c r="AA99" s="10">
        <f>$C99/'yearly data'!$D$10*'yearly data'!AG$10</f>
        <v>208415.76250379774</v>
      </c>
      <c r="AB99" s="10">
        <f>$C99/'yearly data'!$D$10*'yearly data'!AH$10</f>
        <v>334.72073058168331</v>
      </c>
      <c r="AC99" s="10">
        <f>$C99/'yearly data'!$D$10*'yearly data'!AI$10</f>
        <v>97.069011868688165</v>
      </c>
      <c r="AD99" s="10">
        <f>$C99/'yearly data'!$D$10*'yearly data'!AJ$10</f>
        <v>319.05545819471632</v>
      </c>
      <c r="AE99" s="10">
        <f>$C99/'yearly data'!$D$10*'yearly data'!AK$10</f>
        <v>143.57495618762235</v>
      </c>
      <c r="AF99" s="10">
        <f>$C99/'yearly data'!$D$10*'yearly data'!AL$10</f>
        <v>67910.189946087281</v>
      </c>
      <c r="AG99" s="10">
        <f>$C99/'yearly data'!$D$10*'yearly data'!AM$10</f>
        <v>68563.966134863687</v>
      </c>
      <c r="AH99" s="10">
        <f>$C99/'yearly data'!$D$10*'yearly data'!AN$10</f>
        <v>12.664047417574896</v>
      </c>
      <c r="AI99" s="10">
        <f>$C99/'yearly data'!$D$10*'yearly data'!AO$10</f>
        <v>6.8385856054904428</v>
      </c>
      <c r="AJ99" s="10">
        <f>$C99/'yearly data'!$D$10*'yearly data'!AP$10</f>
        <v>3.7992142252724679</v>
      </c>
      <c r="AK99" s="10">
        <f>$C99/'yearly data'!$D$10*'yearly data'!AQ$10</f>
        <v>4.6701304430259576</v>
      </c>
      <c r="AL99" s="10">
        <f>$C99/'yearly data'!$D$10*'yearly data'!AR$10</f>
        <v>2.5685717436642768</v>
      </c>
      <c r="AM99" s="10">
        <f>$C99/'yearly data'!$D$10*'yearly data'!AS$10</f>
        <v>1.0274286974657107</v>
      </c>
      <c r="AN99" s="10">
        <f>$C99/'yearly data'!$D$10*'yearly data'!AT$10</f>
        <v>4.8535698009682386</v>
      </c>
      <c r="AO99" s="10">
        <f>$C99/'yearly data'!$D$10*'yearly data'!AU$10</f>
        <v>17.334177860600853</v>
      </c>
      <c r="AP99" s="10">
        <f>$C99/'yearly data'!$D$10*'yearly data'!AV$10</f>
        <v>1.7390275523580145</v>
      </c>
      <c r="AQ99" s="10">
        <f>$C99/'yearly data'!$D$10*'yearly data'!AW$10</f>
        <v>2.7487854859852483</v>
      </c>
      <c r="AR99" s="10">
        <f>$C99/'yearly data'!$D$10*'yearly data'!AX$10</f>
        <v>3.7445190038676599</v>
      </c>
      <c r="AS99" s="10">
        <f>$C99/'yearly data'!$D$10*'yearly data'!AY$10</f>
        <v>1.8652472940614184</v>
      </c>
      <c r="AT99" s="10">
        <f>$C99/'yearly data'!$D$10*'yearly data'!AZ$10</f>
        <v>5.6097662979290792</v>
      </c>
      <c r="AU99" s="10">
        <f>$C99/'yearly data'!$D$10*'yearly data'!BA$10</f>
        <v>1.9073205412958867</v>
      </c>
      <c r="AV99" s="10">
        <f>$C99/'yearly data'!$D$10*'yearly data'!BB$10</f>
        <v>0.53643390223946819</v>
      </c>
      <c r="AW99" s="10">
        <f>$C99/'yearly data'!$D$10*'yearly data'!BC$10</f>
        <v>0.1502014926270511</v>
      </c>
      <c r="AX99" s="10">
        <f>$C99/'yearly data'!$D$10*'yearly data'!BD$10</f>
        <v>2.1457356089578727</v>
      </c>
    </row>
    <row r="100" spans="1:50">
      <c r="A100" s="11" t="s">
        <v>81</v>
      </c>
      <c r="B100" s="5" t="s">
        <v>2</v>
      </c>
      <c r="C100" s="9">
        <f>'yearly data'!$E$10/3</f>
        <v>452.29161509525539</v>
      </c>
      <c r="D100" s="10">
        <f>$C100/'yearly data'!$D$10*'yearly data'!J$10</f>
        <v>27953.311194007405</v>
      </c>
      <c r="E100" s="10">
        <f>$C100/'yearly data'!$D$10*'yearly data'!K$10</f>
        <v>20126.382937732073</v>
      </c>
      <c r="F100" s="10">
        <f>$C100/'yearly data'!$D$10*'yearly data'!L$10</f>
        <v>8461.0562385932371</v>
      </c>
      <c r="G100" s="10">
        <f>$C100/'yearly data'!$D$10*'yearly data'!M$10</f>
        <v>36414.367432600644</v>
      </c>
      <c r="H100" s="10">
        <f>$C100/'yearly data'!$D$10*'yearly data'!N$10</f>
        <v>5027.7530445189368</v>
      </c>
      <c r="I100" s="10">
        <f>$C100/'yearly data'!$D$10*'yearly data'!O$10</f>
        <v>4114.2587005641653</v>
      </c>
      <c r="J100" s="10">
        <f>$C100/'yearly data'!$D$10*'yearly data'!P$10</f>
        <v>11070.158543760052</v>
      </c>
      <c r="K100" s="10">
        <f>$C100/'yearly data'!$D$10*'yearly data'!Q$10</f>
        <v>107761.38070111418</v>
      </c>
      <c r="L100" s="10">
        <f>$C100/'yearly data'!$D$10*'yearly data'!R$10</f>
        <v>2359.4396560774808</v>
      </c>
      <c r="M100" s="10">
        <f>$C100/'yearly data'!$D$10*'yearly data'!S$10</f>
        <v>2485.8136663540781</v>
      </c>
      <c r="N100" s="10">
        <f>$C100/'yearly data'!$D$10*'yearly data'!T$10</f>
        <v>9345.4358954617564</v>
      </c>
      <c r="O100" s="10">
        <f>$C100/'yearly data'!$D$10*'yearly data'!U$10</f>
        <v>3868.8734982770025</v>
      </c>
      <c r="P100" s="10">
        <f>$C100/'yearly data'!$D$10*'yearly data'!V$10</f>
        <v>181.11130492864032</v>
      </c>
      <c r="Q100" s="10">
        <f>$C100/'yearly data'!$D$10*'yearly data'!W$10</f>
        <v>9917.7863264237149</v>
      </c>
      <c r="R100" s="10">
        <f>$C100/'yearly data'!$D$10*'yearly data'!X$10</f>
        <v>0</v>
      </c>
      <c r="S100" s="10">
        <f>$C100/'yearly data'!$D$10*'yearly data'!Y$10</f>
        <v>6321.8840562039404</v>
      </c>
      <c r="T100" s="10">
        <f>$C100/'yearly data'!$D$10*'yearly data'!Z$10</f>
        <v>2244.5095690486587</v>
      </c>
      <c r="U100" s="10">
        <f>$C100/'yearly data'!$D$10*'yearly data'!AA$10</f>
        <v>796.10998417060523</v>
      </c>
      <c r="V100" s="10">
        <f>$C100/'yearly data'!$D$10*'yearly data'!AB$10</f>
        <v>2620.2797645154378</v>
      </c>
      <c r="W100" s="10">
        <f>$C100/'yearly data'!$D$10*'yearly data'!AC$10</f>
        <v>0</v>
      </c>
      <c r="X100" s="10">
        <f>$C100/'yearly data'!$D$10*'yearly data'!AD$10</f>
        <v>47105.361872283669</v>
      </c>
      <c r="Y100" s="10">
        <f>$C100/'yearly data'!$D$10*'yearly data'!AE$10</f>
        <v>4265.7644638554848</v>
      </c>
      <c r="Z100" s="10">
        <f>$C100/'yearly data'!$D$10*'yearly data'!AF$10</f>
        <v>199273.75075871462</v>
      </c>
      <c r="AA100" s="10">
        <f>$C100/'yearly data'!$D$10*'yearly data'!AG$10</f>
        <v>208415.76250379774</v>
      </c>
      <c r="AB100" s="10">
        <f>$C100/'yearly data'!$D$10*'yearly data'!AH$10</f>
        <v>334.72073058168331</v>
      </c>
      <c r="AC100" s="10">
        <f>$C100/'yearly data'!$D$10*'yearly data'!AI$10</f>
        <v>97.069011868688165</v>
      </c>
      <c r="AD100" s="10">
        <f>$C100/'yearly data'!$D$10*'yearly data'!AJ$10</f>
        <v>319.05545819471632</v>
      </c>
      <c r="AE100" s="10">
        <f>$C100/'yearly data'!$D$10*'yearly data'!AK$10</f>
        <v>143.57495618762235</v>
      </c>
      <c r="AF100" s="10">
        <f>$C100/'yearly data'!$D$10*'yearly data'!AL$10</f>
        <v>67910.189946087281</v>
      </c>
      <c r="AG100" s="10">
        <f>$C100/'yearly data'!$D$10*'yearly data'!AM$10</f>
        <v>68563.966134863687</v>
      </c>
      <c r="AH100" s="10">
        <f>$C100/'yearly data'!$D$10*'yearly data'!AN$10</f>
        <v>12.664047417574896</v>
      </c>
      <c r="AI100" s="10">
        <f>$C100/'yearly data'!$D$10*'yearly data'!AO$10</f>
        <v>6.8385856054904428</v>
      </c>
      <c r="AJ100" s="10">
        <f>$C100/'yearly data'!$D$10*'yearly data'!AP$10</f>
        <v>3.7992142252724679</v>
      </c>
      <c r="AK100" s="10">
        <f>$C100/'yearly data'!$D$10*'yearly data'!AQ$10</f>
        <v>4.6701304430259576</v>
      </c>
      <c r="AL100" s="10">
        <f>$C100/'yearly data'!$D$10*'yearly data'!AR$10</f>
        <v>2.5685717436642768</v>
      </c>
      <c r="AM100" s="10">
        <f>$C100/'yearly data'!$D$10*'yearly data'!AS$10</f>
        <v>1.0274286974657107</v>
      </c>
      <c r="AN100" s="10">
        <f>$C100/'yearly data'!$D$10*'yearly data'!AT$10</f>
        <v>4.8535698009682386</v>
      </c>
      <c r="AO100" s="10">
        <f>$C100/'yearly data'!$D$10*'yearly data'!AU$10</f>
        <v>17.334177860600853</v>
      </c>
      <c r="AP100" s="10">
        <f>$C100/'yearly data'!$D$10*'yearly data'!AV$10</f>
        <v>1.7390275523580145</v>
      </c>
      <c r="AQ100" s="10">
        <f>$C100/'yearly data'!$D$10*'yearly data'!AW$10</f>
        <v>2.7487854859852483</v>
      </c>
      <c r="AR100" s="10">
        <f>$C100/'yearly data'!$D$10*'yearly data'!AX$10</f>
        <v>3.7445190038676599</v>
      </c>
      <c r="AS100" s="10">
        <f>$C100/'yearly data'!$D$10*'yearly data'!AY$10</f>
        <v>1.8652472940614184</v>
      </c>
      <c r="AT100" s="10">
        <f>$C100/'yearly data'!$D$10*'yearly data'!AZ$10</f>
        <v>5.6097662979290792</v>
      </c>
      <c r="AU100" s="10">
        <f>$C100/'yearly data'!$D$10*'yearly data'!BA$10</f>
        <v>1.9073205412958867</v>
      </c>
      <c r="AV100" s="10">
        <f>$C100/'yearly data'!$D$10*'yearly data'!BB$10</f>
        <v>0.53643390223946819</v>
      </c>
      <c r="AW100" s="10">
        <f>$C100/'yearly data'!$D$10*'yearly data'!BC$10</f>
        <v>0.1502014926270511</v>
      </c>
      <c r="AX100" s="10">
        <f>$C100/'yearly data'!$D$10*'yearly data'!BD$10</f>
        <v>2.1457356089578727</v>
      </c>
    </row>
    <row r="101" spans="1:50">
      <c r="A101" s="11" t="s">
        <v>82</v>
      </c>
      <c r="B101" s="5" t="s">
        <v>2</v>
      </c>
      <c r="C101" s="9">
        <f>'yearly data'!$F$10/3</f>
        <v>428.98711321441579</v>
      </c>
      <c r="D101" s="10">
        <f>$C101/'yearly data'!$D$10*'yearly data'!J$10</f>
        <v>26513.005931750344</v>
      </c>
      <c r="E101" s="10">
        <f>$C101/'yearly data'!$D$10*'yearly data'!K$10</f>
        <v>19089.363206716069</v>
      </c>
      <c r="F101" s="10">
        <f>$C101/'yearly data'!$D$10*'yearly data'!L$10</f>
        <v>8025.0970157262409</v>
      </c>
      <c r="G101" s="10">
        <f>$C101/'yearly data'!$D$10*'yearly data'!M$10</f>
        <v>34538.102947476589</v>
      </c>
      <c r="H101" s="10">
        <f>$C101/'yearly data'!$D$10*'yearly data'!N$10</f>
        <v>4768.6961078615723</v>
      </c>
      <c r="I101" s="10">
        <f>$C101/'yearly data'!$D$10*'yearly data'!O$10</f>
        <v>3902.2699162808985</v>
      </c>
      <c r="J101" s="10">
        <f>$C101/'yearly data'!$D$10*'yearly data'!P$10</f>
        <v>10499.764306957948</v>
      </c>
      <c r="K101" s="10">
        <f>$C101/'yearly data'!$D$10*'yearly data'!Q$10</f>
        <v>102208.93352894609</v>
      </c>
      <c r="L101" s="10">
        <f>$C101/'yearly data'!$D$10*'yearly data'!R$10</f>
        <v>2237.8686075158025</v>
      </c>
      <c r="M101" s="10">
        <f>$C101/'yearly data'!$D$10*'yearly data'!S$10</f>
        <v>2357.7311476216337</v>
      </c>
      <c r="N101" s="10">
        <f>$C101/'yearly data'!$D$10*'yearly data'!T$10</f>
        <v>8863.9086658287542</v>
      </c>
      <c r="O101" s="10">
        <f>$C101/'yearly data'!$D$10*'yearly data'!U$10</f>
        <v>3669.5282822522963</v>
      </c>
      <c r="P101" s="10">
        <f>$C101/'yearly data'!$D$10*'yearly data'!V$10</f>
        <v>171.77947430104422</v>
      </c>
      <c r="Q101" s="10">
        <f>$C101/'yearly data'!$D$10*'yearly data'!W$10</f>
        <v>9406.7685175942734</v>
      </c>
      <c r="R101" s="10">
        <f>$C101/'yearly data'!$D$10*'yearly data'!X$10</f>
        <v>0</v>
      </c>
      <c r="S101" s="10">
        <f>$C101/'yearly data'!$D$10*'yearly data'!Y$10</f>
        <v>5996.1465144031126</v>
      </c>
      <c r="T101" s="10">
        <f>$C101/'yearly data'!$D$10*'yearly data'!Z$10</f>
        <v>2128.8603380487857</v>
      </c>
      <c r="U101" s="10">
        <f>$C101/'yearly data'!$D$10*'yearly data'!AA$10</f>
        <v>755.09010671930275</v>
      </c>
      <c r="V101" s="10">
        <f>$C101/'yearly data'!$D$10*'yearly data'!AB$10</f>
        <v>2485.2688276277058</v>
      </c>
      <c r="W101" s="10">
        <f>$C101/'yearly data'!$D$10*'yearly data'!AC$10</f>
        <v>0</v>
      </c>
      <c r="X101" s="10">
        <f>$C101/'yearly data'!$D$10*'yearly data'!AD$10</f>
        <v>44678.239728710279</v>
      </c>
      <c r="Y101" s="10">
        <f>$C101/'yearly data'!$D$10*'yearly data'!AE$10</f>
        <v>4045.9692860249115</v>
      </c>
      <c r="Z101" s="10">
        <f>$C101/'yearly data'!$D$10*'yearly data'!AF$10</f>
        <v>189006.09302559396</v>
      </c>
      <c r="AA101" s="10">
        <f>$C101/'yearly data'!$D$10*'yearly data'!AG$10</f>
        <v>197677.05904973645</v>
      </c>
      <c r="AB101" s="10">
        <f>$C101/'yearly data'!$D$10*'yearly data'!AH$10</f>
        <v>317.47411438307432</v>
      </c>
      <c r="AC101" s="10">
        <f>$C101/'yearly data'!$D$10*'yearly data'!AI$10</f>
        <v>92.067493171091556</v>
      </c>
      <c r="AD101" s="10">
        <f>$C101/'yearly data'!$D$10*'yearly data'!AJ$10</f>
        <v>302.61600126597148</v>
      </c>
      <c r="AE101" s="10">
        <f>$C101/'yearly data'!$D$10*'yearly data'!AK$10</f>
        <v>136.17720056968716</v>
      </c>
      <c r="AF101" s="10">
        <f>$C101/'yearly data'!$D$10*'yearly data'!AL$10</f>
        <v>64411.090921239214</v>
      </c>
      <c r="AG101" s="10">
        <f>$C101/'yearly data'!$D$10*'yearly data'!AM$10</f>
        <v>65031.181036888258</v>
      </c>
      <c r="AH101" s="10">
        <f>$C101/'yearly data'!$D$10*'yearly data'!AN$10</f>
        <v>12.011527434864714</v>
      </c>
      <c r="AI101" s="10">
        <f>$C101/'yearly data'!$D$10*'yearly data'!AO$10</f>
        <v>6.4862248148269446</v>
      </c>
      <c r="AJ101" s="10">
        <f>$C101/'yearly data'!$D$10*'yearly data'!AP$10</f>
        <v>3.6034582304594132</v>
      </c>
      <c r="AK101" s="10">
        <f>$C101/'yearly data'!$D$10*'yearly data'!AQ$10</f>
        <v>4.4295001503986153</v>
      </c>
      <c r="AL101" s="10">
        <f>$C101/'yearly data'!$D$10*'yearly data'!AR$10</f>
        <v>2.4362250827192384</v>
      </c>
      <c r="AM101" s="10">
        <f>$C101/'yearly data'!$D$10*'yearly data'!AS$10</f>
        <v>0.97449003308769533</v>
      </c>
      <c r="AN101" s="10">
        <f>$C101/'yearly data'!$D$10*'yearly data'!AT$10</f>
        <v>4.603487723873732</v>
      </c>
      <c r="AO101" s="10">
        <f>$C101/'yearly data'!$D$10*'yearly data'!AU$10</f>
        <v>16.441027585263328</v>
      </c>
      <c r="AP101" s="10">
        <f>$C101/'yearly data'!$D$10*'yearly data'!AV$10</f>
        <v>1.6494234794277127</v>
      </c>
      <c r="AQ101" s="10">
        <f>$C101/'yearly data'!$D$10*'yearly data'!AW$10</f>
        <v>2.6071532416760617</v>
      </c>
      <c r="AR101" s="10">
        <f>$C101/'yearly data'!$D$10*'yearly data'!AX$10</f>
        <v>3.5515812016709614</v>
      </c>
      <c r="AS101" s="10">
        <f>$C101/'yearly data'!$D$10*'yearly data'!AY$10</f>
        <v>1.7691396997087561</v>
      </c>
      <c r="AT101" s="10">
        <f>$C101/'yearly data'!$D$10*'yearly data'!AZ$10</f>
        <v>5.3207209013797181</v>
      </c>
      <c r="AU101" s="10">
        <f>$C101/'yearly data'!$D$10*'yearly data'!BA$10</f>
        <v>1.809045106469104</v>
      </c>
      <c r="AV101" s="10">
        <f>$C101/'yearly data'!$D$10*'yearly data'!BB$10</f>
        <v>0.50879393619443558</v>
      </c>
      <c r="AW101" s="10">
        <f>$C101/'yearly data'!$D$10*'yearly data'!BC$10</f>
        <v>0.14246230213444197</v>
      </c>
      <c r="AX101" s="10">
        <f>$C101/'yearly data'!$D$10*'yearly data'!BD$10</f>
        <v>2.0351757447777423</v>
      </c>
    </row>
    <row r="102" spans="1:50">
      <c r="A102" s="11" t="s">
        <v>83</v>
      </c>
      <c r="B102" s="5" t="s">
        <v>2</v>
      </c>
      <c r="C102" s="9">
        <f>'yearly data'!$F$10/3</f>
        <v>428.98711321441579</v>
      </c>
      <c r="D102" s="10">
        <f>$C102/'yearly data'!$D$10*'yearly data'!J$10</f>
        <v>26513.005931750344</v>
      </c>
      <c r="E102" s="10">
        <f>$C102/'yearly data'!$D$10*'yearly data'!K$10</f>
        <v>19089.363206716069</v>
      </c>
      <c r="F102" s="10">
        <f>$C102/'yearly data'!$D$10*'yearly data'!L$10</f>
        <v>8025.0970157262409</v>
      </c>
      <c r="G102" s="10">
        <f>$C102/'yearly data'!$D$10*'yearly data'!M$10</f>
        <v>34538.102947476589</v>
      </c>
      <c r="H102" s="10">
        <f>$C102/'yearly data'!$D$10*'yearly data'!N$10</f>
        <v>4768.6961078615723</v>
      </c>
      <c r="I102" s="10">
        <f>$C102/'yearly data'!$D$10*'yearly data'!O$10</f>
        <v>3902.2699162808985</v>
      </c>
      <c r="J102" s="10">
        <f>$C102/'yearly data'!$D$10*'yearly data'!P$10</f>
        <v>10499.764306957948</v>
      </c>
      <c r="K102" s="10">
        <f>$C102/'yearly data'!$D$10*'yearly data'!Q$10</f>
        <v>102208.93352894609</v>
      </c>
      <c r="L102" s="10">
        <f>$C102/'yearly data'!$D$10*'yearly data'!R$10</f>
        <v>2237.8686075158025</v>
      </c>
      <c r="M102" s="10">
        <f>$C102/'yearly data'!$D$10*'yearly data'!S$10</f>
        <v>2357.7311476216337</v>
      </c>
      <c r="N102" s="10">
        <f>$C102/'yearly data'!$D$10*'yearly data'!T$10</f>
        <v>8863.9086658287542</v>
      </c>
      <c r="O102" s="10">
        <f>$C102/'yearly data'!$D$10*'yearly data'!U$10</f>
        <v>3669.5282822522963</v>
      </c>
      <c r="P102" s="10">
        <f>$C102/'yearly data'!$D$10*'yearly data'!V$10</f>
        <v>171.77947430104422</v>
      </c>
      <c r="Q102" s="10">
        <f>$C102/'yearly data'!$D$10*'yearly data'!W$10</f>
        <v>9406.7685175942734</v>
      </c>
      <c r="R102" s="10">
        <f>$C102/'yearly data'!$D$10*'yearly data'!X$10</f>
        <v>0</v>
      </c>
      <c r="S102" s="10">
        <f>$C102/'yearly data'!$D$10*'yearly data'!Y$10</f>
        <v>5996.1465144031126</v>
      </c>
      <c r="T102" s="10">
        <f>$C102/'yearly data'!$D$10*'yearly data'!Z$10</f>
        <v>2128.8603380487857</v>
      </c>
      <c r="U102" s="10">
        <f>$C102/'yearly data'!$D$10*'yearly data'!AA$10</f>
        <v>755.09010671930275</v>
      </c>
      <c r="V102" s="10">
        <f>$C102/'yearly data'!$D$10*'yearly data'!AB$10</f>
        <v>2485.2688276277058</v>
      </c>
      <c r="W102" s="10">
        <f>$C102/'yearly data'!$D$10*'yearly data'!AC$10</f>
        <v>0</v>
      </c>
      <c r="X102" s="10">
        <f>$C102/'yearly data'!$D$10*'yearly data'!AD$10</f>
        <v>44678.239728710279</v>
      </c>
      <c r="Y102" s="10">
        <f>$C102/'yearly data'!$D$10*'yearly data'!AE$10</f>
        <v>4045.9692860249115</v>
      </c>
      <c r="Z102" s="10">
        <f>$C102/'yearly data'!$D$10*'yearly data'!AF$10</f>
        <v>189006.09302559396</v>
      </c>
      <c r="AA102" s="10">
        <f>$C102/'yearly data'!$D$10*'yearly data'!AG$10</f>
        <v>197677.05904973645</v>
      </c>
      <c r="AB102" s="10">
        <f>$C102/'yearly data'!$D$10*'yearly data'!AH$10</f>
        <v>317.47411438307432</v>
      </c>
      <c r="AC102" s="10">
        <f>$C102/'yearly data'!$D$10*'yearly data'!AI$10</f>
        <v>92.067493171091556</v>
      </c>
      <c r="AD102" s="10">
        <f>$C102/'yearly data'!$D$10*'yearly data'!AJ$10</f>
        <v>302.61600126597148</v>
      </c>
      <c r="AE102" s="10">
        <f>$C102/'yearly data'!$D$10*'yearly data'!AK$10</f>
        <v>136.17720056968716</v>
      </c>
      <c r="AF102" s="10">
        <f>$C102/'yearly data'!$D$10*'yearly data'!AL$10</f>
        <v>64411.090921239214</v>
      </c>
      <c r="AG102" s="10">
        <f>$C102/'yearly data'!$D$10*'yearly data'!AM$10</f>
        <v>65031.181036888258</v>
      </c>
      <c r="AH102" s="10">
        <f>$C102/'yearly data'!$D$10*'yearly data'!AN$10</f>
        <v>12.011527434864714</v>
      </c>
      <c r="AI102" s="10">
        <f>$C102/'yearly data'!$D$10*'yearly data'!AO$10</f>
        <v>6.4862248148269446</v>
      </c>
      <c r="AJ102" s="10">
        <f>$C102/'yearly data'!$D$10*'yearly data'!AP$10</f>
        <v>3.6034582304594132</v>
      </c>
      <c r="AK102" s="10">
        <f>$C102/'yearly data'!$D$10*'yearly data'!AQ$10</f>
        <v>4.4295001503986153</v>
      </c>
      <c r="AL102" s="10">
        <f>$C102/'yearly data'!$D$10*'yearly data'!AR$10</f>
        <v>2.4362250827192384</v>
      </c>
      <c r="AM102" s="10">
        <f>$C102/'yearly data'!$D$10*'yearly data'!AS$10</f>
        <v>0.97449003308769533</v>
      </c>
      <c r="AN102" s="10">
        <f>$C102/'yearly data'!$D$10*'yearly data'!AT$10</f>
        <v>4.603487723873732</v>
      </c>
      <c r="AO102" s="10">
        <f>$C102/'yearly data'!$D$10*'yearly data'!AU$10</f>
        <v>16.441027585263328</v>
      </c>
      <c r="AP102" s="10">
        <f>$C102/'yearly data'!$D$10*'yearly data'!AV$10</f>
        <v>1.6494234794277127</v>
      </c>
      <c r="AQ102" s="10">
        <f>$C102/'yearly data'!$D$10*'yearly data'!AW$10</f>
        <v>2.6071532416760617</v>
      </c>
      <c r="AR102" s="10">
        <f>$C102/'yearly data'!$D$10*'yearly data'!AX$10</f>
        <v>3.5515812016709614</v>
      </c>
      <c r="AS102" s="10">
        <f>$C102/'yearly data'!$D$10*'yearly data'!AY$10</f>
        <v>1.7691396997087561</v>
      </c>
      <c r="AT102" s="10">
        <f>$C102/'yearly data'!$D$10*'yearly data'!AZ$10</f>
        <v>5.3207209013797181</v>
      </c>
      <c r="AU102" s="10">
        <f>$C102/'yearly data'!$D$10*'yearly data'!BA$10</f>
        <v>1.809045106469104</v>
      </c>
      <c r="AV102" s="10">
        <f>$C102/'yearly data'!$D$10*'yearly data'!BB$10</f>
        <v>0.50879393619443558</v>
      </c>
      <c r="AW102" s="10">
        <f>$C102/'yearly data'!$D$10*'yearly data'!BC$10</f>
        <v>0.14246230213444197</v>
      </c>
      <c r="AX102" s="10">
        <f>$C102/'yearly data'!$D$10*'yearly data'!BD$10</f>
        <v>2.0351757447777423</v>
      </c>
    </row>
    <row r="103" spans="1:50">
      <c r="A103" s="11" t="s">
        <v>84</v>
      </c>
      <c r="B103" s="5" t="s">
        <v>2</v>
      </c>
      <c r="C103" s="9">
        <f>'yearly data'!$F$10/3</f>
        <v>428.98711321441579</v>
      </c>
      <c r="D103" s="10">
        <f>$C103/'yearly data'!$D$10*'yearly data'!J$10</f>
        <v>26513.005931750344</v>
      </c>
      <c r="E103" s="10">
        <f>$C103/'yearly data'!$D$10*'yearly data'!K$10</f>
        <v>19089.363206716069</v>
      </c>
      <c r="F103" s="10">
        <f>$C103/'yearly data'!$D$10*'yearly data'!L$10</f>
        <v>8025.0970157262409</v>
      </c>
      <c r="G103" s="10">
        <f>$C103/'yearly data'!$D$10*'yearly data'!M$10</f>
        <v>34538.102947476589</v>
      </c>
      <c r="H103" s="10">
        <f>$C103/'yearly data'!$D$10*'yearly data'!N$10</f>
        <v>4768.6961078615723</v>
      </c>
      <c r="I103" s="10">
        <f>$C103/'yearly data'!$D$10*'yearly data'!O$10</f>
        <v>3902.2699162808985</v>
      </c>
      <c r="J103" s="10">
        <f>$C103/'yearly data'!$D$10*'yearly data'!P$10</f>
        <v>10499.764306957948</v>
      </c>
      <c r="K103" s="10">
        <f>$C103/'yearly data'!$D$10*'yearly data'!Q$10</f>
        <v>102208.93352894609</v>
      </c>
      <c r="L103" s="10">
        <f>$C103/'yearly data'!$D$10*'yearly data'!R$10</f>
        <v>2237.8686075158025</v>
      </c>
      <c r="M103" s="10">
        <f>$C103/'yearly data'!$D$10*'yearly data'!S$10</f>
        <v>2357.7311476216337</v>
      </c>
      <c r="N103" s="10">
        <f>$C103/'yearly data'!$D$10*'yearly data'!T$10</f>
        <v>8863.9086658287542</v>
      </c>
      <c r="O103" s="10">
        <f>$C103/'yearly data'!$D$10*'yearly data'!U$10</f>
        <v>3669.5282822522963</v>
      </c>
      <c r="P103" s="10">
        <f>$C103/'yearly data'!$D$10*'yearly data'!V$10</f>
        <v>171.77947430104422</v>
      </c>
      <c r="Q103" s="10">
        <f>$C103/'yearly data'!$D$10*'yearly data'!W$10</f>
        <v>9406.7685175942734</v>
      </c>
      <c r="R103" s="10">
        <f>$C103/'yearly data'!$D$10*'yearly data'!X$10</f>
        <v>0</v>
      </c>
      <c r="S103" s="10">
        <f>$C103/'yearly data'!$D$10*'yearly data'!Y$10</f>
        <v>5996.1465144031126</v>
      </c>
      <c r="T103" s="10">
        <f>$C103/'yearly data'!$D$10*'yearly data'!Z$10</f>
        <v>2128.8603380487857</v>
      </c>
      <c r="U103" s="10">
        <f>$C103/'yearly data'!$D$10*'yearly data'!AA$10</f>
        <v>755.09010671930275</v>
      </c>
      <c r="V103" s="10">
        <f>$C103/'yearly data'!$D$10*'yearly data'!AB$10</f>
        <v>2485.2688276277058</v>
      </c>
      <c r="W103" s="10">
        <f>$C103/'yearly data'!$D$10*'yearly data'!AC$10</f>
        <v>0</v>
      </c>
      <c r="X103" s="10">
        <f>$C103/'yearly data'!$D$10*'yearly data'!AD$10</f>
        <v>44678.239728710279</v>
      </c>
      <c r="Y103" s="10">
        <f>$C103/'yearly data'!$D$10*'yearly data'!AE$10</f>
        <v>4045.9692860249115</v>
      </c>
      <c r="Z103" s="10">
        <f>$C103/'yearly data'!$D$10*'yearly data'!AF$10</f>
        <v>189006.09302559396</v>
      </c>
      <c r="AA103" s="10">
        <f>$C103/'yearly data'!$D$10*'yearly data'!AG$10</f>
        <v>197677.05904973645</v>
      </c>
      <c r="AB103" s="10">
        <f>$C103/'yearly data'!$D$10*'yearly data'!AH$10</f>
        <v>317.47411438307432</v>
      </c>
      <c r="AC103" s="10">
        <f>$C103/'yearly data'!$D$10*'yearly data'!AI$10</f>
        <v>92.067493171091556</v>
      </c>
      <c r="AD103" s="10">
        <f>$C103/'yearly data'!$D$10*'yearly data'!AJ$10</f>
        <v>302.61600126597148</v>
      </c>
      <c r="AE103" s="10">
        <f>$C103/'yearly data'!$D$10*'yearly data'!AK$10</f>
        <v>136.17720056968716</v>
      </c>
      <c r="AF103" s="10">
        <f>$C103/'yearly data'!$D$10*'yearly data'!AL$10</f>
        <v>64411.090921239214</v>
      </c>
      <c r="AG103" s="10">
        <f>$C103/'yearly data'!$D$10*'yearly data'!AM$10</f>
        <v>65031.181036888258</v>
      </c>
      <c r="AH103" s="10">
        <f>$C103/'yearly data'!$D$10*'yearly data'!AN$10</f>
        <v>12.011527434864714</v>
      </c>
      <c r="AI103" s="10">
        <f>$C103/'yearly data'!$D$10*'yearly data'!AO$10</f>
        <v>6.4862248148269446</v>
      </c>
      <c r="AJ103" s="10">
        <f>$C103/'yearly data'!$D$10*'yearly data'!AP$10</f>
        <v>3.6034582304594132</v>
      </c>
      <c r="AK103" s="10">
        <f>$C103/'yearly data'!$D$10*'yearly data'!AQ$10</f>
        <v>4.4295001503986153</v>
      </c>
      <c r="AL103" s="10">
        <f>$C103/'yearly data'!$D$10*'yearly data'!AR$10</f>
        <v>2.4362250827192384</v>
      </c>
      <c r="AM103" s="10">
        <f>$C103/'yearly data'!$D$10*'yearly data'!AS$10</f>
        <v>0.97449003308769533</v>
      </c>
      <c r="AN103" s="10">
        <f>$C103/'yearly data'!$D$10*'yearly data'!AT$10</f>
        <v>4.603487723873732</v>
      </c>
      <c r="AO103" s="10">
        <f>$C103/'yearly data'!$D$10*'yearly data'!AU$10</f>
        <v>16.441027585263328</v>
      </c>
      <c r="AP103" s="10">
        <f>$C103/'yearly data'!$D$10*'yearly data'!AV$10</f>
        <v>1.6494234794277127</v>
      </c>
      <c r="AQ103" s="10">
        <f>$C103/'yearly data'!$D$10*'yearly data'!AW$10</f>
        <v>2.6071532416760617</v>
      </c>
      <c r="AR103" s="10">
        <f>$C103/'yearly data'!$D$10*'yearly data'!AX$10</f>
        <v>3.5515812016709614</v>
      </c>
      <c r="AS103" s="10">
        <f>$C103/'yearly data'!$D$10*'yearly data'!AY$10</f>
        <v>1.7691396997087561</v>
      </c>
      <c r="AT103" s="10">
        <f>$C103/'yearly data'!$D$10*'yearly data'!AZ$10</f>
        <v>5.3207209013797181</v>
      </c>
      <c r="AU103" s="10">
        <f>$C103/'yearly data'!$D$10*'yearly data'!BA$10</f>
        <v>1.809045106469104</v>
      </c>
      <c r="AV103" s="10">
        <f>$C103/'yearly data'!$D$10*'yearly data'!BB$10</f>
        <v>0.50879393619443558</v>
      </c>
      <c r="AW103" s="10">
        <f>$C103/'yearly data'!$D$10*'yearly data'!BC$10</f>
        <v>0.14246230213444197</v>
      </c>
      <c r="AX103" s="10">
        <f>$C103/'yearly data'!$D$10*'yearly data'!BD$10</f>
        <v>2.0351757447777423</v>
      </c>
    </row>
    <row r="104" spans="1:50">
      <c r="A104" s="11" t="s">
        <v>85</v>
      </c>
      <c r="B104" s="5" t="s">
        <v>2</v>
      </c>
      <c r="C104" s="9">
        <f>'yearly data'!$G$10/3</f>
        <v>457.89301055697132</v>
      </c>
      <c r="D104" s="10">
        <f>$C104/'yearly data'!$D$10*'yearly data'!J$10</f>
        <v>28299.498355644409</v>
      </c>
      <c r="E104" s="10">
        <f>$C104/'yearly data'!$D$10*'yearly data'!K$10</f>
        <v>20375.63768021591</v>
      </c>
      <c r="F104" s="10">
        <f>$C104/'yearly data'!$D$10*'yearly data'!L$10</f>
        <v>8565.8420016593882</v>
      </c>
      <c r="G104" s="10">
        <f>$C104/'yearly data'!$D$10*'yearly data'!M$10</f>
        <v>36865.340357303801</v>
      </c>
      <c r="H104" s="10">
        <f>$C104/'yearly data'!$D$10*'yearly data'!N$10</f>
        <v>5090.0191404320021</v>
      </c>
      <c r="I104" s="10">
        <f>$C104/'yearly data'!$D$10*'yearly data'!O$10</f>
        <v>4165.2116460633024</v>
      </c>
      <c r="J104" s="10">
        <f>$C104/'yearly data'!$D$10*'yearly data'!P$10</f>
        <v>11207.256676376181</v>
      </c>
      <c r="K104" s="10">
        <f>$C104/'yearly data'!$D$10*'yearly data'!Q$10</f>
        <v>109095.94912701863</v>
      </c>
      <c r="L104" s="10">
        <f>$C104/'yearly data'!$D$10*'yearly data'!R$10</f>
        <v>2388.6600840948372</v>
      </c>
      <c r="M104" s="10">
        <f>$C104/'yearly data'!$D$10*'yearly data'!S$10</f>
        <v>2516.5991704949288</v>
      </c>
      <c r="N104" s="10">
        <f>$C104/'yearly data'!$D$10*'yearly data'!T$10</f>
        <v>9461.1742387462564</v>
      </c>
      <c r="O104" s="10">
        <f>$C104/'yearly data'!$D$10*'yearly data'!U$10</f>
        <v>3916.7874761884382</v>
      </c>
      <c r="P104" s="10">
        <f>$C104/'yearly data'!$D$10*'yearly data'!V$10</f>
        <v>183.35427386203315</v>
      </c>
      <c r="Q104" s="10">
        <f>$C104/'yearly data'!$D$10*'yearly data'!W$10</f>
        <v>10040.612930908517</v>
      </c>
      <c r="R104" s="10">
        <f>$C104/'yearly data'!$D$10*'yearly data'!X$10</f>
        <v>0</v>
      </c>
      <c r="S104" s="10">
        <f>$C104/'yearly data'!$D$10*'yearly data'!Y$10</f>
        <v>6400.1772888884698</v>
      </c>
      <c r="T104" s="10">
        <f>$C104/'yearly data'!$D$10*'yearly data'!Z$10</f>
        <v>2272.3066479558129</v>
      </c>
      <c r="U104" s="10">
        <f>$C104/'yearly data'!$D$10*'yearly data'!AA$10</f>
        <v>805.96939058790247</v>
      </c>
      <c r="V104" s="10">
        <f>$C104/'yearly data'!$D$10*'yearly data'!AB$10</f>
        <v>2652.7305610624658</v>
      </c>
      <c r="W104" s="10">
        <f>$C104/'yearly data'!$D$10*'yearly data'!AC$10</f>
        <v>0</v>
      </c>
      <c r="X104" s="10">
        <f>$C104/'yearly data'!$D$10*'yearly data'!AD$10</f>
        <v>47688.737180177275</v>
      </c>
      <c r="Y104" s="10">
        <f>$C104/'yearly data'!$D$10*'yearly data'!AE$10</f>
        <v>4318.5937291151486</v>
      </c>
      <c r="Z104" s="10">
        <f>$C104/'yearly data'!$D$10*'yearly data'!AF$10</f>
        <v>201741.6520991007</v>
      </c>
      <c r="AA104" s="10">
        <f>$C104/'yearly data'!$D$10*'yearly data'!AG$10</f>
        <v>210996.88288559602</v>
      </c>
      <c r="AB104" s="10">
        <f>$C104/'yearly data'!$D$10*'yearly data'!AH$10</f>
        <v>338.86607203539916</v>
      </c>
      <c r="AC104" s="10">
        <f>$C104/'yearly data'!$D$10*'yearly data'!AI$10</f>
        <v>98.271160890265762</v>
      </c>
      <c r="AD104" s="10">
        <f>$C104/'yearly data'!$D$10*'yearly data'!AJ$10</f>
        <v>323.00679343048267</v>
      </c>
      <c r="AE104" s="10">
        <f>$C104/'yearly data'!$D$10*'yearly data'!AK$10</f>
        <v>145.35305704371723</v>
      </c>
      <c r="AF104" s="10">
        <f>$C104/'yearly data'!$D$10*'yearly data'!AL$10</f>
        <v>68751.222185184088</v>
      </c>
      <c r="AG104" s="10">
        <f>$C104/'yearly data'!$D$10*'yearly data'!AM$10</f>
        <v>69413.095050649979</v>
      </c>
      <c r="AH104" s="10">
        <f>$C104/'yearly data'!$D$10*'yearly data'!AN$10</f>
        <v>12.820885031548391</v>
      </c>
      <c r="AI104" s="10">
        <f>$C104/'yearly data'!$D$10*'yearly data'!AO$10</f>
        <v>6.9232779170361303</v>
      </c>
      <c r="AJ104" s="10">
        <f>$C104/'yearly data'!$D$10*'yearly data'!AP$10</f>
        <v>3.8462655094645166</v>
      </c>
      <c r="AK104" s="10">
        <f>$C104/'yearly data'!$D$10*'yearly data'!AQ$10</f>
        <v>4.727967569773659</v>
      </c>
      <c r="AL104" s="10">
        <f>$C104/'yearly data'!$D$10*'yearly data'!AR$10</f>
        <v>2.6003821633755124</v>
      </c>
      <c r="AM104" s="10">
        <f>$C104/'yearly data'!$D$10*'yearly data'!AS$10</f>
        <v>1.040152865350205</v>
      </c>
      <c r="AN104" s="10">
        <f>$C104/'yearly data'!$D$10*'yearly data'!AT$10</f>
        <v>4.9136787283701739</v>
      </c>
      <c r="AO104" s="10">
        <f>$C104/'yearly data'!$D$10*'yearly data'!AU$10</f>
        <v>17.548852601322046</v>
      </c>
      <c r="AP104" s="10">
        <f>$C104/'yearly data'!$D$10*'yearly data'!AV$10</f>
        <v>1.7605645004562576</v>
      </c>
      <c r="AQ104" s="10">
        <f>$C104/'yearly data'!$D$10*'yearly data'!AW$10</f>
        <v>2.7828277587856971</v>
      </c>
      <c r="AR104" s="10">
        <f>$C104/'yearly data'!$D$10*'yearly data'!AX$10</f>
        <v>3.7908929163050056</v>
      </c>
      <c r="AS104" s="10">
        <f>$C104/'yearly data'!$D$10*'yearly data'!AY$10</f>
        <v>1.8883474077474371</v>
      </c>
      <c r="AT104" s="10">
        <f>$C104/'yearly data'!$D$10*'yearly data'!AZ$10</f>
        <v>5.6792403240524436</v>
      </c>
      <c r="AU104" s="10">
        <f>$C104/'yearly data'!$D$10*'yearly data'!BA$10</f>
        <v>1.9309417101778306</v>
      </c>
      <c r="AV104" s="10">
        <f>$C104/'yearly data'!$D$10*'yearly data'!BB$10</f>
        <v>0.54307735598751494</v>
      </c>
      <c r="AW104" s="10">
        <f>$C104/'yearly data'!$D$10*'yearly data'!BC$10</f>
        <v>0.15206165967650417</v>
      </c>
      <c r="AX104" s="10">
        <f>$C104/'yearly data'!$D$10*'yearly data'!BD$10</f>
        <v>2.1723094239500598</v>
      </c>
    </row>
    <row r="105" spans="1:50">
      <c r="A105" s="11" t="s">
        <v>86</v>
      </c>
      <c r="B105" s="5" t="s">
        <v>2</v>
      </c>
      <c r="C105" s="9">
        <f>'yearly data'!$G$10/3</f>
        <v>457.89301055697132</v>
      </c>
      <c r="D105" s="10">
        <f>$C105/'yearly data'!$D$10*'yearly data'!J$10</f>
        <v>28299.498355644409</v>
      </c>
      <c r="E105" s="10">
        <f>$C105/'yearly data'!$D$10*'yearly data'!K$10</f>
        <v>20375.63768021591</v>
      </c>
      <c r="F105" s="10">
        <f>$C105/'yearly data'!$D$10*'yearly data'!L$10</f>
        <v>8565.8420016593882</v>
      </c>
      <c r="G105" s="10">
        <f>$C105/'yearly data'!$D$10*'yearly data'!M$10</f>
        <v>36865.340357303801</v>
      </c>
      <c r="H105" s="10">
        <f>$C105/'yearly data'!$D$10*'yearly data'!N$10</f>
        <v>5090.0191404320021</v>
      </c>
      <c r="I105" s="10">
        <f>$C105/'yearly data'!$D$10*'yearly data'!O$10</f>
        <v>4165.2116460633024</v>
      </c>
      <c r="J105" s="10">
        <f>$C105/'yearly data'!$D$10*'yearly data'!P$10</f>
        <v>11207.256676376181</v>
      </c>
      <c r="K105" s="10">
        <f>$C105/'yearly data'!$D$10*'yearly data'!Q$10</f>
        <v>109095.94912701863</v>
      </c>
      <c r="L105" s="10">
        <f>$C105/'yearly data'!$D$10*'yearly data'!R$10</f>
        <v>2388.6600840948372</v>
      </c>
      <c r="M105" s="10">
        <f>$C105/'yearly data'!$D$10*'yearly data'!S$10</f>
        <v>2516.5991704949288</v>
      </c>
      <c r="N105" s="10">
        <f>$C105/'yearly data'!$D$10*'yearly data'!T$10</f>
        <v>9461.1742387462564</v>
      </c>
      <c r="O105" s="10">
        <f>$C105/'yearly data'!$D$10*'yearly data'!U$10</f>
        <v>3916.7874761884382</v>
      </c>
      <c r="P105" s="10">
        <f>$C105/'yearly data'!$D$10*'yearly data'!V$10</f>
        <v>183.35427386203315</v>
      </c>
      <c r="Q105" s="10">
        <f>$C105/'yearly data'!$D$10*'yearly data'!W$10</f>
        <v>10040.612930908517</v>
      </c>
      <c r="R105" s="10">
        <f>$C105/'yearly data'!$D$10*'yearly data'!X$10</f>
        <v>0</v>
      </c>
      <c r="S105" s="10">
        <f>$C105/'yearly data'!$D$10*'yearly data'!Y$10</f>
        <v>6400.1772888884698</v>
      </c>
      <c r="T105" s="10">
        <f>$C105/'yearly data'!$D$10*'yearly data'!Z$10</f>
        <v>2272.3066479558129</v>
      </c>
      <c r="U105" s="10">
        <f>$C105/'yearly data'!$D$10*'yearly data'!AA$10</f>
        <v>805.96939058790247</v>
      </c>
      <c r="V105" s="10">
        <f>$C105/'yearly data'!$D$10*'yearly data'!AB$10</f>
        <v>2652.7305610624658</v>
      </c>
      <c r="W105" s="10">
        <f>$C105/'yearly data'!$D$10*'yearly data'!AC$10</f>
        <v>0</v>
      </c>
      <c r="X105" s="10">
        <f>$C105/'yearly data'!$D$10*'yearly data'!AD$10</f>
        <v>47688.737180177275</v>
      </c>
      <c r="Y105" s="10">
        <f>$C105/'yearly data'!$D$10*'yearly data'!AE$10</f>
        <v>4318.5937291151486</v>
      </c>
      <c r="Z105" s="10">
        <f>$C105/'yearly data'!$D$10*'yearly data'!AF$10</f>
        <v>201741.6520991007</v>
      </c>
      <c r="AA105" s="10">
        <f>$C105/'yearly data'!$D$10*'yearly data'!AG$10</f>
        <v>210996.88288559602</v>
      </c>
      <c r="AB105" s="10">
        <f>$C105/'yearly data'!$D$10*'yearly data'!AH$10</f>
        <v>338.86607203539916</v>
      </c>
      <c r="AC105" s="10">
        <f>$C105/'yearly data'!$D$10*'yearly data'!AI$10</f>
        <v>98.271160890265762</v>
      </c>
      <c r="AD105" s="10">
        <f>$C105/'yearly data'!$D$10*'yearly data'!AJ$10</f>
        <v>323.00679343048267</v>
      </c>
      <c r="AE105" s="10">
        <f>$C105/'yearly data'!$D$10*'yearly data'!AK$10</f>
        <v>145.35305704371723</v>
      </c>
      <c r="AF105" s="10">
        <f>$C105/'yearly data'!$D$10*'yearly data'!AL$10</f>
        <v>68751.222185184088</v>
      </c>
      <c r="AG105" s="10">
        <f>$C105/'yearly data'!$D$10*'yearly data'!AM$10</f>
        <v>69413.095050649979</v>
      </c>
      <c r="AH105" s="10">
        <f>$C105/'yearly data'!$D$10*'yearly data'!AN$10</f>
        <v>12.820885031548391</v>
      </c>
      <c r="AI105" s="10">
        <f>$C105/'yearly data'!$D$10*'yearly data'!AO$10</f>
        <v>6.9232779170361303</v>
      </c>
      <c r="AJ105" s="10">
        <f>$C105/'yearly data'!$D$10*'yearly data'!AP$10</f>
        <v>3.8462655094645166</v>
      </c>
      <c r="AK105" s="10">
        <f>$C105/'yearly data'!$D$10*'yearly data'!AQ$10</f>
        <v>4.727967569773659</v>
      </c>
      <c r="AL105" s="10">
        <f>$C105/'yearly data'!$D$10*'yearly data'!AR$10</f>
        <v>2.6003821633755124</v>
      </c>
      <c r="AM105" s="10">
        <f>$C105/'yearly data'!$D$10*'yearly data'!AS$10</f>
        <v>1.040152865350205</v>
      </c>
      <c r="AN105" s="10">
        <f>$C105/'yearly data'!$D$10*'yearly data'!AT$10</f>
        <v>4.9136787283701739</v>
      </c>
      <c r="AO105" s="10">
        <f>$C105/'yearly data'!$D$10*'yearly data'!AU$10</f>
        <v>17.548852601322046</v>
      </c>
      <c r="AP105" s="10">
        <f>$C105/'yearly data'!$D$10*'yearly data'!AV$10</f>
        <v>1.7605645004562576</v>
      </c>
      <c r="AQ105" s="10">
        <f>$C105/'yearly data'!$D$10*'yearly data'!AW$10</f>
        <v>2.7828277587856971</v>
      </c>
      <c r="AR105" s="10">
        <f>$C105/'yearly data'!$D$10*'yearly data'!AX$10</f>
        <v>3.7908929163050056</v>
      </c>
      <c r="AS105" s="10">
        <f>$C105/'yearly data'!$D$10*'yearly data'!AY$10</f>
        <v>1.8883474077474371</v>
      </c>
      <c r="AT105" s="10">
        <f>$C105/'yearly data'!$D$10*'yearly data'!AZ$10</f>
        <v>5.6792403240524436</v>
      </c>
      <c r="AU105" s="10">
        <f>$C105/'yearly data'!$D$10*'yearly data'!BA$10</f>
        <v>1.9309417101778306</v>
      </c>
      <c r="AV105" s="10">
        <f>$C105/'yearly data'!$D$10*'yearly data'!BB$10</f>
        <v>0.54307735598751494</v>
      </c>
      <c r="AW105" s="10">
        <f>$C105/'yearly data'!$D$10*'yearly data'!BC$10</f>
        <v>0.15206165967650417</v>
      </c>
      <c r="AX105" s="10">
        <f>$C105/'yearly data'!$D$10*'yearly data'!BD$10</f>
        <v>2.1723094239500598</v>
      </c>
    </row>
    <row r="106" spans="1:50">
      <c r="A106" s="11" t="s">
        <v>87</v>
      </c>
      <c r="B106" s="5" t="s">
        <v>2</v>
      </c>
      <c r="C106" s="9">
        <f>'yearly data'!$G$10/3</f>
        <v>457.89301055697132</v>
      </c>
      <c r="D106" s="10">
        <f>$C106/'yearly data'!$D$10*'yearly data'!J$10</f>
        <v>28299.498355644409</v>
      </c>
      <c r="E106" s="10">
        <f>$C106/'yearly data'!$D$10*'yearly data'!K$10</f>
        <v>20375.63768021591</v>
      </c>
      <c r="F106" s="10">
        <f>$C106/'yearly data'!$D$10*'yearly data'!L$10</f>
        <v>8565.8420016593882</v>
      </c>
      <c r="G106" s="10">
        <f>$C106/'yearly data'!$D$10*'yearly data'!M$10</f>
        <v>36865.340357303801</v>
      </c>
      <c r="H106" s="10">
        <f>$C106/'yearly data'!$D$10*'yearly data'!N$10</f>
        <v>5090.0191404320021</v>
      </c>
      <c r="I106" s="10">
        <f>$C106/'yearly data'!$D$10*'yearly data'!O$10</f>
        <v>4165.2116460633024</v>
      </c>
      <c r="J106" s="10">
        <f>$C106/'yearly data'!$D$10*'yearly data'!P$10</f>
        <v>11207.256676376181</v>
      </c>
      <c r="K106" s="10">
        <f>$C106/'yearly data'!$D$10*'yearly data'!Q$10</f>
        <v>109095.94912701863</v>
      </c>
      <c r="L106" s="10">
        <f>$C106/'yearly data'!$D$10*'yearly data'!R$10</f>
        <v>2388.6600840948372</v>
      </c>
      <c r="M106" s="10">
        <f>$C106/'yearly data'!$D$10*'yearly data'!S$10</f>
        <v>2516.5991704949288</v>
      </c>
      <c r="N106" s="10">
        <f>$C106/'yearly data'!$D$10*'yearly data'!T$10</f>
        <v>9461.1742387462564</v>
      </c>
      <c r="O106" s="10">
        <f>$C106/'yearly data'!$D$10*'yearly data'!U$10</f>
        <v>3916.7874761884382</v>
      </c>
      <c r="P106" s="10">
        <f>$C106/'yearly data'!$D$10*'yearly data'!V$10</f>
        <v>183.35427386203315</v>
      </c>
      <c r="Q106" s="10">
        <f>$C106/'yearly data'!$D$10*'yearly data'!W$10</f>
        <v>10040.612930908517</v>
      </c>
      <c r="R106" s="10">
        <f>$C106/'yearly data'!$D$10*'yearly data'!X$10</f>
        <v>0</v>
      </c>
      <c r="S106" s="10">
        <f>$C106/'yearly data'!$D$10*'yearly data'!Y$10</f>
        <v>6400.1772888884698</v>
      </c>
      <c r="T106" s="10">
        <f>$C106/'yearly data'!$D$10*'yearly data'!Z$10</f>
        <v>2272.3066479558129</v>
      </c>
      <c r="U106" s="10">
        <f>$C106/'yearly data'!$D$10*'yearly data'!AA$10</f>
        <v>805.96939058790247</v>
      </c>
      <c r="V106" s="10">
        <f>$C106/'yearly data'!$D$10*'yearly data'!AB$10</f>
        <v>2652.7305610624658</v>
      </c>
      <c r="W106" s="10">
        <f>$C106/'yearly data'!$D$10*'yearly data'!AC$10</f>
        <v>0</v>
      </c>
      <c r="X106" s="10">
        <f>$C106/'yearly data'!$D$10*'yearly data'!AD$10</f>
        <v>47688.737180177275</v>
      </c>
      <c r="Y106" s="10">
        <f>$C106/'yearly data'!$D$10*'yearly data'!AE$10</f>
        <v>4318.5937291151486</v>
      </c>
      <c r="Z106" s="10">
        <f>$C106/'yearly data'!$D$10*'yearly data'!AF$10</f>
        <v>201741.6520991007</v>
      </c>
      <c r="AA106" s="10">
        <f>$C106/'yearly data'!$D$10*'yearly data'!AG$10</f>
        <v>210996.88288559602</v>
      </c>
      <c r="AB106" s="10">
        <f>$C106/'yearly data'!$D$10*'yearly data'!AH$10</f>
        <v>338.86607203539916</v>
      </c>
      <c r="AC106" s="10">
        <f>$C106/'yearly data'!$D$10*'yearly data'!AI$10</f>
        <v>98.271160890265762</v>
      </c>
      <c r="AD106" s="10">
        <f>$C106/'yearly data'!$D$10*'yearly data'!AJ$10</f>
        <v>323.00679343048267</v>
      </c>
      <c r="AE106" s="10">
        <f>$C106/'yearly data'!$D$10*'yearly data'!AK$10</f>
        <v>145.35305704371723</v>
      </c>
      <c r="AF106" s="10">
        <f>$C106/'yearly data'!$D$10*'yearly data'!AL$10</f>
        <v>68751.222185184088</v>
      </c>
      <c r="AG106" s="10">
        <f>$C106/'yearly data'!$D$10*'yearly data'!AM$10</f>
        <v>69413.095050649979</v>
      </c>
      <c r="AH106" s="10">
        <f>$C106/'yearly data'!$D$10*'yearly data'!AN$10</f>
        <v>12.820885031548391</v>
      </c>
      <c r="AI106" s="10">
        <f>$C106/'yearly data'!$D$10*'yearly data'!AO$10</f>
        <v>6.9232779170361303</v>
      </c>
      <c r="AJ106" s="10">
        <f>$C106/'yearly data'!$D$10*'yearly data'!AP$10</f>
        <v>3.8462655094645166</v>
      </c>
      <c r="AK106" s="10">
        <f>$C106/'yearly data'!$D$10*'yearly data'!AQ$10</f>
        <v>4.727967569773659</v>
      </c>
      <c r="AL106" s="10">
        <f>$C106/'yearly data'!$D$10*'yearly data'!AR$10</f>
        <v>2.6003821633755124</v>
      </c>
      <c r="AM106" s="10">
        <f>$C106/'yearly data'!$D$10*'yearly data'!AS$10</f>
        <v>1.040152865350205</v>
      </c>
      <c r="AN106" s="10">
        <f>$C106/'yearly data'!$D$10*'yearly data'!AT$10</f>
        <v>4.9136787283701739</v>
      </c>
      <c r="AO106" s="10">
        <f>$C106/'yearly data'!$D$10*'yearly data'!AU$10</f>
        <v>17.548852601322046</v>
      </c>
      <c r="AP106" s="10">
        <f>$C106/'yearly data'!$D$10*'yearly data'!AV$10</f>
        <v>1.7605645004562576</v>
      </c>
      <c r="AQ106" s="10">
        <f>$C106/'yearly data'!$D$10*'yearly data'!AW$10</f>
        <v>2.7828277587856971</v>
      </c>
      <c r="AR106" s="10">
        <f>$C106/'yearly data'!$D$10*'yearly data'!AX$10</f>
        <v>3.7908929163050056</v>
      </c>
      <c r="AS106" s="10">
        <f>$C106/'yearly data'!$D$10*'yearly data'!AY$10</f>
        <v>1.8883474077474371</v>
      </c>
      <c r="AT106" s="10">
        <f>$C106/'yearly data'!$D$10*'yearly data'!AZ$10</f>
        <v>5.6792403240524436</v>
      </c>
      <c r="AU106" s="10">
        <f>$C106/'yearly data'!$D$10*'yearly data'!BA$10</f>
        <v>1.9309417101778306</v>
      </c>
      <c r="AV106" s="10">
        <f>$C106/'yearly data'!$D$10*'yearly data'!BB$10</f>
        <v>0.54307735598751494</v>
      </c>
      <c r="AW106" s="10">
        <f>$C106/'yearly data'!$D$10*'yearly data'!BC$10</f>
        <v>0.15206165967650417</v>
      </c>
      <c r="AX106" s="10">
        <f>$C106/'yearly data'!$D$10*'yearly data'!BD$10</f>
        <v>2.1723094239500598</v>
      </c>
    </row>
    <row r="107" spans="1:50">
      <c r="A107" s="11" t="s">
        <v>88</v>
      </c>
      <c r="B107" s="5" t="s">
        <v>2</v>
      </c>
      <c r="C107" s="9">
        <f>'yearly data'!$H$10/3</f>
        <v>472.73080936779525</v>
      </c>
      <c r="D107" s="10">
        <f>$C107/'yearly data'!$D$10*'yearly data'!J$10</f>
        <v>29216.529743691881</v>
      </c>
      <c r="E107" s="10">
        <f>$C107/'yearly data'!$D$10*'yearly data'!K$10</f>
        <v>21035.900242803491</v>
      </c>
      <c r="F107" s="10">
        <f>$C107/'yearly data'!$D$10*'yearly data'!L$10</f>
        <v>8843.4139176651115</v>
      </c>
      <c r="G107" s="10">
        <f>$C107/'yearly data'!$D$10*'yearly data'!M$10</f>
        <v>38059.943661357</v>
      </c>
      <c r="H107" s="10">
        <f>$C107/'yearly data'!$D$10*'yearly data'!N$10</f>
        <v>5254.9587184725287</v>
      </c>
      <c r="I107" s="10">
        <f>$C107/'yearly data'!$D$10*'yearly data'!O$10</f>
        <v>4300.1832900585068</v>
      </c>
      <c r="J107" s="10">
        <f>$C107/'yearly data'!$D$10*'yearly data'!P$10</f>
        <v>11570.42234161108</v>
      </c>
      <c r="K107" s="10">
        <f>$C107/'yearly data'!$D$10*'yearly data'!Q$10</f>
        <v>112631.14994227802</v>
      </c>
      <c r="L107" s="10">
        <f>$C107/'yearly data'!$D$10*'yearly data'!R$10</f>
        <v>2466.0634445701012</v>
      </c>
      <c r="M107" s="10">
        <f>$C107/'yearly data'!$D$10*'yearly data'!S$10</f>
        <v>2598.1483344226976</v>
      </c>
      <c r="N107" s="10">
        <f>$C107/'yearly data'!$D$10*'yearly data'!T$10</f>
        <v>9767.7589575169332</v>
      </c>
      <c r="O107" s="10">
        <f>$C107/'yearly data'!$D$10*'yearly data'!U$10</f>
        <v>4043.7090565937542</v>
      </c>
      <c r="P107" s="10">
        <f>$C107/'yearly data'!$D$10*'yearly data'!V$10</f>
        <v>189.29577933153203</v>
      </c>
      <c r="Q107" s="10">
        <f>$C107/'yearly data'!$D$10*'yearly data'!W$10</f>
        <v>10365.974076790524</v>
      </c>
      <c r="R107" s="10">
        <f>$C107/'yearly data'!$D$10*'yearly data'!X$10</f>
        <v>0</v>
      </c>
      <c r="S107" s="10">
        <f>$C107/'yearly data'!$D$10*'yearly data'!Y$10</f>
        <v>6607.571900242373</v>
      </c>
      <c r="T107" s="10">
        <f>$C107/'yearly data'!$D$10*'yearly data'!Z$10</f>
        <v>2345.9396323026467</v>
      </c>
      <c r="U107" s="10">
        <f>$C107/'yearly data'!$D$10*'yearly data'!AA$10</f>
        <v>832.08643406642</v>
      </c>
      <c r="V107" s="10">
        <f>$C107/'yearly data'!$D$10*'yearly data'!AB$10</f>
        <v>2738.6909960481221</v>
      </c>
      <c r="W107" s="10">
        <f>$C107/'yearly data'!$D$10*'yearly data'!AC$10</f>
        <v>0</v>
      </c>
      <c r="X107" s="10">
        <f>$C107/'yearly data'!$D$10*'yearly data'!AD$10</f>
        <v>49234.067358860339</v>
      </c>
      <c r="Y107" s="10">
        <f>$C107/'yearly data'!$D$10*'yearly data'!AE$10</f>
        <v>4458.5356444118088</v>
      </c>
      <c r="Z107" s="10">
        <f>$C107/'yearly data'!$D$10*'yearly data'!AF$10</f>
        <v>208278.99155743525</v>
      </c>
      <c r="AA107" s="10">
        <f>$C107/'yearly data'!$D$10*'yearly data'!AG$10</f>
        <v>217834.1335659663</v>
      </c>
      <c r="AB107" s="10">
        <f>$C107/'yearly data'!$D$10*'yearly data'!AH$10</f>
        <v>349.84686118210271</v>
      </c>
      <c r="AC107" s="10">
        <f>$C107/'yearly data'!$D$10*'yearly data'!AI$10</f>
        <v>101.45558974280981</v>
      </c>
      <c r="AD107" s="10">
        <f>$C107/'yearly data'!$D$10*'yearly data'!AJ$10</f>
        <v>333.47367041910746</v>
      </c>
      <c r="AE107" s="10">
        <f>$C107/'yearly data'!$D$10*'yearly data'!AK$10</f>
        <v>150.06315168859837</v>
      </c>
      <c r="AF107" s="10">
        <f>$C107/'yearly data'!$D$10*'yearly data'!AL$10</f>
        <v>70979.071877716342</v>
      </c>
      <c r="AG107" s="10">
        <f>$C107/'yearly data'!$D$10*'yearly data'!AM$10</f>
        <v>71662.392409317559</v>
      </c>
      <c r="AH107" s="10">
        <f>$C107/'yearly data'!$D$10*'yearly data'!AN$10</f>
        <v>13.23633953355842</v>
      </c>
      <c r="AI107" s="10">
        <f>$C107/'yearly data'!$D$10*'yearly data'!AO$10</f>
        <v>7.1476233481215452</v>
      </c>
      <c r="AJ107" s="10">
        <f>$C107/'yearly data'!$D$10*'yearly data'!AP$10</f>
        <v>3.9709018600675248</v>
      </c>
      <c r="AK107" s="10">
        <f>$C107/'yearly data'!$D$10*'yearly data'!AQ$10</f>
        <v>4.8811750439368256</v>
      </c>
      <c r="AL107" s="10">
        <f>$C107/'yearly data'!$D$10*'yearly data'!AR$10</f>
        <v>2.6846462741652539</v>
      </c>
      <c r="AM107" s="10">
        <f>$C107/'yearly data'!$D$10*'yearly data'!AS$10</f>
        <v>1.0738585096661017</v>
      </c>
      <c r="AN107" s="10">
        <f>$C107/'yearly data'!$D$10*'yearly data'!AT$10</f>
        <v>5.0729040816986686</v>
      </c>
      <c r="AO107" s="10">
        <f>$C107/'yearly data'!$D$10*'yearly data'!AU$10</f>
        <v>18.117514577495243</v>
      </c>
      <c r="AP107" s="10">
        <f>$C107/'yearly data'!$D$10*'yearly data'!AV$10</f>
        <v>1.8176147310755748</v>
      </c>
      <c r="AQ107" s="10">
        <f>$C107/'yearly data'!$D$10*'yearly data'!AW$10</f>
        <v>2.8730039297646179</v>
      </c>
      <c r="AR107" s="10">
        <f>$C107/'yearly data'!$D$10*'yearly data'!AX$10</f>
        <v>3.9137349451385357</v>
      </c>
      <c r="AS107" s="10">
        <f>$C107/'yearly data'!$D$10*'yearly data'!AY$10</f>
        <v>1.9495383809117048</v>
      </c>
      <c r="AT107" s="10">
        <f>$C107/'yearly data'!$D$10*'yearly data'!AZ$10</f>
        <v>5.8632733260502414</v>
      </c>
      <c r="AU107" s="10">
        <f>$C107/'yearly data'!$D$10*'yearly data'!BA$10</f>
        <v>1.9935129308570818</v>
      </c>
      <c r="AV107" s="10">
        <f>$C107/'yearly data'!$D$10*'yearly data'!BB$10</f>
        <v>0.56067551180355424</v>
      </c>
      <c r="AW107" s="10">
        <f>$C107/'yearly data'!$D$10*'yearly data'!BC$10</f>
        <v>0.15698914330499522</v>
      </c>
      <c r="AX107" s="10">
        <f>$C107/'yearly data'!$D$10*'yearly data'!BD$10</f>
        <v>2.242702047214217</v>
      </c>
    </row>
    <row r="108" spans="1:50">
      <c r="A108" s="11" t="s">
        <v>89</v>
      </c>
      <c r="B108" s="5" t="s">
        <v>2</v>
      </c>
      <c r="C108" s="9">
        <f>'yearly data'!$H$10/3</f>
        <v>472.73080936779525</v>
      </c>
      <c r="D108" s="10">
        <f>$C108/'yearly data'!$D$10*'yearly data'!J$10</f>
        <v>29216.529743691881</v>
      </c>
      <c r="E108" s="10">
        <f>$C108/'yearly data'!$D$10*'yearly data'!K$10</f>
        <v>21035.900242803491</v>
      </c>
      <c r="F108" s="10">
        <f>$C108/'yearly data'!$D$10*'yearly data'!L$10</f>
        <v>8843.4139176651115</v>
      </c>
      <c r="G108" s="10">
        <f>$C108/'yearly data'!$D$10*'yearly data'!M$10</f>
        <v>38059.943661357</v>
      </c>
      <c r="H108" s="10">
        <f>$C108/'yearly data'!$D$10*'yearly data'!N$10</f>
        <v>5254.9587184725287</v>
      </c>
      <c r="I108" s="10">
        <f>$C108/'yearly data'!$D$10*'yearly data'!O$10</f>
        <v>4300.1832900585068</v>
      </c>
      <c r="J108" s="10">
        <f>$C108/'yearly data'!$D$10*'yearly data'!P$10</f>
        <v>11570.42234161108</v>
      </c>
      <c r="K108" s="10">
        <f>$C108/'yearly data'!$D$10*'yearly data'!Q$10</f>
        <v>112631.14994227802</v>
      </c>
      <c r="L108" s="10">
        <f>$C108/'yearly data'!$D$10*'yearly data'!R$10</f>
        <v>2466.0634445701012</v>
      </c>
      <c r="M108" s="10">
        <f>$C108/'yearly data'!$D$10*'yearly data'!S$10</f>
        <v>2598.1483344226976</v>
      </c>
      <c r="N108" s="10">
        <f>$C108/'yearly data'!$D$10*'yearly data'!T$10</f>
        <v>9767.7589575169332</v>
      </c>
      <c r="O108" s="10">
        <f>$C108/'yearly data'!$D$10*'yearly data'!U$10</f>
        <v>4043.7090565937542</v>
      </c>
      <c r="P108" s="10">
        <f>$C108/'yearly data'!$D$10*'yearly data'!V$10</f>
        <v>189.29577933153203</v>
      </c>
      <c r="Q108" s="10">
        <f>$C108/'yearly data'!$D$10*'yearly data'!W$10</f>
        <v>10365.974076790524</v>
      </c>
      <c r="R108" s="10">
        <f>$C108/'yearly data'!$D$10*'yearly data'!X$10</f>
        <v>0</v>
      </c>
      <c r="S108" s="10">
        <f>$C108/'yearly data'!$D$10*'yearly data'!Y$10</f>
        <v>6607.571900242373</v>
      </c>
      <c r="T108" s="10">
        <f>$C108/'yearly data'!$D$10*'yearly data'!Z$10</f>
        <v>2345.9396323026467</v>
      </c>
      <c r="U108" s="10">
        <f>$C108/'yearly data'!$D$10*'yearly data'!AA$10</f>
        <v>832.08643406642</v>
      </c>
      <c r="V108" s="10">
        <f>$C108/'yearly data'!$D$10*'yearly data'!AB$10</f>
        <v>2738.6909960481221</v>
      </c>
      <c r="W108" s="10">
        <f>$C108/'yearly data'!$D$10*'yearly data'!AC$10</f>
        <v>0</v>
      </c>
      <c r="X108" s="10">
        <f>$C108/'yearly data'!$D$10*'yearly data'!AD$10</f>
        <v>49234.067358860339</v>
      </c>
      <c r="Y108" s="10">
        <f>$C108/'yearly data'!$D$10*'yearly data'!AE$10</f>
        <v>4458.5356444118088</v>
      </c>
      <c r="Z108" s="10">
        <f>$C108/'yearly data'!$D$10*'yearly data'!AF$10</f>
        <v>208278.99155743525</v>
      </c>
      <c r="AA108" s="10">
        <f>$C108/'yearly data'!$D$10*'yearly data'!AG$10</f>
        <v>217834.1335659663</v>
      </c>
      <c r="AB108" s="10">
        <f>$C108/'yearly data'!$D$10*'yearly data'!AH$10</f>
        <v>349.84686118210271</v>
      </c>
      <c r="AC108" s="10">
        <f>$C108/'yearly data'!$D$10*'yearly data'!AI$10</f>
        <v>101.45558974280981</v>
      </c>
      <c r="AD108" s="10">
        <f>$C108/'yearly data'!$D$10*'yearly data'!AJ$10</f>
        <v>333.47367041910746</v>
      </c>
      <c r="AE108" s="10">
        <f>$C108/'yearly data'!$D$10*'yearly data'!AK$10</f>
        <v>150.06315168859837</v>
      </c>
      <c r="AF108" s="10">
        <f>$C108/'yearly data'!$D$10*'yearly data'!AL$10</f>
        <v>70979.071877716342</v>
      </c>
      <c r="AG108" s="10">
        <f>$C108/'yearly data'!$D$10*'yearly data'!AM$10</f>
        <v>71662.392409317559</v>
      </c>
      <c r="AH108" s="10">
        <f>$C108/'yearly data'!$D$10*'yearly data'!AN$10</f>
        <v>13.23633953355842</v>
      </c>
      <c r="AI108" s="10">
        <f>$C108/'yearly data'!$D$10*'yearly data'!AO$10</f>
        <v>7.1476233481215452</v>
      </c>
      <c r="AJ108" s="10">
        <f>$C108/'yearly data'!$D$10*'yearly data'!AP$10</f>
        <v>3.9709018600675248</v>
      </c>
      <c r="AK108" s="10">
        <f>$C108/'yearly data'!$D$10*'yearly data'!AQ$10</f>
        <v>4.8811750439368256</v>
      </c>
      <c r="AL108" s="10">
        <f>$C108/'yearly data'!$D$10*'yearly data'!AR$10</f>
        <v>2.6846462741652539</v>
      </c>
      <c r="AM108" s="10">
        <f>$C108/'yearly data'!$D$10*'yearly data'!AS$10</f>
        <v>1.0738585096661017</v>
      </c>
      <c r="AN108" s="10">
        <f>$C108/'yearly data'!$D$10*'yearly data'!AT$10</f>
        <v>5.0729040816986686</v>
      </c>
      <c r="AO108" s="10">
        <f>$C108/'yearly data'!$D$10*'yearly data'!AU$10</f>
        <v>18.117514577495243</v>
      </c>
      <c r="AP108" s="10">
        <f>$C108/'yearly data'!$D$10*'yearly data'!AV$10</f>
        <v>1.8176147310755748</v>
      </c>
      <c r="AQ108" s="10">
        <f>$C108/'yearly data'!$D$10*'yearly data'!AW$10</f>
        <v>2.8730039297646179</v>
      </c>
      <c r="AR108" s="10">
        <f>$C108/'yearly data'!$D$10*'yearly data'!AX$10</f>
        <v>3.9137349451385357</v>
      </c>
      <c r="AS108" s="10">
        <f>$C108/'yearly data'!$D$10*'yearly data'!AY$10</f>
        <v>1.9495383809117048</v>
      </c>
      <c r="AT108" s="10">
        <f>$C108/'yearly data'!$D$10*'yearly data'!AZ$10</f>
        <v>5.8632733260502414</v>
      </c>
      <c r="AU108" s="10">
        <f>$C108/'yearly data'!$D$10*'yearly data'!BA$10</f>
        <v>1.9935129308570818</v>
      </c>
      <c r="AV108" s="10">
        <f>$C108/'yearly data'!$D$10*'yearly data'!BB$10</f>
        <v>0.56067551180355424</v>
      </c>
      <c r="AW108" s="10">
        <f>$C108/'yearly data'!$D$10*'yearly data'!BC$10</f>
        <v>0.15698914330499522</v>
      </c>
      <c r="AX108" s="10">
        <f>$C108/'yearly data'!$D$10*'yearly data'!BD$10</f>
        <v>2.242702047214217</v>
      </c>
    </row>
    <row r="109" spans="1:50">
      <c r="A109" s="11" t="s">
        <v>90</v>
      </c>
      <c r="B109" s="5" t="s">
        <v>2</v>
      </c>
      <c r="C109" s="9">
        <f>'yearly data'!$H$10/3</f>
        <v>472.73080936779525</v>
      </c>
      <c r="D109" s="10">
        <f>$C109/'yearly data'!$D$10*'yearly data'!J$10</f>
        <v>29216.529743691881</v>
      </c>
      <c r="E109" s="10">
        <f>$C109/'yearly data'!$D$10*'yearly data'!K$10</f>
        <v>21035.900242803491</v>
      </c>
      <c r="F109" s="10">
        <f>$C109/'yearly data'!$D$10*'yearly data'!L$10</f>
        <v>8843.4139176651115</v>
      </c>
      <c r="G109" s="10">
        <f>$C109/'yearly data'!$D$10*'yearly data'!M$10</f>
        <v>38059.943661357</v>
      </c>
      <c r="H109" s="10">
        <f>$C109/'yearly data'!$D$10*'yearly data'!N$10</f>
        <v>5254.9587184725287</v>
      </c>
      <c r="I109" s="10">
        <f>$C109/'yearly data'!$D$10*'yearly data'!O$10</f>
        <v>4300.1832900585068</v>
      </c>
      <c r="J109" s="10">
        <f>$C109/'yearly data'!$D$10*'yearly data'!P$10</f>
        <v>11570.42234161108</v>
      </c>
      <c r="K109" s="10">
        <f>$C109/'yearly data'!$D$10*'yearly data'!Q$10</f>
        <v>112631.14994227802</v>
      </c>
      <c r="L109" s="10">
        <f>$C109/'yearly data'!$D$10*'yearly data'!R$10</f>
        <v>2466.0634445701012</v>
      </c>
      <c r="M109" s="10">
        <f>$C109/'yearly data'!$D$10*'yearly data'!S$10</f>
        <v>2598.1483344226976</v>
      </c>
      <c r="N109" s="10">
        <f>$C109/'yearly data'!$D$10*'yearly data'!T$10</f>
        <v>9767.7589575169332</v>
      </c>
      <c r="O109" s="10">
        <f>$C109/'yearly data'!$D$10*'yearly data'!U$10</f>
        <v>4043.7090565937542</v>
      </c>
      <c r="P109" s="10">
        <f>$C109/'yearly data'!$D$10*'yearly data'!V$10</f>
        <v>189.29577933153203</v>
      </c>
      <c r="Q109" s="10">
        <f>$C109/'yearly data'!$D$10*'yearly data'!W$10</f>
        <v>10365.974076790524</v>
      </c>
      <c r="R109" s="10">
        <f>$C109/'yearly data'!$D$10*'yearly data'!X$10</f>
        <v>0</v>
      </c>
      <c r="S109" s="10">
        <f>$C109/'yearly data'!$D$10*'yearly data'!Y$10</f>
        <v>6607.571900242373</v>
      </c>
      <c r="T109" s="10">
        <f>$C109/'yearly data'!$D$10*'yearly data'!Z$10</f>
        <v>2345.9396323026467</v>
      </c>
      <c r="U109" s="10">
        <f>$C109/'yearly data'!$D$10*'yearly data'!AA$10</f>
        <v>832.08643406642</v>
      </c>
      <c r="V109" s="10">
        <f>$C109/'yearly data'!$D$10*'yearly data'!AB$10</f>
        <v>2738.6909960481221</v>
      </c>
      <c r="W109" s="10">
        <f>$C109/'yearly data'!$D$10*'yearly data'!AC$10</f>
        <v>0</v>
      </c>
      <c r="X109" s="10">
        <f>$C109/'yearly data'!$D$10*'yearly data'!AD$10</f>
        <v>49234.067358860339</v>
      </c>
      <c r="Y109" s="10">
        <f>$C109/'yearly data'!$D$10*'yearly data'!AE$10</f>
        <v>4458.5356444118088</v>
      </c>
      <c r="Z109" s="10">
        <f>$C109/'yearly data'!$D$10*'yearly data'!AF$10</f>
        <v>208278.99155743525</v>
      </c>
      <c r="AA109" s="10">
        <f>$C109/'yearly data'!$D$10*'yearly data'!AG$10</f>
        <v>217834.1335659663</v>
      </c>
      <c r="AB109" s="10">
        <f>$C109/'yearly data'!$D$10*'yearly data'!AH$10</f>
        <v>349.84686118210271</v>
      </c>
      <c r="AC109" s="10">
        <f>$C109/'yearly data'!$D$10*'yearly data'!AI$10</f>
        <v>101.45558974280981</v>
      </c>
      <c r="AD109" s="10">
        <f>$C109/'yearly data'!$D$10*'yearly data'!AJ$10</f>
        <v>333.47367041910746</v>
      </c>
      <c r="AE109" s="10">
        <f>$C109/'yearly data'!$D$10*'yearly data'!AK$10</f>
        <v>150.06315168859837</v>
      </c>
      <c r="AF109" s="10">
        <f>$C109/'yearly data'!$D$10*'yearly data'!AL$10</f>
        <v>70979.071877716342</v>
      </c>
      <c r="AG109" s="10">
        <f>$C109/'yearly data'!$D$10*'yearly data'!AM$10</f>
        <v>71662.392409317559</v>
      </c>
      <c r="AH109" s="10">
        <f>$C109/'yearly data'!$D$10*'yearly data'!AN$10</f>
        <v>13.23633953355842</v>
      </c>
      <c r="AI109" s="10">
        <f>$C109/'yearly data'!$D$10*'yearly data'!AO$10</f>
        <v>7.1476233481215452</v>
      </c>
      <c r="AJ109" s="10">
        <f>$C109/'yearly data'!$D$10*'yearly data'!AP$10</f>
        <v>3.9709018600675248</v>
      </c>
      <c r="AK109" s="10">
        <f>$C109/'yearly data'!$D$10*'yearly data'!AQ$10</f>
        <v>4.8811750439368256</v>
      </c>
      <c r="AL109" s="10">
        <f>$C109/'yearly data'!$D$10*'yearly data'!AR$10</f>
        <v>2.6846462741652539</v>
      </c>
      <c r="AM109" s="10">
        <f>$C109/'yearly data'!$D$10*'yearly data'!AS$10</f>
        <v>1.0738585096661017</v>
      </c>
      <c r="AN109" s="10">
        <f>$C109/'yearly data'!$D$10*'yearly data'!AT$10</f>
        <v>5.0729040816986686</v>
      </c>
      <c r="AO109" s="10">
        <f>$C109/'yearly data'!$D$10*'yearly data'!AU$10</f>
        <v>18.117514577495243</v>
      </c>
      <c r="AP109" s="10">
        <f>$C109/'yearly data'!$D$10*'yearly data'!AV$10</f>
        <v>1.8176147310755748</v>
      </c>
      <c r="AQ109" s="10">
        <f>$C109/'yearly data'!$D$10*'yearly data'!AW$10</f>
        <v>2.8730039297646179</v>
      </c>
      <c r="AR109" s="10">
        <f>$C109/'yearly data'!$D$10*'yearly data'!AX$10</f>
        <v>3.9137349451385357</v>
      </c>
      <c r="AS109" s="10">
        <f>$C109/'yearly data'!$D$10*'yearly data'!AY$10</f>
        <v>1.9495383809117048</v>
      </c>
      <c r="AT109" s="10">
        <f>$C109/'yearly data'!$D$10*'yearly data'!AZ$10</f>
        <v>5.8632733260502414</v>
      </c>
      <c r="AU109" s="10">
        <f>$C109/'yearly data'!$D$10*'yearly data'!BA$10</f>
        <v>1.9935129308570818</v>
      </c>
      <c r="AV109" s="10">
        <f>$C109/'yearly data'!$D$10*'yearly data'!BB$10</f>
        <v>0.56067551180355424</v>
      </c>
      <c r="AW109" s="10">
        <f>$C109/'yearly data'!$D$10*'yearly data'!BC$10</f>
        <v>0.15698914330499522</v>
      </c>
      <c r="AX109" s="10">
        <f>$C109/'yearly data'!$D$10*'yearly data'!BD$10</f>
        <v>2.242702047214217</v>
      </c>
    </row>
    <row r="110" spans="1:50">
      <c r="A110" s="11" t="s">
        <v>55</v>
      </c>
      <c r="B110" s="5" t="s">
        <v>3</v>
      </c>
      <c r="C110" s="9">
        <f>'yearly data'!$E$11/3</f>
        <v>97.543866777578685</v>
      </c>
      <c r="D110" s="10">
        <f>$C110/'yearly data'!$D$11*'yearly data'!J$11</f>
        <v>7123.6430961694532</v>
      </c>
      <c r="E110" s="10">
        <f>$C110/'yearly data'!$D$11*'yearly data'!K$11</f>
        <v>5057.785972730213</v>
      </c>
      <c r="F110" s="10">
        <f>$C110/'yearly data'!$D$11*'yearly data'!L$11</f>
        <v>2166.9460194244543</v>
      </c>
      <c r="G110" s="10">
        <f>$C110/'yearly data'!$D$11*'yearly data'!M$11</f>
        <v>9290.589115593908</v>
      </c>
      <c r="H110" s="10">
        <f>$C110/'yearly data'!$D$11*'yearly data'!N$11</f>
        <v>1236.8376555814664</v>
      </c>
      <c r="I110" s="10">
        <f>$C110/'yearly data'!$D$11*'yearly data'!O$11</f>
        <v>1187.8938799007976</v>
      </c>
      <c r="J110" s="10">
        <f>$C110/'yearly data'!$D$11*'yearly data'!P$11</f>
        <v>2963.1130679696198</v>
      </c>
      <c r="K110" s="10">
        <f>$C110/'yearly data'!$D$11*'yearly data'!Q$11</f>
        <v>26963.843933211552</v>
      </c>
      <c r="L110" s="10">
        <f>$C110/'yearly data'!$D$11*'yearly data'!R$11</f>
        <v>530.01020028124174</v>
      </c>
      <c r="M110" s="10">
        <f>$C110/'yearly data'!$D$11*'yearly data'!S$11</f>
        <v>611.09253222045947</v>
      </c>
      <c r="N110" s="10">
        <f>$C110/'yearly data'!$D$11*'yearly data'!T$11</f>
        <v>2585.4611138396513</v>
      </c>
      <c r="O110" s="10">
        <f>$C110/'yearly data'!$D$11*'yearly data'!U$11</f>
        <v>974.65121059244257</v>
      </c>
      <c r="P110" s="10">
        <f>$C110/'yearly data'!$D$11*'yearly data'!V$11</f>
        <v>107.97362677978057</v>
      </c>
      <c r="Q110" s="10">
        <f>$C110/'yearly data'!$D$11*'yearly data'!W$11</f>
        <v>2263.6450255978466</v>
      </c>
      <c r="R110" s="10">
        <f>$C110/'yearly data'!$D$11*'yearly data'!X$11</f>
        <v>0</v>
      </c>
      <c r="S110" s="10">
        <f>$C110/'yearly data'!$D$11*'yearly data'!Y$11</f>
        <v>1059.6855472742388</v>
      </c>
      <c r="T110" s="10">
        <f>$C110/'yearly data'!$D$11*'yearly data'!Z$11</f>
        <v>585.13956252827415</v>
      </c>
      <c r="U110" s="10">
        <f>$C110/'yearly data'!$D$11*'yearly data'!AA$11</f>
        <v>219.94341477971051</v>
      </c>
      <c r="V110" s="10">
        <f>$C110/'yearly data'!$D$11*'yearly data'!AB$11</f>
        <v>592.17148158140981</v>
      </c>
      <c r="W110" s="10">
        <f>$C110/'yearly data'!$D$11*'yearly data'!AC$11</f>
        <v>0</v>
      </c>
      <c r="X110" s="10">
        <f>$C110/'yearly data'!$D$11*'yearly data'!AD$11</f>
        <v>11518.489472598263</v>
      </c>
      <c r="Y110" s="10">
        <f>$C110/'yearly data'!$D$11*'yearly data'!AE$11</f>
        <v>786.79483618078189</v>
      </c>
      <c r="Z110" s="10">
        <f>$C110/'yearly data'!$D$11*'yearly data'!AF$11</f>
        <v>48798.901957465656</v>
      </c>
      <c r="AA110" s="10">
        <f>$C110/'yearly data'!$D$11*'yearly data'!AG$11</f>
        <v>51223.633492947913</v>
      </c>
      <c r="AB110" s="10">
        <f>$C110/'yearly data'!$D$11*'yearly data'!AH$11</f>
        <v>84.099691239882944</v>
      </c>
      <c r="AC110" s="10">
        <f>$C110/'yearly data'!$D$11*'yearly data'!AI$11</f>
        <v>0</v>
      </c>
      <c r="AD110" s="10">
        <f>$C110/'yearly data'!$D$11*'yearly data'!AJ$11</f>
        <v>50.908738932565321</v>
      </c>
      <c r="AE110" s="10">
        <f>$C110/'yearly data'!$D$11*'yearly data'!AK$11</f>
        <v>0</v>
      </c>
      <c r="AF110" s="10">
        <f>$C110/'yearly data'!$D$11*'yearly data'!AL$11</f>
        <v>15535.724371668213</v>
      </c>
      <c r="AG110" s="10">
        <f>$C110/'yearly data'!$D$11*'yearly data'!AM$11</f>
        <v>15670.729122134197</v>
      </c>
      <c r="AH110" s="10">
        <f>$C110/'yearly data'!$D$11*'yearly data'!AN$11</f>
        <v>3.0320781265221415</v>
      </c>
      <c r="AI110" s="10">
        <f>$C110/'yearly data'!$D$11*'yearly data'!AO$11</f>
        <v>1.6373221883219564</v>
      </c>
      <c r="AJ110" s="10">
        <f>$C110/'yearly data'!$D$11*'yearly data'!AP$11</f>
        <v>0.84898187542619963</v>
      </c>
      <c r="AK110" s="10">
        <f>$C110/'yearly data'!$D$11*'yearly data'!AQ$11</f>
        <v>1.2143031331945469</v>
      </c>
      <c r="AL110" s="10">
        <f>$C110/'yearly data'!$D$11*'yearly data'!AR$11</f>
        <v>0.6800097545889463</v>
      </c>
      <c r="AM110" s="10">
        <f>$C110/'yearly data'!$D$11*'yearly data'!AS$11</f>
        <v>0.25500365797085484</v>
      </c>
      <c r="AN110" s="10">
        <f>$C110/'yearly data'!$D$11*'yearly data'!AT$11</f>
        <v>1.1040591275263389</v>
      </c>
      <c r="AO110" s="10">
        <f>$C110/'yearly data'!$D$11*'yearly data'!AU$11</f>
        <v>4.2463812597166886</v>
      </c>
      <c r="AP110" s="10">
        <f>$C110/'yearly data'!$D$11*'yearly data'!AV$11</f>
        <v>0.42942174437516256</v>
      </c>
      <c r="AQ110" s="10">
        <f>$C110/'yearly data'!$D$11*'yearly data'!AW$11</f>
        <v>0.64413261656274379</v>
      </c>
      <c r="AR110" s="10">
        <f>$C110/'yearly data'!$D$11*'yearly data'!AX$11</f>
        <v>0.95304397423450804</v>
      </c>
      <c r="AS110" s="10">
        <f>$C110/'yearly data'!$D$11*'yearly data'!AY$11</f>
        <v>0.47468213388514108</v>
      </c>
      <c r="AT110" s="10">
        <f>$C110/'yearly data'!$D$11*'yearly data'!AZ$11</f>
        <v>1.4314058145838751</v>
      </c>
      <c r="AU110" s="10">
        <f>$C110/'yearly data'!$D$11*'yearly data'!BA$11</f>
        <v>0.52987773084852963</v>
      </c>
      <c r="AV110" s="10">
        <f>$C110/'yearly data'!$D$11*'yearly data'!BB$11</f>
        <v>0.10067676886122062</v>
      </c>
      <c r="AW110" s="10">
        <f>$C110/'yearly data'!$D$11*'yearly data'!BC$11</f>
        <v>2.7965769128116838E-2</v>
      </c>
      <c r="AX110" s="10">
        <f>$C110/'yearly data'!$D$11*'yearly data'!BD$11</f>
        <v>0.5593153825623367</v>
      </c>
    </row>
    <row r="111" spans="1:50">
      <c r="A111" s="11" t="s">
        <v>56</v>
      </c>
      <c r="B111" s="5" t="s">
        <v>3</v>
      </c>
      <c r="C111" s="9">
        <f>'yearly data'!$E$11/3</f>
        <v>97.543866777578685</v>
      </c>
      <c r="D111" s="10">
        <f>$C111/'yearly data'!$D$11*'yearly data'!J$11</f>
        <v>7123.6430961694532</v>
      </c>
      <c r="E111" s="10">
        <f>$C111/'yearly data'!$D$11*'yearly data'!K$11</f>
        <v>5057.785972730213</v>
      </c>
      <c r="F111" s="10">
        <f>$C111/'yearly data'!$D$11*'yearly data'!L$11</f>
        <v>2166.9460194244543</v>
      </c>
      <c r="G111" s="10">
        <f>$C111/'yearly data'!$D$11*'yearly data'!M$11</f>
        <v>9290.589115593908</v>
      </c>
      <c r="H111" s="10">
        <f>$C111/'yearly data'!$D$11*'yearly data'!N$11</f>
        <v>1236.8376555814664</v>
      </c>
      <c r="I111" s="10">
        <f>$C111/'yearly data'!$D$11*'yearly data'!O$11</f>
        <v>1187.8938799007976</v>
      </c>
      <c r="J111" s="10">
        <f>$C111/'yearly data'!$D$11*'yearly data'!P$11</f>
        <v>2963.1130679696198</v>
      </c>
      <c r="K111" s="10">
        <f>$C111/'yearly data'!$D$11*'yearly data'!Q$11</f>
        <v>26963.843933211552</v>
      </c>
      <c r="L111" s="10">
        <f>$C111/'yearly data'!$D$11*'yearly data'!R$11</f>
        <v>530.01020028124174</v>
      </c>
      <c r="M111" s="10">
        <f>$C111/'yearly data'!$D$11*'yearly data'!S$11</f>
        <v>611.09253222045947</v>
      </c>
      <c r="N111" s="10">
        <f>$C111/'yearly data'!$D$11*'yearly data'!T$11</f>
        <v>2585.4611138396513</v>
      </c>
      <c r="O111" s="10">
        <f>$C111/'yearly data'!$D$11*'yearly data'!U$11</f>
        <v>974.65121059244257</v>
      </c>
      <c r="P111" s="10">
        <f>$C111/'yearly data'!$D$11*'yearly data'!V$11</f>
        <v>107.97362677978057</v>
      </c>
      <c r="Q111" s="10">
        <f>$C111/'yearly data'!$D$11*'yearly data'!W$11</f>
        <v>2263.6450255978466</v>
      </c>
      <c r="R111" s="10">
        <f>$C111/'yearly data'!$D$11*'yearly data'!X$11</f>
        <v>0</v>
      </c>
      <c r="S111" s="10">
        <f>$C111/'yearly data'!$D$11*'yearly data'!Y$11</f>
        <v>1059.6855472742388</v>
      </c>
      <c r="T111" s="10">
        <f>$C111/'yearly data'!$D$11*'yearly data'!Z$11</f>
        <v>585.13956252827415</v>
      </c>
      <c r="U111" s="10">
        <f>$C111/'yearly data'!$D$11*'yearly data'!AA$11</f>
        <v>219.94341477971051</v>
      </c>
      <c r="V111" s="10">
        <f>$C111/'yearly data'!$D$11*'yearly data'!AB$11</f>
        <v>592.17148158140981</v>
      </c>
      <c r="W111" s="10">
        <f>$C111/'yearly data'!$D$11*'yearly data'!AC$11</f>
        <v>0</v>
      </c>
      <c r="X111" s="10">
        <f>$C111/'yearly data'!$D$11*'yearly data'!AD$11</f>
        <v>11518.489472598263</v>
      </c>
      <c r="Y111" s="10">
        <f>$C111/'yearly data'!$D$11*'yearly data'!AE$11</f>
        <v>786.79483618078189</v>
      </c>
      <c r="Z111" s="10">
        <f>$C111/'yearly data'!$D$11*'yearly data'!AF$11</f>
        <v>48798.901957465656</v>
      </c>
      <c r="AA111" s="10">
        <f>$C111/'yearly data'!$D$11*'yearly data'!AG$11</f>
        <v>51223.633492947913</v>
      </c>
      <c r="AB111" s="10">
        <f>$C111/'yearly data'!$D$11*'yearly data'!AH$11</f>
        <v>84.099691239882944</v>
      </c>
      <c r="AC111" s="10">
        <f>$C111/'yearly data'!$D$11*'yearly data'!AI$11</f>
        <v>0</v>
      </c>
      <c r="AD111" s="10">
        <f>$C111/'yearly data'!$D$11*'yearly data'!AJ$11</f>
        <v>50.908738932565321</v>
      </c>
      <c r="AE111" s="10">
        <f>$C111/'yearly data'!$D$11*'yearly data'!AK$11</f>
        <v>0</v>
      </c>
      <c r="AF111" s="10">
        <f>$C111/'yearly data'!$D$11*'yearly data'!AL$11</f>
        <v>15535.724371668213</v>
      </c>
      <c r="AG111" s="10">
        <f>$C111/'yearly data'!$D$11*'yearly data'!AM$11</f>
        <v>15670.729122134197</v>
      </c>
      <c r="AH111" s="10">
        <f>$C111/'yearly data'!$D$11*'yearly data'!AN$11</f>
        <v>3.0320781265221415</v>
      </c>
      <c r="AI111" s="10">
        <f>$C111/'yearly data'!$D$11*'yearly data'!AO$11</f>
        <v>1.6373221883219564</v>
      </c>
      <c r="AJ111" s="10">
        <f>$C111/'yearly data'!$D$11*'yearly data'!AP$11</f>
        <v>0.84898187542619963</v>
      </c>
      <c r="AK111" s="10">
        <f>$C111/'yearly data'!$D$11*'yearly data'!AQ$11</f>
        <v>1.2143031331945469</v>
      </c>
      <c r="AL111" s="10">
        <f>$C111/'yearly data'!$D$11*'yearly data'!AR$11</f>
        <v>0.6800097545889463</v>
      </c>
      <c r="AM111" s="10">
        <f>$C111/'yearly data'!$D$11*'yearly data'!AS$11</f>
        <v>0.25500365797085484</v>
      </c>
      <c r="AN111" s="10">
        <f>$C111/'yearly data'!$D$11*'yearly data'!AT$11</f>
        <v>1.1040591275263389</v>
      </c>
      <c r="AO111" s="10">
        <f>$C111/'yearly data'!$D$11*'yearly data'!AU$11</f>
        <v>4.2463812597166886</v>
      </c>
      <c r="AP111" s="10">
        <f>$C111/'yearly data'!$D$11*'yearly data'!AV$11</f>
        <v>0.42942174437516256</v>
      </c>
      <c r="AQ111" s="10">
        <f>$C111/'yearly data'!$D$11*'yearly data'!AW$11</f>
        <v>0.64413261656274379</v>
      </c>
      <c r="AR111" s="10">
        <f>$C111/'yearly data'!$D$11*'yearly data'!AX$11</f>
        <v>0.95304397423450804</v>
      </c>
      <c r="AS111" s="10">
        <f>$C111/'yearly data'!$D$11*'yearly data'!AY$11</f>
        <v>0.47468213388514108</v>
      </c>
      <c r="AT111" s="10">
        <f>$C111/'yearly data'!$D$11*'yearly data'!AZ$11</f>
        <v>1.4314058145838751</v>
      </c>
      <c r="AU111" s="10">
        <f>$C111/'yearly data'!$D$11*'yearly data'!BA$11</f>
        <v>0.52987773084852963</v>
      </c>
      <c r="AV111" s="10">
        <f>$C111/'yearly data'!$D$11*'yearly data'!BB$11</f>
        <v>0.10067676886122062</v>
      </c>
      <c r="AW111" s="10">
        <f>$C111/'yearly data'!$D$11*'yearly data'!BC$11</f>
        <v>2.7965769128116838E-2</v>
      </c>
      <c r="AX111" s="10">
        <f>$C111/'yearly data'!$D$11*'yearly data'!BD$11</f>
        <v>0.5593153825623367</v>
      </c>
    </row>
    <row r="112" spans="1:50">
      <c r="A112" s="11" t="s">
        <v>57</v>
      </c>
      <c r="B112" s="5" t="s">
        <v>3</v>
      </c>
      <c r="C112" s="9">
        <f>'yearly data'!$E$11/3</f>
        <v>97.543866777578685</v>
      </c>
      <c r="D112" s="10">
        <f>$C112/'yearly data'!$D$11*'yearly data'!J$11</f>
        <v>7123.6430961694532</v>
      </c>
      <c r="E112" s="10">
        <f>$C112/'yearly data'!$D$11*'yearly data'!K$11</f>
        <v>5057.785972730213</v>
      </c>
      <c r="F112" s="10">
        <f>$C112/'yearly data'!$D$11*'yearly data'!L$11</f>
        <v>2166.9460194244543</v>
      </c>
      <c r="G112" s="10">
        <f>$C112/'yearly data'!$D$11*'yearly data'!M$11</f>
        <v>9290.589115593908</v>
      </c>
      <c r="H112" s="10">
        <f>$C112/'yearly data'!$D$11*'yearly data'!N$11</f>
        <v>1236.8376555814664</v>
      </c>
      <c r="I112" s="10">
        <f>$C112/'yearly data'!$D$11*'yearly data'!O$11</f>
        <v>1187.8938799007976</v>
      </c>
      <c r="J112" s="10">
        <f>$C112/'yearly data'!$D$11*'yearly data'!P$11</f>
        <v>2963.1130679696198</v>
      </c>
      <c r="K112" s="10">
        <f>$C112/'yearly data'!$D$11*'yearly data'!Q$11</f>
        <v>26963.843933211552</v>
      </c>
      <c r="L112" s="10">
        <f>$C112/'yearly data'!$D$11*'yearly data'!R$11</f>
        <v>530.01020028124174</v>
      </c>
      <c r="M112" s="10">
        <f>$C112/'yearly data'!$D$11*'yearly data'!S$11</f>
        <v>611.09253222045947</v>
      </c>
      <c r="N112" s="10">
        <f>$C112/'yearly data'!$D$11*'yearly data'!T$11</f>
        <v>2585.4611138396513</v>
      </c>
      <c r="O112" s="10">
        <f>$C112/'yearly data'!$D$11*'yearly data'!U$11</f>
        <v>974.65121059244257</v>
      </c>
      <c r="P112" s="10">
        <f>$C112/'yearly data'!$D$11*'yearly data'!V$11</f>
        <v>107.97362677978057</v>
      </c>
      <c r="Q112" s="10">
        <f>$C112/'yearly data'!$D$11*'yearly data'!W$11</f>
        <v>2263.6450255978466</v>
      </c>
      <c r="R112" s="10">
        <f>$C112/'yearly data'!$D$11*'yearly data'!X$11</f>
        <v>0</v>
      </c>
      <c r="S112" s="10">
        <f>$C112/'yearly data'!$D$11*'yearly data'!Y$11</f>
        <v>1059.6855472742388</v>
      </c>
      <c r="T112" s="10">
        <f>$C112/'yearly data'!$D$11*'yearly data'!Z$11</f>
        <v>585.13956252827415</v>
      </c>
      <c r="U112" s="10">
        <f>$C112/'yearly data'!$D$11*'yearly data'!AA$11</f>
        <v>219.94341477971051</v>
      </c>
      <c r="V112" s="10">
        <f>$C112/'yearly data'!$D$11*'yearly data'!AB$11</f>
        <v>592.17148158140981</v>
      </c>
      <c r="W112" s="10">
        <f>$C112/'yearly data'!$D$11*'yearly data'!AC$11</f>
        <v>0</v>
      </c>
      <c r="X112" s="10">
        <f>$C112/'yearly data'!$D$11*'yearly data'!AD$11</f>
        <v>11518.489472598263</v>
      </c>
      <c r="Y112" s="10">
        <f>$C112/'yearly data'!$D$11*'yearly data'!AE$11</f>
        <v>786.79483618078189</v>
      </c>
      <c r="Z112" s="10">
        <f>$C112/'yearly data'!$D$11*'yearly data'!AF$11</f>
        <v>48798.901957465656</v>
      </c>
      <c r="AA112" s="10">
        <f>$C112/'yearly data'!$D$11*'yearly data'!AG$11</f>
        <v>51223.633492947913</v>
      </c>
      <c r="AB112" s="10">
        <f>$C112/'yearly data'!$D$11*'yearly data'!AH$11</f>
        <v>84.099691239882944</v>
      </c>
      <c r="AC112" s="10">
        <f>$C112/'yearly data'!$D$11*'yearly data'!AI$11</f>
        <v>0</v>
      </c>
      <c r="AD112" s="10">
        <f>$C112/'yearly data'!$D$11*'yearly data'!AJ$11</f>
        <v>50.908738932565321</v>
      </c>
      <c r="AE112" s="10">
        <f>$C112/'yearly data'!$D$11*'yearly data'!AK$11</f>
        <v>0</v>
      </c>
      <c r="AF112" s="10">
        <f>$C112/'yearly data'!$D$11*'yearly data'!AL$11</f>
        <v>15535.724371668213</v>
      </c>
      <c r="AG112" s="10">
        <f>$C112/'yearly data'!$D$11*'yearly data'!AM$11</f>
        <v>15670.729122134197</v>
      </c>
      <c r="AH112" s="10">
        <f>$C112/'yearly data'!$D$11*'yearly data'!AN$11</f>
        <v>3.0320781265221415</v>
      </c>
      <c r="AI112" s="10">
        <f>$C112/'yearly data'!$D$11*'yearly data'!AO$11</f>
        <v>1.6373221883219564</v>
      </c>
      <c r="AJ112" s="10">
        <f>$C112/'yearly data'!$D$11*'yearly data'!AP$11</f>
        <v>0.84898187542619963</v>
      </c>
      <c r="AK112" s="10">
        <f>$C112/'yearly data'!$D$11*'yearly data'!AQ$11</f>
        <v>1.2143031331945469</v>
      </c>
      <c r="AL112" s="10">
        <f>$C112/'yearly data'!$D$11*'yearly data'!AR$11</f>
        <v>0.6800097545889463</v>
      </c>
      <c r="AM112" s="10">
        <f>$C112/'yearly data'!$D$11*'yearly data'!AS$11</f>
        <v>0.25500365797085484</v>
      </c>
      <c r="AN112" s="10">
        <f>$C112/'yearly data'!$D$11*'yearly data'!AT$11</f>
        <v>1.1040591275263389</v>
      </c>
      <c r="AO112" s="10">
        <f>$C112/'yearly data'!$D$11*'yearly data'!AU$11</f>
        <v>4.2463812597166886</v>
      </c>
      <c r="AP112" s="10">
        <f>$C112/'yearly data'!$D$11*'yearly data'!AV$11</f>
        <v>0.42942174437516256</v>
      </c>
      <c r="AQ112" s="10">
        <f>$C112/'yearly data'!$D$11*'yearly data'!AW$11</f>
        <v>0.64413261656274379</v>
      </c>
      <c r="AR112" s="10">
        <f>$C112/'yearly data'!$D$11*'yearly data'!AX$11</f>
        <v>0.95304397423450804</v>
      </c>
      <c r="AS112" s="10">
        <f>$C112/'yearly data'!$D$11*'yearly data'!AY$11</f>
        <v>0.47468213388514108</v>
      </c>
      <c r="AT112" s="10">
        <f>$C112/'yearly data'!$D$11*'yearly data'!AZ$11</f>
        <v>1.4314058145838751</v>
      </c>
      <c r="AU112" s="10">
        <f>$C112/'yearly data'!$D$11*'yearly data'!BA$11</f>
        <v>0.52987773084852963</v>
      </c>
      <c r="AV112" s="10">
        <f>$C112/'yearly data'!$D$11*'yearly data'!BB$11</f>
        <v>0.10067676886122062</v>
      </c>
      <c r="AW112" s="10">
        <f>$C112/'yearly data'!$D$11*'yearly data'!BC$11</f>
        <v>2.7965769128116838E-2</v>
      </c>
      <c r="AX112" s="10">
        <f>$C112/'yearly data'!$D$11*'yearly data'!BD$11</f>
        <v>0.5593153825623367</v>
      </c>
    </row>
    <row r="113" spans="1:50">
      <c r="A113" s="11" t="s">
        <v>58</v>
      </c>
      <c r="B113" s="5" t="s">
        <v>3</v>
      </c>
      <c r="C113" s="9">
        <f>'yearly data'!$F$11/3</f>
        <v>92.737779413019368</v>
      </c>
      <c r="D113" s="10">
        <f>$C113/'yearly data'!$D$11*'yearly data'!J$11</f>
        <v>6772.6538212394598</v>
      </c>
      <c r="E113" s="10">
        <f>$C113/'yearly data'!$D$11*'yearly data'!K$11</f>
        <v>4808.5836183514193</v>
      </c>
      <c r="F113" s="10">
        <f>$C113/'yearly data'!$D$11*'yearly data'!L$11</f>
        <v>2060.1783442472401</v>
      </c>
      <c r="G113" s="10">
        <f>$C113/'yearly data'!$D$11*'yearly data'!M$11</f>
        <v>8832.8321654866995</v>
      </c>
      <c r="H113" s="10">
        <f>$C113/'yearly data'!$D$11*'yearly data'!N$11</f>
        <v>1175.8973830161428</v>
      </c>
      <c r="I113" s="10">
        <f>$C113/'yearly data'!$D$11*'yearly data'!O$11</f>
        <v>1129.3651178654909</v>
      </c>
      <c r="J113" s="10">
        <f>$C113/'yearly data'!$D$11*'yearly data'!P$11</f>
        <v>2817.1174175388046</v>
      </c>
      <c r="K113" s="10">
        <f>$C113/'yearly data'!$D$11*'yearly data'!Q$11</f>
        <v>25635.307410019868</v>
      </c>
      <c r="L113" s="10">
        <f>$C113/'yearly data'!$D$11*'yearly data'!R$11</f>
        <v>503.89604866094999</v>
      </c>
      <c r="M113" s="10">
        <f>$C113/'yearly data'!$D$11*'yearly data'!S$11</f>
        <v>580.98337011006015</v>
      </c>
      <c r="N113" s="10">
        <f>$C113/'yearly data'!$D$11*'yearly data'!T$11</f>
        <v>2458.0727664090732</v>
      </c>
      <c r="O113" s="10">
        <f>$C113/'yearly data'!$D$11*'yearly data'!U$11</f>
        <v>926.6291357780218</v>
      </c>
      <c r="P113" s="10">
        <f>$C113/'yearly data'!$D$11*'yearly data'!V$11</f>
        <v>102.6536543354318</v>
      </c>
      <c r="Q113" s="10">
        <f>$C113/'yearly data'!$D$11*'yearly data'!W$11</f>
        <v>2152.1128902132564</v>
      </c>
      <c r="R113" s="10">
        <f>$C113/'yearly data'!$D$11*'yearly data'!X$11</f>
        <v>0</v>
      </c>
      <c r="S113" s="10">
        <f>$C113/'yearly data'!$D$11*'yearly data'!Y$11</f>
        <v>1007.4737426020511</v>
      </c>
      <c r="T113" s="10">
        <f>$C113/'yearly data'!$D$11*'yearly data'!Z$11</f>
        <v>556.30913012001815</v>
      </c>
      <c r="U113" s="10">
        <f>$C113/'yearly data'!$D$11*'yearly data'!AA$11</f>
        <v>209.10657488796068</v>
      </c>
      <c r="V113" s="10">
        <f>$C113/'yearly data'!$D$11*'yearly data'!AB$11</f>
        <v>562.99457923684372</v>
      </c>
      <c r="W113" s="10">
        <f>$C113/'yearly data'!$D$11*'yearly data'!AC$11</f>
        <v>0</v>
      </c>
      <c r="X113" s="10">
        <f>$C113/'yearly data'!$D$11*'yearly data'!AD$11</f>
        <v>10950.961563956973</v>
      </c>
      <c r="Y113" s="10">
        <f>$C113/'yearly data'!$D$11*'yearly data'!AE$11</f>
        <v>748.02863953931183</v>
      </c>
      <c r="Z113" s="10">
        <f>$C113/'yearly data'!$D$11*'yearly data'!AF$11</f>
        <v>46394.529505869818</v>
      </c>
      <c r="AA113" s="10">
        <f>$C113/'yearly data'!$D$11*'yearly data'!AG$11</f>
        <v>48699.79200675145</v>
      </c>
      <c r="AB113" s="10">
        <f>$C113/'yearly data'!$D$11*'yearly data'!AH$11</f>
        <v>79.956012331264489</v>
      </c>
      <c r="AC113" s="10">
        <f>$C113/'yearly data'!$D$11*'yearly data'!AI$11</f>
        <v>0</v>
      </c>
      <c r="AD113" s="10">
        <f>$C113/'yearly data'!$D$11*'yearly data'!AJ$11</f>
        <v>48.400412627567015</v>
      </c>
      <c r="AE113" s="10">
        <f>$C113/'yearly data'!$D$11*'yearly data'!AK$11</f>
        <v>0</v>
      </c>
      <c r="AF113" s="10">
        <f>$C113/'yearly data'!$D$11*'yearly data'!AL$11</f>
        <v>14770.263137983417</v>
      </c>
      <c r="AG113" s="10">
        <f>$C113/'yearly data'!$D$11*'yearly data'!AM$11</f>
        <v>14898.616064538734</v>
      </c>
      <c r="AH113" s="10">
        <f>$C113/'yearly data'!$D$11*'yearly data'!AN$11</f>
        <v>2.8826844962136051</v>
      </c>
      <c r="AI113" s="10">
        <f>$C113/'yearly data'!$D$11*'yearly data'!AO$11</f>
        <v>1.5566496279553466</v>
      </c>
      <c r="AJ113" s="10">
        <f>$C113/'yearly data'!$D$11*'yearly data'!AP$11</f>
        <v>0.80715165893980934</v>
      </c>
      <c r="AK113" s="10">
        <f>$C113/'yearly data'!$D$11*'yearly data'!AQ$11</f>
        <v>1.1544731598913709</v>
      </c>
      <c r="AL113" s="10">
        <f>$C113/'yearly data'!$D$11*'yearly data'!AR$11</f>
        <v>0.6465049695391677</v>
      </c>
      <c r="AM113" s="10">
        <f>$C113/'yearly data'!$D$11*'yearly data'!AS$11</f>
        <v>0.24243936357718787</v>
      </c>
      <c r="AN113" s="10">
        <f>$C113/'yearly data'!$D$11*'yearly data'!AT$11</f>
        <v>1.0496609905872938</v>
      </c>
      <c r="AO113" s="10">
        <f>$C113/'yearly data'!$D$11*'yearly data'!AU$11</f>
        <v>4.0371576561049762</v>
      </c>
      <c r="AP113" s="10">
        <f>$C113/'yearly data'!$D$11*'yearly data'!AV$11</f>
        <v>0.40826369017976666</v>
      </c>
      <c r="AQ113" s="10">
        <f>$C113/'yearly data'!$D$11*'yearly data'!AW$11</f>
        <v>0.61239553526964996</v>
      </c>
      <c r="AR113" s="10">
        <f>$C113/'yearly data'!$D$11*'yearly data'!AX$11</f>
        <v>0.90608651033898491</v>
      </c>
      <c r="AS113" s="10">
        <f>$C113/'yearly data'!$D$11*'yearly data'!AY$11</f>
        <v>0.45129405341208134</v>
      </c>
      <c r="AT113" s="10">
        <f>$C113/'yearly data'!$D$11*'yearly data'!AZ$11</f>
        <v>1.3608789672658888</v>
      </c>
      <c r="AU113" s="10">
        <f>$C113/'yearly data'!$D$11*'yearly data'!BA$11</f>
        <v>0.50377010613441642</v>
      </c>
      <c r="AV113" s="10">
        <f>$C113/'yearly data'!$D$11*'yearly data'!BB$11</f>
        <v>9.5716320165539104E-2</v>
      </c>
      <c r="AW113" s="10">
        <f>$C113/'yearly data'!$D$11*'yearly data'!BC$11</f>
        <v>2.6587866712649753E-2</v>
      </c>
      <c r="AX113" s="10">
        <f>$C113/'yearly data'!$D$11*'yearly data'!BD$11</f>
        <v>0.53175733425299498</v>
      </c>
    </row>
    <row r="114" spans="1:50">
      <c r="A114" s="11" t="s">
        <v>59</v>
      </c>
      <c r="B114" s="5" t="s">
        <v>3</v>
      </c>
      <c r="C114" s="9">
        <f>'yearly data'!$F$11/3</f>
        <v>92.737779413019368</v>
      </c>
      <c r="D114" s="10">
        <f>$C114/'yearly data'!$D$11*'yearly data'!J$11</f>
        <v>6772.6538212394598</v>
      </c>
      <c r="E114" s="10">
        <f>$C114/'yearly data'!$D$11*'yearly data'!K$11</f>
        <v>4808.5836183514193</v>
      </c>
      <c r="F114" s="10">
        <f>$C114/'yearly data'!$D$11*'yearly data'!L$11</f>
        <v>2060.1783442472401</v>
      </c>
      <c r="G114" s="10">
        <f>$C114/'yearly data'!$D$11*'yearly data'!M$11</f>
        <v>8832.8321654866995</v>
      </c>
      <c r="H114" s="10">
        <f>$C114/'yearly data'!$D$11*'yearly data'!N$11</f>
        <v>1175.8973830161428</v>
      </c>
      <c r="I114" s="10">
        <f>$C114/'yearly data'!$D$11*'yearly data'!O$11</f>
        <v>1129.3651178654909</v>
      </c>
      <c r="J114" s="10">
        <f>$C114/'yearly data'!$D$11*'yearly data'!P$11</f>
        <v>2817.1174175388046</v>
      </c>
      <c r="K114" s="10">
        <f>$C114/'yearly data'!$D$11*'yearly data'!Q$11</f>
        <v>25635.307410019868</v>
      </c>
      <c r="L114" s="10">
        <f>$C114/'yearly data'!$D$11*'yearly data'!R$11</f>
        <v>503.89604866094999</v>
      </c>
      <c r="M114" s="10">
        <f>$C114/'yearly data'!$D$11*'yearly data'!S$11</f>
        <v>580.98337011006015</v>
      </c>
      <c r="N114" s="10">
        <f>$C114/'yearly data'!$D$11*'yearly data'!T$11</f>
        <v>2458.0727664090732</v>
      </c>
      <c r="O114" s="10">
        <f>$C114/'yearly data'!$D$11*'yearly data'!U$11</f>
        <v>926.6291357780218</v>
      </c>
      <c r="P114" s="10">
        <f>$C114/'yearly data'!$D$11*'yearly data'!V$11</f>
        <v>102.6536543354318</v>
      </c>
      <c r="Q114" s="10">
        <f>$C114/'yearly data'!$D$11*'yearly data'!W$11</f>
        <v>2152.1128902132564</v>
      </c>
      <c r="R114" s="10">
        <f>$C114/'yearly data'!$D$11*'yearly data'!X$11</f>
        <v>0</v>
      </c>
      <c r="S114" s="10">
        <f>$C114/'yearly data'!$D$11*'yearly data'!Y$11</f>
        <v>1007.4737426020511</v>
      </c>
      <c r="T114" s="10">
        <f>$C114/'yearly data'!$D$11*'yearly data'!Z$11</f>
        <v>556.30913012001815</v>
      </c>
      <c r="U114" s="10">
        <f>$C114/'yearly data'!$D$11*'yearly data'!AA$11</f>
        <v>209.10657488796068</v>
      </c>
      <c r="V114" s="10">
        <f>$C114/'yearly data'!$D$11*'yearly data'!AB$11</f>
        <v>562.99457923684372</v>
      </c>
      <c r="W114" s="10">
        <f>$C114/'yearly data'!$D$11*'yearly data'!AC$11</f>
        <v>0</v>
      </c>
      <c r="X114" s="10">
        <f>$C114/'yearly data'!$D$11*'yearly data'!AD$11</f>
        <v>10950.961563956973</v>
      </c>
      <c r="Y114" s="10">
        <f>$C114/'yearly data'!$D$11*'yearly data'!AE$11</f>
        <v>748.02863953931183</v>
      </c>
      <c r="Z114" s="10">
        <f>$C114/'yearly data'!$D$11*'yearly data'!AF$11</f>
        <v>46394.529505869818</v>
      </c>
      <c r="AA114" s="10">
        <f>$C114/'yearly data'!$D$11*'yearly data'!AG$11</f>
        <v>48699.79200675145</v>
      </c>
      <c r="AB114" s="10">
        <f>$C114/'yearly data'!$D$11*'yearly data'!AH$11</f>
        <v>79.956012331264489</v>
      </c>
      <c r="AC114" s="10">
        <f>$C114/'yearly data'!$D$11*'yearly data'!AI$11</f>
        <v>0</v>
      </c>
      <c r="AD114" s="10">
        <f>$C114/'yearly data'!$D$11*'yearly data'!AJ$11</f>
        <v>48.400412627567015</v>
      </c>
      <c r="AE114" s="10">
        <f>$C114/'yearly data'!$D$11*'yearly data'!AK$11</f>
        <v>0</v>
      </c>
      <c r="AF114" s="10">
        <f>$C114/'yearly data'!$D$11*'yearly data'!AL$11</f>
        <v>14770.263137983417</v>
      </c>
      <c r="AG114" s="10">
        <f>$C114/'yearly data'!$D$11*'yearly data'!AM$11</f>
        <v>14898.616064538734</v>
      </c>
      <c r="AH114" s="10">
        <f>$C114/'yearly data'!$D$11*'yearly data'!AN$11</f>
        <v>2.8826844962136051</v>
      </c>
      <c r="AI114" s="10">
        <f>$C114/'yearly data'!$D$11*'yearly data'!AO$11</f>
        <v>1.5566496279553466</v>
      </c>
      <c r="AJ114" s="10">
        <f>$C114/'yearly data'!$D$11*'yearly data'!AP$11</f>
        <v>0.80715165893980934</v>
      </c>
      <c r="AK114" s="10">
        <f>$C114/'yearly data'!$D$11*'yearly data'!AQ$11</f>
        <v>1.1544731598913709</v>
      </c>
      <c r="AL114" s="10">
        <f>$C114/'yearly data'!$D$11*'yearly data'!AR$11</f>
        <v>0.6465049695391677</v>
      </c>
      <c r="AM114" s="10">
        <f>$C114/'yearly data'!$D$11*'yearly data'!AS$11</f>
        <v>0.24243936357718787</v>
      </c>
      <c r="AN114" s="10">
        <f>$C114/'yearly data'!$D$11*'yearly data'!AT$11</f>
        <v>1.0496609905872938</v>
      </c>
      <c r="AO114" s="10">
        <f>$C114/'yearly data'!$D$11*'yearly data'!AU$11</f>
        <v>4.0371576561049762</v>
      </c>
      <c r="AP114" s="10">
        <f>$C114/'yearly data'!$D$11*'yearly data'!AV$11</f>
        <v>0.40826369017976666</v>
      </c>
      <c r="AQ114" s="10">
        <f>$C114/'yearly data'!$D$11*'yearly data'!AW$11</f>
        <v>0.61239553526964996</v>
      </c>
      <c r="AR114" s="10">
        <f>$C114/'yearly data'!$D$11*'yearly data'!AX$11</f>
        <v>0.90608651033898491</v>
      </c>
      <c r="AS114" s="10">
        <f>$C114/'yearly data'!$D$11*'yearly data'!AY$11</f>
        <v>0.45129405341208134</v>
      </c>
      <c r="AT114" s="10">
        <f>$C114/'yearly data'!$D$11*'yearly data'!AZ$11</f>
        <v>1.3608789672658888</v>
      </c>
      <c r="AU114" s="10">
        <f>$C114/'yearly data'!$D$11*'yearly data'!BA$11</f>
        <v>0.50377010613441642</v>
      </c>
      <c r="AV114" s="10">
        <f>$C114/'yearly data'!$D$11*'yearly data'!BB$11</f>
        <v>9.5716320165539104E-2</v>
      </c>
      <c r="AW114" s="10">
        <f>$C114/'yearly data'!$D$11*'yearly data'!BC$11</f>
        <v>2.6587866712649753E-2</v>
      </c>
      <c r="AX114" s="10">
        <f>$C114/'yearly data'!$D$11*'yearly data'!BD$11</f>
        <v>0.53175733425299498</v>
      </c>
    </row>
    <row r="115" spans="1:50">
      <c r="A115" s="11" t="s">
        <v>60</v>
      </c>
      <c r="B115" s="5" t="s">
        <v>3</v>
      </c>
      <c r="C115" s="9">
        <f>'yearly data'!$F$11/3</f>
        <v>92.737779413019368</v>
      </c>
      <c r="D115" s="10">
        <f>$C115/'yearly data'!$D$11*'yearly data'!J$11</f>
        <v>6772.6538212394598</v>
      </c>
      <c r="E115" s="10">
        <f>$C115/'yearly data'!$D$11*'yearly data'!K$11</f>
        <v>4808.5836183514193</v>
      </c>
      <c r="F115" s="10">
        <f>$C115/'yearly data'!$D$11*'yearly data'!L$11</f>
        <v>2060.1783442472401</v>
      </c>
      <c r="G115" s="10">
        <f>$C115/'yearly data'!$D$11*'yearly data'!M$11</f>
        <v>8832.8321654866995</v>
      </c>
      <c r="H115" s="10">
        <f>$C115/'yearly data'!$D$11*'yearly data'!N$11</f>
        <v>1175.8973830161428</v>
      </c>
      <c r="I115" s="10">
        <f>$C115/'yearly data'!$D$11*'yearly data'!O$11</f>
        <v>1129.3651178654909</v>
      </c>
      <c r="J115" s="10">
        <f>$C115/'yearly data'!$D$11*'yearly data'!P$11</f>
        <v>2817.1174175388046</v>
      </c>
      <c r="K115" s="10">
        <f>$C115/'yearly data'!$D$11*'yearly data'!Q$11</f>
        <v>25635.307410019868</v>
      </c>
      <c r="L115" s="10">
        <f>$C115/'yearly data'!$D$11*'yearly data'!R$11</f>
        <v>503.89604866094999</v>
      </c>
      <c r="M115" s="10">
        <f>$C115/'yearly data'!$D$11*'yearly data'!S$11</f>
        <v>580.98337011006015</v>
      </c>
      <c r="N115" s="10">
        <f>$C115/'yearly data'!$D$11*'yearly data'!T$11</f>
        <v>2458.0727664090732</v>
      </c>
      <c r="O115" s="10">
        <f>$C115/'yearly data'!$D$11*'yearly data'!U$11</f>
        <v>926.6291357780218</v>
      </c>
      <c r="P115" s="10">
        <f>$C115/'yearly data'!$D$11*'yearly data'!V$11</f>
        <v>102.6536543354318</v>
      </c>
      <c r="Q115" s="10">
        <f>$C115/'yearly data'!$D$11*'yearly data'!W$11</f>
        <v>2152.1128902132564</v>
      </c>
      <c r="R115" s="10">
        <f>$C115/'yearly data'!$D$11*'yearly data'!X$11</f>
        <v>0</v>
      </c>
      <c r="S115" s="10">
        <f>$C115/'yearly data'!$D$11*'yearly data'!Y$11</f>
        <v>1007.4737426020511</v>
      </c>
      <c r="T115" s="10">
        <f>$C115/'yearly data'!$D$11*'yearly data'!Z$11</f>
        <v>556.30913012001815</v>
      </c>
      <c r="U115" s="10">
        <f>$C115/'yearly data'!$D$11*'yearly data'!AA$11</f>
        <v>209.10657488796068</v>
      </c>
      <c r="V115" s="10">
        <f>$C115/'yearly data'!$D$11*'yearly data'!AB$11</f>
        <v>562.99457923684372</v>
      </c>
      <c r="W115" s="10">
        <f>$C115/'yearly data'!$D$11*'yearly data'!AC$11</f>
        <v>0</v>
      </c>
      <c r="X115" s="10">
        <f>$C115/'yearly data'!$D$11*'yearly data'!AD$11</f>
        <v>10950.961563956973</v>
      </c>
      <c r="Y115" s="10">
        <f>$C115/'yearly data'!$D$11*'yearly data'!AE$11</f>
        <v>748.02863953931183</v>
      </c>
      <c r="Z115" s="10">
        <f>$C115/'yearly data'!$D$11*'yearly data'!AF$11</f>
        <v>46394.529505869818</v>
      </c>
      <c r="AA115" s="10">
        <f>$C115/'yearly data'!$D$11*'yearly data'!AG$11</f>
        <v>48699.79200675145</v>
      </c>
      <c r="AB115" s="10">
        <f>$C115/'yearly data'!$D$11*'yearly data'!AH$11</f>
        <v>79.956012331264489</v>
      </c>
      <c r="AC115" s="10">
        <f>$C115/'yearly data'!$D$11*'yearly data'!AI$11</f>
        <v>0</v>
      </c>
      <c r="AD115" s="10">
        <f>$C115/'yearly data'!$D$11*'yearly data'!AJ$11</f>
        <v>48.400412627567015</v>
      </c>
      <c r="AE115" s="10">
        <f>$C115/'yearly data'!$D$11*'yearly data'!AK$11</f>
        <v>0</v>
      </c>
      <c r="AF115" s="10">
        <f>$C115/'yearly data'!$D$11*'yearly data'!AL$11</f>
        <v>14770.263137983417</v>
      </c>
      <c r="AG115" s="10">
        <f>$C115/'yearly data'!$D$11*'yearly data'!AM$11</f>
        <v>14898.616064538734</v>
      </c>
      <c r="AH115" s="10">
        <f>$C115/'yearly data'!$D$11*'yearly data'!AN$11</f>
        <v>2.8826844962136051</v>
      </c>
      <c r="AI115" s="10">
        <f>$C115/'yearly data'!$D$11*'yearly data'!AO$11</f>
        <v>1.5566496279553466</v>
      </c>
      <c r="AJ115" s="10">
        <f>$C115/'yearly data'!$D$11*'yearly data'!AP$11</f>
        <v>0.80715165893980934</v>
      </c>
      <c r="AK115" s="10">
        <f>$C115/'yearly data'!$D$11*'yearly data'!AQ$11</f>
        <v>1.1544731598913709</v>
      </c>
      <c r="AL115" s="10">
        <f>$C115/'yearly data'!$D$11*'yearly data'!AR$11</f>
        <v>0.6465049695391677</v>
      </c>
      <c r="AM115" s="10">
        <f>$C115/'yearly data'!$D$11*'yearly data'!AS$11</f>
        <v>0.24243936357718787</v>
      </c>
      <c r="AN115" s="10">
        <f>$C115/'yearly data'!$D$11*'yearly data'!AT$11</f>
        <v>1.0496609905872938</v>
      </c>
      <c r="AO115" s="10">
        <f>$C115/'yearly data'!$D$11*'yearly data'!AU$11</f>
        <v>4.0371576561049762</v>
      </c>
      <c r="AP115" s="10">
        <f>$C115/'yearly data'!$D$11*'yearly data'!AV$11</f>
        <v>0.40826369017976666</v>
      </c>
      <c r="AQ115" s="10">
        <f>$C115/'yearly data'!$D$11*'yearly data'!AW$11</f>
        <v>0.61239553526964996</v>
      </c>
      <c r="AR115" s="10">
        <f>$C115/'yearly data'!$D$11*'yearly data'!AX$11</f>
        <v>0.90608651033898491</v>
      </c>
      <c r="AS115" s="10">
        <f>$C115/'yearly data'!$D$11*'yearly data'!AY$11</f>
        <v>0.45129405341208134</v>
      </c>
      <c r="AT115" s="10">
        <f>$C115/'yearly data'!$D$11*'yearly data'!AZ$11</f>
        <v>1.3608789672658888</v>
      </c>
      <c r="AU115" s="10">
        <f>$C115/'yearly data'!$D$11*'yearly data'!BA$11</f>
        <v>0.50377010613441642</v>
      </c>
      <c r="AV115" s="10">
        <f>$C115/'yearly data'!$D$11*'yearly data'!BB$11</f>
        <v>9.5716320165539104E-2</v>
      </c>
      <c r="AW115" s="10">
        <f>$C115/'yearly data'!$D$11*'yearly data'!BC$11</f>
        <v>2.6587866712649753E-2</v>
      </c>
      <c r="AX115" s="10">
        <f>$C115/'yearly data'!$D$11*'yearly data'!BD$11</f>
        <v>0.53175733425299498</v>
      </c>
    </row>
    <row r="116" spans="1:50">
      <c r="A116" s="11" t="s">
        <v>61</v>
      </c>
      <c r="B116" s="5" t="s">
        <v>3</v>
      </c>
      <c r="C116" s="9">
        <f>'yearly data'!$G$11/3</f>
        <v>100.34251557034382</v>
      </c>
      <c r="D116" s="10">
        <f>$C116/'yearly data'!$D$11*'yearly data'!J$11</f>
        <v>7328.0288336822387</v>
      </c>
      <c r="E116" s="10">
        <f>$C116/'yearly data'!$D$11*'yearly data'!K$11</f>
        <v>5202.8998284165191</v>
      </c>
      <c r="F116" s="10">
        <f>$C116/'yearly data'!$D$11*'yearly data'!L$11</f>
        <v>2229.1182611203662</v>
      </c>
      <c r="G116" s="10">
        <f>$C116/'yearly data'!$D$11*'yearly data'!M$11</f>
        <v>9557.1470948026054</v>
      </c>
      <c r="H116" s="10">
        <f>$C116/'yearly data'!$D$11*'yearly data'!N$11</f>
        <v>1272.3239893304908</v>
      </c>
      <c r="I116" s="10">
        <f>$C116/'yearly data'!$D$11*'yearly data'!O$11</f>
        <v>1221.9759588950417</v>
      </c>
      <c r="J116" s="10">
        <f>$C116/'yearly data'!$D$11*'yearly data'!P$11</f>
        <v>3048.1282830154714</v>
      </c>
      <c r="K116" s="10">
        <f>$C116/'yearly data'!$D$11*'yearly data'!Q$11</f>
        <v>27737.468475327158</v>
      </c>
      <c r="L116" s="10">
        <f>$C116/'yearly data'!$D$11*'yearly data'!R$11</f>
        <v>545.21681917151579</v>
      </c>
      <c r="M116" s="10">
        <f>$C116/'yearly data'!$D$11*'yearly data'!S$11</f>
        <v>628.62549901852867</v>
      </c>
      <c r="N116" s="10">
        <f>$C116/'yearly data'!$D$11*'yearly data'!T$11</f>
        <v>2659.6410480992572</v>
      </c>
      <c r="O116" s="10">
        <f>$C116/'yearly data'!$D$11*'yearly data'!U$11</f>
        <v>1002.6151054430679</v>
      </c>
      <c r="P116" s="10">
        <f>$C116/'yearly data'!$D$11*'yearly data'!V$11</f>
        <v>111.07151771050145</v>
      </c>
      <c r="Q116" s="10">
        <f>$C116/'yearly data'!$D$11*'yearly data'!W$11</f>
        <v>2328.5916760375276</v>
      </c>
      <c r="R116" s="10">
        <f>$C116/'yearly data'!$D$11*'yearly data'!X$11</f>
        <v>0</v>
      </c>
      <c r="S116" s="10">
        <f>$C116/'yearly data'!$D$11*'yearly data'!Y$11</f>
        <v>1090.0891777182946</v>
      </c>
      <c r="T116" s="10">
        <f>$C116/'yearly data'!$D$11*'yearly data'!Z$11</f>
        <v>601.92790796062161</v>
      </c>
      <c r="U116" s="10">
        <f>$C116/'yearly data'!$D$11*'yearly data'!AA$11</f>
        <v>226.25385122830295</v>
      </c>
      <c r="V116" s="10">
        <f>$C116/'yearly data'!$D$11*'yearly data'!AB$11</f>
        <v>609.16158108009699</v>
      </c>
      <c r="W116" s="10">
        <f>$C116/'yearly data'!$D$11*'yearly data'!AC$11</f>
        <v>0</v>
      </c>
      <c r="X116" s="10">
        <f>$C116/'yearly data'!$D$11*'yearly data'!AD$11</f>
        <v>11848.968545469863</v>
      </c>
      <c r="Y116" s="10">
        <f>$C116/'yearly data'!$D$11*'yearly data'!AE$11</f>
        <v>809.36890968406158</v>
      </c>
      <c r="Z116" s="10">
        <f>$C116/'yearly data'!$D$11*'yearly data'!AF$11</f>
        <v>50199.000113948801</v>
      </c>
      <c r="AA116" s="10">
        <f>$C116/'yearly data'!$D$11*'yearly data'!AG$11</f>
        <v>52693.300062174327</v>
      </c>
      <c r="AB116" s="10">
        <f>$C116/'yearly data'!$D$11*'yearly data'!AH$11</f>
        <v>86.512610751235755</v>
      </c>
      <c r="AC116" s="10">
        <f>$C116/'yearly data'!$D$11*'yearly data'!AI$11</f>
        <v>0</v>
      </c>
      <c r="AD116" s="10">
        <f>$C116/'yearly data'!$D$11*'yearly data'!AJ$11</f>
        <v>52.36937080478436</v>
      </c>
      <c r="AE116" s="10">
        <f>$C116/'yearly data'!$D$11*'yearly data'!AK$11</f>
        <v>0</v>
      </c>
      <c r="AF116" s="10">
        <f>$C116/'yearly data'!$D$11*'yearly data'!AL$11</f>
        <v>15981.46266043877</v>
      </c>
      <c r="AG116" s="10">
        <f>$C116/'yearly data'!$D$11*'yearly data'!AM$11</f>
        <v>16120.340856713199</v>
      </c>
      <c r="AH116" s="10">
        <f>$C116/'yearly data'!$D$11*'yearly data'!AN$11</f>
        <v>3.1190720305849164</v>
      </c>
      <c r="AI116" s="10">
        <f>$C116/'yearly data'!$D$11*'yearly data'!AO$11</f>
        <v>1.6842988965158547</v>
      </c>
      <c r="AJ116" s="10">
        <f>$C116/'yearly data'!$D$11*'yearly data'!AP$11</f>
        <v>0.8733401685637765</v>
      </c>
      <c r="AK116" s="10">
        <f>$C116/'yearly data'!$D$11*'yearly data'!AQ$11</f>
        <v>1.2491429248701726</v>
      </c>
      <c r="AL116" s="10">
        <f>$C116/'yearly data'!$D$11*'yearly data'!AR$11</f>
        <v>0.69952003792729678</v>
      </c>
      <c r="AM116" s="10">
        <f>$C116/'yearly data'!$D$11*'yearly data'!AS$11</f>
        <v>0.26232001422273626</v>
      </c>
      <c r="AN116" s="10">
        <f>$C116/'yearly data'!$D$11*'yearly data'!AT$11</f>
        <v>1.1357358884183231</v>
      </c>
      <c r="AO116" s="10">
        <f>$C116/'yearly data'!$D$11*'yearly data'!AU$11</f>
        <v>4.3682149554550893</v>
      </c>
      <c r="AP116" s="10">
        <f>$C116/'yearly data'!$D$11*'yearly data'!AV$11</f>
        <v>0.44174236161317931</v>
      </c>
      <c r="AQ116" s="10">
        <f>$C116/'yearly data'!$D$11*'yearly data'!AW$11</f>
        <v>0.662613542419769</v>
      </c>
      <c r="AR116" s="10">
        <f>$C116/'yearly data'!$D$11*'yearly data'!AX$11</f>
        <v>0.98038793194355978</v>
      </c>
      <c r="AS116" s="10">
        <f>$C116/'yearly data'!$D$11*'yearly data'!AY$11</f>
        <v>0.48830132517652208</v>
      </c>
      <c r="AT116" s="10">
        <f>$C116/'yearly data'!$D$11*'yearly data'!AZ$11</f>
        <v>1.4724745387105975</v>
      </c>
      <c r="AU116" s="10">
        <f>$C116/'yearly data'!$D$11*'yearly data'!BA$11</f>
        <v>0.54508054903425718</v>
      </c>
      <c r="AV116" s="10">
        <f>$C116/'yearly data'!$D$11*'yearly data'!BB$11</f>
        <v>0.10356530431650886</v>
      </c>
      <c r="AW116" s="10">
        <f>$C116/'yearly data'!$D$11*'yearly data'!BC$11</f>
        <v>2.8768140087919128E-2</v>
      </c>
      <c r="AX116" s="10">
        <f>$C116/'yearly data'!$D$11*'yearly data'!BD$11</f>
        <v>0.57536280175838261</v>
      </c>
    </row>
    <row r="117" spans="1:50">
      <c r="A117" s="11" t="s">
        <v>62</v>
      </c>
      <c r="B117" s="5" t="s">
        <v>3</v>
      </c>
      <c r="C117" s="9">
        <f>'yearly data'!$G$11/3</f>
        <v>100.34251557034382</v>
      </c>
      <c r="D117" s="10">
        <f>$C117/'yearly data'!$D$11*'yearly data'!J$11</f>
        <v>7328.0288336822387</v>
      </c>
      <c r="E117" s="10">
        <f>$C117/'yearly data'!$D$11*'yearly data'!K$11</f>
        <v>5202.8998284165191</v>
      </c>
      <c r="F117" s="10">
        <f>$C117/'yearly data'!$D$11*'yearly data'!L$11</f>
        <v>2229.1182611203662</v>
      </c>
      <c r="G117" s="10">
        <f>$C117/'yearly data'!$D$11*'yearly data'!M$11</f>
        <v>9557.1470948026054</v>
      </c>
      <c r="H117" s="10">
        <f>$C117/'yearly data'!$D$11*'yearly data'!N$11</f>
        <v>1272.3239893304908</v>
      </c>
      <c r="I117" s="10">
        <f>$C117/'yearly data'!$D$11*'yearly data'!O$11</f>
        <v>1221.9759588950417</v>
      </c>
      <c r="J117" s="10">
        <f>$C117/'yearly data'!$D$11*'yearly data'!P$11</f>
        <v>3048.1282830154714</v>
      </c>
      <c r="K117" s="10">
        <f>$C117/'yearly data'!$D$11*'yearly data'!Q$11</f>
        <v>27737.468475327158</v>
      </c>
      <c r="L117" s="10">
        <f>$C117/'yearly data'!$D$11*'yearly data'!R$11</f>
        <v>545.21681917151579</v>
      </c>
      <c r="M117" s="10">
        <f>$C117/'yearly data'!$D$11*'yearly data'!S$11</f>
        <v>628.62549901852867</v>
      </c>
      <c r="N117" s="10">
        <f>$C117/'yearly data'!$D$11*'yearly data'!T$11</f>
        <v>2659.6410480992572</v>
      </c>
      <c r="O117" s="10">
        <f>$C117/'yearly data'!$D$11*'yearly data'!U$11</f>
        <v>1002.6151054430679</v>
      </c>
      <c r="P117" s="10">
        <f>$C117/'yearly data'!$D$11*'yearly data'!V$11</f>
        <v>111.07151771050145</v>
      </c>
      <c r="Q117" s="10">
        <f>$C117/'yearly data'!$D$11*'yearly data'!W$11</f>
        <v>2328.5916760375276</v>
      </c>
      <c r="R117" s="10">
        <f>$C117/'yearly data'!$D$11*'yearly data'!X$11</f>
        <v>0</v>
      </c>
      <c r="S117" s="10">
        <f>$C117/'yearly data'!$D$11*'yearly data'!Y$11</f>
        <v>1090.0891777182946</v>
      </c>
      <c r="T117" s="10">
        <f>$C117/'yearly data'!$D$11*'yearly data'!Z$11</f>
        <v>601.92790796062161</v>
      </c>
      <c r="U117" s="10">
        <f>$C117/'yearly data'!$D$11*'yearly data'!AA$11</f>
        <v>226.25385122830295</v>
      </c>
      <c r="V117" s="10">
        <f>$C117/'yearly data'!$D$11*'yearly data'!AB$11</f>
        <v>609.16158108009699</v>
      </c>
      <c r="W117" s="10">
        <f>$C117/'yearly data'!$D$11*'yearly data'!AC$11</f>
        <v>0</v>
      </c>
      <c r="X117" s="10">
        <f>$C117/'yearly data'!$D$11*'yearly data'!AD$11</f>
        <v>11848.968545469863</v>
      </c>
      <c r="Y117" s="10">
        <f>$C117/'yearly data'!$D$11*'yearly data'!AE$11</f>
        <v>809.36890968406158</v>
      </c>
      <c r="Z117" s="10">
        <f>$C117/'yearly data'!$D$11*'yearly data'!AF$11</f>
        <v>50199.000113948801</v>
      </c>
      <c r="AA117" s="10">
        <f>$C117/'yearly data'!$D$11*'yearly data'!AG$11</f>
        <v>52693.300062174327</v>
      </c>
      <c r="AB117" s="10">
        <f>$C117/'yearly data'!$D$11*'yearly data'!AH$11</f>
        <v>86.512610751235755</v>
      </c>
      <c r="AC117" s="10">
        <f>$C117/'yearly data'!$D$11*'yearly data'!AI$11</f>
        <v>0</v>
      </c>
      <c r="AD117" s="10">
        <f>$C117/'yearly data'!$D$11*'yearly data'!AJ$11</f>
        <v>52.36937080478436</v>
      </c>
      <c r="AE117" s="10">
        <f>$C117/'yearly data'!$D$11*'yearly data'!AK$11</f>
        <v>0</v>
      </c>
      <c r="AF117" s="10">
        <f>$C117/'yearly data'!$D$11*'yearly data'!AL$11</f>
        <v>15981.46266043877</v>
      </c>
      <c r="AG117" s="10">
        <f>$C117/'yearly data'!$D$11*'yearly data'!AM$11</f>
        <v>16120.340856713199</v>
      </c>
      <c r="AH117" s="10">
        <f>$C117/'yearly data'!$D$11*'yearly data'!AN$11</f>
        <v>3.1190720305849164</v>
      </c>
      <c r="AI117" s="10">
        <f>$C117/'yearly data'!$D$11*'yearly data'!AO$11</f>
        <v>1.6842988965158547</v>
      </c>
      <c r="AJ117" s="10">
        <f>$C117/'yearly data'!$D$11*'yearly data'!AP$11</f>
        <v>0.8733401685637765</v>
      </c>
      <c r="AK117" s="10">
        <f>$C117/'yearly data'!$D$11*'yearly data'!AQ$11</f>
        <v>1.2491429248701726</v>
      </c>
      <c r="AL117" s="10">
        <f>$C117/'yearly data'!$D$11*'yearly data'!AR$11</f>
        <v>0.69952003792729678</v>
      </c>
      <c r="AM117" s="10">
        <f>$C117/'yearly data'!$D$11*'yearly data'!AS$11</f>
        <v>0.26232001422273626</v>
      </c>
      <c r="AN117" s="10">
        <f>$C117/'yearly data'!$D$11*'yearly data'!AT$11</f>
        <v>1.1357358884183231</v>
      </c>
      <c r="AO117" s="10">
        <f>$C117/'yearly data'!$D$11*'yearly data'!AU$11</f>
        <v>4.3682149554550893</v>
      </c>
      <c r="AP117" s="10">
        <f>$C117/'yearly data'!$D$11*'yearly data'!AV$11</f>
        <v>0.44174236161317931</v>
      </c>
      <c r="AQ117" s="10">
        <f>$C117/'yearly data'!$D$11*'yearly data'!AW$11</f>
        <v>0.662613542419769</v>
      </c>
      <c r="AR117" s="10">
        <f>$C117/'yearly data'!$D$11*'yearly data'!AX$11</f>
        <v>0.98038793194355978</v>
      </c>
      <c r="AS117" s="10">
        <f>$C117/'yearly data'!$D$11*'yearly data'!AY$11</f>
        <v>0.48830132517652208</v>
      </c>
      <c r="AT117" s="10">
        <f>$C117/'yearly data'!$D$11*'yearly data'!AZ$11</f>
        <v>1.4724745387105975</v>
      </c>
      <c r="AU117" s="10">
        <f>$C117/'yearly data'!$D$11*'yearly data'!BA$11</f>
        <v>0.54508054903425718</v>
      </c>
      <c r="AV117" s="10">
        <f>$C117/'yearly data'!$D$11*'yearly data'!BB$11</f>
        <v>0.10356530431650886</v>
      </c>
      <c r="AW117" s="10">
        <f>$C117/'yearly data'!$D$11*'yearly data'!BC$11</f>
        <v>2.8768140087919128E-2</v>
      </c>
      <c r="AX117" s="10">
        <f>$C117/'yearly data'!$D$11*'yearly data'!BD$11</f>
        <v>0.57536280175838261</v>
      </c>
    </row>
    <row r="118" spans="1:50">
      <c r="A118" s="11" t="s">
        <v>63</v>
      </c>
      <c r="B118" s="5" t="s">
        <v>3</v>
      </c>
      <c r="C118" s="9">
        <f>'yearly data'!$G$11/3</f>
        <v>100.34251557034382</v>
      </c>
      <c r="D118" s="10">
        <f>$C118/'yearly data'!$D$11*'yearly data'!J$11</f>
        <v>7328.0288336822387</v>
      </c>
      <c r="E118" s="10">
        <f>$C118/'yearly data'!$D$11*'yearly data'!K$11</f>
        <v>5202.8998284165191</v>
      </c>
      <c r="F118" s="10">
        <f>$C118/'yearly data'!$D$11*'yearly data'!L$11</f>
        <v>2229.1182611203662</v>
      </c>
      <c r="G118" s="10">
        <f>$C118/'yearly data'!$D$11*'yearly data'!M$11</f>
        <v>9557.1470948026054</v>
      </c>
      <c r="H118" s="10">
        <f>$C118/'yearly data'!$D$11*'yearly data'!N$11</f>
        <v>1272.3239893304908</v>
      </c>
      <c r="I118" s="10">
        <f>$C118/'yearly data'!$D$11*'yearly data'!O$11</f>
        <v>1221.9759588950417</v>
      </c>
      <c r="J118" s="10">
        <f>$C118/'yearly data'!$D$11*'yearly data'!P$11</f>
        <v>3048.1282830154714</v>
      </c>
      <c r="K118" s="10">
        <f>$C118/'yearly data'!$D$11*'yearly data'!Q$11</f>
        <v>27737.468475327158</v>
      </c>
      <c r="L118" s="10">
        <f>$C118/'yearly data'!$D$11*'yearly data'!R$11</f>
        <v>545.21681917151579</v>
      </c>
      <c r="M118" s="10">
        <f>$C118/'yearly data'!$D$11*'yearly data'!S$11</f>
        <v>628.62549901852867</v>
      </c>
      <c r="N118" s="10">
        <f>$C118/'yearly data'!$D$11*'yearly data'!T$11</f>
        <v>2659.6410480992572</v>
      </c>
      <c r="O118" s="10">
        <f>$C118/'yearly data'!$D$11*'yearly data'!U$11</f>
        <v>1002.6151054430679</v>
      </c>
      <c r="P118" s="10">
        <f>$C118/'yearly data'!$D$11*'yearly data'!V$11</f>
        <v>111.07151771050145</v>
      </c>
      <c r="Q118" s="10">
        <f>$C118/'yearly data'!$D$11*'yearly data'!W$11</f>
        <v>2328.5916760375276</v>
      </c>
      <c r="R118" s="10">
        <f>$C118/'yearly data'!$D$11*'yearly data'!X$11</f>
        <v>0</v>
      </c>
      <c r="S118" s="10">
        <f>$C118/'yearly data'!$D$11*'yearly data'!Y$11</f>
        <v>1090.0891777182946</v>
      </c>
      <c r="T118" s="10">
        <f>$C118/'yearly data'!$D$11*'yearly data'!Z$11</f>
        <v>601.92790796062161</v>
      </c>
      <c r="U118" s="10">
        <f>$C118/'yearly data'!$D$11*'yearly data'!AA$11</f>
        <v>226.25385122830295</v>
      </c>
      <c r="V118" s="10">
        <f>$C118/'yearly data'!$D$11*'yearly data'!AB$11</f>
        <v>609.16158108009699</v>
      </c>
      <c r="W118" s="10">
        <f>$C118/'yearly data'!$D$11*'yearly data'!AC$11</f>
        <v>0</v>
      </c>
      <c r="X118" s="10">
        <f>$C118/'yearly data'!$D$11*'yearly data'!AD$11</f>
        <v>11848.968545469863</v>
      </c>
      <c r="Y118" s="10">
        <f>$C118/'yearly data'!$D$11*'yearly data'!AE$11</f>
        <v>809.36890968406158</v>
      </c>
      <c r="Z118" s="10">
        <f>$C118/'yearly data'!$D$11*'yearly data'!AF$11</f>
        <v>50199.000113948801</v>
      </c>
      <c r="AA118" s="10">
        <f>$C118/'yearly data'!$D$11*'yearly data'!AG$11</f>
        <v>52693.300062174327</v>
      </c>
      <c r="AB118" s="10">
        <f>$C118/'yearly data'!$D$11*'yearly data'!AH$11</f>
        <v>86.512610751235755</v>
      </c>
      <c r="AC118" s="10">
        <f>$C118/'yearly data'!$D$11*'yearly data'!AI$11</f>
        <v>0</v>
      </c>
      <c r="AD118" s="10">
        <f>$C118/'yearly data'!$D$11*'yearly data'!AJ$11</f>
        <v>52.36937080478436</v>
      </c>
      <c r="AE118" s="10">
        <f>$C118/'yearly data'!$D$11*'yearly data'!AK$11</f>
        <v>0</v>
      </c>
      <c r="AF118" s="10">
        <f>$C118/'yearly data'!$D$11*'yearly data'!AL$11</f>
        <v>15981.46266043877</v>
      </c>
      <c r="AG118" s="10">
        <f>$C118/'yearly data'!$D$11*'yearly data'!AM$11</f>
        <v>16120.340856713199</v>
      </c>
      <c r="AH118" s="10">
        <f>$C118/'yearly data'!$D$11*'yearly data'!AN$11</f>
        <v>3.1190720305849164</v>
      </c>
      <c r="AI118" s="10">
        <f>$C118/'yearly data'!$D$11*'yearly data'!AO$11</f>
        <v>1.6842988965158547</v>
      </c>
      <c r="AJ118" s="10">
        <f>$C118/'yearly data'!$D$11*'yearly data'!AP$11</f>
        <v>0.8733401685637765</v>
      </c>
      <c r="AK118" s="10">
        <f>$C118/'yearly data'!$D$11*'yearly data'!AQ$11</f>
        <v>1.2491429248701726</v>
      </c>
      <c r="AL118" s="10">
        <f>$C118/'yearly data'!$D$11*'yearly data'!AR$11</f>
        <v>0.69952003792729678</v>
      </c>
      <c r="AM118" s="10">
        <f>$C118/'yearly data'!$D$11*'yearly data'!AS$11</f>
        <v>0.26232001422273626</v>
      </c>
      <c r="AN118" s="10">
        <f>$C118/'yearly data'!$D$11*'yearly data'!AT$11</f>
        <v>1.1357358884183231</v>
      </c>
      <c r="AO118" s="10">
        <f>$C118/'yearly data'!$D$11*'yearly data'!AU$11</f>
        <v>4.3682149554550893</v>
      </c>
      <c r="AP118" s="10">
        <f>$C118/'yearly data'!$D$11*'yearly data'!AV$11</f>
        <v>0.44174236161317931</v>
      </c>
      <c r="AQ118" s="10">
        <f>$C118/'yearly data'!$D$11*'yearly data'!AW$11</f>
        <v>0.662613542419769</v>
      </c>
      <c r="AR118" s="10">
        <f>$C118/'yearly data'!$D$11*'yearly data'!AX$11</f>
        <v>0.98038793194355978</v>
      </c>
      <c r="AS118" s="10">
        <f>$C118/'yearly data'!$D$11*'yearly data'!AY$11</f>
        <v>0.48830132517652208</v>
      </c>
      <c r="AT118" s="10">
        <f>$C118/'yearly data'!$D$11*'yearly data'!AZ$11</f>
        <v>1.4724745387105975</v>
      </c>
      <c r="AU118" s="10">
        <f>$C118/'yearly data'!$D$11*'yearly data'!BA$11</f>
        <v>0.54508054903425718</v>
      </c>
      <c r="AV118" s="10">
        <f>$C118/'yearly data'!$D$11*'yearly data'!BB$11</f>
        <v>0.10356530431650886</v>
      </c>
      <c r="AW118" s="10">
        <f>$C118/'yearly data'!$D$11*'yearly data'!BC$11</f>
        <v>2.8768140087919128E-2</v>
      </c>
      <c r="AX118" s="10">
        <f>$C118/'yearly data'!$D$11*'yearly data'!BD$11</f>
        <v>0.57536280175838261</v>
      </c>
    </row>
    <row r="119" spans="1:50">
      <c r="A119" s="11" t="s">
        <v>64</v>
      </c>
      <c r="B119" s="5" t="s">
        <v>3</v>
      </c>
      <c r="C119" s="9">
        <f>'yearly data'!$H$11/3</f>
        <v>99.224820834399793</v>
      </c>
      <c r="D119" s="10">
        <f>$C119/'yearly data'!$D$11*'yearly data'!J$11</f>
        <v>7246.4034209078227</v>
      </c>
      <c r="E119" s="10">
        <f>$C119/'yearly data'!$D$11*'yearly data'!K$11</f>
        <v>5144.9457925144752</v>
      </c>
      <c r="F119" s="10">
        <f>$C119/'yearly data'!$D$11*'yearly data'!L$11</f>
        <v>2204.2885692186887</v>
      </c>
      <c r="G119" s="10">
        <f>$C119/'yearly data'!$D$11*'yearly data'!M$11</f>
        <v>9450.6919901265119</v>
      </c>
      <c r="H119" s="10">
        <f>$C119/'yearly data'!$D$11*'yearly data'!N$11</f>
        <v>1258.1518329199505</v>
      </c>
      <c r="I119" s="10">
        <f>$C119/'yearly data'!$D$11*'yearly data'!O$11</f>
        <v>1208.3646188868311</v>
      </c>
      <c r="J119" s="10">
        <f>$C119/'yearly data'!$D$11*'yearly data'!P$11</f>
        <v>3014.1758061710962</v>
      </c>
      <c r="K119" s="10">
        <f>$C119/'yearly data'!$D$11*'yearly data'!Q$11</f>
        <v>27428.506493189558</v>
      </c>
      <c r="L119" s="10">
        <f>$C119/'yearly data'!$D$11*'yearly data'!R$11</f>
        <v>539.14376065516888</v>
      </c>
      <c r="M119" s="10">
        <f>$C119/'yearly data'!$D$11*'yearly data'!S$11</f>
        <v>621.62336829518006</v>
      </c>
      <c r="N119" s="10">
        <f>$C119/'yearly data'!$D$11*'yearly data'!T$11</f>
        <v>2630.0158510223787</v>
      </c>
      <c r="O119" s="10">
        <f>$C119/'yearly data'!$D$11*'yearly data'!U$11</f>
        <v>991.44718106762127</v>
      </c>
      <c r="P119" s="10">
        <f>$C119/'yearly data'!$D$11*'yearly data'!V$11</f>
        <v>109.83431481646686</v>
      </c>
      <c r="Q119" s="10">
        <f>$C119/'yearly data'!$D$11*'yearly data'!W$11</f>
        <v>2302.6539701341349</v>
      </c>
      <c r="R119" s="10">
        <f>$C119/'yearly data'!$D$11*'yearly data'!X$11</f>
        <v>0</v>
      </c>
      <c r="S119" s="10">
        <f>$C119/'yearly data'!$D$11*'yearly data'!Y$11</f>
        <v>1077.946897561972</v>
      </c>
      <c r="T119" s="10">
        <f>$C119/'yearly data'!$D$11*'yearly data'!Z$11</f>
        <v>595.22315623777138</v>
      </c>
      <c r="U119" s="10">
        <f>$C119/'yearly data'!$D$11*'yearly data'!AA$11</f>
        <v>223.73365590464022</v>
      </c>
      <c r="V119" s="10">
        <f>$C119/'yearly data'!$D$11*'yearly data'!AB$11</f>
        <v>602.37625495345378</v>
      </c>
      <c r="W119" s="10">
        <f>$C119/'yearly data'!$D$11*'yearly data'!AC$11</f>
        <v>0</v>
      </c>
      <c r="X119" s="10">
        <f>$C119/'yearly data'!$D$11*'yearly data'!AD$11</f>
        <v>11716.985310902122</v>
      </c>
      <c r="Y119" s="10">
        <f>$C119/'yearly data'!$D$11*'yearly data'!AE$11</f>
        <v>800.353515116278</v>
      </c>
      <c r="Z119" s="10">
        <f>$C119/'yearly data'!$D$11*'yearly data'!AF$11</f>
        <v>49639.843729856744</v>
      </c>
      <c r="AA119" s="10">
        <f>$C119/'yearly data'!$D$11*'yearly data'!AG$11</f>
        <v>52106.360181663527</v>
      </c>
      <c r="AB119" s="10">
        <f>$C119/'yearly data'!$D$11*'yearly data'!AH$11</f>
        <v>85.548964493417515</v>
      </c>
      <c r="AC119" s="10">
        <f>$C119/'yearly data'!$D$11*'yearly data'!AI$11</f>
        <v>0</v>
      </c>
      <c r="AD119" s="10">
        <f>$C119/'yearly data'!$D$11*'yearly data'!AJ$11</f>
        <v>51.786039105947552</v>
      </c>
      <c r="AE119" s="10">
        <f>$C119/'yearly data'!$D$11*'yearly data'!AK$11</f>
        <v>0</v>
      </c>
      <c r="AF119" s="10">
        <f>$C119/'yearly data'!$D$11*'yearly data'!AL$11</f>
        <v>15803.448420046958</v>
      </c>
      <c r="AG119" s="10">
        <f>$C119/'yearly data'!$D$11*'yearly data'!AM$11</f>
        <v>15940.779680528209</v>
      </c>
      <c r="AH119" s="10">
        <f>$C119/'yearly data'!$D$11*'yearly data'!AN$11</f>
        <v>3.0843293258620013</v>
      </c>
      <c r="AI119" s="10">
        <f>$C119/'yearly data'!$D$11*'yearly data'!AO$11</f>
        <v>1.6655378359654804</v>
      </c>
      <c r="AJ119" s="10">
        <f>$C119/'yearly data'!$D$11*'yearly data'!AP$11</f>
        <v>0.86361221124136023</v>
      </c>
      <c r="AK119" s="10">
        <f>$C119/'yearly data'!$D$11*'yearly data'!AQ$11</f>
        <v>1.2352289775903644</v>
      </c>
      <c r="AL119" s="10">
        <f>$C119/'yearly data'!$D$11*'yearly data'!AR$11</f>
        <v>0.69172822745060414</v>
      </c>
      <c r="AM119" s="10">
        <f>$C119/'yearly data'!$D$11*'yearly data'!AS$11</f>
        <v>0.25939808529397657</v>
      </c>
      <c r="AN119" s="10">
        <f>$C119/'yearly data'!$D$11*'yearly data'!AT$11</f>
        <v>1.123085158897615</v>
      </c>
      <c r="AO119" s="10">
        <f>$C119/'yearly data'!$D$11*'yearly data'!AU$11</f>
        <v>4.3195583034523652</v>
      </c>
      <c r="AP119" s="10">
        <f>$C119/'yearly data'!$D$11*'yearly data'!AV$11</f>
        <v>0.43682188389331983</v>
      </c>
      <c r="AQ119" s="10">
        <f>$C119/'yearly data'!$D$11*'yearly data'!AW$11</f>
        <v>0.65523282583997977</v>
      </c>
      <c r="AR119" s="10">
        <f>$C119/'yearly data'!$D$11*'yearly data'!AX$11</f>
        <v>0.96946759150274053</v>
      </c>
      <c r="AS119" s="10">
        <f>$C119/'yearly data'!$D$11*'yearly data'!AY$11</f>
        <v>0.48286223669441519</v>
      </c>
      <c r="AT119" s="10">
        <f>$C119/'yearly data'!$D$11*'yearly data'!AZ$11</f>
        <v>1.456072946311066</v>
      </c>
      <c r="AU119" s="10">
        <f>$C119/'yearly data'!$D$11*'yearly data'!BA$11</f>
        <v>0.53900900840306809</v>
      </c>
      <c r="AV119" s="10">
        <f>$C119/'yearly data'!$D$11*'yearly data'!BB$11</f>
        <v>0.10241171159658294</v>
      </c>
      <c r="AW119" s="10">
        <f>$C119/'yearly data'!$D$11*'yearly data'!BC$11</f>
        <v>2.8447697665717486E-2</v>
      </c>
      <c r="AX119" s="10">
        <f>$C119/'yearly data'!$D$11*'yearly data'!BD$11</f>
        <v>0.56895395331434961</v>
      </c>
    </row>
    <row r="120" spans="1:50">
      <c r="A120" s="11" t="s">
        <v>65</v>
      </c>
      <c r="B120" s="5" t="s">
        <v>3</v>
      </c>
      <c r="C120" s="9">
        <f>'yearly data'!$H$11/3</f>
        <v>99.224820834399793</v>
      </c>
      <c r="D120" s="10">
        <f>$C120/'yearly data'!$D$11*'yearly data'!J$11</f>
        <v>7246.4034209078227</v>
      </c>
      <c r="E120" s="10">
        <f>$C120/'yearly data'!$D$11*'yearly data'!K$11</f>
        <v>5144.9457925144752</v>
      </c>
      <c r="F120" s="10">
        <f>$C120/'yearly data'!$D$11*'yearly data'!L$11</f>
        <v>2204.2885692186887</v>
      </c>
      <c r="G120" s="10">
        <f>$C120/'yearly data'!$D$11*'yearly data'!M$11</f>
        <v>9450.6919901265119</v>
      </c>
      <c r="H120" s="10">
        <f>$C120/'yearly data'!$D$11*'yearly data'!N$11</f>
        <v>1258.1518329199505</v>
      </c>
      <c r="I120" s="10">
        <f>$C120/'yearly data'!$D$11*'yearly data'!O$11</f>
        <v>1208.3646188868311</v>
      </c>
      <c r="J120" s="10">
        <f>$C120/'yearly data'!$D$11*'yearly data'!P$11</f>
        <v>3014.1758061710962</v>
      </c>
      <c r="K120" s="10">
        <f>$C120/'yearly data'!$D$11*'yearly data'!Q$11</f>
        <v>27428.506493189558</v>
      </c>
      <c r="L120" s="10">
        <f>$C120/'yearly data'!$D$11*'yearly data'!R$11</f>
        <v>539.14376065516888</v>
      </c>
      <c r="M120" s="10">
        <f>$C120/'yearly data'!$D$11*'yearly data'!S$11</f>
        <v>621.62336829518006</v>
      </c>
      <c r="N120" s="10">
        <f>$C120/'yearly data'!$D$11*'yearly data'!T$11</f>
        <v>2630.0158510223787</v>
      </c>
      <c r="O120" s="10">
        <f>$C120/'yearly data'!$D$11*'yearly data'!U$11</f>
        <v>991.44718106762127</v>
      </c>
      <c r="P120" s="10">
        <f>$C120/'yearly data'!$D$11*'yearly data'!V$11</f>
        <v>109.83431481646686</v>
      </c>
      <c r="Q120" s="10">
        <f>$C120/'yearly data'!$D$11*'yearly data'!W$11</f>
        <v>2302.6539701341349</v>
      </c>
      <c r="R120" s="10">
        <f>$C120/'yearly data'!$D$11*'yearly data'!X$11</f>
        <v>0</v>
      </c>
      <c r="S120" s="10">
        <f>$C120/'yearly data'!$D$11*'yearly data'!Y$11</f>
        <v>1077.946897561972</v>
      </c>
      <c r="T120" s="10">
        <f>$C120/'yearly data'!$D$11*'yearly data'!Z$11</f>
        <v>595.22315623777138</v>
      </c>
      <c r="U120" s="10">
        <f>$C120/'yearly data'!$D$11*'yearly data'!AA$11</f>
        <v>223.73365590464022</v>
      </c>
      <c r="V120" s="10">
        <f>$C120/'yearly data'!$D$11*'yearly data'!AB$11</f>
        <v>602.37625495345378</v>
      </c>
      <c r="W120" s="10">
        <f>$C120/'yearly data'!$D$11*'yearly data'!AC$11</f>
        <v>0</v>
      </c>
      <c r="X120" s="10">
        <f>$C120/'yearly data'!$D$11*'yearly data'!AD$11</f>
        <v>11716.985310902122</v>
      </c>
      <c r="Y120" s="10">
        <f>$C120/'yearly data'!$D$11*'yearly data'!AE$11</f>
        <v>800.353515116278</v>
      </c>
      <c r="Z120" s="10">
        <f>$C120/'yearly data'!$D$11*'yearly data'!AF$11</f>
        <v>49639.843729856744</v>
      </c>
      <c r="AA120" s="10">
        <f>$C120/'yearly data'!$D$11*'yearly data'!AG$11</f>
        <v>52106.360181663527</v>
      </c>
      <c r="AB120" s="10">
        <f>$C120/'yearly data'!$D$11*'yearly data'!AH$11</f>
        <v>85.548964493417515</v>
      </c>
      <c r="AC120" s="10">
        <f>$C120/'yearly data'!$D$11*'yearly data'!AI$11</f>
        <v>0</v>
      </c>
      <c r="AD120" s="10">
        <f>$C120/'yearly data'!$D$11*'yearly data'!AJ$11</f>
        <v>51.786039105947552</v>
      </c>
      <c r="AE120" s="10">
        <f>$C120/'yearly data'!$D$11*'yearly data'!AK$11</f>
        <v>0</v>
      </c>
      <c r="AF120" s="10">
        <f>$C120/'yearly data'!$D$11*'yearly data'!AL$11</f>
        <v>15803.448420046958</v>
      </c>
      <c r="AG120" s="10">
        <f>$C120/'yearly data'!$D$11*'yearly data'!AM$11</f>
        <v>15940.779680528209</v>
      </c>
      <c r="AH120" s="10">
        <f>$C120/'yearly data'!$D$11*'yearly data'!AN$11</f>
        <v>3.0843293258620013</v>
      </c>
      <c r="AI120" s="10">
        <f>$C120/'yearly data'!$D$11*'yearly data'!AO$11</f>
        <v>1.6655378359654804</v>
      </c>
      <c r="AJ120" s="10">
        <f>$C120/'yearly data'!$D$11*'yearly data'!AP$11</f>
        <v>0.86361221124136023</v>
      </c>
      <c r="AK120" s="10">
        <f>$C120/'yearly data'!$D$11*'yearly data'!AQ$11</f>
        <v>1.2352289775903644</v>
      </c>
      <c r="AL120" s="10">
        <f>$C120/'yearly data'!$D$11*'yearly data'!AR$11</f>
        <v>0.69172822745060414</v>
      </c>
      <c r="AM120" s="10">
        <f>$C120/'yearly data'!$D$11*'yearly data'!AS$11</f>
        <v>0.25939808529397657</v>
      </c>
      <c r="AN120" s="10">
        <f>$C120/'yearly data'!$D$11*'yearly data'!AT$11</f>
        <v>1.123085158897615</v>
      </c>
      <c r="AO120" s="10">
        <f>$C120/'yearly data'!$D$11*'yearly data'!AU$11</f>
        <v>4.3195583034523652</v>
      </c>
      <c r="AP120" s="10">
        <f>$C120/'yearly data'!$D$11*'yearly data'!AV$11</f>
        <v>0.43682188389331983</v>
      </c>
      <c r="AQ120" s="10">
        <f>$C120/'yearly data'!$D$11*'yearly data'!AW$11</f>
        <v>0.65523282583997977</v>
      </c>
      <c r="AR120" s="10">
        <f>$C120/'yearly data'!$D$11*'yearly data'!AX$11</f>
        <v>0.96946759150274053</v>
      </c>
      <c r="AS120" s="10">
        <f>$C120/'yearly data'!$D$11*'yearly data'!AY$11</f>
        <v>0.48286223669441519</v>
      </c>
      <c r="AT120" s="10">
        <f>$C120/'yearly data'!$D$11*'yearly data'!AZ$11</f>
        <v>1.456072946311066</v>
      </c>
      <c r="AU120" s="10">
        <f>$C120/'yearly data'!$D$11*'yearly data'!BA$11</f>
        <v>0.53900900840306809</v>
      </c>
      <c r="AV120" s="10">
        <f>$C120/'yearly data'!$D$11*'yearly data'!BB$11</f>
        <v>0.10241171159658294</v>
      </c>
      <c r="AW120" s="10">
        <f>$C120/'yearly data'!$D$11*'yearly data'!BC$11</f>
        <v>2.8447697665717486E-2</v>
      </c>
      <c r="AX120" s="10">
        <f>$C120/'yearly data'!$D$11*'yearly data'!BD$11</f>
        <v>0.56895395331434961</v>
      </c>
    </row>
    <row r="121" spans="1:50">
      <c r="A121" s="11" t="s">
        <v>66</v>
      </c>
      <c r="B121" s="5" t="s">
        <v>3</v>
      </c>
      <c r="C121" s="9">
        <f>'yearly data'!$H$11/3</f>
        <v>99.224820834399793</v>
      </c>
      <c r="D121" s="10">
        <f>$C121/'yearly data'!$D$11*'yearly data'!J$11</f>
        <v>7246.4034209078227</v>
      </c>
      <c r="E121" s="10">
        <f>$C121/'yearly data'!$D$11*'yearly data'!K$11</f>
        <v>5144.9457925144752</v>
      </c>
      <c r="F121" s="10">
        <f>$C121/'yearly data'!$D$11*'yearly data'!L$11</f>
        <v>2204.2885692186887</v>
      </c>
      <c r="G121" s="10">
        <f>$C121/'yearly data'!$D$11*'yearly data'!M$11</f>
        <v>9450.6919901265119</v>
      </c>
      <c r="H121" s="10">
        <f>$C121/'yearly data'!$D$11*'yearly data'!N$11</f>
        <v>1258.1518329199505</v>
      </c>
      <c r="I121" s="10">
        <f>$C121/'yearly data'!$D$11*'yearly data'!O$11</f>
        <v>1208.3646188868311</v>
      </c>
      <c r="J121" s="10">
        <f>$C121/'yearly data'!$D$11*'yearly data'!P$11</f>
        <v>3014.1758061710962</v>
      </c>
      <c r="K121" s="10">
        <f>$C121/'yearly data'!$D$11*'yearly data'!Q$11</f>
        <v>27428.506493189558</v>
      </c>
      <c r="L121" s="10">
        <f>$C121/'yearly data'!$D$11*'yearly data'!R$11</f>
        <v>539.14376065516888</v>
      </c>
      <c r="M121" s="10">
        <f>$C121/'yearly data'!$D$11*'yearly data'!S$11</f>
        <v>621.62336829518006</v>
      </c>
      <c r="N121" s="10">
        <f>$C121/'yearly data'!$D$11*'yearly data'!T$11</f>
        <v>2630.0158510223787</v>
      </c>
      <c r="O121" s="10">
        <f>$C121/'yearly data'!$D$11*'yearly data'!U$11</f>
        <v>991.44718106762127</v>
      </c>
      <c r="P121" s="10">
        <f>$C121/'yearly data'!$D$11*'yearly data'!V$11</f>
        <v>109.83431481646686</v>
      </c>
      <c r="Q121" s="10">
        <f>$C121/'yearly data'!$D$11*'yearly data'!W$11</f>
        <v>2302.6539701341349</v>
      </c>
      <c r="R121" s="10">
        <f>$C121/'yearly data'!$D$11*'yearly data'!X$11</f>
        <v>0</v>
      </c>
      <c r="S121" s="10">
        <f>$C121/'yearly data'!$D$11*'yearly data'!Y$11</f>
        <v>1077.946897561972</v>
      </c>
      <c r="T121" s="10">
        <f>$C121/'yearly data'!$D$11*'yearly data'!Z$11</f>
        <v>595.22315623777138</v>
      </c>
      <c r="U121" s="10">
        <f>$C121/'yearly data'!$D$11*'yearly data'!AA$11</f>
        <v>223.73365590464022</v>
      </c>
      <c r="V121" s="10">
        <f>$C121/'yearly data'!$D$11*'yearly data'!AB$11</f>
        <v>602.37625495345378</v>
      </c>
      <c r="W121" s="10">
        <f>$C121/'yearly data'!$D$11*'yearly data'!AC$11</f>
        <v>0</v>
      </c>
      <c r="X121" s="10">
        <f>$C121/'yearly data'!$D$11*'yearly data'!AD$11</f>
        <v>11716.985310902122</v>
      </c>
      <c r="Y121" s="10">
        <f>$C121/'yearly data'!$D$11*'yearly data'!AE$11</f>
        <v>800.353515116278</v>
      </c>
      <c r="Z121" s="10">
        <f>$C121/'yearly data'!$D$11*'yearly data'!AF$11</f>
        <v>49639.843729856744</v>
      </c>
      <c r="AA121" s="10">
        <f>$C121/'yearly data'!$D$11*'yearly data'!AG$11</f>
        <v>52106.360181663527</v>
      </c>
      <c r="AB121" s="10">
        <f>$C121/'yearly data'!$D$11*'yearly data'!AH$11</f>
        <v>85.548964493417515</v>
      </c>
      <c r="AC121" s="10">
        <f>$C121/'yearly data'!$D$11*'yearly data'!AI$11</f>
        <v>0</v>
      </c>
      <c r="AD121" s="10">
        <f>$C121/'yearly data'!$D$11*'yearly data'!AJ$11</f>
        <v>51.786039105947552</v>
      </c>
      <c r="AE121" s="10">
        <f>$C121/'yearly data'!$D$11*'yearly data'!AK$11</f>
        <v>0</v>
      </c>
      <c r="AF121" s="10">
        <f>$C121/'yearly data'!$D$11*'yearly data'!AL$11</f>
        <v>15803.448420046958</v>
      </c>
      <c r="AG121" s="10">
        <f>$C121/'yearly data'!$D$11*'yearly data'!AM$11</f>
        <v>15940.779680528209</v>
      </c>
      <c r="AH121" s="10">
        <f>$C121/'yearly data'!$D$11*'yearly data'!AN$11</f>
        <v>3.0843293258620013</v>
      </c>
      <c r="AI121" s="10">
        <f>$C121/'yearly data'!$D$11*'yearly data'!AO$11</f>
        <v>1.6655378359654804</v>
      </c>
      <c r="AJ121" s="10">
        <f>$C121/'yearly data'!$D$11*'yearly data'!AP$11</f>
        <v>0.86361221124136023</v>
      </c>
      <c r="AK121" s="10">
        <f>$C121/'yearly data'!$D$11*'yearly data'!AQ$11</f>
        <v>1.2352289775903644</v>
      </c>
      <c r="AL121" s="10">
        <f>$C121/'yearly data'!$D$11*'yearly data'!AR$11</f>
        <v>0.69172822745060414</v>
      </c>
      <c r="AM121" s="10">
        <f>$C121/'yearly data'!$D$11*'yearly data'!AS$11</f>
        <v>0.25939808529397657</v>
      </c>
      <c r="AN121" s="10">
        <f>$C121/'yearly data'!$D$11*'yearly data'!AT$11</f>
        <v>1.123085158897615</v>
      </c>
      <c r="AO121" s="10">
        <f>$C121/'yearly data'!$D$11*'yearly data'!AU$11</f>
        <v>4.3195583034523652</v>
      </c>
      <c r="AP121" s="10">
        <f>$C121/'yearly data'!$D$11*'yearly data'!AV$11</f>
        <v>0.43682188389331983</v>
      </c>
      <c r="AQ121" s="10">
        <f>$C121/'yearly data'!$D$11*'yearly data'!AW$11</f>
        <v>0.65523282583997977</v>
      </c>
      <c r="AR121" s="10">
        <f>$C121/'yearly data'!$D$11*'yearly data'!AX$11</f>
        <v>0.96946759150274053</v>
      </c>
      <c r="AS121" s="10">
        <f>$C121/'yearly data'!$D$11*'yearly data'!AY$11</f>
        <v>0.48286223669441519</v>
      </c>
      <c r="AT121" s="10">
        <f>$C121/'yearly data'!$D$11*'yearly data'!AZ$11</f>
        <v>1.456072946311066</v>
      </c>
      <c r="AU121" s="10">
        <f>$C121/'yearly data'!$D$11*'yearly data'!BA$11</f>
        <v>0.53900900840306809</v>
      </c>
      <c r="AV121" s="10">
        <f>$C121/'yearly data'!$D$11*'yearly data'!BB$11</f>
        <v>0.10241171159658294</v>
      </c>
      <c r="AW121" s="10">
        <f>$C121/'yearly data'!$D$11*'yearly data'!BC$11</f>
        <v>2.8447697665717486E-2</v>
      </c>
      <c r="AX121" s="10">
        <f>$C121/'yearly data'!$D$11*'yearly data'!BD$11</f>
        <v>0.56895395331434961</v>
      </c>
    </row>
    <row r="122" spans="1:50">
      <c r="A122" s="11" t="s">
        <v>67</v>
      </c>
      <c r="B122" s="5" t="s">
        <v>3</v>
      </c>
      <c r="C122" s="9">
        <f>'yearly data'!$E$12/3</f>
        <v>102.8046818195253</v>
      </c>
      <c r="D122" s="10">
        <f>$C122/'yearly data'!$D$12*'yearly data'!J$12</f>
        <v>6767.0014577680913</v>
      </c>
      <c r="E122" s="10">
        <f>$C122/'yearly data'!$D$12*'yearly data'!K$12</f>
        <v>4669.231394995616</v>
      </c>
      <c r="F122" s="10">
        <f>$C122/'yearly data'!$D$12*'yearly data'!L$12</f>
        <v>2047.0727648792574</v>
      </c>
      <c r="G122" s="10">
        <f>$C122/'yearly data'!$D$12*'yearly data'!M$12</f>
        <v>8814.0742226473485</v>
      </c>
      <c r="H122" s="10">
        <f>$C122/'yearly data'!$D$12*'yearly data'!N$12</f>
        <v>1239.6587758657886</v>
      </c>
      <c r="I122" s="10">
        <f>$C122/'yearly data'!$D$12*'yearly data'!O$12</f>
        <v>1171.9137996146476</v>
      </c>
      <c r="J122" s="10">
        <f>$C122/'yearly data'!$D$12*'yearly data'!P$12</f>
        <v>2752.2572852919184</v>
      </c>
      <c r="K122" s="10">
        <f>$C122/'yearly data'!$D$12*'yearly data'!Q$12</f>
        <v>26105.118005961693</v>
      </c>
      <c r="L122" s="10">
        <f>$C122/'yearly data'!$D$12*'yearly data'!R$12</f>
        <v>437.60424580900258</v>
      </c>
      <c r="M122" s="10">
        <f>$C122/'yearly data'!$D$12*'yearly data'!S$12</f>
        <v>555.76351221967423</v>
      </c>
      <c r="N122" s="10">
        <f>$C122/'yearly data'!$D$12*'yearly data'!T$12</f>
        <v>2454.3881079904913</v>
      </c>
      <c r="O122" s="10">
        <f>$C122/'yearly data'!$D$12*'yearly data'!U$12</f>
        <v>913.65155464260829</v>
      </c>
      <c r="P122" s="10">
        <f>$C122/'yearly data'!$D$12*'yearly data'!V$12</f>
        <v>14.24590179443055</v>
      </c>
      <c r="Q122" s="10">
        <f>$C122/'yearly data'!$D$12*'yearly data'!W$12</f>
        <v>2309.7959192535259</v>
      </c>
      <c r="R122" s="10">
        <f>$C122/'yearly data'!$D$12*'yearly data'!X$12</f>
        <v>0</v>
      </c>
      <c r="S122" s="10">
        <f>$C122/'yearly data'!$D$12*'yearly data'!Y$12</f>
        <v>1485.4545301689493</v>
      </c>
      <c r="T122" s="10">
        <f>$C122/'yearly data'!$D$12*'yearly data'!Z$12</f>
        <v>522.9770662721246</v>
      </c>
      <c r="U122" s="10">
        <f>$C122/'yearly data'!$D$12*'yearly data'!AA$12</f>
        <v>197.13257449581383</v>
      </c>
      <c r="V122" s="10">
        <f>$C122/'yearly data'!$D$12*'yearly data'!AB$12</f>
        <v>597.84322462214539</v>
      </c>
      <c r="W122" s="10">
        <f>$C122/'yearly data'!$D$12*'yearly data'!AC$12</f>
        <v>0</v>
      </c>
      <c r="X122" s="10">
        <f>$C122/'yearly data'!$D$12*'yearly data'!AD$12</f>
        <v>10286.821705573788</v>
      </c>
      <c r="Y122" s="10">
        <f>$C122/'yearly data'!$D$12*'yearly data'!AE$12</f>
        <v>950.46732319851549</v>
      </c>
      <c r="Z122" s="10">
        <f>$C122/'yearly data'!$D$12*'yearly data'!AF$12</f>
        <v>46831.263672002766</v>
      </c>
      <c r="AA122" s="10">
        <f>$C122/'yearly data'!$D$12*'yearly data'!AG$12</f>
        <v>49242.836247483203</v>
      </c>
      <c r="AB122" s="10">
        <f>$C122/'yearly data'!$D$12*'yearly data'!AH$12</f>
        <v>79.967372749715068</v>
      </c>
      <c r="AC122" s="10">
        <f>$C122/'yearly data'!$D$12*'yearly data'!AI$12</f>
        <v>26.38923300740597</v>
      </c>
      <c r="AD122" s="10">
        <f>$C122/'yearly data'!$D$12*'yearly data'!AJ$12</f>
        <v>65.997403495628589</v>
      </c>
      <c r="AE122" s="10">
        <f>$C122/'yearly data'!$D$12*'yearly data'!AK$12</f>
        <v>27.718909468164007</v>
      </c>
      <c r="AF122" s="10">
        <f>$C122/'yearly data'!$D$12*'yearly data'!AL$12</f>
        <v>14039.766036406842</v>
      </c>
      <c r="AG122" s="10">
        <f>$C122/'yearly data'!$D$12*'yearly data'!AM$12</f>
        <v>14185.730812652186</v>
      </c>
      <c r="AH122" s="10">
        <f>$C122/'yearly data'!$D$12*'yearly data'!AN$12</f>
        <v>2.9574308170210921</v>
      </c>
      <c r="AI122" s="10">
        <f>$C122/'yearly data'!$D$12*'yearly data'!AO$12</f>
        <v>1.5970126411913899</v>
      </c>
      <c r="AJ122" s="10">
        <f>$C122/'yearly data'!$D$12*'yearly data'!AP$12</f>
        <v>0.88722924510632772</v>
      </c>
      <c r="AK122" s="10">
        <f>$C122/'yearly data'!$D$12*'yearly data'!AQ$12</f>
        <v>0.96576389120425621</v>
      </c>
      <c r="AL122" s="10">
        <f>$C122/'yearly data'!$D$12*'yearly data'!AR$12</f>
        <v>0.56014305689846866</v>
      </c>
      <c r="AM122" s="10">
        <f>$C122/'yearly data'!$D$12*'yearly data'!AS$12</f>
        <v>0.21246805606493638</v>
      </c>
      <c r="AN122" s="10">
        <f>$C122/'yearly data'!$D$12*'yearly data'!AT$12</f>
        <v>1.0975039912351958</v>
      </c>
      <c r="AO122" s="10">
        <f>$C122/'yearly data'!$D$12*'yearly data'!AU$12</f>
        <v>3.9196571115542707</v>
      </c>
      <c r="AP122" s="10">
        <f>$C122/'yearly data'!$D$12*'yearly data'!AV$12</f>
        <v>0.39702447439506844</v>
      </c>
      <c r="AQ122" s="10">
        <f>$C122/'yearly data'!$D$12*'yearly data'!AW$12</f>
        <v>0.62976295938528093</v>
      </c>
      <c r="AR122" s="10">
        <f>$C122/'yearly data'!$D$12*'yearly data'!AX$12</f>
        <v>0.95515110119102264</v>
      </c>
      <c r="AS122" s="10">
        <f>$C122/'yearly data'!$D$12*'yearly data'!AY$12</f>
        <v>0.4068236171739541</v>
      </c>
      <c r="AT122" s="10">
        <f>$C122/'yearly data'!$D$12*'yearly data'!AZ$12</f>
        <v>1.3690499117071324</v>
      </c>
      <c r="AU122" s="10">
        <f>$C122/'yearly data'!$D$12*'yearly data'!BA$12</f>
        <v>0.54478988734599065</v>
      </c>
      <c r="AV122" s="10">
        <f>$C122/'yearly data'!$D$12*'yearly data'!BB$12</f>
        <v>0.10379308632942447</v>
      </c>
      <c r="AW122" s="10">
        <f>$C122/'yearly data'!$D$12*'yearly data'!BC$12</f>
        <v>2.8831412869284572E-2</v>
      </c>
      <c r="AX122" s="10">
        <f>$C122/'yearly data'!$D$12*'yearly data'!BD$12</f>
        <v>0.57662825738569146</v>
      </c>
    </row>
    <row r="123" spans="1:50">
      <c r="A123" s="11" t="s">
        <v>68</v>
      </c>
      <c r="B123" s="5" t="s">
        <v>3</v>
      </c>
      <c r="C123" s="9">
        <f>'yearly data'!$E$12/3</f>
        <v>102.8046818195253</v>
      </c>
      <c r="D123" s="10">
        <f>$C123/'yearly data'!$D$12*'yearly data'!J$12</f>
        <v>6767.0014577680913</v>
      </c>
      <c r="E123" s="10">
        <f>$C123/'yearly data'!$D$12*'yearly data'!K$12</f>
        <v>4669.231394995616</v>
      </c>
      <c r="F123" s="10">
        <f>$C123/'yearly data'!$D$12*'yearly data'!L$12</f>
        <v>2047.0727648792574</v>
      </c>
      <c r="G123" s="10">
        <f>$C123/'yearly data'!$D$12*'yearly data'!M$12</f>
        <v>8814.0742226473485</v>
      </c>
      <c r="H123" s="10">
        <f>$C123/'yearly data'!$D$12*'yearly data'!N$12</f>
        <v>1239.6587758657886</v>
      </c>
      <c r="I123" s="10">
        <f>$C123/'yearly data'!$D$12*'yearly data'!O$12</f>
        <v>1171.9137996146476</v>
      </c>
      <c r="J123" s="10">
        <f>$C123/'yearly data'!$D$12*'yearly data'!P$12</f>
        <v>2752.2572852919184</v>
      </c>
      <c r="K123" s="10">
        <f>$C123/'yearly data'!$D$12*'yearly data'!Q$12</f>
        <v>26105.118005961693</v>
      </c>
      <c r="L123" s="10">
        <f>$C123/'yearly data'!$D$12*'yearly data'!R$12</f>
        <v>437.60424580900258</v>
      </c>
      <c r="M123" s="10">
        <f>$C123/'yearly data'!$D$12*'yearly data'!S$12</f>
        <v>555.76351221967423</v>
      </c>
      <c r="N123" s="10">
        <f>$C123/'yearly data'!$D$12*'yearly data'!T$12</f>
        <v>2454.3881079904913</v>
      </c>
      <c r="O123" s="10">
        <f>$C123/'yearly data'!$D$12*'yearly data'!U$12</f>
        <v>913.65155464260829</v>
      </c>
      <c r="P123" s="10">
        <f>$C123/'yearly data'!$D$12*'yearly data'!V$12</f>
        <v>14.24590179443055</v>
      </c>
      <c r="Q123" s="10">
        <f>$C123/'yearly data'!$D$12*'yearly data'!W$12</f>
        <v>2309.7959192535259</v>
      </c>
      <c r="R123" s="10">
        <f>$C123/'yearly data'!$D$12*'yearly data'!X$12</f>
        <v>0</v>
      </c>
      <c r="S123" s="10">
        <f>$C123/'yearly data'!$D$12*'yearly data'!Y$12</f>
        <v>1485.4545301689493</v>
      </c>
      <c r="T123" s="10">
        <f>$C123/'yearly data'!$D$12*'yearly data'!Z$12</f>
        <v>522.9770662721246</v>
      </c>
      <c r="U123" s="10">
        <f>$C123/'yearly data'!$D$12*'yearly data'!AA$12</f>
        <v>197.13257449581383</v>
      </c>
      <c r="V123" s="10">
        <f>$C123/'yearly data'!$D$12*'yearly data'!AB$12</f>
        <v>597.84322462214539</v>
      </c>
      <c r="W123" s="10">
        <f>$C123/'yearly data'!$D$12*'yearly data'!AC$12</f>
        <v>0</v>
      </c>
      <c r="X123" s="10">
        <f>$C123/'yearly data'!$D$12*'yearly data'!AD$12</f>
        <v>10286.821705573788</v>
      </c>
      <c r="Y123" s="10">
        <f>$C123/'yearly data'!$D$12*'yearly data'!AE$12</f>
        <v>950.46732319851549</v>
      </c>
      <c r="Z123" s="10">
        <f>$C123/'yearly data'!$D$12*'yearly data'!AF$12</f>
        <v>46831.263672002766</v>
      </c>
      <c r="AA123" s="10">
        <f>$C123/'yearly data'!$D$12*'yearly data'!AG$12</f>
        <v>49242.836247483203</v>
      </c>
      <c r="AB123" s="10">
        <f>$C123/'yearly data'!$D$12*'yearly data'!AH$12</f>
        <v>79.967372749715068</v>
      </c>
      <c r="AC123" s="10">
        <f>$C123/'yearly data'!$D$12*'yearly data'!AI$12</f>
        <v>26.38923300740597</v>
      </c>
      <c r="AD123" s="10">
        <f>$C123/'yearly data'!$D$12*'yearly data'!AJ$12</f>
        <v>65.997403495628589</v>
      </c>
      <c r="AE123" s="10">
        <f>$C123/'yearly data'!$D$12*'yearly data'!AK$12</f>
        <v>27.718909468164007</v>
      </c>
      <c r="AF123" s="10">
        <f>$C123/'yearly data'!$D$12*'yearly data'!AL$12</f>
        <v>14039.766036406842</v>
      </c>
      <c r="AG123" s="10">
        <f>$C123/'yearly data'!$D$12*'yearly data'!AM$12</f>
        <v>14185.730812652186</v>
      </c>
      <c r="AH123" s="10">
        <f>$C123/'yearly data'!$D$12*'yearly data'!AN$12</f>
        <v>2.9574308170210921</v>
      </c>
      <c r="AI123" s="10">
        <f>$C123/'yearly data'!$D$12*'yearly data'!AO$12</f>
        <v>1.5970126411913899</v>
      </c>
      <c r="AJ123" s="10">
        <f>$C123/'yearly data'!$D$12*'yearly data'!AP$12</f>
        <v>0.88722924510632772</v>
      </c>
      <c r="AK123" s="10">
        <f>$C123/'yearly data'!$D$12*'yearly data'!AQ$12</f>
        <v>0.96576389120425621</v>
      </c>
      <c r="AL123" s="10">
        <f>$C123/'yearly data'!$D$12*'yearly data'!AR$12</f>
        <v>0.56014305689846866</v>
      </c>
      <c r="AM123" s="10">
        <f>$C123/'yearly data'!$D$12*'yearly data'!AS$12</f>
        <v>0.21246805606493638</v>
      </c>
      <c r="AN123" s="10">
        <f>$C123/'yearly data'!$D$12*'yearly data'!AT$12</f>
        <v>1.0975039912351958</v>
      </c>
      <c r="AO123" s="10">
        <f>$C123/'yearly data'!$D$12*'yearly data'!AU$12</f>
        <v>3.9196571115542707</v>
      </c>
      <c r="AP123" s="10">
        <f>$C123/'yearly data'!$D$12*'yearly data'!AV$12</f>
        <v>0.39702447439506844</v>
      </c>
      <c r="AQ123" s="10">
        <f>$C123/'yearly data'!$D$12*'yearly data'!AW$12</f>
        <v>0.62976295938528093</v>
      </c>
      <c r="AR123" s="10">
        <f>$C123/'yearly data'!$D$12*'yearly data'!AX$12</f>
        <v>0.95515110119102264</v>
      </c>
      <c r="AS123" s="10">
        <f>$C123/'yearly data'!$D$12*'yearly data'!AY$12</f>
        <v>0.4068236171739541</v>
      </c>
      <c r="AT123" s="10">
        <f>$C123/'yearly data'!$D$12*'yearly data'!AZ$12</f>
        <v>1.3690499117071324</v>
      </c>
      <c r="AU123" s="10">
        <f>$C123/'yearly data'!$D$12*'yearly data'!BA$12</f>
        <v>0.54478988734599065</v>
      </c>
      <c r="AV123" s="10">
        <f>$C123/'yearly data'!$D$12*'yearly data'!BB$12</f>
        <v>0.10379308632942447</v>
      </c>
      <c r="AW123" s="10">
        <f>$C123/'yearly data'!$D$12*'yearly data'!BC$12</f>
        <v>2.8831412869284572E-2</v>
      </c>
      <c r="AX123" s="10">
        <f>$C123/'yearly data'!$D$12*'yearly data'!BD$12</f>
        <v>0.57662825738569146</v>
      </c>
    </row>
    <row r="124" spans="1:50">
      <c r="A124" s="11" t="s">
        <v>69</v>
      </c>
      <c r="B124" s="5" t="s">
        <v>3</v>
      </c>
      <c r="C124" s="9">
        <f>'yearly data'!$E$12/3</f>
        <v>102.8046818195253</v>
      </c>
      <c r="D124" s="10">
        <f>$C124/'yearly data'!$D$12*'yearly data'!J$12</f>
        <v>6767.0014577680913</v>
      </c>
      <c r="E124" s="10">
        <f>$C124/'yearly data'!$D$12*'yearly data'!K$12</f>
        <v>4669.231394995616</v>
      </c>
      <c r="F124" s="10">
        <f>$C124/'yearly data'!$D$12*'yearly data'!L$12</f>
        <v>2047.0727648792574</v>
      </c>
      <c r="G124" s="10">
        <f>$C124/'yearly data'!$D$12*'yearly data'!M$12</f>
        <v>8814.0742226473485</v>
      </c>
      <c r="H124" s="10">
        <f>$C124/'yearly data'!$D$12*'yearly data'!N$12</f>
        <v>1239.6587758657886</v>
      </c>
      <c r="I124" s="10">
        <f>$C124/'yearly data'!$D$12*'yearly data'!O$12</f>
        <v>1171.9137996146476</v>
      </c>
      <c r="J124" s="10">
        <f>$C124/'yearly data'!$D$12*'yearly data'!P$12</f>
        <v>2752.2572852919184</v>
      </c>
      <c r="K124" s="10">
        <f>$C124/'yearly data'!$D$12*'yearly data'!Q$12</f>
        <v>26105.118005961693</v>
      </c>
      <c r="L124" s="10">
        <f>$C124/'yearly data'!$D$12*'yearly data'!R$12</f>
        <v>437.60424580900258</v>
      </c>
      <c r="M124" s="10">
        <f>$C124/'yearly data'!$D$12*'yearly data'!S$12</f>
        <v>555.76351221967423</v>
      </c>
      <c r="N124" s="10">
        <f>$C124/'yearly data'!$D$12*'yearly data'!T$12</f>
        <v>2454.3881079904913</v>
      </c>
      <c r="O124" s="10">
        <f>$C124/'yearly data'!$D$12*'yearly data'!U$12</f>
        <v>913.65155464260829</v>
      </c>
      <c r="P124" s="10">
        <f>$C124/'yearly data'!$D$12*'yearly data'!V$12</f>
        <v>14.24590179443055</v>
      </c>
      <c r="Q124" s="10">
        <f>$C124/'yearly data'!$D$12*'yearly data'!W$12</f>
        <v>2309.7959192535259</v>
      </c>
      <c r="R124" s="10">
        <f>$C124/'yearly data'!$D$12*'yearly data'!X$12</f>
        <v>0</v>
      </c>
      <c r="S124" s="10">
        <f>$C124/'yearly data'!$D$12*'yearly data'!Y$12</f>
        <v>1485.4545301689493</v>
      </c>
      <c r="T124" s="10">
        <f>$C124/'yearly data'!$D$12*'yearly data'!Z$12</f>
        <v>522.9770662721246</v>
      </c>
      <c r="U124" s="10">
        <f>$C124/'yearly data'!$D$12*'yearly data'!AA$12</f>
        <v>197.13257449581383</v>
      </c>
      <c r="V124" s="10">
        <f>$C124/'yearly data'!$D$12*'yearly data'!AB$12</f>
        <v>597.84322462214539</v>
      </c>
      <c r="W124" s="10">
        <f>$C124/'yearly data'!$D$12*'yearly data'!AC$12</f>
        <v>0</v>
      </c>
      <c r="X124" s="10">
        <f>$C124/'yearly data'!$D$12*'yearly data'!AD$12</f>
        <v>10286.821705573788</v>
      </c>
      <c r="Y124" s="10">
        <f>$C124/'yearly data'!$D$12*'yearly data'!AE$12</f>
        <v>950.46732319851549</v>
      </c>
      <c r="Z124" s="10">
        <f>$C124/'yearly data'!$D$12*'yearly data'!AF$12</f>
        <v>46831.263672002766</v>
      </c>
      <c r="AA124" s="10">
        <f>$C124/'yearly data'!$D$12*'yearly data'!AG$12</f>
        <v>49242.836247483203</v>
      </c>
      <c r="AB124" s="10">
        <f>$C124/'yearly data'!$D$12*'yearly data'!AH$12</f>
        <v>79.967372749715068</v>
      </c>
      <c r="AC124" s="10">
        <f>$C124/'yearly data'!$D$12*'yearly data'!AI$12</f>
        <v>26.38923300740597</v>
      </c>
      <c r="AD124" s="10">
        <f>$C124/'yearly data'!$D$12*'yearly data'!AJ$12</f>
        <v>65.997403495628589</v>
      </c>
      <c r="AE124" s="10">
        <f>$C124/'yearly data'!$D$12*'yearly data'!AK$12</f>
        <v>27.718909468164007</v>
      </c>
      <c r="AF124" s="10">
        <f>$C124/'yearly data'!$D$12*'yearly data'!AL$12</f>
        <v>14039.766036406842</v>
      </c>
      <c r="AG124" s="10">
        <f>$C124/'yearly data'!$D$12*'yearly data'!AM$12</f>
        <v>14185.730812652186</v>
      </c>
      <c r="AH124" s="10">
        <f>$C124/'yearly data'!$D$12*'yearly data'!AN$12</f>
        <v>2.9574308170210921</v>
      </c>
      <c r="AI124" s="10">
        <f>$C124/'yearly data'!$D$12*'yearly data'!AO$12</f>
        <v>1.5970126411913899</v>
      </c>
      <c r="AJ124" s="10">
        <f>$C124/'yearly data'!$D$12*'yearly data'!AP$12</f>
        <v>0.88722924510632772</v>
      </c>
      <c r="AK124" s="10">
        <f>$C124/'yearly data'!$D$12*'yearly data'!AQ$12</f>
        <v>0.96576389120425621</v>
      </c>
      <c r="AL124" s="10">
        <f>$C124/'yearly data'!$D$12*'yearly data'!AR$12</f>
        <v>0.56014305689846866</v>
      </c>
      <c r="AM124" s="10">
        <f>$C124/'yearly data'!$D$12*'yearly data'!AS$12</f>
        <v>0.21246805606493638</v>
      </c>
      <c r="AN124" s="10">
        <f>$C124/'yearly data'!$D$12*'yearly data'!AT$12</f>
        <v>1.0975039912351958</v>
      </c>
      <c r="AO124" s="10">
        <f>$C124/'yearly data'!$D$12*'yearly data'!AU$12</f>
        <v>3.9196571115542707</v>
      </c>
      <c r="AP124" s="10">
        <f>$C124/'yearly data'!$D$12*'yearly data'!AV$12</f>
        <v>0.39702447439506844</v>
      </c>
      <c r="AQ124" s="10">
        <f>$C124/'yearly data'!$D$12*'yearly data'!AW$12</f>
        <v>0.62976295938528093</v>
      </c>
      <c r="AR124" s="10">
        <f>$C124/'yearly data'!$D$12*'yearly data'!AX$12</f>
        <v>0.95515110119102264</v>
      </c>
      <c r="AS124" s="10">
        <f>$C124/'yearly data'!$D$12*'yearly data'!AY$12</f>
        <v>0.4068236171739541</v>
      </c>
      <c r="AT124" s="10">
        <f>$C124/'yearly data'!$D$12*'yearly data'!AZ$12</f>
        <v>1.3690499117071324</v>
      </c>
      <c r="AU124" s="10">
        <f>$C124/'yearly data'!$D$12*'yearly data'!BA$12</f>
        <v>0.54478988734599065</v>
      </c>
      <c r="AV124" s="10">
        <f>$C124/'yearly data'!$D$12*'yearly data'!BB$12</f>
        <v>0.10379308632942447</v>
      </c>
      <c r="AW124" s="10">
        <f>$C124/'yearly data'!$D$12*'yearly data'!BC$12</f>
        <v>2.8831412869284572E-2</v>
      </c>
      <c r="AX124" s="10">
        <f>$C124/'yearly data'!$D$12*'yearly data'!BD$12</f>
        <v>0.57662825738569146</v>
      </c>
    </row>
    <row r="125" spans="1:50">
      <c r="A125" s="11" t="s">
        <v>70</v>
      </c>
      <c r="B125" s="5" t="s">
        <v>3</v>
      </c>
      <c r="C125" s="9">
        <f>'yearly data'!$F$12/3</f>
        <v>101.5648232987517</v>
      </c>
      <c r="D125" s="10">
        <f>$C125/'yearly data'!$D$12*'yearly data'!J$12</f>
        <v>6685.389178356244</v>
      </c>
      <c r="E125" s="10">
        <f>$C125/'yearly data'!$D$12*'yearly data'!K$12</f>
        <v>4612.9189175083375</v>
      </c>
      <c r="F125" s="10">
        <f>$C125/'yearly data'!$D$12*'yearly data'!L$12</f>
        <v>2022.3843891627239</v>
      </c>
      <c r="G125" s="10">
        <f>$C125/'yearly data'!$D$12*'yearly data'!M$12</f>
        <v>8707.7735675189688</v>
      </c>
      <c r="H125" s="10">
        <f>$C125/'yearly data'!$D$12*'yearly data'!N$12</f>
        <v>1224.7080803438942</v>
      </c>
      <c r="I125" s="10">
        <f>$C125/'yearly data'!$D$12*'yearly data'!O$12</f>
        <v>1157.7801309494873</v>
      </c>
      <c r="J125" s="10">
        <f>$C125/'yearly data'!$D$12*'yearly data'!P$12</f>
        <v>2719.06415063954</v>
      </c>
      <c r="K125" s="10">
        <f>$C125/'yearly data'!$D$12*'yearly data'!Q$12</f>
        <v>25790.281634479001</v>
      </c>
      <c r="L125" s="10">
        <f>$C125/'yearly data'!$D$12*'yearly data'!R$12</f>
        <v>432.32659363120115</v>
      </c>
      <c r="M125" s="10">
        <f>$C125/'yearly data'!$D$12*'yearly data'!S$12</f>
        <v>549.06082014412959</v>
      </c>
      <c r="N125" s="10">
        <f>$C125/'yearly data'!$D$12*'yearly data'!T$12</f>
        <v>2424.7873742970633</v>
      </c>
      <c r="O125" s="10">
        <f>$C125/'yearly data'!$D$12*'yearly data'!U$12</f>
        <v>902.63261421117613</v>
      </c>
      <c r="P125" s="10">
        <f>$C125/'yearly data'!$D$12*'yearly data'!V$12</f>
        <v>14.07409149928333</v>
      </c>
      <c r="Q125" s="10">
        <f>$C125/'yearly data'!$D$12*'yearly data'!W$12</f>
        <v>2281.9390152580249</v>
      </c>
      <c r="R125" s="10">
        <f>$C125/'yearly data'!$D$12*'yearly data'!X$12</f>
        <v>0</v>
      </c>
      <c r="S125" s="10">
        <f>$C125/'yearly data'!$D$12*'yearly data'!Y$12</f>
        <v>1467.5394564208011</v>
      </c>
      <c r="T125" s="10">
        <f>$C125/'yearly data'!$D$12*'yearly data'!Z$12</f>
        <v>516.66978959648668</v>
      </c>
      <c r="U125" s="10">
        <f>$C125/'yearly data'!$D$12*'yearly data'!AA$12</f>
        <v>194.75509033959858</v>
      </c>
      <c r="V125" s="10">
        <f>$C125/'yearly data'!$D$12*'yearly data'!AB$12</f>
        <v>590.6330372744934</v>
      </c>
      <c r="W125" s="10">
        <f>$C125/'yearly data'!$D$12*'yearly data'!AC$12</f>
        <v>0</v>
      </c>
      <c r="X125" s="10">
        <f>$C125/'yearly data'!$D$12*'yearly data'!AD$12</f>
        <v>10162.759227896704</v>
      </c>
      <c r="Y125" s="10">
        <f>$C125/'yearly data'!$D$12*'yearly data'!AE$12</f>
        <v>939.0043724016507</v>
      </c>
      <c r="Z125" s="10">
        <f>$C125/'yearly data'!$D$12*'yearly data'!AF$12</f>
        <v>46266.463117449617</v>
      </c>
      <c r="AA125" s="10">
        <f>$C125/'yearly data'!$D$12*'yearly data'!AG$12</f>
        <v>48648.951328742995</v>
      </c>
      <c r="AB125" s="10">
        <f>$C125/'yearly data'!$D$12*'yearly data'!AH$12</f>
        <v>79.002939742065962</v>
      </c>
      <c r="AC125" s="10">
        <f>$C125/'yearly data'!$D$12*'yearly data'!AI$12</f>
        <v>26.070970114881767</v>
      </c>
      <c r="AD125" s="10">
        <f>$C125/'yearly data'!$D$12*'yearly data'!AJ$12</f>
        <v>65.201452945276827</v>
      </c>
      <c r="AE125" s="10">
        <f>$C125/'yearly data'!$D$12*'yearly data'!AK$12</f>
        <v>27.384610237016272</v>
      </c>
      <c r="AF125" s="10">
        <f>$C125/'yearly data'!$D$12*'yearly data'!AL$12</f>
        <v>13870.441806791836</v>
      </c>
      <c r="AG125" s="10">
        <f>$C125/'yearly data'!$D$12*'yearly data'!AM$12</f>
        <v>14014.646199479179</v>
      </c>
      <c r="AH125" s="10">
        <f>$C125/'yearly data'!$D$12*'yearly data'!AN$12</f>
        <v>2.9217632216043863</v>
      </c>
      <c r="AI125" s="10">
        <f>$C125/'yearly data'!$D$12*'yearly data'!AO$12</f>
        <v>1.5777521396663685</v>
      </c>
      <c r="AJ125" s="10">
        <f>$C125/'yearly data'!$D$12*'yearly data'!AP$12</f>
        <v>0.87652896648131584</v>
      </c>
      <c r="AK125" s="10">
        <f>$C125/'yearly data'!$D$12*'yearly data'!AQ$12</f>
        <v>0.954116458729662</v>
      </c>
      <c r="AL125" s="10">
        <f>$C125/'yearly data'!$D$12*'yearly data'!AR$12</f>
        <v>0.55338754606320395</v>
      </c>
      <c r="AM125" s="10">
        <f>$C125/'yearly data'!$D$12*'yearly data'!AS$12</f>
        <v>0.20990562092052564</v>
      </c>
      <c r="AN125" s="10">
        <f>$C125/'yearly data'!$D$12*'yearly data'!AT$12</f>
        <v>1.084267729510221</v>
      </c>
      <c r="AO125" s="10">
        <f>$C125/'yearly data'!$D$12*'yearly data'!AU$12</f>
        <v>3.8723847482507892</v>
      </c>
      <c r="AP125" s="10">
        <f>$C125/'yearly data'!$D$12*'yearly data'!AV$12</f>
        <v>0.39223622770413913</v>
      </c>
      <c r="AQ125" s="10">
        <f>$C125/'yearly data'!$D$12*'yearly data'!AW$12</f>
        <v>0.62216780946173789</v>
      </c>
      <c r="AR125" s="10">
        <f>$C125/'yearly data'!$D$12*'yearly data'!AX$12</f>
        <v>0.9436316624798855</v>
      </c>
      <c r="AS125" s="10">
        <f>$C125/'yearly data'!$D$12*'yearly data'!AY$12</f>
        <v>0.40191718957476608</v>
      </c>
      <c r="AT125" s="10">
        <f>$C125/'yearly data'!$D$12*'yearly data'!AZ$12</f>
        <v>1.3525387162211691</v>
      </c>
      <c r="AU125" s="10">
        <f>$C125/'yearly data'!$D$12*'yearly data'!BA$12</f>
        <v>0.53821954082186063</v>
      </c>
      <c r="AV125" s="10">
        <f>$C125/'yearly data'!$D$12*'yearly data'!BB$12</f>
        <v>0.10254130732281423</v>
      </c>
      <c r="AW125" s="10">
        <f>$C125/'yearly data'!$D$12*'yearly data'!BC$12</f>
        <v>2.8483696478559507E-2</v>
      </c>
      <c r="AX125" s="10">
        <f>$C125/'yearly data'!$D$12*'yearly data'!BD$12</f>
        <v>0.56967392957119012</v>
      </c>
    </row>
    <row r="126" spans="1:50">
      <c r="A126" s="11" t="s">
        <v>71</v>
      </c>
      <c r="B126" s="5" t="s">
        <v>3</v>
      </c>
      <c r="C126" s="9">
        <f>'yearly data'!$F$12/3</f>
        <v>101.5648232987517</v>
      </c>
      <c r="D126" s="10">
        <f>$C126/'yearly data'!$D$12*'yearly data'!J$12</f>
        <v>6685.389178356244</v>
      </c>
      <c r="E126" s="10">
        <f>$C126/'yearly data'!$D$12*'yearly data'!K$12</f>
        <v>4612.9189175083375</v>
      </c>
      <c r="F126" s="10">
        <f>$C126/'yearly data'!$D$12*'yearly data'!L$12</f>
        <v>2022.3843891627239</v>
      </c>
      <c r="G126" s="10">
        <f>$C126/'yearly data'!$D$12*'yearly data'!M$12</f>
        <v>8707.7735675189688</v>
      </c>
      <c r="H126" s="10">
        <f>$C126/'yearly data'!$D$12*'yearly data'!N$12</f>
        <v>1224.7080803438942</v>
      </c>
      <c r="I126" s="10">
        <f>$C126/'yearly data'!$D$12*'yearly data'!O$12</f>
        <v>1157.7801309494873</v>
      </c>
      <c r="J126" s="10">
        <f>$C126/'yearly data'!$D$12*'yearly data'!P$12</f>
        <v>2719.06415063954</v>
      </c>
      <c r="K126" s="10">
        <f>$C126/'yearly data'!$D$12*'yearly data'!Q$12</f>
        <v>25790.281634479001</v>
      </c>
      <c r="L126" s="10">
        <f>$C126/'yearly data'!$D$12*'yearly data'!R$12</f>
        <v>432.32659363120115</v>
      </c>
      <c r="M126" s="10">
        <f>$C126/'yearly data'!$D$12*'yearly data'!S$12</f>
        <v>549.06082014412959</v>
      </c>
      <c r="N126" s="10">
        <f>$C126/'yearly data'!$D$12*'yearly data'!T$12</f>
        <v>2424.7873742970633</v>
      </c>
      <c r="O126" s="10">
        <f>$C126/'yearly data'!$D$12*'yearly data'!U$12</f>
        <v>902.63261421117613</v>
      </c>
      <c r="P126" s="10">
        <f>$C126/'yearly data'!$D$12*'yearly data'!V$12</f>
        <v>14.07409149928333</v>
      </c>
      <c r="Q126" s="10">
        <f>$C126/'yearly data'!$D$12*'yearly data'!W$12</f>
        <v>2281.9390152580249</v>
      </c>
      <c r="R126" s="10">
        <f>$C126/'yearly data'!$D$12*'yearly data'!X$12</f>
        <v>0</v>
      </c>
      <c r="S126" s="10">
        <f>$C126/'yearly data'!$D$12*'yearly data'!Y$12</f>
        <v>1467.5394564208011</v>
      </c>
      <c r="T126" s="10">
        <f>$C126/'yearly data'!$D$12*'yearly data'!Z$12</f>
        <v>516.66978959648668</v>
      </c>
      <c r="U126" s="10">
        <f>$C126/'yearly data'!$D$12*'yearly data'!AA$12</f>
        <v>194.75509033959858</v>
      </c>
      <c r="V126" s="10">
        <f>$C126/'yearly data'!$D$12*'yearly data'!AB$12</f>
        <v>590.6330372744934</v>
      </c>
      <c r="W126" s="10">
        <f>$C126/'yearly data'!$D$12*'yearly data'!AC$12</f>
        <v>0</v>
      </c>
      <c r="X126" s="10">
        <f>$C126/'yearly data'!$D$12*'yearly data'!AD$12</f>
        <v>10162.759227896704</v>
      </c>
      <c r="Y126" s="10">
        <f>$C126/'yearly data'!$D$12*'yearly data'!AE$12</f>
        <v>939.0043724016507</v>
      </c>
      <c r="Z126" s="10">
        <f>$C126/'yearly data'!$D$12*'yearly data'!AF$12</f>
        <v>46266.463117449617</v>
      </c>
      <c r="AA126" s="10">
        <f>$C126/'yearly data'!$D$12*'yearly data'!AG$12</f>
        <v>48648.951328742995</v>
      </c>
      <c r="AB126" s="10">
        <f>$C126/'yearly data'!$D$12*'yearly data'!AH$12</f>
        <v>79.002939742065962</v>
      </c>
      <c r="AC126" s="10">
        <f>$C126/'yearly data'!$D$12*'yearly data'!AI$12</f>
        <v>26.070970114881767</v>
      </c>
      <c r="AD126" s="10">
        <f>$C126/'yearly data'!$D$12*'yearly data'!AJ$12</f>
        <v>65.201452945276827</v>
      </c>
      <c r="AE126" s="10">
        <f>$C126/'yearly data'!$D$12*'yearly data'!AK$12</f>
        <v>27.384610237016272</v>
      </c>
      <c r="AF126" s="10">
        <f>$C126/'yearly data'!$D$12*'yearly data'!AL$12</f>
        <v>13870.441806791836</v>
      </c>
      <c r="AG126" s="10">
        <f>$C126/'yearly data'!$D$12*'yearly data'!AM$12</f>
        <v>14014.646199479179</v>
      </c>
      <c r="AH126" s="10">
        <f>$C126/'yearly data'!$D$12*'yearly data'!AN$12</f>
        <v>2.9217632216043863</v>
      </c>
      <c r="AI126" s="10">
        <f>$C126/'yearly data'!$D$12*'yearly data'!AO$12</f>
        <v>1.5777521396663685</v>
      </c>
      <c r="AJ126" s="10">
        <f>$C126/'yearly data'!$D$12*'yearly data'!AP$12</f>
        <v>0.87652896648131584</v>
      </c>
      <c r="AK126" s="10">
        <f>$C126/'yearly data'!$D$12*'yearly data'!AQ$12</f>
        <v>0.954116458729662</v>
      </c>
      <c r="AL126" s="10">
        <f>$C126/'yearly data'!$D$12*'yearly data'!AR$12</f>
        <v>0.55338754606320395</v>
      </c>
      <c r="AM126" s="10">
        <f>$C126/'yearly data'!$D$12*'yearly data'!AS$12</f>
        <v>0.20990562092052564</v>
      </c>
      <c r="AN126" s="10">
        <f>$C126/'yearly data'!$D$12*'yearly data'!AT$12</f>
        <v>1.084267729510221</v>
      </c>
      <c r="AO126" s="10">
        <f>$C126/'yearly data'!$D$12*'yearly data'!AU$12</f>
        <v>3.8723847482507892</v>
      </c>
      <c r="AP126" s="10">
        <f>$C126/'yearly data'!$D$12*'yearly data'!AV$12</f>
        <v>0.39223622770413913</v>
      </c>
      <c r="AQ126" s="10">
        <f>$C126/'yearly data'!$D$12*'yearly data'!AW$12</f>
        <v>0.62216780946173789</v>
      </c>
      <c r="AR126" s="10">
        <f>$C126/'yearly data'!$D$12*'yearly data'!AX$12</f>
        <v>0.9436316624798855</v>
      </c>
      <c r="AS126" s="10">
        <f>$C126/'yearly data'!$D$12*'yearly data'!AY$12</f>
        <v>0.40191718957476608</v>
      </c>
      <c r="AT126" s="10">
        <f>$C126/'yearly data'!$D$12*'yearly data'!AZ$12</f>
        <v>1.3525387162211691</v>
      </c>
      <c r="AU126" s="10">
        <f>$C126/'yearly data'!$D$12*'yearly data'!BA$12</f>
        <v>0.53821954082186063</v>
      </c>
      <c r="AV126" s="10">
        <f>$C126/'yearly data'!$D$12*'yearly data'!BB$12</f>
        <v>0.10254130732281423</v>
      </c>
      <c r="AW126" s="10">
        <f>$C126/'yearly data'!$D$12*'yearly data'!BC$12</f>
        <v>2.8483696478559507E-2</v>
      </c>
      <c r="AX126" s="10">
        <f>$C126/'yearly data'!$D$12*'yearly data'!BD$12</f>
        <v>0.56967392957119012</v>
      </c>
    </row>
    <row r="127" spans="1:50">
      <c r="A127" s="11" t="s">
        <v>72</v>
      </c>
      <c r="B127" s="5" t="s">
        <v>3</v>
      </c>
      <c r="C127" s="9">
        <f>'yearly data'!$F$12/3</f>
        <v>101.5648232987517</v>
      </c>
      <c r="D127" s="10">
        <f>$C127/'yearly data'!$D$12*'yearly data'!J$12</f>
        <v>6685.389178356244</v>
      </c>
      <c r="E127" s="10">
        <f>$C127/'yearly data'!$D$12*'yearly data'!K$12</f>
        <v>4612.9189175083375</v>
      </c>
      <c r="F127" s="10">
        <f>$C127/'yearly data'!$D$12*'yearly data'!L$12</f>
        <v>2022.3843891627239</v>
      </c>
      <c r="G127" s="10">
        <f>$C127/'yearly data'!$D$12*'yearly data'!M$12</f>
        <v>8707.7735675189688</v>
      </c>
      <c r="H127" s="10">
        <f>$C127/'yearly data'!$D$12*'yearly data'!N$12</f>
        <v>1224.7080803438942</v>
      </c>
      <c r="I127" s="10">
        <f>$C127/'yearly data'!$D$12*'yearly data'!O$12</f>
        <v>1157.7801309494873</v>
      </c>
      <c r="J127" s="10">
        <f>$C127/'yearly data'!$D$12*'yearly data'!P$12</f>
        <v>2719.06415063954</v>
      </c>
      <c r="K127" s="10">
        <f>$C127/'yearly data'!$D$12*'yearly data'!Q$12</f>
        <v>25790.281634479001</v>
      </c>
      <c r="L127" s="10">
        <f>$C127/'yearly data'!$D$12*'yearly data'!R$12</f>
        <v>432.32659363120115</v>
      </c>
      <c r="M127" s="10">
        <f>$C127/'yearly data'!$D$12*'yearly data'!S$12</f>
        <v>549.06082014412959</v>
      </c>
      <c r="N127" s="10">
        <f>$C127/'yearly data'!$D$12*'yearly data'!T$12</f>
        <v>2424.7873742970633</v>
      </c>
      <c r="O127" s="10">
        <f>$C127/'yearly data'!$D$12*'yearly data'!U$12</f>
        <v>902.63261421117613</v>
      </c>
      <c r="P127" s="10">
        <f>$C127/'yearly data'!$D$12*'yearly data'!V$12</f>
        <v>14.07409149928333</v>
      </c>
      <c r="Q127" s="10">
        <f>$C127/'yearly data'!$D$12*'yearly data'!W$12</f>
        <v>2281.9390152580249</v>
      </c>
      <c r="R127" s="10">
        <f>$C127/'yearly data'!$D$12*'yearly data'!X$12</f>
        <v>0</v>
      </c>
      <c r="S127" s="10">
        <f>$C127/'yearly data'!$D$12*'yearly data'!Y$12</f>
        <v>1467.5394564208011</v>
      </c>
      <c r="T127" s="10">
        <f>$C127/'yearly data'!$D$12*'yearly data'!Z$12</f>
        <v>516.66978959648668</v>
      </c>
      <c r="U127" s="10">
        <f>$C127/'yearly data'!$D$12*'yearly data'!AA$12</f>
        <v>194.75509033959858</v>
      </c>
      <c r="V127" s="10">
        <f>$C127/'yearly data'!$D$12*'yearly data'!AB$12</f>
        <v>590.6330372744934</v>
      </c>
      <c r="W127" s="10">
        <f>$C127/'yearly data'!$D$12*'yearly data'!AC$12</f>
        <v>0</v>
      </c>
      <c r="X127" s="10">
        <f>$C127/'yearly data'!$D$12*'yearly data'!AD$12</f>
        <v>10162.759227896704</v>
      </c>
      <c r="Y127" s="10">
        <f>$C127/'yearly data'!$D$12*'yearly data'!AE$12</f>
        <v>939.0043724016507</v>
      </c>
      <c r="Z127" s="10">
        <f>$C127/'yearly data'!$D$12*'yearly data'!AF$12</f>
        <v>46266.463117449617</v>
      </c>
      <c r="AA127" s="10">
        <f>$C127/'yearly data'!$D$12*'yearly data'!AG$12</f>
        <v>48648.951328742995</v>
      </c>
      <c r="AB127" s="10">
        <f>$C127/'yearly data'!$D$12*'yearly data'!AH$12</f>
        <v>79.002939742065962</v>
      </c>
      <c r="AC127" s="10">
        <f>$C127/'yearly data'!$D$12*'yearly data'!AI$12</f>
        <v>26.070970114881767</v>
      </c>
      <c r="AD127" s="10">
        <f>$C127/'yearly data'!$D$12*'yearly data'!AJ$12</f>
        <v>65.201452945276827</v>
      </c>
      <c r="AE127" s="10">
        <f>$C127/'yearly data'!$D$12*'yearly data'!AK$12</f>
        <v>27.384610237016272</v>
      </c>
      <c r="AF127" s="10">
        <f>$C127/'yearly data'!$D$12*'yearly data'!AL$12</f>
        <v>13870.441806791836</v>
      </c>
      <c r="AG127" s="10">
        <f>$C127/'yearly data'!$D$12*'yearly data'!AM$12</f>
        <v>14014.646199479179</v>
      </c>
      <c r="AH127" s="10">
        <f>$C127/'yearly data'!$D$12*'yearly data'!AN$12</f>
        <v>2.9217632216043863</v>
      </c>
      <c r="AI127" s="10">
        <f>$C127/'yearly data'!$D$12*'yearly data'!AO$12</f>
        <v>1.5777521396663685</v>
      </c>
      <c r="AJ127" s="10">
        <f>$C127/'yearly data'!$D$12*'yearly data'!AP$12</f>
        <v>0.87652896648131584</v>
      </c>
      <c r="AK127" s="10">
        <f>$C127/'yearly data'!$D$12*'yearly data'!AQ$12</f>
        <v>0.954116458729662</v>
      </c>
      <c r="AL127" s="10">
        <f>$C127/'yearly data'!$D$12*'yearly data'!AR$12</f>
        <v>0.55338754606320395</v>
      </c>
      <c r="AM127" s="10">
        <f>$C127/'yearly data'!$D$12*'yearly data'!AS$12</f>
        <v>0.20990562092052564</v>
      </c>
      <c r="AN127" s="10">
        <f>$C127/'yearly data'!$D$12*'yearly data'!AT$12</f>
        <v>1.084267729510221</v>
      </c>
      <c r="AO127" s="10">
        <f>$C127/'yearly data'!$D$12*'yearly data'!AU$12</f>
        <v>3.8723847482507892</v>
      </c>
      <c r="AP127" s="10">
        <f>$C127/'yearly data'!$D$12*'yearly data'!AV$12</f>
        <v>0.39223622770413913</v>
      </c>
      <c r="AQ127" s="10">
        <f>$C127/'yearly data'!$D$12*'yearly data'!AW$12</f>
        <v>0.62216780946173789</v>
      </c>
      <c r="AR127" s="10">
        <f>$C127/'yearly data'!$D$12*'yearly data'!AX$12</f>
        <v>0.9436316624798855</v>
      </c>
      <c r="AS127" s="10">
        <f>$C127/'yearly data'!$D$12*'yearly data'!AY$12</f>
        <v>0.40191718957476608</v>
      </c>
      <c r="AT127" s="10">
        <f>$C127/'yearly data'!$D$12*'yearly data'!AZ$12</f>
        <v>1.3525387162211691</v>
      </c>
      <c r="AU127" s="10">
        <f>$C127/'yearly data'!$D$12*'yearly data'!BA$12</f>
        <v>0.53821954082186063</v>
      </c>
      <c r="AV127" s="10">
        <f>$C127/'yearly data'!$D$12*'yearly data'!BB$12</f>
        <v>0.10254130732281423</v>
      </c>
      <c r="AW127" s="10">
        <f>$C127/'yearly data'!$D$12*'yearly data'!BC$12</f>
        <v>2.8483696478559507E-2</v>
      </c>
      <c r="AX127" s="10">
        <f>$C127/'yearly data'!$D$12*'yearly data'!BD$12</f>
        <v>0.56967392957119012</v>
      </c>
    </row>
    <row r="128" spans="1:50">
      <c r="A128" s="11" t="s">
        <v>73</v>
      </c>
      <c r="B128" s="5" t="s">
        <v>3</v>
      </c>
      <c r="C128" s="9">
        <f>'yearly data'!$G$12/3</f>
        <v>114.18426782529878</v>
      </c>
      <c r="D128" s="10">
        <f>$C128/'yearly data'!$D$12*'yearly data'!J$12</f>
        <v>7516.0497863748642</v>
      </c>
      <c r="E128" s="10">
        <f>$C128/'yearly data'!$D$12*'yearly data'!K$12</f>
        <v>5186.0747848082274</v>
      </c>
      <c r="F128" s="10">
        <f>$C128/'yearly data'!$D$12*'yearly data'!L$12</f>
        <v>2273.6659528131918</v>
      </c>
      <c r="G128" s="10">
        <f>$C128/'yearly data'!$D$12*'yearly data'!M$12</f>
        <v>9789.7157391880555</v>
      </c>
      <c r="H128" s="10">
        <f>$C128/'yearly data'!$D$12*'yearly data'!N$12</f>
        <v>1376.8782429961013</v>
      </c>
      <c r="I128" s="10">
        <f>$C128/'yearly data'!$D$12*'yearly data'!O$12</f>
        <v>1301.6344858522548</v>
      </c>
      <c r="J128" s="10">
        <f>$C128/'yearly data'!$D$12*'yearly data'!P$12</f>
        <v>3056.9082791345704</v>
      </c>
      <c r="K128" s="10">
        <f>$C128/'yearly data'!$D$12*'yearly data'!Q$12</f>
        <v>28994.727995331716</v>
      </c>
      <c r="L128" s="10">
        <f>$C128/'yearly data'!$D$12*'yearly data'!R$12</f>
        <v>486.04323772589987</v>
      </c>
      <c r="M128" s="10">
        <f>$C128/'yearly data'!$D$12*'yearly data'!S$12</f>
        <v>617.28170938969231</v>
      </c>
      <c r="N128" s="10">
        <f>$C128/'yearly data'!$D$12*'yearly data'!T$12</f>
        <v>2726.0675691988508</v>
      </c>
      <c r="O128" s="10">
        <f>$C128/'yearly data'!$D$12*'yearly data'!U$12</f>
        <v>1014.7848518947336</v>
      </c>
      <c r="P128" s="10">
        <f>$C128/'yearly data'!$D$12*'yearly data'!V$12</f>
        <v>15.822799478760874</v>
      </c>
      <c r="Q128" s="10">
        <f>$C128/'yearly data'!$D$12*'yearly data'!W$12</f>
        <v>2565.4702801262429</v>
      </c>
      <c r="R128" s="10">
        <f>$C128/'yearly data'!$D$12*'yearly data'!X$12</f>
        <v>0</v>
      </c>
      <c r="S128" s="10">
        <f>$C128/'yearly data'!$D$12*'yearly data'!Y$12</f>
        <v>1649.881453967987</v>
      </c>
      <c r="T128" s="10">
        <f>$C128/'yearly data'!$D$12*'yearly data'!Z$12</f>
        <v>580.86608843882175</v>
      </c>
      <c r="U128" s="10">
        <f>$C128/'yearly data'!$D$12*'yearly data'!AA$12</f>
        <v>218.95343952171584</v>
      </c>
      <c r="V128" s="10">
        <f>$C128/'yearly data'!$D$12*'yearly data'!AB$12</f>
        <v>664.01928073308943</v>
      </c>
      <c r="W128" s="10">
        <f>$C128/'yearly data'!$D$12*'yearly data'!AC$12</f>
        <v>0</v>
      </c>
      <c r="X128" s="10">
        <f>$C128/'yearly data'!$D$12*'yearly data'!AD$12</f>
        <v>11425.483586071934</v>
      </c>
      <c r="Y128" s="10">
        <f>$C128/'yearly data'!$D$12*'yearly data'!AE$12</f>
        <v>1055.6758064950475</v>
      </c>
      <c r="Z128" s="10">
        <f>$C128/'yearly data'!$D$12*'yearly data'!AF$12</f>
        <v>52015.078098374492</v>
      </c>
      <c r="AA128" s="10">
        <f>$C128/'yearly data'!$D$12*'yearly data'!AG$12</f>
        <v>54693.590827222848</v>
      </c>
      <c r="AB128" s="10">
        <f>$C128/'yearly data'!$D$12*'yearly data'!AH$12</f>
        <v>88.819066853089026</v>
      </c>
      <c r="AC128" s="10">
        <f>$C128/'yearly data'!$D$12*'yearly data'!AI$12</f>
        <v>29.310292061519377</v>
      </c>
      <c r="AD128" s="10">
        <f>$C128/'yearly data'!$D$12*'yearly data'!AJ$12</f>
        <v>73.302743251989781</v>
      </c>
      <c r="AE128" s="10">
        <f>$C128/'yearly data'!$D$12*'yearly data'!AK$12</f>
        <v>30.78715216583571</v>
      </c>
      <c r="AF128" s="10">
        <f>$C128/'yearly data'!$D$12*'yearly data'!AL$12</f>
        <v>15593.846281435966</v>
      </c>
      <c r="AG128" s="10">
        <f>$C128/'yearly data'!$D$12*'yearly data'!AM$12</f>
        <v>15755.968091541046</v>
      </c>
      <c r="AH128" s="10">
        <f>$C128/'yearly data'!$D$12*'yearly data'!AN$12</f>
        <v>3.2847927400655799</v>
      </c>
      <c r="AI128" s="10">
        <f>$C128/'yearly data'!$D$12*'yearly data'!AO$12</f>
        <v>1.7737880796354131</v>
      </c>
      <c r="AJ128" s="10">
        <f>$C128/'yearly data'!$D$12*'yearly data'!AP$12</f>
        <v>0.98543782201967389</v>
      </c>
      <c r="AK128" s="10">
        <f>$C128/'yearly data'!$D$12*'yearly data'!AQ$12</f>
        <v>1.0726655718156737</v>
      </c>
      <c r="AL128" s="10">
        <f>$C128/'yearly data'!$D$12*'yearly data'!AR$12</f>
        <v>0.62214603165309079</v>
      </c>
      <c r="AM128" s="10">
        <f>$C128/'yearly data'!$D$12*'yearly data'!AS$12</f>
        <v>0.23598642579944823</v>
      </c>
      <c r="AN128" s="10">
        <f>$C128/'yearly data'!$D$12*'yearly data'!AT$12</f>
        <v>1.2189881575095043</v>
      </c>
      <c r="AO128" s="10">
        <f>$C128/'yearly data'!$D$12*'yearly data'!AU$12</f>
        <v>4.3535291339625148</v>
      </c>
      <c r="AP128" s="10">
        <f>$C128/'yearly data'!$D$12*'yearly data'!AV$12</f>
        <v>0.44097163782004789</v>
      </c>
      <c r="AQ128" s="10">
        <f>$C128/'yearly data'!$D$12*'yearly data'!AW$12</f>
        <v>0.69947225309386907</v>
      </c>
      <c r="AR128" s="10">
        <f>$C128/'yearly data'!$D$12*'yearly data'!AX$12</f>
        <v>1.0608780380594576</v>
      </c>
      <c r="AS128" s="10">
        <f>$C128/'yearly data'!$D$12*'yearly data'!AY$12</f>
        <v>0.45185546065495419</v>
      </c>
      <c r="AT128" s="10">
        <f>$C128/'yearly data'!$D$12*'yearly data'!AZ$12</f>
        <v>1.5205918545518891</v>
      </c>
      <c r="AU128" s="10">
        <f>$C128/'yearly data'!$D$12*'yearly data'!BA$12</f>
        <v>0.60509339948576468</v>
      </c>
      <c r="AV128" s="10">
        <f>$C128/'yearly data'!$D$12*'yearly data'!BB$12</f>
        <v>0.1152820801357944</v>
      </c>
      <c r="AW128" s="10">
        <f>$C128/'yearly data'!$D$12*'yearly data'!BC$12</f>
        <v>3.2022800037720664E-2</v>
      </c>
      <c r="AX128" s="10">
        <f>$C128/'yearly data'!$D$12*'yearly data'!BD$12</f>
        <v>0.64045600075441333</v>
      </c>
    </row>
    <row r="129" spans="1:50">
      <c r="A129" s="11" t="s">
        <v>74</v>
      </c>
      <c r="B129" s="5" t="s">
        <v>3</v>
      </c>
      <c r="C129" s="9">
        <f>'yearly data'!$G$12/3</f>
        <v>114.18426782529878</v>
      </c>
      <c r="D129" s="10">
        <f>$C129/'yearly data'!$D$12*'yearly data'!J$12</f>
        <v>7516.0497863748642</v>
      </c>
      <c r="E129" s="10">
        <f>$C129/'yearly data'!$D$12*'yearly data'!K$12</f>
        <v>5186.0747848082274</v>
      </c>
      <c r="F129" s="10">
        <f>$C129/'yearly data'!$D$12*'yearly data'!L$12</f>
        <v>2273.6659528131918</v>
      </c>
      <c r="G129" s="10">
        <f>$C129/'yearly data'!$D$12*'yearly data'!M$12</f>
        <v>9789.7157391880555</v>
      </c>
      <c r="H129" s="10">
        <f>$C129/'yearly data'!$D$12*'yearly data'!N$12</f>
        <v>1376.8782429961013</v>
      </c>
      <c r="I129" s="10">
        <f>$C129/'yearly data'!$D$12*'yearly data'!O$12</f>
        <v>1301.6344858522548</v>
      </c>
      <c r="J129" s="10">
        <f>$C129/'yearly data'!$D$12*'yearly data'!P$12</f>
        <v>3056.9082791345704</v>
      </c>
      <c r="K129" s="10">
        <f>$C129/'yearly data'!$D$12*'yearly data'!Q$12</f>
        <v>28994.727995331716</v>
      </c>
      <c r="L129" s="10">
        <f>$C129/'yearly data'!$D$12*'yearly data'!R$12</f>
        <v>486.04323772589987</v>
      </c>
      <c r="M129" s="10">
        <f>$C129/'yearly data'!$D$12*'yearly data'!S$12</f>
        <v>617.28170938969231</v>
      </c>
      <c r="N129" s="10">
        <f>$C129/'yearly data'!$D$12*'yearly data'!T$12</f>
        <v>2726.0675691988508</v>
      </c>
      <c r="O129" s="10">
        <f>$C129/'yearly data'!$D$12*'yearly data'!U$12</f>
        <v>1014.7848518947336</v>
      </c>
      <c r="P129" s="10">
        <f>$C129/'yearly data'!$D$12*'yearly data'!V$12</f>
        <v>15.822799478760874</v>
      </c>
      <c r="Q129" s="10">
        <f>$C129/'yearly data'!$D$12*'yearly data'!W$12</f>
        <v>2565.4702801262429</v>
      </c>
      <c r="R129" s="10">
        <f>$C129/'yearly data'!$D$12*'yearly data'!X$12</f>
        <v>0</v>
      </c>
      <c r="S129" s="10">
        <f>$C129/'yearly data'!$D$12*'yearly data'!Y$12</f>
        <v>1649.881453967987</v>
      </c>
      <c r="T129" s="10">
        <f>$C129/'yearly data'!$D$12*'yearly data'!Z$12</f>
        <v>580.86608843882175</v>
      </c>
      <c r="U129" s="10">
        <f>$C129/'yearly data'!$D$12*'yearly data'!AA$12</f>
        <v>218.95343952171584</v>
      </c>
      <c r="V129" s="10">
        <f>$C129/'yearly data'!$D$12*'yearly data'!AB$12</f>
        <v>664.01928073308943</v>
      </c>
      <c r="W129" s="10">
        <f>$C129/'yearly data'!$D$12*'yearly data'!AC$12</f>
        <v>0</v>
      </c>
      <c r="X129" s="10">
        <f>$C129/'yearly data'!$D$12*'yearly data'!AD$12</f>
        <v>11425.483586071934</v>
      </c>
      <c r="Y129" s="10">
        <f>$C129/'yearly data'!$D$12*'yearly data'!AE$12</f>
        <v>1055.6758064950475</v>
      </c>
      <c r="Z129" s="10">
        <f>$C129/'yearly data'!$D$12*'yearly data'!AF$12</f>
        <v>52015.078098374492</v>
      </c>
      <c r="AA129" s="10">
        <f>$C129/'yearly data'!$D$12*'yearly data'!AG$12</f>
        <v>54693.590827222848</v>
      </c>
      <c r="AB129" s="10">
        <f>$C129/'yearly data'!$D$12*'yearly data'!AH$12</f>
        <v>88.819066853089026</v>
      </c>
      <c r="AC129" s="10">
        <f>$C129/'yearly data'!$D$12*'yearly data'!AI$12</f>
        <v>29.310292061519377</v>
      </c>
      <c r="AD129" s="10">
        <f>$C129/'yearly data'!$D$12*'yearly data'!AJ$12</f>
        <v>73.302743251989781</v>
      </c>
      <c r="AE129" s="10">
        <f>$C129/'yearly data'!$D$12*'yearly data'!AK$12</f>
        <v>30.78715216583571</v>
      </c>
      <c r="AF129" s="10">
        <f>$C129/'yearly data'!$D$12*'yearly data'!AL$12</f>
        <v>15593.846281435966</v>
      </c>
      <c r="AG129" s="10">
        <f>$C129/'yearly data'!$D$12*'yearly data'!AM$12</f>
        <v>15755.968091541046</v>
      </c>
      <c r="AH129" s="10">
        <f>$C129/'yearly data'!$D$12*'yearly data'!AN$12</f>
        <v>3.2847927400655799</v>
      </c>
      <c r="AI129" s="10">
        <f>$C129/'yearly data'!$D$12*'yearly data'!AO$12</f>
        <v>1.7737880796354131</v>
      </c>
      <c r="AJ129" s="10">
        <f>$C129/'yearly data'!$D$12*'yearly data'!AP$12</f>
        <v>0.98543782201967389</v>
      </c>
      <c r="AK129" s="10">
        <f>$C129/'yearly data'!$D$12*'yearly data'!AQ$12</f>
        <v>1.0726655718156737</v>
      </c>
      <c r="AL129" s="10">
        <f>$C129/'yearly data'!$D$12*'yearly data'!AR$12</f>
        <v>0.62214603165309079</v>
      </c>
      <c r="AM129" s="10">
        <f>$C129/'yearly data'!$D$12*'yearly data'!AS$12</f>
        <v>0.23598642579944823</v>
      </c>
      <c r="AN129" s="10">
        <f>$C129/'yearly data'!$D$12*'yearly data'!AT$12</f>
        <v>1.2189881575095043</v>
      </c>
      <c r="AO129" s="10">
        <f>$C129/'yearly data'!$D$12*'yearly data'!AU$12</f>
        <v>4.3535291339625148</v>
      </c>
      <c r="AP129" s="10">
        <f>$C129/'yearly data'!$D$12*'yearly data'!AV$12</f>
        <v>0.44097163782004789</v>
      </c>
      <c r="AQ129" s="10">
        <f>$C129/'yearly data'!$D$12*'yearly data'!AW$12</f>
        <v>0.69947225309386907</v>
      </c>
      <c r="AR129" s="10">
        <f>$C129/'yearly data'!$D$12*'yearly data'!AX$12</f>
        <v>1.0608780380594576</v>
      </c>
      <c r="AS129" s="10">
        <f>$C129/'yearly data'!$D$12*'yearly data'!AY$12</f>
        <v>0.45185546065495419</v>
      </c>
      <c r="AT129" s="10">
        <f>$C129/'yearly data'!$D$12*'yearly data'!AZ$12</f>
        <v>1.5205918545518891</v>
      </c>
      <c r="AU129" s="10">
        <f>$C129/'yearly data'!$D$12*'yearly data'!BA$12</f>
        <v>0.60509339948576468</v>
      </c>
      <c r="AV129" s="10">
        <f>$C129/'yearly data'!$D$12*'yearly data'!BB$12</f>
        <v>0.1152820801357944</v>
      </c>
      <c r="AW129" s="10">
        <f>$C129/'yearly data'!$D$12*'yearly data'!BC$12</f>
        <v>3.2022800037720664E-2</v>
      </c>
      <c r="AX129" s="10">
        <f>$C129/'yearly data'!$D$12*'yearly data'!BD$12</f>
        <v>0.64045600075441333</v>
      </c>
    </row>
    <row r="130" spans="1:50">
      <c r="A130" s="11" t="s">
        <v>75</v>
      </c>
      <c r="B130" s="5" t="s">
        <v>3</v>
      </c>
      <c r="C130" s="9">
        <f>'yearly data'!$G$12/3</f>
        <v>114.18426782529878</v>
      </c>
      <c r="D130" s="10">
        <f>$C130/'yearly data'!$D$12*'yearly data'!J$12</f>
        <v>7516.0497863748642</v>
      </c>
      <c r="E130" s="10">
        <f>$C130/'yearly data'!$D$12*'yearly data'!K$12</f>
        <v>5186.0747848082274</v>
      </c>
      <c r="F130" s="10">
        <f>$C130/'yearly data'!$D$12*'yearly data'!L$12</f>
        <v>2273.6659528131918</v>
      </c>
      <c r="G130" s="10">
        <f>$C130/'yearly data'!$D$12*'yearly data'!M$12</f>
        <v>9789.7157391880555</v>
      </c>
      <c r="H130" s="10">
        <f>$C130/'yearly data'!$D$12*'yearly data'!N$12</f>
        <v>1376.8782429961013</v>
      </c>
      <c r="I130" s="10">
        <f>$C130/'yearly data'!$D$12*'yearly data'!O$12</f>
        <v>1301.6344858522548</v>
      </c>
      <c r="J130" s="10">
        <f>$C130/'yearly data'!$D$12*'yearly data'!P$12</f>
        <v>3056.9082791345704</v>
      </c>
      <c r="K130" s="10">
        <f>$C130/'yearly data'!$D$12*'yearly data'!Q$12</f>
        <v>28994.727995331716</v>
      </c>
      <c r="L130" s="10">
        <f>$C130/'yearly data'!$D$12*'yearly data'!R$12</f>
        <v>486.04323772589987</v>
      </c>
      <c r="M130" s="10">
        <f>$C130/'yearly data'!$D$12*'yearly data'!S$12</f>
        <v>617.28170938969231</v>
      </c>
      <c r="N130" s="10">
        <f>$C130/'yearly data'!$D$12*'yearly data'!T$12</f>
        <v>2726.0675691988508</v>
      </c>
      <c r="O130" s="10">
        <f>$C130/'yearly data'!$D$12*'yearly data'!U$12</f>
        <v>1014.7848518947336</v>
      </c>
      <c r="P130" s="10">
        <f>$C130/'yearly data'!$D$12*'yearly data'!V$12</f>
        <v>15.822799478760874</v>
      </c>
      <c r="Q130" s="10">
        <f>$C130/'yearly data'!$D$12*'yearly data'!W$12</f>
        <v>2565.4702801262429</v>
      </c>
      <c r="R130" s="10">
        <f>$C130/'yearly data'!$D$12*'yearly data'!X$12</f>
        <v>0</v>
      </c>
      <c r="S130" s="10">
        <f>$C130/'yearly data'!$D$12*'yearly data'!Y$12</f>
        <v>1649.881453967987</v>
      </c>
      <c r="T130" s="10">
        <f>$C130/'yearly data'!$D$12*'yearly data'!Z$12</f>
        <v>580.86608843882175</v>
      </c>
      <c r="U130" s="10">
        <f>$C130/'yearly data'!$D$12*'yearly data'!AA$12</f>
        <v>218.95343952171584</v>
      </c>
      <c r="V130" s="10">
        <f>$C130/'yearly data'!$D$12*'yearly data'!AB$12</f>
        <v>664.01928073308943</v>
      </c>
      <c r="W130" s="10">
        <f>$C130/'yearly data'!$D$12*'yearly data'!AC$12</f>
        <v>0</v>
      </c>
      <c r="X130" s="10">
        <f>$C130/'yearly data'!$D$12*'yearly data'!AD$12</f>
        <v>11425.483586071934</v>
      </c>
      <c r="Y130" s="10">
        <f>$C130/'yearly data'!$D$12*'yearly data'!AE$12</f>
        <v>1055.6758064950475</v>
      </c>
      <c r="Z130" s="10">
        <f>$C130/'yearly data'!$D$12*'yearly data'!AF$12</f>
        <v>52015.078098374492</v>
      </c>
      <c r="AA130" s="10">
        <f>$C130/'yearly data'!$D$12*'yearly data'!AG$12</f>
        <v>54693.590827222848</v>
      </c>
      <c r="AB130" s="10">
        <f>$C130/'yearly data'!$D$12*'yearly data'!AH$12</f>
        <v>88.819066853089026</v>
      </c>
      <c r="AC130" s="10">
        <f>$C130/'yearly data'!$D$12*'yearly data'!AI$12</f>
        <v>29.310292061519377</v>
      </c>
      <c r="AD130" s="10">
        <f>$C130/'yearly data'!$D$12*'yearly data'!AJ$12</f>
        <v>73.302743251989781</v>
      </c>
      <c r="AE130" s="10">
        <f>$C130/'yearly data'!$D$12*'yearly data'!AK$12</f>
        <v>30.78715216583571</v>
      </c>
      <c r="AF130" s="10">
        <f>$C130/'yearly data'!$D$12*'yearly data'!AL$12</f>
        <v>15593.846281435966</v>
      </c>
      <c r="AG130" s="10">
        <f>$C130/'yearly data'!$D$12*'yearly data'!AM$12</f>
        <v>15755.968091541046</v>
      </c>
      <c r="AH130" s="10">
        <f>$C130/'yearly data'!$D$12*'yearly data'!AN$12</f>
        <v>3.2847927400655799</v>
      </c>
      <c r="AI130" s="10">
        <f>$C130/'yearly data'!$D$12*'yearly data'!AO$12</f>
        <v>1.7737880796354131</v>
      </c>
      <c r="AJ130" s="10">
        <f>$C130/'yearly data'!$D$12*'yearly data'!AP$12</f>
        <v>0.98543782201967389</v>
      </c>
      <c r="AK130" s="10">
        <f>$C130/'yearly data'!$D$12*'yearly data'!AQ$12</f>
        <v>1.0726655718156737</v>
      </c>
      <c r="AL130" s="10">
        <f>$C130/'yearly data'!$D$12*'yearly data'!AR$12</f>
        <v>0.62214603165309079</v>
      </c>
      <c r="AM130" s="10">
        <f>$C130/'yearly data'!$D$12*'yearly data'!AS$12</f>
        <v>0.23598642579944823</v>
      </c>
      <c r="AN130" s="10">
        <f>$C130/'yearly data'!$D$12*'yearly data'!AT$12</f>
        <v>1.2189881575095043</v>
      </c>
      <c r="AO130" s="10">
        <f>$C130/'yearly data'!$D$12*'yearly data'!AU$12</f>
        <v>4.3535291339625148</v>
      </c>
      <c r="AP130" s="10">
        <f>$C130/'yearly data'!$D$12*'yearly data'!AV$12</f>
        <v>0.44097163782004789</v>
      </c>
      <c r="AQ130" s="10">
        <f>$C130/'yearly data'!$D$12*'yearly data'!AW$12</f>
        <v>0.69947225309386907</v>
      </c>
      <c r="AR130" s="10">
        <f>$C130/'yearly data'!$D$12*'yearly data'!AX$12</f>
        <v>1.0608780380594576</v>
      </c>
      <c r="AS130" s="10">
        <f>$C130/'yearly data'!$D$12*'yearly data'!AY$12</f>
        <v>0.45185546065495419</v>
      </c>
      <c r="AT130" s="10">
        <f>$C130/'yearly data'!$D$12*'yearly data'!AZ$12</f>
        <v>1.5205918545518891</v>
      </c>
      <c r="AU130" s="10">
        <f>$C130/'yearly data'!$D$12*'yearly data'!BA$12</f>
        <v>0.60509339948576468</v>
      </c>
      <c r="AV130" s="10">
        <f>$C130/'yearly data'!$D$12*'yearly data'!BB$12</f>
        <v>0.1152820801357944</v>
      </c>
      <c r="AW130" s="10">
        <f>$C130/'yearly data'!$D$12*'yearly data'!BC$12</f>
        <v>3.2022800037720664E-2</v>
      </c>
      <c r="AX130" s="10">
        <f>$C130/'yearly data'!$D$12*'yearly data'!BD$12</f>
        <v>0.64045600075441333</v>
      </c>
    </row>
    <row r="131" spans="1:50">
      <c r="A131" s="11" t="s">
        <v>76</v>
      </c>
      <c r="B131" s="5" t="s">
        <v>3</v>
      </c>
      <c r="C131" s="9">
        <f>'yearly data'!$H$12/3</f>
        <v>124.08790431432821</v>
      </c>
      <c r="D131" s="10">
        <f>$C131/'yearly data'!$D$12*'yearly data'!J$12</f>
        <v>8167.9454138144592</v>
      </c>
      <c r="E131" s="10">
        <f>$C131/'yearly data'!$D$12*'yearly data'!K$12</f>
        <v>5635.8828052287299</v>
      </c>
      <c r="F131" s="10">
        <f>$C131/'yearly data'!$D$12*'yearly data'!L$12</f>
        <v>2470.8696615464851</v>
      </c>
      <c r="G131" s="10">
        <f>$C131/'yearly data'!$D$12*'yearly data'!M$12</f>
        <v>10638.815075360944</v>
      </c>
      <c r="H131" s="10">
        <f>$C131/'yearly data'!$D$12*'yearly data'!N$12</f>
        <v>1496.3001376931018</v>
      </c>
      <c r="I131" s="10">
        <f>$C131/'yearly data'!$D$12*'yearly data'!O$12</f>
        <v>1414.5302028803524</v>
      </c>
      <c r="J131" s="10">
        <f>$C131/'yearly data'!$D$12*'yearly data'!P$12</f>
        <v>3322.0455782866138</v>
      </c>
      <c r="K131" s="10">
        <f>$C131/'yearly data'!$D$12*'yearly data'!Q$12</f>
        <v>31509.551198501813</v>
      </c>
      <c r="L131" s="10">
        <f>$C131/'yearly data'!$D$12*'yearly data'!R$12</f>
        <v>528.19961912647068</v>
      </c>
      <c r="M131" s="10">
        <f>$C131/'yearly data'!$D$12*'yearly data'!S$12</f>
        <v>670.8209033395591</v>
      </c>
      <c r="N131" s="10">
        <f>$C131/'yearly data'!$D$12*'yearly data'!T$12</f>
        <v>2962.5097933692086</v>
      </c>
      <c r="O131" s="10">
        <f>$C131/'yearly data'!$D$12*'yearly data'!U$12</f>
        <v>1102.8010075276229</v>
      </c>
      <c r="P131" s="10">
        <f>$C131/'yearly data'!$D$12*'yearly data'!V$12</f>
        <v>17.195171148352056</v>
      </c>
      <c r="Q131" s="10">
        <f>$C131/'yearly data'!$D$12*'yearly data'!W$12</f>
        <v>2787.983289682446</v>
      </c>
      <c r="R131" s="10">
        <f>$C131/'yearly data'!$D$12*'yearly data'!X$12</f>
        <v>0</v>
      </c>
      <c r="S131" s="10">
        <f>$C131/'yearly data'!$D$12*'yearly data'!Y$12</f>
        <v>1792.9819570520906</v>
      </c>
      <c r="T131" s="10">
        <f>$C131/'yearly data'!$D$12*'yearly data'!Z$12</f>
        <v>631.24681687248017</v>
      </c>
      <c r="U131" s="10">
        <f>$C131/'yearly data'!$D$12*'yearly data'!AA$12</f>
        <v>237.94410534937131</v>
      </c>
      <c r="V131" s="10">
        <f>$C131/'yearly data'!$D$12*'yearly data'!AB$12</f>
        <v>721.61220227416243</v>
      </c>
      <c r="W131" s="10">
        <f>$C131/'yearly data'!$D$12*'yearly data'!AC$12</f>
        <v>0</v>
      </c>
      <c r="X131" s="10">
        <f>$C131/'yearly data'!$D$12*'yearly data'!AD$12</f>
        <v>12416.459298426227</v>
      </c>
      <c r="Y131" s="10">
        <f>$C131/'yearly data'!$D$12*'yearly data'!AE$12</f>
        <v>1147.2385903786035</v>
      </c>
      <c r="Z131" s="10">
        <f>$C131/'yearly data'!$D$12*'yearly data'!AF$12</f>
        <v>56526.543953048407</v>
      </c>
      <c r="AA131" s="10">
        <f>$C131/'yearly data'!$D$12*'yearly data'!AG$12</f>
        <v>59437.374293621862</v>
      </c>
      <c r="AB131" s="10">
        <f>$C131/'yearly data'!$D$12*'yearly data'!AH$12</f>
        <v>96.522682842934742</v>
      </c>
      <c r="AC131" s="10">
        <f>$C131/'yearly data'!$D$12*'yearly data'!AI$12</f>
        <v>31.852485338168464</v>
      </c>
      <c r="AD131" s="10">
        <f>$C131/'yearly data'!$D$12*'yearly data'!AJ$12</f>
        <v>79.660569392514503</v>
      </c>
      <c r="AE131" s="10">
        <f>$C131/'yearly data'!$D$12*'yearly data'!AK$12</f>
        <v>33.457439144856096</v>
      </c>
      <c r="AF131" s="10">
        <f>$C131/'yearly data'!$D$12*'yearly data'!AL$12</f>
        <v>16946.359968115037</v>
      </c>
      <c r="AG131" s="10">
        <f>$C131/'yearly data'!$D$12*'yearly data'!AM$12</f>
        <v>17122.543220350486</v>
      </c>
      <c r="AH131" s="10">
        <f>$C131/'yearly data'!$D$12*'yearly data'!AN$12</f>
        <v>3.5696953265513578</v>
      </c>
      <c r="AI131" s="10">
        <f>$C131/'yearly data'!$D$12*'yearly data'!AO$12</f>
        <v>1.9276354763377332</v>
      </c>
      <c r="AJ131" s="10">
        <f>$C131/'yearly data'!$D$12*'yearly data'!AP$12</f>
        <v>1.0709085979654074</v>
      </c>
      <c r="AK131" s="10">
        <f>$C131/'yearly data'!$D$12*'yearly data'!AQ$12</f>
        <v>1.1657019427613884</v>
      </c>
      <c r="AL131" s="10">
        <f>$C131/'yearly data'!$D$12*'yearly data'!AR$12</f>
        <v>0.67610712680160523</v>
      </c>
      <c r="AM131" s="10">
        <f>$C131/'yearly data'!$D$12*'yearly data'!AS$12</f>
        <v>0.25645442740750546</v>
      </c>
      <c r="AN131" s="10">
        <f>$C131/'yearly data'!$D$12*'yearly data'!AT$12</f>
        <v>1.3247156436714034</v>
      </c>
      <c r="AO131" s="10">
        <f>$C131/'yearly data'!$D$12*'yearly data'!AU$12</f>
        <v>4.7311272988264408</v>
      </c>
      <c r="AP131" s="10">
        <f>$C131/'yearly data'!$D$12*'yearly data'!AV$12</f>
        <v>0.47921878767806092</v>
      </c>
      <c r="AQ131" s="10">
        <f>$C131/'yearly data'!$D$12*'yearly data'!AW$12</f>
        <v>0.76014014597209656</v>
      </c>
      <c r="AR131" s="10">
        <f>$C131/'yearly data'!$D$12*'yearly data'!AX$12</f>
        <v>1.152892031302472</v>
      </c>
      <c r="AS131" s="10">
        <f>$C131/'yearly data'!$D$12*'yearly data'!AY$12</f>
        <v>0.491046605925127</v>
      </c>
      <c r="AT131" s="10">
        <f>$C131/'yearly data'!$D$12*'yearly data'!AZ$12</f>
        <v>1.6524785782002098</v>
      </c>
      <c r="AU131" s="10">
        <f>$C131/'yearly data'!$D$12*'yearly data'!BA$12</f>
        <v>0.65757545489103963</v>
      </c>
      <c r="AV131" s="10">
        <f>$C131/'yearly data'!$D$12*'yearly data'!BB$12</f>
        <v>0.12528093406820195</v>
      </c>
      <c r="AW131" s="10">
        <f>$C131/'yearly data'!$D$12*'yearly data'!BC$12</f>
        <v>3.4800259463389438E-2</v>
      </c>
      <c r="AX131" s="10">
        <f>$C131/'yearly data'!$D$12*'yearly data'!BD$12</f>
        <v>0.69600518926778865</v>
      </c>
    </row>
    <row r="132" spans="1:50">
      <c r="A132" s="11" t="s">
        <v>77</v>
      </c>
      <c r="B132" s="5" t="s">
        <v>3</v>
      </c>
      <c r="C132" s="9">
        <f>'yearly data'!$H$12/3</f>
        <v>124.08790431432821</v>
      </c>
      <c r="D132" s="10">
        <f>$C132/'yearly data'!$D$12*'yearly data'!J$12</f>
        <v>8167.9454138144592</v>
      </c>
      <c r="E132" s="10">
        <f>$C132/'yearly data'!$D$12*'yearly data'!K$12</f>
        <v>5635.8828052287299</v>
      </c>
      <c r="F132" s="10">
        <f>$C132/'yearly data'!$D$12*'yearly data'!L$12</f>
        <v>2470.8696615464851</v>
      </c>
      <c r="G132" s="10">
        <f>$C132/'yearly data'!$D$12*'yearly data'!M$12</f>
        <v>10638.815075360944</v>
      </c>
      <c r="H132" s="10">
        <f>$C132/'yearly data'!$D$12*'yearly data'!N$12</f>
        <v>1496.3001376931018</v>
      </c>
      <c r="I132" s="10">
        <f>$C132/'yearly data'!$D$12*'yearly data'!O$12</f>
        <v>1414.5302028803524</v>
      </c>
      <c r="J132" s="10">
        <f>$C132/'yearly data'!$D$12*'yearly data'!P$12</f>
        <v>3322.0455782866138</v>
      </c>
      <c r="K132" s="10">
        <f>$C132/'yearly data'!$D$12*'yearly data'!Q$12</f>
        <v>31509.551198501813</v>
      </c>
      <c r="L132" s="10">
        <f>$C132/'yearly data'!$D$12*'yearly data'!R$12</f>
        <v>528.19961912647068</v>
      </c>
      <c r="M132" s="10">
        <f>$C132/'yearly data'!$D$12*'yearly data'!S$12</f>
        <v>670.8209033395591</v>
      </c>
      <c r="N132" s="10">
        <f>$C132/'yearly data'!$D$12*'yearly data'!T$12</f>
        <v>2962.5097933692086</v>
      </c>
      <c r="O132" s="10">
        <f>$C132/'yearly data'!$D$12*'yearly data'!U$12</f>
        <v>1102.8010075276229</v>
      </c>
      <c r="P132" s="10">
        <f>$C132/'yearly data'!$D$12*'yearly data'!V$12</f>
        <v>17.195171148352056</v>
      </c>
      <c r="Q132" s="10">
        <f>$C132/'yearly data'!$D$12*'yearly data'!W$12</f>
        <v>2787.983289682446</v>
      </c>
      <c r="R132" s="10">
        <f>$C132/'yearly data'!$D$12*'yearly data'!X$12</f>
        <v>0</v>
      </c>
      <c r="S132" s="10">
        <f>$C132/'yearly data'!$D$12*'yearly data'!Y$12</f>
        <v>1792.9819570520906</v>
      </c>
      <c r="T132" s="10">
        <f>$C132/'yearly data'!$D$12*'yearly data'!Z$12</f>
        <v>631.24681687248017</v>
      </c>
      <c r="U132" s="10">
        <f>$C132/'yearly data'!$D$12*'yearly data'!AA$12</f>
        <v>237.94410534937131</v>
      </c>
      <c r="V132" s="10">
        <f>$C132/'yearly data'!$D$12*'yearly data'!AB$12</f>
        <v>721.61220227416243</v>
      </c>
      <c r="W132" s="10">
        <f>$C132/'yearly data'!$D$12*'yearly data'!AC$12</f>
        <v>0</v>
      </c>
      <c r="X132" s="10">
        <f>$C132/'yearly data'!$D$12*'yearly data'!AD$12</f>
        <v>12416.459298426227</v>
      </c>
      <c r="Y132" s="10">
        <f>$C132/'yearly data'!$D$12*'yearly data'!AE$12</f>
        <v>1147.2385903786035</v>
      </c>
      <c r="Z132" s="10">
        <f>$C132/'yearly data'!$D$12*'yearly data'!AF$12</f>
        <v>56526.543953048407</v>
      </c>
      <c r="AA132" s="10">
        <f>$C132/'yearly data'!$D$12*'yearly data'!AG$12</f>
        <v>59437.374293621862</v>
      </c>
      <c r="AB132" s="10">
        <f>$C132/'yearly data'!$D$12*'yearly data'!AH$12</f>
        <v>96.522682842934742</v>
      </c>
      <c r="AC132" s="10">
        <f>$C132/'yearly data'!$D$12*'yearly data'!AI$12</f>
        <v>31.852485338168464</v>
      </c>
      <c r="AD132" s="10">
        <f>$C132/'yearly data'!$D$12*'yearly data'!AJ$12</f>
        <v>79.660569392514503</v>
      </c>
      <c r="AE132" s="10">
        <f>$C132/'yearly data'!$D$12*'yearly data'!AK$12</f>
        <v>33.457439144856096</v>
      </c>
      <c r="AF132" s="10">
        <f>$C132/'yearly data'!$D$12*'yearly data'!AL$12</f>
        <v>16946.359968115037</v>
      </c>
      <c r="AG132" s="10">
        <f>$C132/'yearly data'!$D$12*'yearly data'!AM$12</f>
        <v>17122.543220350486</v>
      </c>
      <c r="AH132" s="10">
        <f>$C132/'yearly data'!$D$12*'yearly data'!AN$12</f>
        <v>3.5696953265513578</v>
      </c>
      <c r="AI132" s="10">
        <f>$C132/'yearly data'!$D$12*'yearly data'!AO$12</f>
        <v>1.9276354763377332</v>
      </c>
      <c r="AJ132" s="10">
        <f>$C132/'yearly data'!$D$12*'yearly data'!AP$12</f>
        <v>1.0709085979654074</v>
      </c>
      <c r="AK132" s="10">
        <f>$C132/'yearly data'!$D$12*'yearly data'!AQ$12</f>
        <v>1.1657019427613884</v>
      </c>
      <c r="AL132" s="10">
        <f>$C132/'yearly data'!$D$12*'yearly data'!AR$12</f>
        <v>0.67610712680160523</v>
      </c>
      <c r="AM132" s="10">
        <f>$C132/'yearly data'!$D$12*'yearly data'!AS$12</f>
        <v>0.25645442740750546</v>
      </c>
      <c r="AN132" s="10">
        <f>$C132/'yearly data'!$D$12*'yearly data'!AT$12</f>
        <v>1.3247156436714034</v>
      </c>
      <c r="AO132" s="10">
        <f>$C132/'yearly data'!$D$12*'yearly data'!AU$12</f>
        <v>4.7311272988264408</v>
      </c>
      <c r="AP132" s="10">
        <f>$C132/'yearly data'!$D$12*'yearly data'!AV$12</f>
        <v>0.47921878767806092</v>
      </c>
      <c r="AQ132" s="10">
        <f>$C132/'yearly data'!$D$12*'yearly data'!AW$12</f>
        <v>0.76014014597209656</v>
      </c>
      <c r="AR132" s="10">
        <f>$C132/'yearly data'!$D$12*'yearly data'!AX$12</f>
        <v>1.152892031302472</v>
      </c>
      <c r="AS132" s="10">
        <f>$C132/'yearly data'!$D$12*'yearly data'!AY$12</f>
        <v>0.491046605925127</v>
      </c>
      <c r="AT132" s="10">
        <f>$C132/'yearly data'!$D$12*'yearly data'!AZ$12</f>
        <v>1.6524785782002098</v>
      </c>
      <c r="AU132" s="10">
        <f>$C132/'yearly data'!$D$12*'yearly data'!BA$12</f>
        <v>0.65757545489103963</v>
      </c>
      <c r="AV132" s="10">
        <f>$C132/'yearly data'!$D$12*'yearly data'!BB$12</f>
        <v>0.12528093406820195</v>
      </c>
      <c r="AW132" s="10">
        <f>$C132/'yearly data'!$D$12*'yearly data'!BC$12</f>
        <v>3.4800259463389438E-2</v>
      </c>
      <c r="AX132" s="10">
        <f>$C132/'yearly data'!$D$12*'yearly data'!BD$12</f>
        <v>0.69600518926778865</v>
      </c>
    </row>
    <row r="133" spans="1:50">
      <c r="A133" s="11" t="s">
        <v>78</v>
      </c>
      <c r="B133" s="5" t="s">
        <v>3</v>
      </c>
      <c r="C133" s="9">
        <f>'yearly data'!$H$12/3</f>
        <v>124.08790431432821</v>
      </c>
      <c r="D133" s="10">
        <f>$C133/'yearly data'!$D$12*'yearly data'!J$12</f>
        <v>8167.9454138144592</v>
      </c>
      <c r="E133" s="10">
        <f>$C133/'yearly data'!$D$12*'yearly data'!K$12</f>
        <v>5635.8828052287299</v>
      </c>
      <c r="F133" s="10">
        <f>$C133/'yearly data'!$D$12*'yearly data'!L$12</f>
        <v>2470.8696615464851</v>
      </c>
      <c r="G133" s="10">
        <f>$C133/'yearly data'!$D$12*'yearly data'!M$12</f>
        <v>10638.815075360944</v>
      </c>
      <c r="H133" s="10">
        <f>$C133/'yearly data'!$D$12*'yearly data'!N$12</f>
        <v>1496.3001376931018</v>
      </c>
      <c r="I133" s="10">
        <f>$C133/'yearly data'!$D$12*'yearly data'!O$12</f>
        <v>1414.5302028803524</v>
      </c>
      <c r="J133" s="10">
        <f>$C133/'yearly data'!$D$12*'yearly data'!P$12</f>
        <v>3322.0455782866138</v>
      </c>
      <c r="K133" s="10">
        <f>$C133/'yearly data'!$D$12*'yearly data'!Q$12</f>
        <v>31509.551198501813</v>
      </c>
      <c r="L133" s="10">
        <f>$C133/'yearly data'!$D$12*'yearly data'!R$12</f>
        <v>528.19961912647068</v>
      </c>
      <c r="M133" s="10">
        <f>$C133/'yearly data'!$D$12*'yearly data'!S$12</f>
        <v>670.8209033395591</v>
      </c>
      <c r="N133" s="10">
        <f>$C133/'yearly data'!$D$12*'yearly data'!T$12</f>
        <v>2962.5097933692086</v>
      </c>
      <c r="O133" s="10">
        <f>$C133/'yearly data'!$D$12*'yearly data'!U$12</f>
        <v>1102.8010075276229</v>
      </c>
      <c r="P133" s="10">
        <f>$C133/'yearly data'!$D$12*'yearly data'!V$12</f>
        <v>17.195171148352056</v>
      </c>
      <c r="Q133" s="10">
        <f>$C133/'yearly data'!$D$12*'yearly data'!W$12</f>
        <v>2787.983289682446</v>
      </c>
      <c r="R133" s="10">
        <f>$C133/'yearly data'!$D$12*'yearly data'!X$12</f>
        <v>0</v>
      </c>
      <c r="S133" s="10">
        <f>$C133/'yearly data'!$D$12*'yearly data'!Y$12</f>
        <v>1792.9819570520906</v>
      </c>
      <c r="T133" s="10">
        <f>$C133/'yearly data'!$D$12*'yearly data'!Z$12</f>
        <v>631.24681687248017</v>
      </c>
      <c r="U133" s="10">
        <f>$C133/'yearly data'!$D$12*'yearly data'!AA$12</f>
        <v>237.94410534937131</v>
      </c>
      <c r="V133" s="10">
        <f>$C133/'yearly data'!$D$12*'yearly data'!AB$12</f>
        <v>721.61220227416243</v>
      </c>
      <c r="W133" s="10">
        <f>$C133/'yearly data'!$D$12*'yearly data'!AC$12</f>
        <v>0</v>
      </c>
      <c r="X133" s="10">
        <f>$C133/'yearly data'!$D$12*'yearly data'!AD$12</f>
        <v>12416.459298426227</v>
      </c>
      <c r="Y133" s="10">
        <f>$C133/'yearly data'!$D$12*'yearly data'!AE$12</f>
        <v>1147.2385903786035</v>
      </c>
      <c r="Z133" s="10">
        <f>$C133/'yearly data'!$D$12*'yearly data'!AF$12</f>
        <v>56526.543953048407</v>
      </c>
      <c r="AA133" s="10">
        <f>$C133/'yearly data'!$D$12*'yearly data'!AG$12</f>
        <v>59437.374293621862</v>
      </c>
      <c r="AB133" s="10">
        <f>$C133/'yearly data'!$D$12*'yearly data'!AH$12</f>
        <v>96.522682842934742</v>
      </c>
      <c r="AC133" s="10">
        <f>$C133/'yearly data'!$D$12*'yearly data'!AI$12</f>
        <v>31.852485338168464</v>
      </c>
      <c r="AD133" s="10">
        <f>$C133/'yearly data'!$D$12*'yearly data'!AJ$12</f>
        <v>79.660569392514503</v>
      </c>
      <c r="AE133" s="10">
        <f>$C133/'yearly data'!$D$12*'yearly data'!AK$12</f>
        <v>33.457439144856096</v>
      </c>
      <c r="AF133" s="10">
        <f>$C133/'yearly data'!$D$12*'yearly data'!AL$12</f>
        <v>16946.359968115037</v>
      </c>
      <c r="AG133" s="10">
        <f>$C133/'yearly data'!$D$12*'yearly data'!AM$12</f>
        <v>17122.543220350486</v>
      </c>
      <c r="AH133" s="10">
        <f>$C133/'yearly data'!$D$12*'yearly data'!AN$12</f>
        <v>3.5696953265513578</v>
      </c>
      <c r="AI133" s="10">
        <f>$C133/'yearly data'!$D$12*'yearly data'!AO$12</f>
        <v>1.9276354763377332</v>
      </c>
      <c r="AJ133" s="10">
        <f>$C133/'yearly data'!$D$12*'yearly data'!AP$12</f>
        <v>1.0709085979654074</v>
      </c>
      <c r="AK133" s="10">
        <f>$C133/'yearly data'!$D$12*'yearly data'!AQ$12</f>
        <v>1.1657019427613884</v>
      </c>
      <c r="AL133" s="10">
        <f>$C133/'yearly data'!$D$12*'yearly data'!AR$12</f>
        <v>0.67610712680160523</v>
      </c>
      <c r="AM133" s="10">
        <f>$C133/'yearly data'!$D$12*'yearly data'!AS$12</f>
        <v>0.25645442740750546</v>
      </c>
      <c r="AN133" s="10">
        <f>$C133/'yearly data'!$D$12*'yearly data'!AT$12</f>
        <v>1.3247156436714034</v>
      </c>
      <c r="AO133" s="10">
        <f>$C133/'yearly data'!$D$12*'yearly data'!AU$12</f>
        <v>4.7311272988264408</v>
      </c>
      <c r="AP133" s="10">
        <f>$C133/'yearly data'!$D$12*'yearly data'!AV$12</f>
        <v>0.47921878767806092</v>
      </c>
      <c r="AQ133" s="10">
        <f>$C133/'yearly data'!$D$12*'yearly data'!AW$12</f>
        <v>0.76014014597209656</v>
      </c>
      <c r="AR133" s="10">
        <f>$C133/'yearly data'!$D$12*'yearly data'!AX$12</f>
        <v>1.152892031302472</v>
      </c>
      <c r="AS133" s="10">
        <f>$C133/'yearly data'!$D$12*'yearly data'!AY$12</f>
        <v>0.491046605925127</v>
      </c>
      <c r="AT133" s="10">
        <f>$C133/'yearly data'!$D$12*'yearly data'!AZ$12</f>
        <v>1.6524785782002098</v>
      </c>
      <c r="AU133" s="10">
        <f>$C133/'yearly data'!$D$12*'yearly data'!BA$12</f>
        <v>0.65757545489103963</v>
      </c>
      <c r="AV133" s="10">
        <f>$C133/'yearly data'!$D$12*'yearly data'!BB$12</f>
        <v>0.12528093406820195</v>
      </c>
      <c r="AW133" s="10">
        <f>$C133/'yearly data'!$D$12*'yearly data'!BC$12</f>
        <v>3.4800259463389438E-2</v>
      </c>
      <c r="AX133" s="10">
        <f>$C133/'yearly data'!$D$12*'yearly data'!BD$12</f>
        <v>0.69600518926778865</v>
      </c>
    </row>
    <row r="134" spans="1:50">
      <c r="A134" s="11" t="s">
        <v>79</v>
      </c>
      <c r="B134" s="5" t="s">
        <v>3</v>
      </c>
      <c r="C134" s="9">
        <f>'yearly data'!$E$13/3</f>
        <v>122.48468725789438</v>
      </c>
      <c r="D134" s="10">
        <f>$C134/'yearly data'!$D$13*'yearly data'!J$13</f>
        <v>7570.0111723263108</v>
      </c>
      <c r="E134" s="10">
        <f>$C134/'yearly data'!$D$13*'yearly data'!K$13</f>
        <v>5450.4077402397861</v>
      </c>
      <c r="F134" s="10">
        <f>$C134/'yearly data'!$D$13*'yearly data'!L$13</f>
        <v>2291.3310631179552</v>
      </c>
      <c r="G134" s="10">
        <f>$C134/'yearly data'!$D$13*'yearly data'!M$13</f>
        <v>9861.3422354442664</v>
      </c>
      <c r="H134" s="10">
        <f>$C134/'yearly data'!$D$13*'yearly data'!N$13</f>
        <v>1361.5612996454338</v>
      </c>
      <c r="I134" s="10">
        <f>$C134/'yearly data'!$D$13*'yearly data'!O$13</f>
        <v>1114.1787143910265</v>
      </c>
      <c r="J134" s="10">
        <f>$C134/'yearly data'!$D$13*'yearly data'!P$13</f>
        <v>2997.8997219353514</v>
      </c>
      <c r="K134" s="10">
        <f>$C134/'yearly data'!$D$13*'yearly data'!Q$13</f>
        <v>29182.763007611909</v>
      </c>
      <c r="L134" s="10">
        <f>$C134/'yearly data'!$D$13*'yearly data'!R$13</f>
        <v>638.95774038981449</v>
      </c>
      <c r="M134" s="10">
        <f>$C134/'yearly data'!$D$13*'yearly data'!S$13</f>
        <v>673.18097294519805</v>
      </c>
      <c r="N134" s="10">
        <f>$C134/'yearly data'!$D$13*'yearly data'!T$13</f>
        <v>2530.8291260346668</v>
      </c>
      <c r="O134" s="10">
        <f>$C134/'yearly data'!$D$13*'yearly data'!U$13</f>
        <v>1047.7261675014975</v>
      </c>
      <c r="P134" s="10">
        <f>$C134/'yearly data'!$D$13*'yearly data'!V$13</f>
        <v>49.046590302987816</v>
      </c>
      <c r="Q134" s="10">
        <f>$C134/'yearly data'!$D$13*'yearly data'!W$13</f>
        <v>2685.8268337050431</v>
      </c>
      <c r="R134" s="10">
        <f>$C134/'yearly data'!$D$13*'yearly data'!X$13</f>
        <v>0</v>
      </c>
      <c r="S134" s="10">
        <f>$C134/'yearly data'!$D$13*'yearly data'!Y$13</f>
        <v>1712.0237600286464</v>
      </c>
      <c r="T134" s="10">
        <f>$C134/'yearly data'!$D$13*'yearly data'!Z$13</f>
        <v>607.83362644115527</v>
      </c>
      <c r="U134" s="10">
        <f>$C134/'yearly data'!$D$13*'yearly data'!AA$13</f>
        <v>215.59383189866861</v>
      </c>
      <c r="V134" s="10">
        <f>$C134/'yearly data'!$D$13*'yearly data'!AB$13</f>
        <v>709.59561657420898</v>
      </c>
      <c r="W134" s="10">
        <f>$C134/'yearly data'!$D$13*'yearly data'!AC$13</f>
        <v>0</v>
      </c>
      <c r="X134" s="10">
        <f>$C134/'yearly data'!$D$13*'yearly data'!AD$13</f>
        <v>12756.560865895059</v>
      </c>
      <c r="Y134" s="10">
        <f>$C134/'yearly data'!$D$13*'yearly data'!AE$13</f>
        <v>1155.2078544749029</v>
      </c>
      <c r="Z134" s="10">
        <f>$C134/'yearly data'!$D$13*'yearly data'!AF$13</f>
        <v>53965.145993803759</v>
      </c>
      <c r="AA134" s="10">
        <f>$C134/'yearly data'!$D$13*'yearly data'!AG$13</f>
        <v>56440.886007840221</v>
      </c>
      <c r="AB134" s="10">
        <f>$C134/'yearly data'!$D$13*'yearly data'!AH$13</f>
        <v>90.645421307217774</v>
      </c>
      <c r="AC134" s="10">
        <f>$C134/'yearly data'!$D$13*'yearly data'!AI$13</f>
        <v>26.287172179093151</v>
      </c>
      <c r="AD134" s="10">
        <f>$C134/'yearly data'!$D$13*'yearly data'!AJ$13</f>
        <v>86.403122920316932</v>
      </c>
      <c r="AE134" s="10">
        <f>$C134/'yearly data'!$D$13*'yearly data'!AK$13</f>
        <v>38.881405314142619</v>
      </c>
      <c r="AF134" s="10">
        <f>$C134/'yearly data'!$D$13*'yearly data'!AL$13</f>
        <v>18390.697725888396</v>
      </c>
      <c r="AG134" s="10">
        <f>$C134/'yearly data'!$D$13*'yearly data'!AM$13</f>
        <v>18567.746270115931</v>
      </c>
      <c r="AH134" s="10">
        <f>$C134/'yearly data'!$D$13*'yearly data'!AN$13</f>
        <v>3.4295393405295025</v>
      </c>
      <c r="AI134" s="10">
        <f>$C134/'yearly data'!$D$13*'yearly data'!AO$13</f>
        <v>1.8519512438859316</v>
      </c>
      <c r="AJ134" s="10">
        <f>$C134/'yearly data'!$D$13*'yearly data'!AP$13</f>
        <v>1.0288618021588507</v>
      </c>
      <c r="AK134" s="10">
        <f>$C134/'yearly data'!$D$13*'yearly data'!AQ$13</f>
        <v>1.2647138431852982</v>
      </c>
      <c r="AL134" s="10">
        <f>$C134/'yearly data'!$D$13*'yearly data'!AR$13</f>
        <v>0.69559261375191406</v>
      </c>
      <c r="AM134" s="10">
        <f>$C134/'yearly data'!$D$13*'yearly data'!AS$13</f>
        <v>0.27823704550076567</v>
      </c>
      <c r="AN134" s="10">
        <f>$C134/'yearly data'!$D$13*'yearly data'!AT$13</f>
        <v>1.3143908914401441</v>
      </c>
      <c r="AO134" s="10">
        <f>$C134/'yearly data'!$D$13*'yearly data'!AU$13</f>
        <v>4.6942531837148014</v>
      </c>
      <c r="AP134" s="10">
        <f>$C134/'yearly data'!$D$13*'yearly data'!AV$13</f>
        <v>0.47094449415909007</v>
      </c>
      <c r="AQ134" s="10">
        <f>$C134/'yearly data'!$D$13*'yearly data'!AW$13</f>
        <v>0.74439613592888432</v>
      </c>
      <c r="AR134" s="10">
        <f>$C134/'yearly data'!$D$13*'yearly data'!AX$13</f>
        <v>1.0140498382296537</v>
      </c>
      <c r="AS134" s="10">
        <f>$C134/'yearly data'!$D$13*'yearly data'!AY$13</f>
        <v>0.50512594938031441</v>
      </c>
      <c r="AT134" s="10">
        <f>$C134/'yearly data'!$D$13*'yearly data'!AZ$13</f>
        <v>1.5191757876099681</v>
      </c>
      <c r="AU134" s="10">
        <f>$C134/'yearly data'!$D$13*'yearly data'!BA$13</f>
        <v>0.51651976778738906</v>
      </c>
      <c r="AV134" s="10">
        <f>$C134/'yearly data'!$D$13*'yearly data'!BB$13</f>
        <v>0.14527118469020317</v>
      </c>
      <c r="AW134" s="10">
        <f>$C134/'yearly data'!$D$13*'yearly data'!BC$13</f>
        <v>4.0675931713256896E-2</v>
      </c>
      <c r="AX134" s="10">
        <f>$C134/'yearly data'!$D$13*'yearly data'!BD$13</f>
        <v>0.58108473876081268</v>
      </c>
    </row>
    <row r="135" spans="1:50">
      <c r="A135" s="11" t="s">
        <v>80</v>
      </c>
      <c r="B135" s="5" t="s">
        <v>3</v>
      </c>
      <c r="C135" s="9">
        <f>'yearly data'!$E$13/3</f>
        <v>122.48468725789438</v>
      </c>
      <c r="D135" s="10">
        <f>$C135/'yearly data'!$D$13*'yearly data'!J$13</f>
        <v>7570.0111723263108</v>
      </c>
      <c r="E135" s="10">
        <f>$C135/'yearly data'!$D$13*'yearly data'!K$13</f>
        <v>5450.4077402397861</v>
      </c>
      <c r="F135" s="10">
        <f>$C135/'yearly data'!$D$13*'yearly data'!L$13</f>
        <v>2291.3310631179552</v>
      </c>
      <c r="G135" s="10">
        <f>$C135/'yearly data'!$D$13*'yearly data'!M$13</f>
        <v>9861.3422354442664</v>
      </c>
      <c r="H135" s="10">
        <f>$C135/'yearly data'!$D$13*'yearly data'!N$13</f>
        <v>1361.5612996454338</v>
      </c>
      <c r="I135" s="10">
        <f>$C135/'yearly data'!$D$13*'yearly data'!O$13</f>
        <v>1114.1787143910265</v>
      </c>
      <c r="J135" s="10">
        <f>$C135/'yearly data'!$D$13*'yearly data'!P$13</f>
        <v>2997.8997219353514</v>
      </c>
      <c r="K135" s="10">
        <f>$C135/'yearly data'!$D$13*'yearly data'!Q$13</f>
        <v>29182.763007611909</v>
      </c>
      <c r="L135" s="10">
        <f>$C135/'yearly data'!$D$13*'yearly data'!R$13</f>
        <v>638.95774038981449</v>
      </c>
      <c r="M135" s="10">
        <f>$C135/'yearly data'!$D$13*'yearly data'!S$13</f>
        <v>673.18097294519805</v>
      </c>
      <c r="N135" s="10">
        <f>$C135/'yearly data'!$D$13*'yearly data'!T$13</f>
        <v>2530.8291260346668</v>
      </c>
      <c r="O135" s="10">
        <f>$C135/'yearly data'!$D$13*'yearly data'!U$13</f>
        <v>1047.7261675014975</v>
      </c>
      <c r="P135" s="10">
        <f>$C135/'yearly data'!$D$13*'yearly data'!V$13</f>
        <v>49.046590302987816</v>
      </c>
      <c r="Q135" s="10">
        <f>$C135/'yearly data'!$D$13*'yearly data'!W$13</f>
        <v>2685.8268337050431</v>
      </c>
      <c r="R135" s="10">
        <f>$C135/'yearly data'!$D$13*'yearly data'!X$13</f>
        <v>0</v>
      </c>
      <c r="S135" s="10">
        <f>$C135/'yearly data'!$D$13*'yearly data'!Y$13</f>
        <v>1712.0237600286464</v>
      </c>
      <c r="T135" s="10">
        <f>$C135/'yearly data'!$D$13*'yearly data'!Z$13</f>
        <v>607.83362644115527</v>
      </c>
      <c r="U135" s="10">
        <f>$C135/'yearly data'!$D$13*'yearly data'!AA$13</f>
        <v>215.59383189866861</v>
      </c>
      <c r="V135" s="10">
        <f>$C135/'yearly data'!$D$13*'yearly data'!AB$13</f>
        <v>709.59561657420898</v>
      </c>
      <c r="W135" s="10">
        <f>$C135/'yearly data'!$D$13*'yearly data'!AC$13</f>
        <v>0</v>
      </c>
      <c r="X135" s="10">
        <f>$C135/'yearly data'!$D$13*'yearly data'!AD$13</f>
        <v>12756.560865895059</v>
      </c>
      <c r="Y135" s="10">
        <f>$C135/'yearly data'!$D$13*'yearly data'!AE$13</f>
        <v>1155.2078544749029</v>
      </c>
      <c r="Z135" s="10">
        <f>$C135/'yearly data'!$D$13*'yearly data'!AF$13</f>
        <v>53965.145993803759</v>
      </c>
      <c r="AA135" s="10">
        <f>$C135/'yearly data'!$D$13*'yearly data'!AG$13</f>
        <v>56440.886007840221</v>
      </c>
      <c r="AB135" s="10">
        <f>$C135/'yearly data'!$D$13*'yearly data'!AH$13</f>
        <v>90.645421307217774</v>
      </c>
      <c r="AC135" s="10">
        <f>$C135/'yearly data'!$D$13*'yearly data'!AI$13</f>
        <v>26.287172179093151</v>
      </c>
      <c r="AD135" s="10">
        <f>$C135/'yearly data'!$D$13*'yearly data'!AJ$13</f>
        <v>86.403122920316932</v>
      </c>
      <c r="AE135" s="10">
        <f>$C135/'yearly data'!$D$13*'yearly data'!AK$13</f>
        <v>38.881405314142619</v>
      </c>
      <c r="AF135" s="10">
        <f>$C135/'yearly data'!$D$13*'yearly data'!AL$13</f>
        <v>18390.697725888396</v>
      </c>
      <c r="AG135" s="10">
        <f>$C135/'yearly data'!$D$13*'yearly data'!AM$13</f>
        <v>18567.746270115931</v>
      </c>
      <c r="AH135" s="10">
        <f>$C135/'yearly data'!$D$13*'yearly data'!AN$13</f>
        <v>3.4295393405295025</v>
      </c>
      <c r="AI135" s="10">
        <f>$C135/'yearly data'!$D$13*'yearly data'!AO$13</f>
        <v>1.8519512438859316</v>
      </c>
      <c r="AJ135" s="10">
        <f>$C135/'yearly data'!$D$13*'yearly data'!AP$13</f>
        <v>1.0288618021588507</v>
      </c>
      <c r="AK135" s="10">
        <f>$C135/'yearly data'!$D$13*'yearly data'!AQ$13</f>
        <v>1.2647138431852982</v>
      </c>
      <c r="AL135" s="10">
        <f>$C135/'yearly data'!$D$13*'yearly data'!AR$13</f>
        <v>0.69559261375191406</v>
      </c>
      <c r="AM135" s="10">
        <f>$C135/'yearly data'!$D$13*'yearly data'!AS$13</f>
        <v>0.27823704550076567</v>
      </c>
      <c r="AN135" s="10">
        <f>$C135/'yearly data'!$D$13*'yearly data'!AT$13</f>
        <v>1.3143908914401441</v>
      </c>
      <c r="AO135" s="10">
        <f>$C135/'yearly data'!$D$13*'yearly data'!AU$13</f>
        <v>4.6942531837148014</v>
      </c>
      <c r="AP135" s="10">
        <f>$C135/'yearly data'!$D$13*'yearly data'!AV$13</f>
        <v>0.47094449415909007</v>
      </c>
      <c r="AQ135" s="10">
        <f>$C135/'yearly data'!$D$13*'yearly data'!AW$13</f>
        <v>0.74439613592888432</v>
      </c>
      <c r="AR135" s="10">
        <f>$C135/'yearly data'!$D$13*'yearly data'!AX$13</f>
        <v>1.0140498382296537</v>
      </c>
      <c r="AS135" s="10">
        <f>$C135/'yearly data'!$D$13*'yearly data'!AY$13</f>
        <v>0.50512594938031441</v>
      </c>
      <c r="AT135" s="10">
        <f>$C135/'yearly data'!$D$13*'yearly data'!AZ$13</f>
        <v>1.5191757876099681</v>
      </c>
      <c r="AU135" s="10">
        <f>$C135/'yearly data'!$D$13*'yearly data'!BA$13</f>
        <v>0.51651976778738906</v>
      </c>
      <c r="AV135" s="10">
        <f>$C135/'yearly data'!$D$13*'yearly data'!BB$13</f>
        <v>0.14527118469020317</v>
      </c>
      <c r="AW135" s="10">
        <f>$C135/'yearly data'!$D$13*'yearly data'!BC$13</f>
        <v>4.0675931713256896E-2</v>
      </c>
      <c r="AX135" s="10">
        <f>$C135/'yearly data'!$D$13*'yearly data'!BD$13</f>
        <v>0.58108473876081268</v>
      </c>
    </row>
    <row r="136" spans="1:50">
      <c r="A136" s="11" t="s">
        <v>81</v>
      </c>
      <c r="B136" s="5" t="s">
        <v>3</v>
      </c>
      <c r="C136" s="9">
        <f>'yearly data'!$E$13/3</f>
        <v>122.48468725789438</v>
      </c>
      <c r="D136" s="10">
        <f>$C136/'yearly data'!$D$13*'yearly data'!J$13</f>
        <v>7570.0111723263108</v>
      </c>
      <c r="E136" s="10">
        <f>$C136/'yearly data'!$D$13*'yearly data'!K$13</f>
        <v>5450.4077402397861</v>
      </c>
      <c r="F136" s="10">
        <f>$C136/'yearly data'!$D$13*'yearly data'!L$13</f>
        <v>2291.3310631179552</v>
      </c>
      <c r="G136" s="10">
        <f>$C136/'yearly data'!$D$13*'yearly data'!M$13</f>
        <v>9861.3422354442664</v>
      </c>
      <c r="H136" s="10">
        <f>$C136/'yearly data'!$D$13*'yearly data'!N$13</f>
        <v>1361.5612996454338</v>
      </c>
      <c r="I136" s="10">
        <f>$C136/'yearly data'!$D$13*'yearly data'!O$13</f>
        <v>1114.1787143910265</v>
      </c>
      <c r="J136" s="10">
        <f>$C136/'yearly data'!$D$13*'yearly data'!P$13</f>
        <v>2997.8997219353514</v>
      </c>
      <c r="K136" s="10">
        <f>$C136/'yearly data'!$D$13*'yearly data'!Q$13</f>
        <v>29182.763007611909</v>
      </c>
      <c r="L136" s="10">
        <f>$C136/'yearly data'!$D$13*'yearly data'!R$13</f>
        <v>638.95774038981449</v>
      </c>
      <c r="M136" s="10">
        <f>$C136/'yearly data'!$D$13*'yearly data'!S$13</f>
        <v>673.18097294519805</v>
      </c>
      <c r="N136" s="10">
        <f>$C136/'yearly data'!$D$13*'yearly data'!T$13</f>
        <v>2530.8291260346668</v>
      </c>
      <c r="O136" s="10">
        <f>$C136/'yearly data'!$D$13*'yearly data'!U$13</f>
        <v>1047.7261675014975</v>
      </c>
      <c r="P136" s="10">
        <f>$C136/'yearly data'!$D$13*'yearly data'!V$13</f>
        <v>49.046590302987816</v>
      </c>
      <c r="Q136" s="10">
        <f>$C136/'yearly data'!$D$13*'yearly data'!W$13</f>
        <v>2685.8268337050431</v>
      </c>
      <c r="R136" s="10">
        <f>$C136/'yearly data'!$D$13*'yearly data'!X$13</f>
        <v>0</v>
      </c>
      <c r="S136" s="10">
        <f>$C136/'yearly data'!$D$13*'yearly data'!Y$13</f>
        <v>1712.0237600286464</v>
      </c>
      <c r="T136" s="10">
        <f>$C136/'yearly data'!$D$13*'yearly data'!Z$13</f>
        <v>607.83362644115527</v>
      </c>
      <c r="U136" s="10">
        <f>$C136/'yearly data'!$D$13*'yearly data'!AA$13</f>
        <v>215.59383189866861</v>
      </c>
      <c r="V136" s="10">
        <f>$C136/'yearly data'!$D$13*'yearly data'!AB$13</f>
        <v>709.59561657420898</v>
      </c>
      <c r="W136" s="10">
        <f>$C136/'yearly data'!$D$13*'yearly data'!AC$13</f>
        <v>0</v>
      </c>
      <c r="X136" s="10">
        <f>$C136/'yearly data'!$D$13*'yearly data'!AD$13</f>
        <v>12756.560865895059</v>
      </c>
      <c r="Y136" s="10">
        <f>$C136/'yearly data'!$D$13*'yearly data'!AE$13</f>
        <v>1155.2078544749029</v>
      </c>
      <c r="Z136" s="10">
        <f>$C136/'yearly data'!$D$13*'yearly data'!AF$13</f>
        <v>53965.145993803759</v>
      </c>
      <c r="AA136" s="10">
        <f>$C136/'yearly data'!$D$13*'yearly data'!AG$13</f>
        <v>56440.886007840221</v>
      </c>
      <c r="AB136" s="10">
        <f>$C136/'yearly data'!$D$13*'yearly data'!AH$13</f>
        <v>90.645421307217774</v>
      </c>
      <c r="AC136" s="10">
        <f>$C136/'yearly data'!$D$13*'yearly data'!AI$13</f>
        <v>26.287172179093151</v>
      </c>
      <c r="AD136" s="10">
        <f>$C136/'yearly data'!$D$13*'yearly data'!AJ$13</f>
        <v>86.403122920316932</v>
      </c>
      <c r="AE136" s="10">
        <f>$C136/'yearly data'!$D$13*'yearly data'!AK$13</f>
        <v>38.881405314142619</v>
      </c>
      <c r="AF136" s="10">
        <f>$C136/'yearly data'!$D$13*'yearly data'!AL$13</f>
        <v>18390.697725888396</v>
      </c>
      <c r="AG136" s="10">
        <f>$C136/'yearly data'!$D$13*'yearly data'!AM$13</f>
        <v>18567.746270115931</v>
      </c>
      <c r="AH136" s="10">
        <f>$C136/'yearly data'!$D$13*'yearly data'!AN$13</f>
        <v>3.4295393405295025</v>
      </c>
      <c r="AI136" s="10">
        <f>$C136/'yearly data'!$D$13*'yearly data'!AO$13</f>
        <v>1.8519512438859316</v>
      </c>
      <c r="AJ136" s="10">
        <f>$C136/'yearly data'!$D$13*'yearly data'!AP$13</f>
        <v>1.0288618021588507</v>
      </c>
      <c r="AK136" s="10">
        <f>$C136/'yearly data'!$D$13*'yearly data'!AQ$13</f>
        <v>1.2647138431852982</v>
      </c>
      <c r="AL136" s="10">
        <f>$C136/'yearly data'!$D$13*'yearly data'!AR$13</f>
        <v>0.69559261375191406</v>
      </c>
      <c r="AM136" s="10">
        <f>$C136/'yearly data'!$D$13*'yearly data'!AS$13</f>
        <v>0.27823704550076567</v>
      </c>
      <c r="AN136" s="10">
        <f>$C136/'yearly data'!$D$13*'yearly data'!AT$13</f>
        <v>1.3143908914401441</v>
      </c>
      <c r="AO136" s="10">
        <f>$C136/'yearly data'!$D$13*'yearly data'!AU$13</f>
        <v>4.6942531837148014</v>
      </c>
      <c r="AP136" s="10">
        <f>$C136/'yearly data'!$D$13*'yearly data'!AV$13</f>
        <v>0.47094449415909007</v>
      </c>
      <c r="AQ136" s="10">
        <f>$C136/'yearly data'!$D$13*'yearly data'!AW$13</f>
        <v>0.74439613592888432</v>
      </c>
      <c r="AR136" s="10">
        <f>$C136/'yearly data'!$D$13*'yearly data'!AX$13</f>
        <v>1.0140498382296537</v>
      </c>
      <c r="AS136" s="10">
        <f>$C136/'yearly data'!$D$13*'yearly data'!AY$13</f>
        <v>0.50512594938031441</v>
      </c>
      <c r="AT136" s="10">
        <f>$C136/'yearly data'!$D$13*'yearly data'!AZ$13</f>
        <v>1.5191757876099681</v>
      </c>
      <c r="AU136" s="10">
        <f>$C136/'yearly data'!$D$13*'yearly data'!BA$13</f>
        <v>0.51651976778738906</v>
      </c>
      <c r="AV136" s="10">
        <f>$C136/'yearly data'!$D$13*'yearly data'!BB$13</f>
        <v>0.14527118469020317</v>
      </c>
      <c r="AW136" s="10">
        <f>$C136/'yearly data'!$D$13*'yearly data'!BC$13</f>
        <v>4.0675931713256896E-2</v>
      </c>
      <c r="AX136" s="10">
        <f>$C136/'yearly data'!$D$13*'yearly data'!BD$13</f>
        <v>0.58108473876081268</v>
      </c>
    </row>
    <row r="137" spans="1:50">
      <c r="A137" s="11" t="s">
        <v>82</v>
      </c>
      <c r="B137" s="5" t="s">
        <v>3</v>
      </c>
      <c r="C137" s="9">
        <f>'yearly data'!$F$13/3</f>
        <v>116.1736159726695</v>
      </c>
      <c r="D137" s="10">
        <f>$C137/'yearly data'!$D$13*'yearly data'!J$13</f>
        <v>7179.9633940443691</v>
      </c>
      <c r="E137" s="10">
        <f>$C137/'yearly data'!$D$13*'yearly data'!K$13</f>
        <v>5169.5733555320139</v>
      </c>
      <c r="F137" s="10">
        <f>$C137/'yearly data'!$D$13*'yearly data'!L$13</f>
        <v>2173.2693363737781</v>
      </c>
      <c r="G137" s="10">
        <f>$C137/'yearly data'!$D$13*'yearly data'!M$13</f>
        <v>9353.2327304181472</v>
      </c>
      <c r="H137" s="10">
        <f>$C137/'yearly data'!$D$13*'yearly data'!N$13</f>
        <v>1291.4063226141157</v>
      </c>
      <c r="I137" s="10">
        <f>$C137/'yearly data'!$D$13*'yearly data'!O$13</f>
        <v>1056.7702215547208</v>
      </c>
      <c r="J137" s="10">
        <f>$C137/'yearly data'!$D$13*'yearly data'!P$13</f>
        <v>2843.4317694536385</v>
      </c>
      <c r="K137" s="10">
        <f>$C137/'yearly data'!$D$13*'yearly data'!Q$13</f>
        <v>27679.109761120133</v>
      </c>
      <c r="L137" s="10">
        <f>$C137/'yearly data'!$D$13*'yearly data'!R$13</f>
        <v>606.03519359540746</v>
      </c>
      <c r="M137" s="10">
        <f>$C137/'yearly data'!$D$13*'yearly data'!S$13</f>
        <v>638.4950607448518</v>
      </c>
      <c r="N137" s="10">
        <f>$C137/'yearly data'!$D$13*'yearly data'!T$13</f>
        <v>2400.4271681842279</v>
      </c>
      <c r="O137" s="10">
        <f>$C137/'yearly data'!$D$13*'yearly data'!U$13</f>
        <v>993.74166806300752</v>
      </c>
      <c r="P137" s="10">
        <f>$C137/'yearly data'!$D$13*'yearly data'!V$13</f>
        <v>46.51944560736036</v>
      </c>
      <c r="Q137" s="10">
        <f>$C137/'yearly data'!$D$13*'yearly data'!W$13</f>
        <v>2547.4385585111586</v>
      </c>
      <c r="R137" s="10">
        <f>$C137/'yearly data'!$D$13*'yearly data'!X$13</f>
        <v>0</v>
      </c>
      <c r="S137" s="10">
        <f>$C137/'yearly data'!$D$13*'yearly data'!Y$13</f>
        <v>1623.8110680307482</v>
      </c>
      <c r="T137" s="10">
        <f>$C137/'yearly data'!$D$13*'yearly data'!Z$13</f>
        <v>576.51476175768732</v>
      </c>
      <c r="U137" s="10">
        <f>$C137/'yearly data'!$D$13*'yearly data'!AA$13</f>
        <v>204.48527561928282</v>
      </c>
      <c r="V137" s="10">
        <f>$C137/'yearly data'!$D$13*'yearly data'!AB$13</f>
        <v>673.03342565761091</v>
      </c>
      <c r="W137" s="10">
        <f>$C137/'yearly data'!$D$13*'yearly data'!AC$13</f>
        <v>0</v>
      </c>
      <c r="X137" s="10">
        <f>$C137/'yearly data'!$D$13*'yearly data'!AD$13</f>
        <v>12099.274091675983</v>
      </c>
      <c r="Y137" s="10">
        <f>$C137/'yearly data'!$D$13*'yearly data'!AE$13</f>
        <v>1095.6853191926575</v>
      </c>
      <c r="Z137" s="10">
        <f>$C137/'yearly data'!$D$13*'yearly data'!AF$13</f>
        <v>51184.57079776012</v>
      </c>
      <c r="AA137" s="10">
        <f>$C137/'yearly data'!$D$13*'yearly data'!AG$13</f>
        <v>53532.74734192896</v>
      </c>
      <c r="AB137" s="10">
        <f>$C137/'yearly data'!$D$13*'yearly data'!AH$13</f>
        <v>85.974880618775728</v>
      </c>
      <c r="AC137" s="10">
        <f>$C137/'yearly data'!$D$13*'yearly data'!AI$13</f>
        <v>24.932715379444961</v>
      </c>
      <c r="AD137" s="10">
        <f>$C137/'yearly data'!$D$13*'yearly data'!AJ$13</f>
        <v>81.951168310937604</v>
      </c>
      <c r="AE137" s="10">
        <f>$C137/'yearly data'!$D$13*'yearly data'!AK$13</f>
        <v>36.878025739921917</v>
      </c>
      <c r="AF137" s="10">
        <f>$C137/'yearly data'!$D$13*'yearly data'!AL$13</f>
        <v>17443.109852404035</v>
      </c>
      <c r="AG137" s="10">
        <f>$C137/'yearly data'!$D$13*'yearly data'!AM$13</f>
        <v>17611.035901333751</v>
      </c>
      <c r="AH137" s="10">
        <f>$C137/'yearly data'!$D$13*'yearly data'!AN$13</f>
        <v>3.2528309883418309</v>
      </c>
      <c r="AI137" s="10">
        <f>$C137/'yearly data'!$D$13*'yearly data'!AO$13</f>
        <v>1.7565287337045887</v>
      </c>
      <c r="AJ137" s="10">
        <f>$C137/'yearly data'!$D$13*'yearly data'!AP$13</f>
        <v>0.97584929650254915</v>
      </c>
      <c r="AK137" s="10">
        <f>$C137/'yearly data'!$D$13*'yearly data'!AQ$13</f>
        <v>1.199548969122735</v>
      </c>
      <c r="AL137" s="10">
        <f>$C137/'yearly data'!$D$13*'yearly data'!AR$13</f>
        <v>0.65975193301750423</v>
      </c>
      <c r="AM137" s="10">
        <f>$C137/'yearly data'!$D$13*'yearly data'!AS$13</f>
        <v>0.26390077320700173</v>
      </c>
      <c r="AN137" s="10">
        <f>$C137/'yearly data'!$D$13*'yearly data'!AT$13</f>
        <v>1.2466663880900783</v>
      </c>
      <c r="AO137" s="10">
        <f>$C137/'yearly data'!$D$13*'yearly data'!AU$13</f>
        <v>4.4523799574645659</v>
      </c>
      <c r="AP137" s="10">
        <f>$C137/'yearly data'!$D$13*'yearly data'!AV$13</f>
        <v>0.44667889540906647</v>
      </c>
      <c r="AQ137" s="10">
        <f>$C137/'yearly data'!$D$13*'yearly data'!AW$13</f>
        <v>0.70604083467884704</v>
      </c>
      <c r="AR137" s="10">
        <f>$C137/'yearly data'!$D$13*'yearly data'!AX$13</f>
        <v>0.96180052479210287</v>
      </c>
      <c r="AS137" s="10">
        <f>$C137/'yearly data'!$D$13*'yearly data'!AY$13</f>
        <v>0.47909913781778907</v>
      </c>
      <c r="AT137" s="10">
        <f>$C137/'yearly data'!$D$13*'yearly data'!AZ$13</f>
        <v>1.440899662609892</v>
      </c>
      <c r="AU137" s="10">
        <f>$C137/'yearly data'!$D$13*'yearly data'!BA$13</f>
        <v>0.48990588528736323</v>
      </c>
      <c r="AV137" s="10">
        <f>$C137/'yearly data'!$D$13*'yearly data'!BB$13</f>
        <v>0.13778603023707089</v>
      </c>
      <c r="AW137" s="10">
        <f>$C137/'yearly data'!$D$13*'yearly data'!BC$13</f>
        <v>3.8580088466379857E-2</v>
      </c>
      <c r="AX137" s="10">
        <f>$C137/'yearly data'!$D$13*'yearly data'!BD$13</f>
        <v>0.55114412094828358</v>
      </c>
    </row>
    <row r="138" spans="1:50">
      <c r="A138" s="11" t="s">
        <v>83</v>
      </c>
      <c r="B138" s="5" t="s">
        <v>3</v>
      </c>
      <c r="C138" s="9">
        <f>'yearly data'!$F$13/3</f>
        <v>116.1736159726695</v>
      </c>
      <c r="D138" s="10">
        <f>$C138/'yearly data'!$D$13*'yearly data'!J$13</f>
        <v>7179.9633940443691</v>
      </c>
      <c r="E138" s="10">
        <f>$C138/'yearly data'!$D$13*'yearly data'!K$13</f>
        <v>5169.5733555320139</v>
      </c>
      <c r="F138" s="10">
        <f>$C138/'yearly data'!$D$13*'yearly data'!L$13</f>
        <v>2173.2693363737781</v>
      </c>
      <c r="G138" s="10">
        <f>$C138/'yearly data'!$D$13*'yearly data'!M$13</f>
        <v>9353.2327304181472</v>
      </c>
      <c r="H138" s="10">
        <f>$C138/'yearly data'!$D$13*'yearly data'!N$13</f>
        <v>1291.4063226141157</v>
      </c>
      <c r="I138" s="10">
        <f>$C138/'yearly data'!$D$13*'yearly data'!O$13</f>
        <v>1056.7702215547208</v>
      </c>
      <c r="J138" s="10">
        <f>$C138/'yearly data'!$D$13*'yearly data'!P$13</f>
        <v>2843.4317694536385</v>
      </c>
      <c r="K138" s="10">
        <f>$C138/'yearly data'!$D$13*'yearly data'!Q$13</f>
        <v>27679.109761120133</v>
      </c>
      <c r="L138" s="10">
        <f>$C138/'yearly data'!$D$13*'yearly data'!R$13</f>
        <v>606.03519359540746</v>
      </c>
      <c r="M138" s="10">
        <f>$C138/'yearly data'!$D$13*'yearly data'!S$13</f>
        <v>638.4950607448518</v>
      </c>
      <c r="N138" s="10">
        <f>$C138/'yearly data'!$D$13*'yearly data'!T$13</f>
        <v>2400.4271681842279</v>
      </c>
      <c r="O138" s="10">
        <f>$C138/'yearly data'!$D$13*'yearly data'!U$13</f>
        <v>993.74166806300752</v>
      </c>
      <c r="P138" s="10">
        <f>$C138/'yearly data'!$D$13*'yearly data'!V$13</f>
        <v>46.51944560736036</v>
      </c>
      <c r="Q138" s="10">
        <f>$C138/'yearly data'!$D$13*'yearly data'!W$13</f>
        <v>2547.4385585111586</v>
      </c>
      <c r="R138" s="10">
        <f>$C138/'yearly data'!$D$13*'yearly data'!X$13</f>
        <v>0</v>
      </c>
      <c r="S138" s="10">
        <f>$C138/'yearly data'!$D$13*'yearly data'!Y$13</f>
        <v>1623.8110680307482</v>
      </c>
      <c r="T138" s="10">
        <f>$C138/'yearly data'!$D$13*'yearly data'!Z$13</f>
        <v>576.51476175768732</v>
      </c>
      <c r="U138" s="10">
        <f>$C138/'yearly data'!$D$13*'yearly data'!AA$13</f>
        <v>204.48527561928282</v>
      </c>
      <c r="V138" s="10">
        <f>$C138/'yearly data'!$D$13*'yearly data'!AB$13</f>
        <v>673.03342565761091</v>
      </c>
      <c r="W138" s="10">
        <f>$C138/'yearly data'!$D$13*'yearly data'!AC$13</f>
        <v>0</v>
      </c>
      <c r="X138" s="10">
        <f>$C138/'yearly data'!$D$13*'yearly data'!AD$13</f>
        <v>12099.274091675983</v>
      </c>
      <c r="Y138" s="10">
        <f>$C138/'yearly data'!$D$13*'yearly data'!AE$13</f>
        <v>1095.6853191926575</v>
      </c>
      <c r="Z138" s="10">
        <f>$C138/'yearly data'!$D$13*'yearly data'!AF$13</f>
        <v>51184.57079776012</v>
      </c>
      <c r="AA138" s="10">
        <f>$C138/'yearly data'!$D$13*'yearly data'!AG$13</f>
        <v>53532.74734192896</v>
      </c>
      <c r="AB138" s="10">
        <f>$C138/'yearly data'!$D$13*'yearly data'!AH$13</f>
        <v>85.974880618775728</v>
      </c>
      <c r="AC138" s="10">
        <f>$C138/'yearly data'!$D$13*'yearly data'!AI$13</f>
        <v>24.932715379444961</v>
      </c>
      <c r="AD138" s="10">
        <f>$C138/'yearly data'!$D$13*'yearly data'!AJ$13</f>
        <v>81.951168310937604</v>
      </c>
      <c r="AE138" s="10">
        <f>$C138/'yearly data'!$D$13*'yearly data'!AK$13</f>
        <v>36.878025739921917</v>
      </c>
      <c r="AF138" s="10">
        <f>$C138/'yearly data'!$D$13*'yearly data'!AL$13</f>
        <v>17443.109852404035</v>
      </c>
      <c r="AG138" s="10">
        <f>$C138/'yearly data'!$D$13*'yearly data'!AM$13</f>
        <v>17611.035901333751</v>
      </c>
      <c r="AH138" s="10">
        <f>$C138/'yearly data'!$D$13*'yearly data'!AN$13</f>
        <v>3.2528309883418309</v>
      </c>
      <c r="AI138" s="10">
        <f>$C138/'yearly data'!$D$13*'yearly data'!AO$13</f>
        <v>1.7565287337045887</v>
      </c>
      <c r="AJ138" s="10">
        <f>$C138/'yearly data'!$D$13*'yearly data'!AP$13</f>
        <v>0.97584929650254915</v>
      </c>
      <c r="AK138" s="10">
        <f>$C138/'yearly data'!$D$13*'yearly data'!AQ$13</f>
        <v>1.199548969122735</v>
      </c>
      <c r="AL138" s="10">
        <f>$C138/'yearly data'!$D$13*'yearly data'!AR$13</f>
        <v>0.65975193301750423</v>
      </c>
      <c r="AM138" s="10">
        <f>$C138/'yearly data'!$D$13*'yearly data'!AS$13</f>
        <v>0.26390077320700173</v>
      </c>
      <c r="AN138" s="10">
        <f>$C138/'yearly data'!$D$13*'yearly data'!AT$13</f>
        <v>1.2466663880900783</v>
      </c>
      <c r="AO138" s="10">
        <f>$C138/'yearly data'!$D$13*'yearly data'!AU$13</f>
        <v>4.4523799574645659</v>
      </c>
      <c r="AP138" s="10">
        <f>$C138/'yearly data'!$D$13*'yearly data'!AV$13</f>
        <v>0.44667889540906647</v>
      </c>
      <c r="AQ138" s="10">
        <f>$C138/'yearly data'!$D$13*'yearly data'!AW$13</f>
        <v>0.70604083467884704</v>
      </c>
      <c r="AR138" s="10">
        <f>$C138/'yearly data'!$D$13*'yearly data'!AX$13</f>
        <v>0.96180052479210287</v>
      </c>
      <c r="AS138" s="10">
        <f>$C138/'yearly data'!$D$13*'yearly data'!AY$13</f>
        <v>0.47909913781778907</v>
      </c>
      <c r="AT138" s="10">
        <f>$C138/'yearly data'!$D$13*'yearly data'!AZ$13</f>
        <v>1.440899662609892</v>
      </c>
      <c r="AU138" s="10">
        <f>$C138/'yearly data'!$D$13*'yearly data'!BA$13</f>
        <v>0.48990588528736323</v>
      </c>
      <c r="AV138" s="10">
        <f>$C138/'yearly data'!$D$13*'yearly data'!BB$13</f>
        <v>0.13778603023707089</v>
      </c>
      <c r="AW138" s="10">
        <f>$C138/'yearly data'!$D$13*'yearly data'!BC$13</f>
        <v>3.8580088466379857E-2</v>
      </c>
      <c r="AX138" s="10">
        <f>$C138/'yearly data'!$D$13*'yearly data'!BD$13</f>
        <v>0.55114412094828358</v>
      </c>
    </row>
    <row r="139" spans="1:50">
      <c r="A139" s="11" t="s">
        <v>84</v>
      </c>
      <c r="B139" s="5" t="s">
        <v>3</v>
      </c>
      <c r="C139" s="9">
        <f>'yearly data'!$F$13/3</f>
        <v>116.1736159726695</v>
      </c>
      <c r="D139" s="10">
        <f>$C139/'yearly data'!$D$13*'yearly data'!J$13</f>
        <v>7179.9633940443691</v>
      </c>
      <c r="E139" s="10">
        <f>$C139/'yearly data'!$D$13*'yearly data'!K$13</f>
        <v>5169.5733555320139</v>
      </c>
      <c r="F139" s="10">
        <f>$C139/'yearly data'!$D$13*'yearly data'!L$13</f>
        <v>2173.2693363737781</v>
      </c>
      <c r="G139" s="10">
        <f>$C139/'yearly data'!$D$13*'yearly data'!M$13</f>
        <v>9353.2327304181472</v>
      </c>
      <c r="H139" s="10">
        <f>$C139/'yearly data'!$D$13*'yearly data'!N$13</f>
        <v>1291.4063226141157</v>
      </c>
      <c r="I139" s="10">
        <f>$C139/'yearly data'!$D$13*'yearly data'!O$13</f>
        <v>1056.7702215547208</v>
      </c>
      <c r="J139" s="10">
        <f>$C139/'yearly data'!$D$13*'yearly data'!P$13</f>
        <v>2843.4317694536385</v>
      </c>
      <c r="K139" s="10">
        <f>$C139/'yearly data'!$D$13*'yearly data'!Q$13</f>
        <v>27679.109761120133</v>
      </c>
      <c r="L139" s="10">
        <f>$C139/'yearly data'!$D$13*'yearly data'!R$13</f>
        <v>606.03519359540746</v>
      </c>
      <c r="M139" s="10">
        <f>$C139/'yearly data'!$D$13*'yearly data'!S$13</f>
        <v>638.4950607448518</v>
      </c>
      <c r="N139" s="10">
        <f>$C139/'yearly data'!$D$13*'yearly data'!T$13</f>
        <v>2400.4271681842279</v>
      </c>
      <c r="O139" s="10">
        <f>$C139/'yearly data'!$D$13*'yearly data'!U$13</f>
        <v>993.74166806300752</v>
      </c>
      <c r="P139" s="10">
        <f>$C139/'yearly data'!$D$13*'yearly data'!V$13</f>
        <v>46.51944560736036</v>
      </c>
      <c r="Q139" s="10">
        <f>$C139/'yearly data'!$D$13*'yearly data'!W$13</f>
        <v>2547.4385585111586</v>
      </c>
      <c r="R139" s="10">
        <f>$C139/'yearly data'!$D$13*'yearly data'!X$13</f>
        <v>0</v>
      </c>
      <c r="S139" s="10">
        <f>$C139/'yearly data'!$D$13*'yearly data'!Y$13</f>
        <v>1623.8110680307482</v>
      </c>
      <c r="T139" s="10">
        <f>$C139/'yearly data'!$D$13*'yearly data'!Z$13</f>
        <v>576.51476175768732</v>
      </c>
      <c r="U139" s="10">
        <f>$C139/'yearly data'!$D$13*'yearly data'!AA$13</f>
        <v>204.48527561928282</v>
      </c>
      <c r="V139" s="10">
        <f>$C139/'yearly data'!$D$13*'yearly data'!AB$13</f>
        <v>673.03342565761091</v>
      </c>
      <c r="W139" s="10">
        <f>$C139/'yearly data'!$D$13*'yearly data'!AC$13</f>
        <v>0</v>
      </c>
      <c r="X139" s="10">
        <f>$C139/'yearly data'!$D$13*'yearly data'!AD$13</f>
        <v>12099.274091675983</v>
      </c>
      <c r="Y139" s="10">
        <f>$C139/'yearly data'!$D$13*'yearly data'!AE$13</f>
        <v>1095.6853191926575</v>
      </c>
      <c r="Z139" s="10">
        <f>$C139/'yearly data'!$D$13*'yearly data'!AF$13</f>
        <v>51184.57079776012</v>
      </c>
      <c r="AA139" s="10">
        <f>$C139/'yearly data'!$D$13*'yearly data'!AG$13</f>
        <v>53532.74734192896</v>
      </c>
      <c r="AB139" s="10">
        <f>$C139/'yearly data'!$D$13*'yearly data'!AH$13</f>
        <v>85.974880618775728</v>
      </c>
      <c r="AC139" s="10">
        <f>$C139/'yearly data'!$D$13*'yearly data'!AI$13</f>
        <v>24.932715379444961</v>
      </c>
      <c r="AD139" s="10">
        <f>$C139/'yearly data'!$D$13*'yearly data'!AJ$13</f>
        <v>81.951168310937604</v>
      </c>
      <c r="AE139" s="10">
        <f>$C139/'yearly data'!$D$13*'yearly data'!AK$13</f>
        <v>36.878025739921917</v>
      </c>
      <c r="AF139" s="10">
        <f>$C139/'yearly data'!$D$13*'yearly data'!AL$13</f>
        <v>17443.109852404035</v>
      </c>
      <c r="AG139" s="10">
        <f>$C139/'yearly data'!$D$13*'yearly data'!AM$13</f>
        <v>17611.035901333751</v>
      </c>
      <c r="AH139" s="10">
        <f>$C139/'yearly data'!$D$13*'yearly data'!AN$13</f>
        <v>3.2528309883418309</v>
      </c>
      <c r="AI139" s="10">
        <f>$C139/'yearly data'!$D$13*'yearly data'!AO$13</f>
        <v>1.7565287337045887</v>
      </c>
      <c r="AJ139" s="10">
        <f>$C139/'yearly data'!$D$13*'yearly data'!AP$13</f>
        <v>0.97584929650254915</v>
      </c>
      <c r="AK139" s="10">
        <f>$C139/'yearly data'!$D$13*'yearly data'!AQ$13</f>
        <v>1.199548969122735</v>
      </c>
      <c r="AL139" s="10">
        <f>$C139/'yearly data'!$D$13*'yearly data'!AR$13</f>
        <v>0.65975193301750423</v>
      </c>
      <c r="AM139" s="10">
        <f>$C139/'yearly data'!$D$13*'yearly data'!AS$13</f>
        <v>0.26390077320700173</v>
      </c>
      <c r="AN139" s="10">
        <f>$C139/'yearly data'!$D$13*'yearly data'!AT$13</f>
        <v>1.2466663880900783</v>
      </c>
      <c r="AO139" s="10">
        <f>$C139/'yearly data'!$D$13*'yearly data'!AU$13</f>
        <v>4.4523799574645659</v>
      </c>
      <c r="AP139" s="10">
        <f>$C139/'yearly data'!$D$13*'yearly data'!AV$13</f>
        <v>0.44667889540906647</v>
      </c>
      <c r="AQ139" s="10">
        <f>$C139/'yearly data'!$D$13*'yearly data'!AW$13</f>
        <v>0.70604083467884704</v>
      </c>
      <c r="AR139" s="10">
        <f>$C139/'yearly data'!$D$13*'yearly data'!AX$13</f>
        <v>0.96180052479210287</v>
      </c>
      <c r="AS139" s="10">
        <f>$C139/'yearly data'!$D$13*'yearly data'!AY$13</f>
        <v>0.47909913781778907</v>
      </c>
      <c r="AT139" s="10">
        <f>$C139/'yearly data'!$D$13*'yearly data'!AZ$13</f>
        <v>1.440899662609892</v>
      </c>
      <c r="AU139" s="10">
        <f>$C139/'yearly data'!$D$13*'yearly data'!BA$13</f>
        <v>0.48990588528736323</v>
      </c>
      <c r="AV139" s="10">
        <f>$C139/'yearly data'!$D$13*'yearly data'!BB$13</f>
        <v>0.13778603023707089</v>
      </c>
      <c r="AW139" s="10">
        <f>$C139/'yearly data'!$D$13*'yearly data'!BC$13</f>
        <v>3.8580088466379857E-2</v>
      </c>
      <c r="AX139" s="10">
        <f>$C139/'yearly data'!$D$13*'yearly data'!BD$13</f>
        <v>0.55114412094828358</v>
      </c>
    </row>
    <row r="140" spans="1:50">
      <c r="A140" s="11" t="s">
        <v>85</v>
      </c>
      <c r="B140" s="5" t="s">
        <v>3</v>
      </c>
      <c r="C140" s="9">
        <f>'yearly data'!$G$13/3</f>
        <v>124.0015961468455</v>
      </c>
      <c r="D140" s="10">
        <f>$C140/'yearly data'!$D$13*'yearly data'!J$13</f>
        <v>7663.7618075594601</v>
      </c>
      <c r="E140" s="10">
        <f>$C140/'yearly data'!$D$13*'yearly data'!K$13</f>
        <v>5517.9081938448135</v>
      </c>
      <c r="F140" s="10">
        <f>$C140/'yearly data'!$D$13*'yearly data'!L$13</f>
        <v>2319.7080017785015</v>
      </c>
      <c r="G140" s="10">
        <f>$C140/'yearly data'!$D$13*'yearly data'!M$13</f>
        <v>9983.4698093379611</v>
      </c>
      <c r="H140" s="10">
        <f>$C140/'yearly data'!$D$13*'yearly data'!N$13</f>
        <v>1378.4235253205122</v>
      </c>
      <c r="I140" s="10">
        <f>$C140/'yearly data'!$D$13*'yearly data'!O$13</f>
        <v>1127.9772359334079</v>
      </c>
      <c r="J140" s="10">
        <f>$C140/'yearly data'!$D$13*'yearly data'!P$13</f>
        <v>3035.0271444580776</v>
      </c>
      <c r="K140" s="10">
        <f>$C140/'yearly data'!$D$13*'yearly data'!Q$13</f>
        <v>29544.176287928283</v>
      </c>
      <c r="L140" s="10">
        <f>$C140/'yearly data'!$D$13*'yearly data'!R$13</f>
        <v>646.87089833437187</v>
      </c>
      <c r="M140" s="10">
        <f>$C140/'yearly data'!$D$13*'yearly data'!S$13</f>
        <v>681.51796775323703</v>
      </c>
      <c r="N140" s="10">
        <f>$C140/'yearly data'!$D$13*'yearly data'!T$13</f>
        <v>2562.1721231361348</v>
      </c>
      <c r="O140" s="10">
        <f>$C140/'yearly data'!$D$13*'yearly data'!U$13</f>
        <v>1060.7017089528415</v>
      </c>
      <c r="P140" s="10">
        <f>$C140/'yearly data'!$D$13*'yearly data'!V$13</f>
        <v>49.654006711266653</v>
      </c>
      <c r="Q140" s="10">
        <f>$C140/'yearly data'!$D$13*'yearly data'!W$13</f>
        <v>2719.0893964746438</v>
      </c>
      <c r="R140" s="10">
        <f>$C140/'yearly data'!$D$13*'yearly data'!X$13</f>
        <v>0</v>
      </c>
      <c r="S140" s="10">
        <f>$C140/'yearly data'!$D$13*'yearly data'!Y$13</f>
        <v>1733.2262802605426</v>
      </c>
      <c r="T140" s="10">
        <f>$C140/'yearly data'!$D$13*'yearly data'!Z$13</f>
        <v>615.36132848778448</v>
      </c>
      <c r="U140" s="10">
        <f>$C140/'yearly data'!$D$13*'yearly data'!AA$13</f>
        <v>218.2638489214622</v>
      </c>
      <c r="V140" s="10">
        <f>$C140/'yearly data'!$D$13*'yearly data'!AB$13</f>
        <v>718.38358772749939</v>
      </c>
      <c r="W140" s="10">
        <f>$C140/'yearly data'!$D$13*'yearly data'!AC$13</f>
        <v>0</v>
      </c>
      <c r="X140" s="10">
        <f>$C140/'yearly data'!$D$13*'yearly data'!AD$13</f>
        <v>12914.544210614546</v>
      </c>
      <c r="Y140" s="10">
        <f>$C140/'yearly data'!$D$13*'yearly data'!AE$13</f>
        <v>1169.5145004913925</v>
      </c>
      <c r="Z140" s="10">
        <f>$C140/'yearly data'!$D$13*'yearly data'!AF$13</f>
        <v>54633.476145794004</v>
      </c>
      <c r="AA140" s="10">
        <f>$C140/'yearly data'!$D$13*'yearly data'!AG$13</f>
        <v>57139.876907047932</v>
      </c>
      <c r="AB140" s="10">
        <f>$C140/'yearly data'!$D$13*'yearly data'!AH$13</f>
        <v>91.768017514155275</v>
      </c>
      <c r="AC140" s="10">
        <f>$C140/'yearly data'!$D$13*'yearly data'!AI$13</f>
        <v>26.612725079105029</v>
      </c>
      <c r="AD140" s="10">
        <f>$C140/'yearly data'!$D$13*'yearly data'!AJ$13</f>
        <v>87.473180477103625</v>
      </c>
      <c r="AE140" s="10">
        <f>$C140/'yearly data'!$D$13*'yearly data'!AK$13</f>
        <v>39.36293121469663</v>
      </c>
      <c r="AF140" s="10">
        <f>$C140/'yearly data'!$D$13*'yearly data'!AL$13</f>
        <v>18618.456913415859</v>
      </c>
      <c r="AG140" s="10">
        <f>$C140/'yearly data'!$D$13*'yearly data'!AM$13</f>
        <v>18797.698111407117</v>
      </c>
      <c r="AH140" s="10">
        <f>$C140/'yearly data'!$D$13*'yearly data'!AN$13</f>
        <v>3.4720123943219594</v>
      </c>
      <c r="AI140" s="10">
        <f>$C140/'yearly data'!$D$13*'yearly data'!AO$13</f>
        <v>1.8748866929338581</v>
      </c>
      <c r="AJ140" s="10">
        <f>$C140/'yearly data'!$D$13*'yearly data'!AP$13</f>
        <v>1.0416037182965876</v>
      </c>
      <c r="AK140" s="10">
        <f>$C140/'yearly data'!$D$13*'yearly data'!AQ$13</f>
        <v>1.2803766636868354</v>
      </c>
      <c r="AL140" s="10">
        <f>$C140/'yearly data'!$D$13*'yearly data'!AR$13</f>
        <v>0.7042071650277596</v>
      </c>
      <c r="AM140" s="10">
        <f>$C140/'yearly data'!$D$13*'yearly data'!AS$13</f>
        <v>0.28168286601110387</v>
      </c>
      <c r="AN140" s="10">
        <f>$C140/'yearly data'!$D$13*'yearly data'!AT$13</f>
        <v>1.3306689362424626</v>
      </c>
      <c r="AO140" s="10">
        <f>$C140/'yearly data'!$D$13*'yearly data'!AU$13</f>
        <v>4.7523890580087951</v>
      </c>
      <c r="AP140" s="10">
        <f>$C140/'yearly data'!$D$13*'yearly data'!AV$13</f>
        <v>0.4767768957872901</v>
      </c>
      <c r="AQ140" s="10">
        <f>$C140/'yearly data'!$D$13*'yearly data'!AW$13</f>
        <v>0.75361509334120047</v>
      </c>
      <c r="AR140" s="10">
        <f>$C140/'yearly data'!$D$13*'yearly data'!AX$13</f>
        <v>1.0266083159290844</v>
      </c>
      <c r="AS140" s="10">
        <f>$C140/'yearly data'!$D$13*'yearly data'!AY$13</f>
        <v>0.51138167048152894</v>
      </c>
      <c r="AT140" s="10">
        <f>$C140/'yearly data'!$D$13*'yearly data'!AZ$13</f>
        <v>1.5379899864106132</v>
      </c>
      <c r="AU140" s="10">
        <f>$C140/'yearly data'!$D$13*'yearly data'!BA$13</f>
        <v>0.52291659537960844</v>
      </c>
      <c r="AV140" s="10">
        <f>$C140/'yearly data'!$D$13*'yearly data'!BB$13</f>
        <v>0.14707029245051489</v>
      </c>
      <c r="AW140" s="10">
        <f>$C140/'yearly data'!$D$13*'yearly data'!BC$13</f>
        <v>4.1179681886144175E-2</v>
      </c>
      <c r="AX140" s="10">
        <f>$C140/'yearly data'!$D$13*'yearly data'!BD$13</f>
        <v>0.58828116980205958</v>
      </c>
    </row>
    <row r="141" spans="1:50">
      <c r="A141" s="11" t="s">
        <v>86</v>
      </c>
      <c r="B141" s="5" t="s">
        <v>3</v>
      </c>
      <c r="C141" s="9">
        <f>'yearly data'!$G$13/3</f>
        <v>124.0015961468455</v>
      </c>
      <c r="D141" s="10">
        <f>$C141/'yearly data'!$D$13*'yearly data'!J$13</f>
        <v>7663.7618075594601</v>
      </c>
      <c r="E141" s="10">
        <f>$C141/'yearly data'!$D$13*'yearly data'!K$13</f>
        <v>5517.9081938448135</v>
      </c>
      <c r="F141" s="10">
        <f>$C141/'yearly data'!$D$13*'yearly data'!L$13</f>
        <v>2319.7080017785015</v>
      </c>
      <c r="G141" s="10">
        <f>$C141/'yearly data'!$D$13*'yearly data'!M$13</f>
        <v>9983.4698093379611</v>
      </c>
      <c r="H141" s="10">
        <f>$C141/'yearly data'!$D$13*'yearly data'!N$13</f>
        <v>1378.4235253205122</v>
      </c>
      <c r="I141" s="10">
        <f>$C141/'yearly data'!$D$13*'yearly data'!O$13</f>
        <v>1127.9772359334079</v>
      </c>
      <c r="J141" s="10">
        <f>$C141/'yearly data'!$D$13*'yearly data'!P$13</f>
        <v>3035.0271444580776</v>
      </c>
      <c r="K141" s="10">
        <f>$C141/'yearly data'!$D$13*'yearly data'!Q$13</f>
        <v>29544.176287928283</v>
      </c>
      <c r="L141" s="10">
        <f>$C141/'yearly data'!$D$13*'yearly data'!R$13</f>
        <v>646.87089833437187</v>
      </c>
      <c r="M141" s="10">
        <f>$C141/'yearly data'!$D$13*'yearly data'!S$13</f>
        <v>681.51796775323703</v>
      </c>
      <c r="N141" s="10">
        <f>$C141/'yearly data'!$D$13*'yearly data'!T$13</f>
        <v>2562.1721231361348</v>
      </c>
      <c r="O141" s="10">
        <f>$C141/'yearly data'!$D$13*'yearly data'!U$13</f>
        <v>1060.7017089528415</v>
      </c>
      <c r="P141" s="10">
        <f>$C141/'yearly data'!$D$13*'yearly data'!V$13</f>
        <v>49.654006711266653</v>
      </c>
      <c r="Q141" s="10">
        <f>$C141/'yearly data'!$D$13*'yearly data'!W$13</f>
        <v>2719.0893964746438</v>
      </c>
      <c r="R141" s="10">
        <f>$C141/'yearly data'!$D$13*'yearly data'!X$13</f>
        <v>0</v>
      </c>
      <c r="S141" s="10">
        <f>$C141/'yearly data'!$D$13*'yearly data'!Y$13</f>
        <v>1733.2262802605426</v>
      </c>
      <c r="T141" s="10">
        <f>$C141/'yearly data'!$D$13*'yearly data'!Z$13</f>
        <v>615.36132848778448</v>
      </c>
      <c r="U141" s="10">
        <f>$C141/'yearly data'!$D$13*'yearly data'!AA$13</f>
        <v>218.2638489214622</v>
      </c>
      <c r="V141" s="10">
        <f>$C141/'yearly data'!$D$13*'yearly data'!AB$13</f>
        <v>718.38358772749939</v>
      </c>
      <c r="W141" s="10">
        <f>$C141/'yearly data'!$D$13*'yearly data'!AC$13</f>
        <v>0</v>
      </c>
      <c r="X141" s="10">
        <f>$C141/'yearly data'!$D$13*'yearly data'!AD$13</f>
        <v>12914.544210614546</v>
      </c>
      <c r="Y141" s="10">
        <f>$C141/'yearly data'!$D$13*'yearly data'!AE$13</f>
        <v>1169.5145004913925</v>
      </c>
      <c r="Z141" s="10">
        <f>$C141/'yearly data'!$D$13*'yearly data'!AF$13</f>
        <v>54633.476145794004</v>
      </c>
      <c r="AA141" s="10">
        <f>$C141/'yearly data'!$D$13*'yearly data'!AG$13</f>
        <v>57139.876907047932</v>
      </c>
      <c r="AB141" s="10">
        <f>$C141/'yearly data'!$D$13*'yearly data'!AH$13</f>
        <v>91.768017514155275</v>
      </c>
      <c r="AC141" s="10">
        <f>$C141/'yearly data'!$D$13*'yearly data'!AI$13</f>
        <v>26.612725079105029</v>
      </c>
      <c r="AD141" s="10">
        <f>$C141/'yearly data'!$D$13*'yearly data'!AJ$13</f>
        <v>87.473180477103625</v>
      </c>
      <c r="AE141" s="10">
        <f>$C141/'yearly data'!$D$13*'yearly data'!AK$13</f>
        <v>39.36293121469663</v>
      </c>
      <c r="AF141" s="10">
        <f>$C141/'yearly data'!$D$13*'yearly data'!AL$13</f>
        <v>18618.456913415859</v>
      </c>
      <c r="AG141" s="10">
        <f>$C141/'yearly data'!$D$13*'yearly data'!AM$13</f>
        <v>18797.698111407117</v>
      </c>
      <c r="AH141" s="10">
        <f>$C141/'yearly data'!$D$13*'yearly data'!AN$13</f>
        <v>3.4720123943219594</v>
      </c>
      <c r="AI141" s="10">
        <f>$C141/'yearly data'!$D$13*'yearly data'!AO$13</f>
        <v>1.8748866929338581</v>
      </c>
      <c r="AJ141" s="10">
        <f>$C141/'yearly data'!$D$13*'yearly data'!AP$13</f>
        <v>1.0416037182965876</v>
      </c>
      <c r="AK141" s="10">
        <f>$C141/'yearly data'!$D$13*'yearly data'!AQ$13</f>
        <v>1.2803766636868354</v>
      </c>
      <c r="AL141" s="10">
        <f>$C141/'yearly data'!$D$13*'yearly data'!AR$13</f>
        <v>0.7042071650277596</v>
      </c>
      <c r="AM141" s="10">
        <f>$C141/'yearly data'!$D$13*'yearly data'!AS$13</f>
        <v>0.28168286601110387</v>
      </c>
      <c r="AN141" s="10">
        <f>$C141/'yearly data'!$D$13*'yearly data'!AT$13</f>
        <v>1.3306689362424626</v>
      </c>
      <c r="AO141" s="10">
        <f>$C141/'yearly data'!$D$13*'yearly data'!AU$13</f>
        <v>4.7523890580087951</v>
      </c>
      <c r="AP141" s="10">
        <f>$C141/'yearly data'!$D$13*'yearly data'!AV$13</f>
        <v>0.4767768957872901</v>
      </c>
      <c r="AQ141" s="10">
        <f>$C141/'yearly data'!$D$13*'yearly data'!AW$13</f>
        <v>0.75361509334120047</v>
      </c>
      <c r="AR141" s="10">
        <f>$C141/'yearly data'!$D$13*'yearly data'!AX$13</f>
        <v>1.0266083159290844</v>
      </c>
      <c r="AS141" s="10">
        <f>$C141/'yearly data'!$D$13*'yearly data'!AY$13</f>
        <v>0.51138167048152894</v>
      </c>
      <c r="AT141" s="10">
        <f>$C141/'yearly data'!$D$13*'yearly data'!AZ$13</f>
        <v>1.5379899864106132</v>
      </c>
      <c r="AU141" s="10">
        <f>$C141/'yearly data'!$D$13*'yearly data'!BA$13</f>
        <v>0.52291659537960844</v>
      </c>
      <c r="AV141" s="10">
        <f>$C141/'yearly data'!$D$13*'yearly data'!BB$13</f>
        <v>0.14707029245051489</v>
      </c>
      <c r="AW141" s="10">
        <f>$C141/'yearly data'!$D$13*'yearly data'!BC$13</f>
        <v>4.1179681886144175E-2</v>
      </c>
      <c r="AX141" s="10">
        <f>$C141/'yearly data'!$D$13*'yearly data'!BD$13</f>
        <v>0.58828116980205958</v>
      </c>
    </row>
    <row r="142" spans="1:50">
      <c r="A142" s="11" t="s">
        <v>87</v>
      </c>
      <c r="B142" s="5" t="s">
        <v>3</v>
      </c>
      <c r="C142" s="9">
        <f>'yearly data'!$G$13/3</f>
        <v>124.0015961468455</v>
      </c>
      <c r="D142" s="10">
        <f>$C142/'yearly data'!$D$13*'yearly data'!J$13</f>
        <v>7663.7618075594601</v>
      </c>
      <c r="E142" s="10">
        <f>$C142/'yearly data'!$D$13*'yearly data'!K$13</f>
        <v>5517.9081938448135</v>
      </c>
      <c r="F142" s="10">
        <f>$C142/'yearly data'!$D$13*'yearly data'!L$13</f>
        <v>2319.7080017785015</v>
      </c>
      <c r="G142" s="10">
        <f>$C142/'yearly data'!$D$13*'yearly data'!M$13</f>
        <v>9983.4698093379611</v>
      </c>
      <c r="H142" s="10">
        <f>$C142/'yearly data'!$D$13*'yearly data'!N$13</f>
        <v>1378.4235253205122</v>
      </c>
      <c r="I142" s="10">
        <f>$C142/'yearly data'!$D$13*'yearly data'!O$13</f>
        <v>1127.9772359334079</v>
      </c>
      <c r="J142" s="10">
        <f>$C142/'yearly data'!$D$13*'yearly data'!P$13</f>
        <v>3035.0271444580776</v>
      </c>
      <c r="K142" s="10">
        <f>$C142/'yearly data'!$D$13*'yearly data'!Q$13</f>
        <v>29544.176287928283</v>
      </c>
      <c r="L142" s="10">
        <f>$C142/'yearly data'!$D$13*'yearly data'!R$13</f>
        <v>646.87089833437187</v>
      </c>
      <c r="M142" s="10">
        <f>$C142/'yearly data'!$D$13*'yearly data'!S$13</f>
        <v>681.51796775323703</v>
      </c>
      <c r="N142" s="10">
        <f>$C142/'yearly data'!$D$13*'yearly data'!T$13</f>
        <v>2562.1721231361348</v>
      </c>
      <c r="O142" s="10">
        <f>$C142/'yearly data'!$D$13*'yearly data'!U$13</f>
        <v>1060.7017089528415</v>
      </c>
      <c r="P142" s="10">
        <f>$C142/'yearly data'!$D$13*'yearly data'!V$13</f>
        <v>49.654006711266653</v>
      </c>
      <c r="Q142" s="10">
        <f>$C142/'yearly data'!$D$13*'yearly data'!W$13</f>
        <v>2719.0893964746438</v>
      </c>
      <c r="R142" s="10">
        <f>$C142/'yearly data'!$D$13*'yearly data'!X$13</f>
        <v>0</v>
      </c>
      <c r="S142" s="10">
        <f>$C142/'yearly data'!$D$13*'yearly data'!Y$13</f>
        <v>1733.2262802605426</v>
      </c>
      <c r="T142" s="10">
        <f>$C142/'yearly data'!$D$13*'yearly data'!Z$13</f>
        <v>615.36132848778448</v>
      </c>
      <c r="U142" s="10">
        <f>$C142/'yearly data'!$D$13*'yearly data'!AA$13</f>
        <v>218.2638489214622</v>
      </c>
      <c r="V142" s="10">
        <f>$C142/'yearly data'!$D$13*'yearly data'!AB$13</f>
        <v>718.38358772749939</v>
      </c>
      <c r="W142" s="10">
        <f>$C142/'yearly data'!$D$13*'yearly data'!AC$13</f>
        <v>0</v>
      </c>
      <c r="X142" s="10">
        <f>$C142/'yearly data'!$D$13*'yearly data'!AD$13</f>
        <v>12914.544210614546</v>
      </c>
      <c r="Y142" s="10">
        <f>$C142/'yearly data'!$D$13*'yearly data'!AE$13</f>
        <v>1169.5145004913925</v>
      </c>
      <c r="Z142" s="10">
        <f>$C142/'yearly data'!$D$13*'yearly data'!AF$13</f>
        <v>54633.476145794004</v>
      </c>
      <c r="AA142" s="10">
        <f>$C142/'yearly data'!$D$13*'yearly data'!AG$13</f>
        <v>57139.876907047932</v>
      </c>
      <c r="AB142" s="10">
        <f>$C142/'yearly data'!$D$13*'yearly data'!AH$13</f>
        <v>91.768017514155275</v>
      </c>
      <c r="AC142" s="10">
        <f>$C142/'yearly data'!$D$13*'yearly data'!AI$13</f>
        <v>26.612725079105029</v>
      </c>
      <c r="AD142" s="10">
        <f>$C142/'yearly data'!$D$13*'yearly data'!AJ$13</f>
        <v>87.473180477103625</v>
      </c>
      <c r="AE142" s="10">
        <f>$C142/'yearly data'!$D$13*'yearly data'!AK$13</f>
        <v>39.36293121469663</v>
      </c>
      <c r="AF142" s="10">
        <f>$C142/'yearly data'!$D$13*'yearly data'!AL$13</f>
        <v>18618.456913415859</v>
      </c>
      <c r="AG142" s="10">
        <f>$C142/'yearly data'!$D$13*'yearly data'!AM$13</f>
        <v>18797.698111407117</v>
      </c>
      <c r="AH142" s="10">
        <f>$C142/'yearly data'!$D$13*'yearly data'!AN$13</f>
        <v>3.4720123943219594</v>
      </c>
      <c r="AI142" s="10">
        <f>$C142/'yearly data'!$D$13*'yearly data'!AO$13</f>
        <v>1.8748866929338581</v>
      </c>
      <c r="AJ142" s="10">
        <f>$C142/'yearly data'!$D$13*'yearly data'!AP$13</f>
        <v>1.0416037182965876</v>
      </c>
      <c r="AK142" s="10">
        <f>$C142/'yearly data'!$D$13*'yearly data'!AQ$13</f>
        <v>1.2803766636868354</v>
      </c>
      <c r="AL142" s="10">
        <f>$C142/'yearly data'!$D$13*'yearly data'!AR$13</f>
        <v>0.7042071650277596</v>
      </c>
      <c r="AM142" s="10">
        <f>$C142/'yearly data'!$D$13*'yearly data'!AS$13</f>
        <v>0.28168286601110387</v>
      </c>
      <c r="AN142" s="10">
        <f>$C142/'yearly data'!$D$13*'yearly data'!AT$13</f>
        <v>1.3306689362424626</v>
      </c>
      <c r="AO142" s="10">
        <f>$C142/'yearly data'!$D$13*'yearly data'!AU$13</f>
        <v>4.7523890580087951</v>
      </c>
      <c r="AP142" s="10">
        <f>$C142/'yearly data'!$D$13*'yearly data'!AV$13</f>
        <v>0.4767768957872901</v>
      </c>
      <c r="AQ142" s="10">
        <f>$C142/'yearly data'!$D$13*'yearly data'!AW$13</f>
        <v>0.75361509334120047</v>
      </c>
      <c r="AR142" s="10">
        <f>$C142/'yearly data'!$D$13*'yearly data'!AX$13</f>
        <v>1.0266083159290844</v>
      </c>
      <c r="AS142" s="10">
        <f>$C142/'yearly data'!$D$13*'yearly data'!AY$13</f>
        <v>0.51138167048152894</v>
      </c>
      <c r="AT142" s="10">
        <f>$C142/'yearly data'!$D$13*'yearly data'!AZ$13</f>
        <v>1.5379899864106132</v>
      </c>
      <c r="AU142" s="10">
        <f>$C142/'yearly data'!$D$13*'yearly data'!BA$13</f>
        <v>0.52291659537960844</v>
      </c>
      <c r="AV142" s="10">
        <f>$C142/'yearly data'!$D$13*'yearly data'!BB$13</f>
        <v>0.14707029245051489</v>
      </c>
      <c r="AW142" s="10">
        <f>$C142/'yearly data'!$D$13*'yearly data'!BC$13</f>
        <v>4.1179681886144175E-2</v>
      </c>
      <c r="AX142" s="10">
        <f>$C142/'yearly data'!$D$13*'yearly data'!BD$13</f>
        <v>0.58828116980205958</v>
      </c>
    </row>
    <row r="143" spans="1:50">
      <c r="A143" s="11" t="s">
        <v>88</v>
      </c>
      <c r="B143" s="5" t="s">
        <v>3</v>
      </c>
      <c r="C143" s="9">
        <f>'yearly data'!$H$13/3</f>
        <v>128.01980715559165</v>
      </c>
      <c r="D143" s="10">
        <f>$C143/'yearly data'!$D$13*'yearly data'!J$13</f>
        <v>7912.1022565571975</v>
      </c>
      <c r="E143" s="10">
        <f>$C143/'yearly data'!$D$13*'yearly data'!K$13</f>
        <v>5696.7133071556227</v>
      </c>
      <c r="F143" s="10">
        <f>$C143/'yearly data'!$D$13*'yearly data'!L$13</f>
        <v>2394.8770037870299</v>
      </c>
      <c r="G143" s="10">
        <f>$C143/'yearly data'!$D$13*'yearly data'!M$13</f>
        <v>10306.979260344227</v>
      </c>
      <c r="H143" s="10">
        <f>$C143/'yearly data'!$D$13*'yearly data'!N$13</f>
        <v>1423.0906647466725</v>
      </c>
      <c r="I143" s="10">
        <f>$C143/'yearly data'!$D$13*'yearly data'!O$13</f>
        <v>1164.5287859769674</v>
      </c>
      <c r="J143" s="10">
        <f>$C143/'yearly data'!$D$13*'yearly data'!P$13</f>
        <v>3133.3757130463628</v>
      </c>
      <c r="K143" s="10">
        <f>$C143/'yearly data'!$D$13*'yearly data'!Q$13</f>
        <v>30501.540854944869</v>
      </c>
      <c r="L143" s="10">
        <f>$C143/'yearly data'!$D$13*'yearly data'!R$13</f>
        <v>667.83243307015528</v>
      </c>
      <c r="M143" s="10">
        <f>$C143/'yearly data'!$D$13*'yearly data'!S$13</f>
        <v>703.6022238094364</v>
      </c>
      <c r="N143" s="10">
        <f>$C143/'yearly data'!$D$13*'yearly data'!T$13</f>
        <v>2645.1980562805452</v>
      </c>
      <c r="O143" s="10">
        <f>$C143/'yearly data'!$D$13*'yearly data'!U$13</f>
        <v>1095.073228484436</v>
      </c>
      <c r="P143" s="10">
        <f>$C143/'yearly data'!$D$13*'yearly data'!V$13</f>
        <v>51.263020486857819</v>
      </c>
      <c r="Q143" s="10">
        <f>$C143/'yearly data'!$D$13*'yearly data'!W$13</f>
        <v>2807.200157030828</v>
      </c>
      <c r="R143" s="10">
        <f>$C143/'yearly data'!$D$13*'yearly data'!X$13</f>
        <v>0</v>
      </c>
      <c r="S143" s="10">
        <f>$C143/'yearly data'!$D$13*'yearly data'!Y$13</f>
        <v>1789.3906292399186</v>
      </c>
      <c r="T143" s="10">
        <f>$C143/'yearly data'!$D$13*'yearly data'!Z$13</f>
        <v>635.30181104059045</v>
      </c>
      <c r="U143" s="10">
        <f>$C143/'yearly data'!$D$13*'yearly data'!AA$13</f>
        <v>225.33658207813002</v>
      </c>
      <c r="V143" s="10">
        <f>$C143/'yearly data'!$D$13*'yearly data'!AB$13</f>
        <v>741.66245614860259</v>
      </c>
      <c r="W143" s="10">
        <f>$C143/'yearly data'!$D$13*'yearly data'!AC$13</f>
        <v>0</v>
      </c>
      <c r="X143" s="10">
        <f>$C143/'yearly data'!$D$13*'yearly data'!AD$13</f>
        <v>13333.033692464254</v>
      </c>
      <c r="Y143" s="10">
        <f>$C143/'yearly data'!$D$13*'yearly data'!AE$13</f>
        <v>1207.4120452552334</v>
      </c>
      <c r="Z143" s="10">
        <f>$C143/'yearly data'!$D$13*'yearly data'!AF$13</f>
        <v>56403.847190333858</v>
      </c>
      <c r="AA143" s="10">
        <f>$C143/'yearly data'!$D$13*'yearly data'!AG$13</f>
        <v>58991.466641057508</v>
      </c>
      <c r="AB143" s="10">
        <f>$C143/'yearly data'!$D$13*'yearly data'!AH$13</f>
        <v>94.741715189703854</v>
      </c>
      <c r="AC143" s="10">
        <f>$C143/'yearly data'!$D$13*'yearly data'!AI$13</f>
        <v>27.475097405014118</v>
      </c>
      <c r="AD143" s="10">
        <f>$C143/'yearly data'!$D$13*'yearly data'!AJ$13</f>
        <v>90.307706061329981</v>
      </c>
      <c r="AE143" s="10">
        <f>$C143/'yearly data'!$D$13*'yearly data'!AK$13</f>
        <v>40.638467727598488</v>
      </c>
      <c r="AF143" s="10">
        <f>$C143/'yearly data'!$D$13*'yearly data'!AL$13</f>
        <v>19221.778893616487</v>
      </c>
      <c r="AG143" s="10">
        <f>$C143/'yearly data'!$D$13*'yearly data'!AM$13</f>
        <v>19406.828314867522</v>
      </c>
      <c r="AH143" s="10">
        <f>$C143/'yearly data'!$D$13*'yearly data'!AN$13</f>
        <v>3.5845212559727897</v>
      </c>
      <c r="AI143" s="10">
        <f>$C143/'yearly data'!$D$13*'yearly data'!AO$13</f>
        <v>1.9356414782253066</v>
      </c>
      <c r="AJ143" s="10">
        <f>$C143/'yearly data'!$D$13*'yearly data'!AP$13</f>
        <v>1.0753563767918368</v>
      </c>
      <c r="AK143" s="10">
        <f>$C143/'yearly data'!$D$13*'yearly data'!AQ$13</f>
        <v>1.3218666425680388</v>
      </c>
      <c r="AL143" s="10">
        <f>$C143/'yearly data'!$D$13*'yearly data'!AR$13</f>
        <v>0.72702665341242145</v>
      </c>
      <c r="AM143" s="10">
        <f>$C143/'yearly data'!$D$13*'yearly data'!AS$13</f>
        <v>0.29081066136496858</v>
      </c>
      <c r="AN143" s="10">
        <f>$C143/'yearly data'!$D$13*'yearly data'!AT$13</f>
        <v>1.373788611591432</v>
      </c>
      <c r="AO143" s="10">
        <f>$C143/'yearly data'!$D$13*'yearly data'!AU$13</f>
        <v>4.9063878985408289</v>
      </c>
      <c r="AP143" s="10">
        <f>$C143/'yearly data'!$D$13*'yearly data'!AV$13</f>
        <v>0.49222661765296338</v>
      </c>
      <c r="AQ143" s="10">
        <f>$C143/'yearly data'!$D$13*'yearly data'!AW$13</f>
        <v>0.77803562145145833</v>
      </c>
      <c r="AR143" s="10">
        <f>$C143/'yearly data'!$D$13*'yearly data'!AX$13</f>
        <v>1.0598750557527519</v>
      </c>
      <c r="AS143" s="10">
        <f>$C143/'yearly data'!$D$13*'yearly data'!AY$13</f>
        <v>0.52795274312777529</v>
      </c>
      <c r="AT143" s="10">
        <f>$C143/'yearly data'!$D$13*'yearly data'!AZ$13</f>
        <v>1.5878277988805272</v>
      </c>
      <c r="AU143" s="10">
        <f>$C143/'yearly data'!$D$13*'yearly data'!BA$13</f>
        <v>0.53986145161937915</v>
      </c>
      <c r="AV143" s="10">
        <f>$C143/'yearly data'!$D$13*'yearly data'!BB$13</f>
        <v>0.15183603326795039</v>
      </c>
      <c r="AW143" s="10">
        <f>$C143/'yearly data'!$D$13*'yearly data'!BC$13</f>
        <v>4.2514089315026121E-2</v>
      </c>
      <c r="AX143" s="10">
        <f>$C143/'yearly data'!$D$13*'yearly data'!BD$13</f>
        <v>0.60734413307180157</v>
      </c>
    </row>
    <row r="144" spans="1:50">
      <c r="A144" s="11" t="s">
        <v>89</v>
      </c>
      <c r="B144" s="5" t="s">
        <v>3</v>
      </c>
      <c r="C144" s="9">
        <f>'yearly data'!$H$13/3</f>
        <v>128.01980715559165</v>
      </c>
      <c r="D144" s="10">
        <f>$C144/'yearly data'!$D$13*'yearly data'!J$13</f>
        <v>7912.1022565571975</v>
      </c>
      <c r="E144" s="10">
        <f>$C144/'yearly data'!$D$13*'yearly data'!K$13</f>
        <v>5696.7133071556227</v>
      </c>
      <c r="F144" s="10">
        <f>$C144/'yearly data'!$D$13*'yearly data'!L$13</f>
        <v>2394.8770037870299</v>
      </c>
      <c r="G144" s="10">
        <f>$C144/'yearly data'!$D$13*'yearly data'!M$13</f>
        <v>10306.979260344227</v>
      </c>
      <c r="H144" s="10">
        <f>$C144/'yearly data'!$D$13*'yearly data'!N$13</f>
        <v>1423.0906647466725</v>
      </c>
      <c r="I144" s="10">
        <f>$C144/'yearly data'!$D$13*'yearly data'!O$13</f>
        <v>1164.5287859769674</v>
      </c>
      <c r="J144" s="10">
        <f>$C144/'yearly data'!$D$13*'yearly data'!P$13</f>
        <v>3133.3757130463628</v>
      </c>
      <c r="K144" s="10">
        <f>$C144/'yearly data'!$D$13*'yearly data'!Q$13</f>
        <v>30501.540854944869</v>
      </c>
      <c r="L144" s="10">
        <f>$C144/'yearly data'!$D$13*'yearly data'!R$13</f>
        <v>667.83243307015528</v>
      </c>
      <c r="M144" s="10">
        <f>$C144/'yearly data'!$D$13*'yearly data'!S$13</f>
        <v>703.6022238094364</v>
      </c>
      <c r="N144" s="10">
        <f>$C144/'yearly data'!$D$13*'yearly data'!T$13</f>
        <v>2645.1980562805452</v>
      </c>
      <c r="O144" s="10">
        <f>$C144/'yearly data'!$D$13*'yearly data'!U$13</f>
        <v>1095.073228484436</v>
      </c>
      <c r="P144" s="10">
        <f>$C144/'yearly data'!$D$13*'yearly data'!V$13</f>
        <v>51.263020486857819</v>
      </c>
      <c r="Q144" s="10">
        <f>$C144/'yearly data'!$D$13*'yearly data'!W$13</f>
        <v>2807.200157030828</v>
      </c>
      <c r="R144" s="10">
        <f>$C144/'yearly data'!$D$13*'yearly data'!X$13</f>
        <v>0</v>
      </c>
      <c r="S144" s="10">
        <f>$C144/'yearly data'!$D$13*'yearly data'!Y$13</f>
        <v>1789.3906292399186</v>
      </c>
      <c r="T144" s="10">
        <f>$C144/'yearly data'!$D$13*'yearly data'!Z$13</f>
        <v>635.30181104059045</v>
      </c>
      <c r="U144" s="10">
        <f>$C144/'yearly data'!$D$13*'yearly data'!AA$13</f>
        <v>225.33658207813002</v>
      </c>
      <c r="V144" s="10">
        <f>$C144/'yearly data'!$D$13*'yearly data'!AB$13</f>
        <v>741.66245614860259</v>
      </c>
      <c r="W144" s="10">
        <f>$C144/'yearly data'!$D$13*'yearly data'!AC$13</f>
        <v>0</v>
      </c>
      <c r="X144" s="10">
        <f>$C144/'yearly data'!$D$13*'yearly data'!AD$13</f>
        <v>13333.033692464254</v>
      </c>
      <c r="Y144" s="10">
        <f>$C144/'yearly data'!$D$13*'yearly data'!AE$13</f>
        <v>1207.4120452552334</v>
      </c>
      <c r="Z144" s="10">
        <f>$C144/'yearly data'!$D$13*'yearly data'!AF$13</f>
        <v>56403.847190333858</v>
      </c>
      <c r="AA144" s="10">
        <f>$C144/'yearly data'!$D$13*'yearly data'!AG$13</f>
        <v>58991.466641057508</v>
      </c>
      <c r="AB144" s="10">
        <f>$C144/'yearly data'!$D$13*'yearly data'!AH$13</f>
        <v>94.741715189703854</v>
      </c>
      <c r="AC144" s="10">
        <f>$C144/'yearly data'!$D$13*'yearly data'!AI$13</f>
        <v>27.475097405014118</v>
      </c>
      <c r="AD144" s="10">
        <f>$C144/'yearly data'!$D$13*'yearly data'!AJ$13</f>
        <v>90.307706061329981</v>
      </c>
      <c r="AE144" s="10">
        <f>$C144/'yearly data'!$D$13*'yearly data'!AK$13</f>
        <v>40.638467727598488</v>
      </c>
      <c r="AF144" s="10">
        <f>$C144/'yearly data'!$D$13*'yearly data'!AL$13</f>
        <v>19221.778893616487</v>
      </c>
      <c r="AG144" s="10">
        <f>$C144/'yearly data'!$D$13*'yearly data'!AM$13</f>
        <v>19406.828314867522</v>
      </c>
      <c r="AH144" s="10">
        <f>$C144/'yearly data'!$D$13*'yearly data'!AN$13</f>
        <v>3.5845212559727897</v>
      </c>
      <c r="AI144" s="10">
        <f>$C144/'yearly data'!$D$13*'yearly data'!AO$13</f>
        <v>1.9356414782253066</v>
      </c>
      <c r="AJ144" s="10">
        <f>$C144/'yearly data'!$D$13*'yearly data'!AP$13</f>
        <v>1.0753563767918368</v>
      </c>
      <c r="AK144" s="10">
        <f>$C144/'yearly data'!$D$13*'yearly data'!AQ$13</f>
        <v>1.3218666425680388</v>
      </c>
      <c r="AL144" s="10">
        <f>$C144/'yearly data'!$D$13*'yearly data'!AR$13</f>
        <v>0.72702665341242145</v>
      </c>
      <c r="AM144" s="10">
        <f>$C144/'yearly data'!$D$13*'yearly data'!AS$13</f>
        <v>0.29081066136496858</v>
      </c>
      <c r="AN144" s="10">
        <f>$C144/'yearly data'!$D$13*'yearly data'!AT$13</f>
        <v>1.373788611591432</v>
      </c>
      <c r="AO144" s="10">
        <f>$C144/'yearly data'!$D$13*'yearly data'!AU$13</f>
        <v>4.9063878985408289</v>
      </c>
      <c r="AP144" s="10">
        <f>$C144/'yearly data'!$D$13*'yearly data'!AV$13</f>
        <v>0.49222661765296338</v>
      </c>
      <c r="AQ144" s="10">
        <f>$C144/'yearly data'!$D$13*'yearly data'!AW$13</f>
        <v>0.77803562145145833</v>
      </c>
      <c r="AR144" s="10">
        <f>$C144/'yearly data'!$D$13*'yearly data'!AX$13</f>
        <v>1.0598750557527519</v>
      </c>
      <c r="AS144" s="10">
        <f>$C144/'yearly data'!$D$13*'yearly data'!AY$13</f>
        <v>0.52795274312777529</v>
      </c>
      <c r="AT144" s="10">
        <f>$C144/'yearly data'!$D$13*'yearly data'!AZ$13</f>
        <v>1.5878277988805272</v>
      </c>
      <c r="AU144" s="10">
        <f>$C144/'yearly data'!$D$13*'yearly data'!BA$13</f>
        <v>0.53986145161937915</v>
      </c>
      <c r="AV144" s="10">
        <f>$C144/'yearly data'!$D$13*'yearly data'!BB$13</f>
        <v>0.15183603326795039</v>
      </c>
      <c r="AW144" s="10">
        <f>$C144/'yearly data'!$D$13*'yearly data'!BC$13</f>
        <v>4.2514089315026121E-2</v>
      </c>
      <c r="AX144" s="10">
        <f>$C144/'yearly data'!$D$13*'yearly data'!BD$13</f>
        <v>0.60734413307180157</v>
      </c>
    </row>
    <row r="145" spans="1:50">
      <c r="A145" s="11" t="s">
        <v>90</v>
      </c>
      <c r="B145" s="5" t="s">
        <v>3</v>
      </c>
      <c r="C145" s="9">
        <f>'yearly data'!$H$13/3</f>
        <v>128.01980715559165</v>
      </c>
      <c r="D145" s="10">
        <f>$C145/'yearly data'!$D$13*'yearly data'!J$13</f>
        <v>7912.1022565571975</v>
      </c>
      <c r="E145" s="10">
        <f>$C145/'yearly data'!$D$13*'yearly data'!K$13</f>
        <v>5696.7133071556227</v>
      </c>
      <c r="F145" s="10">
        <f>$C145/'yearly data'!$D$13*'yearly data'!L$13</f>
        <v>2394.8770037870299</v>
      </c>
      <c r="G145" s="10">
        <f>$C145/'yearly data'!$D$13*'yearly data'!M$13</f>
        <v>10306.979260344227</v>
      </c>
      <c r="H145" s="10">
        <f>$C145/'yearly data'!$D$13*'yearly data'!N$13</f>
        <v>1423.0906647466725</v>
      </c>
      <c r="I145" s="10">
        <f>$C145/'yearly data'!$D$13*'yearly data'!O$13</f>
        <v>1164.5287859769674</v>
      </c>
      <c r="J145" s="10">
        <f>$C145/'yearly data'!$D$13*'yearly data'!P$13</f>
        <v>3133.3757130463628</v>
      </c>
      <c r="K145" s="10">
        <f>$C145/'yearly data'!$D$13*'yearly data'!Q$13</f>
        <v>30501.540854944869</v>
      </c>
      <c r="L145" s="10">
        <f>$C145/'yearly data'!$D$13*'yearly data'!R$13</f>
        <v>667.83243307015528</v>
      </c>
      <c r="M145" s="10">
        <f>$C145/'yearly data'!$D$13*'yearly data'!S$13</f>
        <v>703.6022238094364</v>
      </c>
      <c r="N145" s="10">
        <f>$C145/'yearly data'!$D$13*'yearly data'!T$13</f>
        <v>2645.1980562805452</v>
      </c>
      <c r="O145" s="10">
        <f>$C145/'yearly data'!$D$13*'yearly data'!U$13</f>
        <v>1095.073228484436</v>
      </c>
      <c r="P145" s="10">
        <f>$C145/'yearly data'!$D$13*'yearly data'!V$13</f>
        <v>51.263020486857819</v>
      </c>
      <c r="Q145" s="10">
        <f>$C145/'yearly data'!$D$13*'yearly data'!W$13</f>
        <v>2807.200157030828</v>
      </c>
      <c r="R145" s="10">
        <f>$C145/'yearly data'!$D$13*'yearly data'!X$13</f>
        <v>0</v>
      </c>
      <c r="S145" s="10">
        <f>$C145/'yearly data'!$D$13*'yearly data'!Y$13</f>
        <v>1789.3906292399186</v>
      </c>
      <c r="T145" s="10">
        <f>$C145/'yearly data'!$D$13*'yearly data'!Z$13</f>
        <v>635.30181104059045</v>
      </c>
      <c r="U145" s="10">
        <f>$C145/'yearly data'!$D$13*'yearly data'!AA$13</f>
        <v>225.33658207813002</v>
      </c>
      <c r="V145" s="10">
        <f>$C145/'yearly data'!$D$13*'yearly data'!AB$13</f>
        <v>741.66245614860259</v>
      </c>
      <c r="W145" s="10">
        <f>$C145/'yearly data'!$D$13*'yearly data'!AC$13</f>
        <v>0</v>
      </c>
      <c r="X145" s="10">
        <f>$C145/'yearly data'!$D$13*'yearly data'!AD$13</f>
        <v>13333.033692464254</v>
      </c>
      <c r="Y145" s="10">
        <f>$C145/'yearly data'!$D$13*'yearly data'!AE$13</f>
        <v>1207.4120452552334</v>
      </c>
      <c r="Z145" s="10">
        <f>$C145/'yearly data'!$D$13*'yearly data'!AF$13</f>
        <v>56403.847190333858</v>
      </c>
      <c r="AA145" s="10">
        <f>$C145/'yearly data'!$D$13*'yearly data'!AG$13</f>
        <v>58991.466641057508</v>
      </c>
      <c r="AB145" s="10">
        <f>$C145/'yearly data'!$D$13*'yearly data'!AH$13</f>
        <v>94.741715189703854</v>
      </c>
      <c r="AC145" s="10">
        <f>$C145/'yearly data'!$D$13*'yearly data'!AI$13</f>
        <v>27.475097405014118</v>
      </c>
      <c r="AD145" s="10">
        <f>$C145/'yearly data'!$D$13*'yearly data'!AJ$13</f>
        <v>90.307706061329981</v>
      </c>
      <c r="AE145" s="10">
        <f>$C145/'yearly data'!$D$13*'yearly data'!AK$13</f>
        <v>40.638467727598488</v>
      </c>
      <c r="AF145" s="10">
        <f>$C145/'yearly data'!$D$13*'yearly data'!AL$13</f>
        <v>19221.778893616487</v>
      </c>
      <c r="AG145" s="10">
        <f>$C145/'yearly data'!$D$13*'yearly data'!AM$13</f>
        <v>19406.828314867522</v>
      </c>
      <c r="AH145" s="10">
        <f>$C145/'yearly data'!$D$13*'yearly data'!AN$13</f>
        <v>3.5845212559727897</v>
      </c>
      <c r="AI145" s="10">
        <f>$C145/'yearly data'!$D$13*'yearly data'!AO$13</f>
        <v>1.9356414782253066</v>
      </c>
      <c r="AJ145" s="10">
        <f>$C145/'yearly data'!$D$13*'yearly data'!AP$13</f>
        <v>1.0753563767918368</v>
      </c>
      <c r="AK145" s="10">
        <f>$C145/'yearly data'!$D$13*'yearly data'!AQ$13</f>
        <v>1.3218666425680388</v>
      </c>
      <c r="AL145" s="10">
        <f>$C145/'yearly data'!$D$13*'yearly data'!AR$13</f>
        <v>0.72702665341242145</v>
      </c>
      <c r="AM145" s="10">
        <f>$C145/'yearly data'!$D$13*'yearly data'!AS$13</f>
        <v>0.29081066136496858</v>
      </c>
      <c r="AN145" s="10">
        <f>$C145/'yearly data'!$D$13*'yearly data'!AT$13</f>
        <v>1.373788611591432</v>
      </c>
      <c r="AO145" s="10">
        <f>$C145/'yearly data'!$D$13*'yearly data'!AU$13</f>
        <v>4.9063878985408289</v>
      </c>
      <c r="AP145" s="10">
        <f>$C145/'yearly data'!$D$13*'yearly data'!AV$13</f>
        <v>0.49222661765296338</v>
      </c>
      <c r="AQ145" s="10">
        <f>$C145/'yearly data'!$D$13*'yearly data'!AW$13</f>
        <v>0.77803562145145833</v>
      </c>
      <c r="AR145" s="10">
        <f>$C145/'yearly data'!$D$13*'yearly data'!AX$13</f>
        <v>1.0598750557527519</v>
      </c>
      <c r="AS145" s="10">
        <f>$C145/'yearly data'!$D$13*'yearly data'!AY$13</f>
        <v>0.52795274312777529</v>
      </c>
      <c r="AT145" s="10">
        <f>$C145/'yearly data'!$D$13*'yearly data'!AZ$13</f>
        <v>1.5878277988805272</v>
      </c>
      <c r="AU145" s="10">
        <f>$C145/'yearly data'!$D$13*'yearly data'!BA$13</f>
        <v>0.53986145161937915</v>
      </c>
      <c r="AV145" s="10">
        <f>$C145/'yearly data'!$D$13*'yearly data'!BB$13</f>
        <v>0.15183603326795039</v>
      </c>
      <c r="AW145" s="10">
        <f>$C145/'yearly data'!$D$13*'yearly data'!BC$13</f>
        <v>4.2514089315026121E-2</v>
      </c>
      <c r="AX145" s="10">
        <f>$C145/'yearly data'!$D$13*'yearly data'!BD$13</f>
        <v>0.60734413307180157</v>
      </c>
    </row>
    <row r="146" spans="1:50">
      <c r="A146" s="11" t="s">
        <v>55</v>
      </c>
      <c r="B146" s="5" t="s">
        <v>1</v>
      </c>
      <c r="C146" s="9">
        <f>'yearly data'!$E$14/3</f>
        <v>113.67149667263885</v>
      </c>
      <c r="D146" s="10">
        <f>$C146/'yearly data'!$D$14*'yearly data'!J$14</f>
        <v>8301.4463056884069</v>
      </c>
      <c r="E146" s="10">
        <f>$C146/'yearly data'!$D$14*'yearly data'!K$14</f>
        <v>5894.0261480619683</v>
      </c>
      <c r="F146" s="10">
        <f>$C146/'yearly data'!$D$14*'yearly data'!L$14</f>
        <v>2525.222808712907</v>
      </c>
      <c r="G146" s="10">
        <f>$C146/'yearly data'!$D$14*'yearly data'!M$14</f>
        <v>10826.669114401315</v>
      </c>
      <c r="H146" s="10">
        <f>$C146/'yearly data'!$D$14*'yearly data'!N$14</f>
        <v>1441.3329314861614</v>
      </c>
      <c r="I146" s="10">
        <f>$C146/'yearly data'!$D$14*'yearly data'!O$14</f>
        <v>1384.2969289344323</v>
      </c>
      <c r="J146" s="10">
        <f>$C146/'yearly data'!$D$14*'yearly data'!P$14</f>
        <v>3453.0258884896157</v>
      </c>
      <c r="K146" s="10">
        <f>$C146/'yearly data'!$D$14*'yearly data'!Q$14</f>
        <v>31421.970413829571</v>
      </c>
      <c r="L146" s="10">
        <f>$C146/'yearly data'!$D$14*'yearly data'!R$14</f>
        <v>617.64060322839418</v>
      </c>
      <c r="M146" s="10">
        <f>$C146/'yearly data'!$D$14*'yearly data'!S$14</f>
        <v>712.12886097047021</v>
      </c>
      <c r="N146" s="10">
        <f>$C146/'yearly data'!$D$14*'yearly data'!T$14</f>
        <v>3012.9340173606383</v>
      </c>
      <c r="O146" s="10">
        <f>$C146/'yearly data'!$D$14*'yearly data'!U$14</f>
        <v>1135.7973135765449</v>
      </c>
      <c r="P146" s="10">
        <f>$C146/'yearly data'!$D$14*'yearly data'!V$14</f>
        <v>125.82568399935272</v>
      </c>
      <c r="Q146" s="10">
        <f>$C146/'yearly data'!$D$14*'yearly data'!W$14</f>
        <v>2637.9097578939377</v>
      </c>
      <c r="R146" s="10">
        <f>$C146/'yearly data'!$D$14*'yearly data'!X$14</f>
        <v>0</v>
      </c>
      <c r="S146" s="10">
        <f>$C146/'yearly data'!$D$14*'yearly data'!Y$14</f>
        <v>1234.8909894631631</v>
      </c>
      <c r="T146" s="10">
        <f>$C146/'yearly data'!$D$14*'yearly data'!Z$14</f>
        <v>681.88489991510994</v>
      </c>
      <c r="U146" s="10">
        <f>$C146/'yearly data'!$D$14*'yearly data'!AA$14</f>
        <v>256.30824332922032</v>
      </c>
      <c r="V146" s="10">
        <f>$C146/'yearly data'!$D$14*'yearly data'!AB$14</f>
        <v>690.0794567812369</v>
      </c>
      <c r="W146" s="10">
        <f>$C146/'yearly data'!$D$14*'yearly data'!AC$14</f>
        <v>0</v>
      </c>
      <c r="X146" s="10">
        <f>$C146/'yearly data'!$D$14*'yearly data'!AD$14</f>
        <v>13422.92428025048</v>
      </c>
      <c r="Y146" s="10">
        <f>$C146/'yearly data'!$D$14*'yearly data'!AE$14</f>
        <v>916.88129205403675</v>
      </c>
      <c r="Z146" s="10">
        <f>$C146/'yearly data'!$D$14*'yearly data'!AF$14</f>
        <v>56867.175812652153</v>
      </c>
      <c r="AA146" s="10">
        <f>$C146/'yearly data'!$D$14*'yearly data'!AG$14</f>
        <v>59692.805673072748</v>
      </c>
      <c r="AB146" s="10">
        <f>$C146/'yearly data'!$D$14*'yearly data'!AH$14</f>
        <v>98.004498783532924</v>
      </c>
      <c r="AC146" s="10">
        <f>$C146/'yearly data'!$D$14*'yearly data'!AI$14</f>
        <v>0</v>
      </c>
      <c r="AD146" s="10">
        <f>$C146/'yearly data'!$D$14*'yearly data'!AJ$14</f>
        <v>59.325847327507248</v>
      </c>
      <c r="AE146" s="10">
        <f>$C146/'yearly data'!$D$14*'yearly data'!AK$14</f>
        <v>0</v>
      </c>
      <c r="AF146" s="10">
        <f>$C146/'yearly data'!$D$14*'yearly data'!AL$14</f>
        <v>18104.357552770722</v>
      </c>
      <c r="AG146" s="10">
        <f>$C146/'yearly data'!$D$14*'yearly data'!AM$14</f>
        <v>18261.683610782929</v>
      </c>
      <c r="AH146" s="10">
        <f>$C146/'yearly data'!$D$14*'yearly data'!AN$14</f>
        <v>3.53339343678106</v>
      </c>
      <c r="AI146" s="10">
        <f>$C146/'yearly data'!$D$14*'yearly data'!AO$14</f>
        <v>1.9080324558617723</v>
      </c>
      <c r="AJ146" s="10">
        <f>$C146/'yearly data'!$D$14*'yearly data'!AP$14</f>
        <v>0.98935016229869677</v>
      </c>
      <c r="AK146" s="10">
        <f>$C146/'yearly data'!$D$14*'yearly data'!AQ$14</f>
        <v>1.4150726142448422</v>
      </c>
      <c r="AL146" s="10">
        <f>$C146/'yearly data'!$D$14*'yearly data'!AR$14</f>
        <v>0.79244066397711155</v>
      </c>
      <c r="AM146" s="10">
        <f>$C146/'yearly data'!$D$14*'yearly data'!AS$14</f>
        <v>0.29716524899141683</v>
      </c>
      <c r="AN146" s="10">
        <f>$C146/'yearly data'!$D$14*'yearly data'!AT$14</f>
        <v>1.2866011732667346</v>
      </c>
      <c r="AO146" s="10">
        <f>$C146/'yearly data'!$D$14*'yearly data'!AU$14</f>
        <v>4.9484660510259024</v>
      </c>
      <c r="AP146" s="10">
        <f>$C146/'yearly data'!$D$14*'yearly data'!AV$14</f>
        <v>0.50042113358294871</v>
      </c>
      <c r="AQ146" s="10">
        <f>$C146/'yearly data'!$D$14*'yearly data'!AW$14</f>
        <v>0.75063170037442306</v>
      </c>
      <c r="AR146" s="10">
        <f>$C146/'yearly data'!$D$14*'yearly data'!AX$14</f>
        <v>1.1106175972406487</v>
      </c>
      <c r="AS146" s="10">
        <f>$C146/'yearly data'!$D$14*'yearly data'!AY$14</f>
        <v>0.55316474920480185</v>
      </c>
      <c r="AT146" s="10">
        <f>$C146/'yearly data'!$D$14*'yearly data'!AZ$14</f>
        <v>1.6680704452764956</v>
      </c>
      <c r="AU146" s="10">
        <f>$C146/'yearly data'!$D$14*'yearly data'!BA$14</f>
        <v>0.61748623167047656</v>
      </c>
      <c r="AV146" s="10">
        <f>$C146/'yearly data'!$D$14*'yearly data'!BB$14</f>
        <v>0.11732238401739054</v>
      </c>
      <c r="AW146" s="10">
        <f>$C146/'yearly data'!$D$14*'yearly data'!BC$14</f>
        <v>3.2589551115941813E-2</v>
      </c>
      <c r="AX146" s="10">
        <f>$C146/'yearly data'!$D$14*'yearly data'!BD$14</f>
        <v>0.65179102231883634</v>
      </c>
    </row>
    <row r="147" spans="1:50">
      <c r="A147" s="11" t="s">
        <v>56</v>
      </c>
      <c r="B147" s="5" t="s">
        <v>1</v>
      </c>
      <c r="C147" s="9">
        <f>'yearly data'!$E$14/3</f>
        <v>113.67149667263885</v>
      </c>
      <c r="D147" s="10">
        <f>$C147/'yearly data'!$D$14*'yearly data'!J$14</f>
        <v>8301.4463056884069</v>
      </c>
      <c r="E147" s="10">
        <f>$C147/'yearly data'!$D$14*'yearly data'!K$14</f>
        <v>5894.0261480619683</v>
      </c>
      <c r="F147" s="10">
        <f>$C147/'yearly data'!$D$14*'yearly data'!L$14</f>
        <v>2525.222808712907</v>
      </c>
      <c r="G147" s="10">
        <f>$C147/'yearly data'!$D$14*'yearly data'!M$14</f>
        <v>10826.669114401315</v>
      </c>
      <c r="H147" s="10">
        <f>$C147/'yearly data'!$D$14*'yearly data'!N$14</f>
        <v>1441.3329314861614</v>
      </c>
      <c r="I147" s="10">
        <f>$C147/'yearly data'!$D$14*'yearly data'!O$14</f>
        <v>1384.2969289344323</v>
      </c>
      <c r="J147" s="10">
        <f>$C147/'yearly data'!$D$14*'yearly data'!P$14</f>
        <v>3453.0258884896157</v>
      </c>
      <c r="K147" s="10">
        <f>$C147/'yearly data'!$D$14*'yearly data'!Q$14</f>
        <v>31421.970413829571</v>
      </c>
      <c r="L147" s="10">
        <f>$C147/'yearly data'!$D$14*'yearly data'!R$14</f>
        <v>617.64060322839418</v>
      </c>
      <c r="M147" s="10">
        <f>$C147/'yearly data'!$D$14*'yearly data'!S$14</f>
        <v>712.12886097047021</v>
      </c>
      <c r="N147" s="10">
        <f>$C147/'yearly data'!$D$14*'yearly data'!T$14</f>
        <v>3012.9340173606383</v>
      </c>
      <c r="O147" s="10">
        <f>$C147/'yearly data'!$D$14*'yearly data'!U$14</f>
        <v>1135.7973135765449</v>
      </c>
      <c r="P147" s="10">
        <f>$C147/'yearly data'!$D$14*'yearly data'!V$14</f>
        <v>125.82568399935272</v>
      </c>
      <c r="Q147" s="10">
        <f>$C147/'yearly data'!$D$14*'yearly data'!W$14</f>
        <v>2637.9097578939377</v>
      </c>
      <c r="R147" s="10">
        <f>$C147/'yearly data'!$D$14*'yearly data'!X$14</f>
        <v>0</v>
      </c>
      <c r="S147" s="10">
        <f>$C147/'yearly data'!$D$14*'yearly data'!Y$14</f>
        <v>1234.8909894631631</v>
      </c>
      <c r="T147" s="10">
        <f>$C147/'yearly data'!$D$14*'yearly data'!Z$14</f>
        <v>681.88489991510994</v>
      </c>
      <c r="U147" s="10">
        <f>$C147/'yearly data'!$D$14*'yearly data'!AA$14</f>
        <v>256.30824332922032</v>
      </c>
      <c r="V147" s="10">
        <f>$C147/'yearly data'!$D$14*'yearly data'!AB$14</f>
        <v>690.0794567812369</v>
      </c>
      <c r="W147" s="10">
        <f>$C147/'yearly data'!$D$14*'yearly data'!AC$14</f>
        <v>0</v>
      </c>
      <c r="X147" s="10">
        <f>$C147/'yearly data'!$D$14*'yearly data'!AD$14</f>
        <v>13422.92428025048</v>
      </c>
      <c r="Y147" s="10">
        <f>$C147/'yearly data'!$D$14*'yearly data'!AE$14</f>
        <v>916.88129205403675</v>
      </c>
      <c r="Z147" s="10">
        <f>$C147/'yearly data'!$D$14*'yearly data'!AF$14</f>
        <v>56867.175812652153</v>
      </c>
      <c r="AA147" s="10">
        <f>$C147/'yearly data'!$D$14*'yearly data'!AG$14</f>
        <v>59692.805673072748</v>
      </c>
      <c r="AB147" s="10">
        <f>$C147/'yearly data'!$D$14*'yearly data'!AH$14</f>
        <v>98.004498783532924</v>
      </c>
      <c r="AC147" s="10">
        <f>$C147/'yearly data'!$D$14*'yearly data'!AI$14</f>
        <v>0</v>
      </c>
      <c r="AD147" s="10">
        <f>$C147/'yearly data'!$D$14*'yearly data'!AJ$14</f>
        <v>59.325847327507248</v>
      </c>
      <c r="AE147" s="10">
        <f>$C147/'yearly data'!$D$14*'yearly data'!AK$14</f>
        <v>0</v>
      </c>
      <c r="AF147" s="10">
        <f>$C147/'yearly data'!$D$14*'yearly data'!AL$14</f>
        <v>18104.357552770722</v>
      </c>
      <c r="AG147" s="10">
        <f>$C147/'yearly data'!$D$14*'yearly data'!AM$14</f>
        <v>18261.683610782929</v>
      </c>
      <c r="AH147" s="10">
        <f>$C147/'yearly data'!$D$14*'yearly data'!AN$14</f>
        <v>3.53339343678106</v>
      </c>
      <c r="AI147" s="10">
        <f>$C147/'yearly data'!$D$14*'yearly data'!AO$14</f>
        <v>1.9080324558617723</v>
      </c>
      <c r="AJ147" s="10">
        <f>$C147/'yearly data'!$D$14*'yearly data'!AP$14</f>
        <v>0.98935016229869677</v>
      </c>
      <c r="AK147" s="10">
        <f>$C147/'yearly data'!$D$14*'yearly data'!AQ$14</f>
        <v>1.4150726142448422</v>
      </c>
      <c r="AL147" s="10">
        <f>$C147/'yearly data'!$D$14*'yearly data'!AR$14</f>
        <v>0.79244066397711155</v>
      </c>
      <c r="AM147" s="10">
        <f>$C147/'yearly data'!$D$14*'yearly data'!AS$14</f>
        <v>0.29716524899141683</v>
      </c>
      <c r="AN147" s="10">
        <f>$C147/'yearly data'!$D$14*'yearly data'!AT$14</f>
        <v>1.2866011732667346</v>
      </c>
      <c r="AO147" s="10">
        <f>$C147/'yearly data'!$D$14*'yearly data'!AU$14</f>
        <v>4.9484660510259024</v>
      </c>
      <c r="AP147" s="10">
        <f>$C147/'yearly data'!$D$14*'yearly data'!AV$14</f>
        <v>0.50042113358294871</v>
      </c>
      <c r="AQ147" s="10">
        <f>$C147/'yearly data'!$D$14*'yearly data'!AW$14</f>
        <v>0.75063170037442306</v>
      </c>
      <c r="AR147" s="10">
        <f>$C147/'yearly data'!$D$14*'yearly data'!AX$14</f>
        <v>1.1106175972406487</v>
      </c>
      <c r="AS147" s="10">
        <f>$C147/'yearly data'!$D$14*'yearly data'!AY$14</f>
        <v>0.55316474920480185</v>
      </c>
      <c r="AT147" s="10">
        <f>$C147/'yearly data'!$D$14*'yearly data'!AZ$14</f>
        <v>1.6680704452764956</v>
      </c>
      <c r="AU147" s="10">
        <f>$C147/'yearly data'!$D$14*'yearly data'!BA$14</f>
        <v>0.61748623167047656</v>
      </c>
      <c r="AV147" s="10">
        <f>$C147/'yearly data'!$D$14*'yearly data'!BB$14</f>
        <v>0.11732238401739054</v>
      </c>
      <c r="AW147" s="10">
        <f>$C147/'yearly data'!$D$14*'yearly data'!BC$14</f>
        <v>3.2589551115941813E-2</v>
      </c>
      <c r="AX147" s="10">
        <f>$C147/'yearly data'!$D$14*'yearly data'!BD$14</f>
        <v>0.65179102231883634</v>
      </c>
    </row>
    <row r="148" spans="1:50">
      <c r="A148" s="11" t="s">
        <v>57</v>
      </c>
      <c r="B148" s="5" t="s">
        <v>1</v>
      </c>
      <c r="C148" s="9">
        <f>'yearly data'!$E$14/3</f>
        <v>113.67149667263885</v>
      </c>
      <c r="D148" s="10">
        <f>$C148/'yearly data'!$D$14*'yearly data'!J$14</f>
        <v>8301.4463056884069</v>
      </c>
      <c r="E148" s="10">
        <f>$C148/'yearly data'!$D$14*'yearly data'!K$14</f>
        <v>5894.0261480619683</v>
      </c>
      <c r="F148" s="10">
        <f>$C148/'yearly data'!$D$14*'yearly data'!L$14</f>
        <v>2525.222808712907</v>
      </c>
      <c r="G148" s="10">
        <f>$C148/'yearly data'!$D$14*'yearly data'!M$14</f>
        <v>10826.669114401315</v>
      </c>
      <c r="H148" s="10">
        <f>$C148/'yearly data'!$D$14*'yearly data'!N$14</f>
        <v>1441.3329314861614</v>
      </c>
      <c r="I148" s="10">
        <f>$C148/'yearly data'!$D$14*'yearly data'!O$14</f>
        <v>1384.2969289344323</v>
      </c>
      <c r="J148" s="10">
        <f>$C148/'yearly data'!$D$14*'yearly data'!P$14</f>
        <v>3453.0258884896157</v>
      </c>
      <c r="K148" s="10">
        <f>$C148/'yearly data'!$D$14*'yearly data'!Q$14</f>
        <v>31421.970413829571</v>
      </c>
      <c r="L148" s="10">
        <f>$C148/'yearly data'!$D$14*'yearly data'!R$14</f>
        <v>617.64060322839418</v>
      </c>
      <c r="M148" s="10">
        <f>$C148/'yearly data'!$D$14*'yearly data'!S$14</f>
        <v>712.12886097047021</v>
      </c>
      <c r="N148" s="10">
        <f>$C148/'yearly data'!$D$14*'yearly data'!T$14</f>
        <v>3012.9340173606383</v>
      </c>
      <c r="O148" s="10">
        <f>$C148/'yearly data'!$D$14*'yearly data'!U$14</f>
        <v>1135.7973135765449</v>
      </c>
      <c r="P148" s="10">
        <f>$C148/'yearly data'!$D$14*'yearly data'!V$14</f>
        <v>125.82568399935272</v>
      </c>
      <c r="Q148" s="10">
        <f>$C148/'yearly data'!$D$14*'yearly data'!W$14</f>
        <v>2637.9097578939377</v>
      </c>
      <c r="R148" s="10">
        <f>$C148/'yearly data'!$D$14*'yearly data'!X$14</f>
        <v>0</v>
      </c>
      <c r="S148" s="10">
        <f>$C148/'yearly data'!$D$14*'yearly data'!Y$14</f>
        <v>1234.8909894631631</v>
      </c>
      <c r="T148" s="10">
        <f>$C148/'yearly data'!$D$14*'yearly data'!Z$14</f>
        <v>681.88489991510994</v>
      </c>
      <c r="U148" s="10">
        <f>$C148/'yearly data'!$D$14*'yearly data'!AA$14</f>
        <v>256.30824332922032</v>
      </c>
      <c r="V148" s="10">
        <f>$C148/'yearly data'!$D$14*'yearly data'!AB$14</f>
        <v>690.0794567812369</v>
      </c>
      <c r="W148" s="10">
        <f>$C148/'yearly data'!$D$14*'yearly data'!AC$14</f>
        <v>0</v>
      </c>
      <c r="X148" s="10">
        <f>$C148/'yearly data'!$D$14*'yearly data'!AD$14</f>
        <v>13422.92428025048</v>
      </c>
      <c r="Y148" s="10">
        <f>$C148/'yearly data'!$D$14*'yearly data'!AE$14</f>
        <v>916.88129205403675</v>
      </c>
      <c r="Z148" s="10">
        <f>$C148/'yearly data'!$D$14*'yearly data'!AF$14</f>
        <v>56867.175812652153</v>
      </c>
      <c r="AA148" s="10">
        <f>$C148/'yearly data'!$D$14*'yearly data'!AG$14</f>
        <v>59692.805673072748</v>
      </c>
      <c r="AB148" s="10">
        <f>$C148/'yearly data'!$D$14*'yearly data'!AH$14</f>
        <v>98.004498783532924</v>
      </c>
      <c r="AC148" s="10">
        <f>$C148/'yearly data'!$D$14*'yearly data'!AI$14</f>
        <v>0</v>
      </c>
      <c r="AD148" s="10">
        <f>$C148/'yearly data'!$D$14*'yearly data'!AJ$14</f>
        <v>59.325847327507248</v>
      </c>
      <c r="AE148" s="10">
        <f>$C148/'yearly data'!$D$14*'yearly data'!AK$14</f>
        <v>0</v>
      </c>
      <c r="AF148" s="10">
        <f>$C148/'yearly data'!$D$14*'yearly data'!AL$14</f>
        <v>18104.357552770722</v>
      </c>
      <c r="AG148" s="10">
        <f>$C148/'yearly data'!$D$14*'yearly data'!AM$14</f>
        <v>18261.683610782929</v>
      </c>
      <c r="AH148" s="10">
        <f>$C148/'yearly data'!$D$14*'yearly data'!AN$14</f>
        <v>3.53339343678106</v>
      </c>
      <c r="AI148" s="10">
        <f>$C148/'yearly data'!$D$14*'yearly data'!AO$14</f>
        <v>1.9080324558617723</v>
      </c>
      <c r="AJ148" s="10">
        <f>$C148/'yearly data'!$D$14*'yearly data'!AP$14</f>
        <v>0.98935016229869677</v>
      </c>
      <c r="AK148" s="10">
        <f>$C148/'yearly data'!$D$14*'yearly data'!AQ$14</f>
        <v>1.4150726142448422</v>
      </c>
      <c r="AL148" s="10">
        <f>$C148/'yearly data'!$D$14*'yearly data'!AR$14</f>
        <v>0.79244066397711155</v>
      </c>
      <c r="AM148" s="10">
        <f>$C148/'yearly data'!$D$14*'yearly data'!AS$14</f>
        <v>0.29716524899141683</v>
      </c>
      <c r="AN148" s="10">
        <f>$C148/'yearly data'!$D$14*'yearly data'!AT$14</f>
        <v>1.2866011732667346</v>
      </c>
      <c r="AO148" s="10">
        <f>$C148/'yearly data'!$D$14*'yearly data'!AU$14</f>
        <v>4.9484660510259024</v>
      </c>
      <c r="AP148" s="10">
        <f>$C148/'yearly data'!$D$14*'yearly data'!AV$14</f>
        <v>0.50042113358294871</v>
      </c>
      <c r="AQ148" s="10">
        <f>$C148/'yearly data'!$D$14*'yearly data'!AW$14</f>
        <v>0.75063170037442306</v>
      </c>
      <c r="AR148" s="10">
        <f>$C148/'yearly data'!$D$14*'yearly data'!AX$14</f>
        <v>1.1106175972406487</v>
      </c>
      <c r="AS148" s="10">
        <f>$C148/'yearly data'!$D$14*'yearly data'!AY$14</f>
        <v>0.55316474920480185</v>
      </c>
      <c r="AT148" s="10">
        <f>$C148/'yearly data'!$D$14*'yearly data'!AZ$14</f>
        <v>1.6680704452764956</v>
      </c>
      <c r="AU148" s="10">
        <f>$C148/'yearly data'!$D$14*'yearly data'!BA$14</f>
        <v>0.61748623167047656</v>
      </c>
      <c r="AV148" s="10">
        <f>$C148/'yearly data'!$D$14*'yearly data'!BB$14</f>
        <v>0.11732238401739054</v>
      </c>
      <c r="AW148" s="10">
        <f>$C148/'yearly data'!$D$14*'yearly data'!BC$14</f>
        <v>3.2589551115941813E-2</v>
      </c>
      <c r="AX148" s="10">
        <f>$C148/'yearly data'!$D$14*'yearly data'!BD$14</f>
        <v>0.65179102231883634</v>
      </c>
    </row>
    <row r="149" spans="1:50">
      <c r="A149" s="11" t="s">
        <v>58</v>
      </c>
      <c r="B149" s="5" t="s">
        <v>1</v>
      </c>
      <c r="C149" s="9">
        <f>'yearly data'!$F$14/3</f>
        <v>108.07078427608565</v>
      </c>
      <c r="D149" s="10">
        <f>$C149/'yearly data'!$D$14*'yearly data'!J$14</f>
        <v>7892.4254465060267</v>
      </c>
      <c r="E149" s="10">
        <f>$C149/'yearly data'!$D$14*'yearly data'!K$14</f>
        <v>5603.6213739599198</v>
      </c>
      <c r="F149" s="10">
        <f>$C149/'yearly data'!$D$14*'yearly data'!L$14</f>
        <v>2400.8024649784734</v>
      </c>
      <c r="G149" s="10">
        <f>$C149/'yearly data'!$D$14*'yearly data'!M$14</f>
        <v>10293.227911484501</v>
      </c>
      <c r="H149" s="10">
        <f>$C149/'yearly data'!$D$14*'yearly data'!N$14</f>
        <v>1370.31696483462</v>
      </c>
      <c r="I149" s="10">
        <f>$C149/'yearly data'!$D$14*'yearly data'!O$14</f>
        <v>1316.0911852138099</v>
      </c>
      <c r="J149" s="10">
        <f>$C149/'yearly data'!$D$14*'yearly data'!P$14</f>
        <v>3282.8917258773449</v>
      </c>
      <c r="K149" s="10">
        <f>$C149/'yearly data'!$D$14*'yearly data'!Q$14</f>
        <v>29873.777380639538</v>
      </c>
      <c r="L149" s="10">
        <f>$C149/'yearly data'!$D$14*'yearly data'!R$14</f>
        <v>587.20881087610337</v>
      </c>
      <c r="M149" s="10">
        <f>$C149/'yearly data'!$D$14*'yearly data'!S$14</f>
        <v>677.0415342761903</v>
      </c>
      <c r="N149" s="10">
        <f>$C149/'yearly data'!$D$14*'yearly data'!T$14</f>
        <v>2864.4836371424076</v>
      </c>
      <c r="O149" s="10">
        <f>$C149/'yearly data'!$D$14*'yearly data'!U$14</f>
        <v>1079.8354033323283</v>
      </c>
      <c r="P149" s="10">
        <f>$C149/'yearly data'!$D$14*'yearly data'!V$14</f>
        <v>119.62612220234871</v>
      </c>
      <c r="Q149" s="10">
        <f>$C149/'yearly data'!$D$14*'yearly data'!W$14</f>
        <v>2507.9372114377825</v>
      </c>
      <c r="R149" s="10">
        <f>$C149/'yearly data'!$D$14*'yearly data'!X$14</f>
        <v>0</v>
      </c>
      <c r="S149" s="10">
        <f>$C149/'yearly data'!$D$14*'yearly data'!Y$14</f>
        <v>1174.046631154094</v>
      </c>
      <c r="T149" s="10">
        <f>$C149/'yearly data'!$D$14*'yearly data'!Z$14</f>
        <v>648.28772451259545</v>
      </c>
      <c r="U149" s="10">
        <f>$C149/'yearly data'!$D$14*'yearly data'!AA$14</f>
        <v>243.67967066348999</v>
      </c>
      <c r="V149" s="10">
        <f>$C149/'yearly data'!$D$14*'yearly data'!AB$14</f>
        <v>656.07852707295694</v>
      </c>
      <c r="W149" s="10">
        <f>$C149/'yearly data'!$D$14*'yearly data'!AC$14</f>
        <v>0</v>
      </c>
      <c r="X149" s="10">
        <f>$C149/'yearly data'!$D$14*'yearly data'!AD$14</f>
        <v>12761.562895778718</v>
      </c>
      <c r="Y149" s="10">
        <f>$C149/'yearly data'!$D$14*'yearly data'!AE$14</f>
        <v>871.70560097148223</v>
      </c>
      <c r="Z149" s="10">
        <f>$C149/'yearly data'!$D$14*'yearly data'!AF$14</f>
        <v>54065.271150060034</v>
      </c>
      <c r="AA149" s="10">
        <f>$C149/'yearly data'!$D$14*'yearly data'!AG$14</f>
        <v>56751.679300108466</v>
      </c>
      <c r="AB149" s="10">
        <f>$C149/'yearly data'!$D$14*'yearly data'!AH$14</f>
        <v>93.175715602858602</v>
      </c>
      <c r="AC149" s="10">
        <f>$C149/'yearly data'!$D$14*'yearly data'!AI$14</f>
        <v>0</v>
      </c>
      <c r="AD149" s="10">
        <f>$C149/'yearly data'!$D$14*'yearly data'!AJ$14</f>
        <v>56.402801372371421</v>
      </c>
      <c r="AE149" s="10">
        <f>$C149/'yearly data'!$D$14*'yearly data'!AK$14</f>
        <v>0</v>
      </c>
      <c r="AF149" s="10">
        <f>$C149/'yearly data'!$D$14*'yearly data'!AL$14</f>
        <v>17212.337101333826</v>
      </c>
      <c r="AG149" s="10">
        <f>$C149/'yearly data'!$D$14*'yearly data'!AM$14</f>
        <v>17361.911541489299</v>
      </c>
      <c r="AH149" s="10">
        <f>$C149/'yearly data'!$D$14*'yearly data'!AN$14</f>
        <v>3.3592994818094719</v>
      </c>
      <c r="AI149" s="10">
        <f>$C149/'yearly data'!$D$14*'yearly data'!AO$14</f>
        <v>1.8140217201771147</v>
      </c>
      <c r="AJ149" s="10">
        <f>$C149/'yearly data'!$D$14*'yearly data'!AP$14</f>
        <v>0.9406038549066521</v>
      </c>
      <c r="AK149" s="10">
        <f>$C149/'yearly data'!$D$14*'yearly data'!AQ$14</f>
        <v>1.34535052062758</v>
      </c>
      <c r="AL149" s="10">
        <f>$C149/'yearly data'!$D$14*'yearly data'!AR$14</f>
        <v>0.75339629155144472</v>
      </c>
      <c r="AM149" s="10">
        <f>$C149/'yearly data'!$D$14*'yearly data'!AS$14</f>
        <v>0.28252360933179177</v>
      </c>
      <c r="AN149" s="10">
        <f>$C149/'yearly data'!$D$14*'yearly data'!AT$14</f>
        <v>1.2232090006336336</v>
      </c>
      <c r="AO149" s="10">
        <f>$C149/'yearly data'!$D$14*'yearly data'!AU$14</f>
        <v>4.7046500024370523</v>
      </c>
      <c r="AP149" s="10">
        <f>$C149/'yearly data'!$D$14*'yearly data'!AV$14</f>
        <v>0.47576486593102602</v>
      </c>
      <c r="AQ149" s="10">
        <f>$C149/'yearly data'!$D$14*'yearly data'!AW$14</f>
        <v>0.713647298896539</v>
      </c>
      <c r="AR149" s="10">
        <f>$C149/'yearly data'!$D$14*'yearly data'!AX$14</f>
        <v>1.0558963177046763</v>
      </c>
      <c r="AS149" s="10">
        <f>$C149/'yearly data'!$D$14*'yearly data'!AY$14</f>
        <v>0.52590974897259934</v>
      </c>
      <c r="AT149" s="10">
        <f>$C149/'yearly data'!$D$14*'yearly data'!AZ$14</f>
        <v>1.5858828864367531</v>
      </c>
      <c r="AU149" s="10">
        <f>$C149/'yearly data'!$D$14*'yearly data'!BA$14</f>
        <v>0.58706204536476203</v>
      </c>
      <c r="AV149" s="10">
        <f>$C149/'yearly data'!$D$14*'yearly data'!BB$14</f>
        <v>0.11154178861930479</v>
      </c>
      <c r="AW149" s="10">
        <f>$C149/'yearly data'!$D$14*'yearly data'!BC$14</f>
        <v>3.0983830172029107E-2</v>
      </c>
      <c r="AX149" s="10">
        <f>$C149/'yearly data'!$D$14*'yearly data'!BD$14</f>
        <v>0.61967660344058229</v>
      </c>
    </row>
    <row r="150" spans="1:50">
      <c r="A150" s="11" t="s">
        <v>59</v>
      </c>
      <c r="B150" s="5" t="s">
        <v>1</v>
      </c>
      <c r="C150" s="9">
        <f>'yearly data'!$F$14/3</f>
        <v>108.07078427608565</v>
      </c>
      <c r="D150" s="10">
        <f>$C150/'yearly data'!$D$14*'yearly data'!J$14</f>
        <v>7892.4254465060267</v>
      </c>
      <c r="E150" s="10">
        <f>$C150/'yearly data'!$D$14*'yearly data'!K$14</f>
        <v>5603.6213739599198</v>
      </c>
      <c r="F150" s="10">
        <f>$C150/'yearly data'!$D$14*'yearly data'!L$14</f>
        <v>2400.8024649784734</v>
      </c>
      <c r="G150" s="10">
        <f>$C150/'yearly data'!$D$14*'yearly data'!M$14</f>
        <v>10293.227911484501</v>
      </c>
      <c r="H150" s="10">
        <f>$C150/'yearly data'!$D$14*'yearly data'!N$14</f>
        <v>1370.31696483462</v>
      </c>
      <c r="I150" s="10">
        <f>$C150/'yearly data'!$D$14*'yearly data'!O$14</f>
        <v>1316.0911852138099</v>
      </c>
      <c r="J150" s="10">
        <f>$C150/'yearly data'!$D$14*'yearly data'!P$14</f>
        <v>3282.8917258773449</v>
      </c>
      <c r="K150" s="10">
        <f>$C150/'yearly data'!$D$14*'yearly data'!Q$14</f>
        <v>29873.777380639538</v>
      </c>
      <c r="L150" s="10">
        <f>$C150/'yearly data'!$D$14*'yearly data'!R$14</f>
        <v>587.20881087610337</v>
      </c>
      <c r="M150" s="10">
        <f>$C150/'yearly data'!$D$14*'yearly data'!S$14</f>
        <v>677.0415342761903</v>
      </c>
      <c r="N150" s="10">
        <f>$C150/'yearly data'!$D$14*'yearly data'!T$14</f>
        <v>2864.4836371424076</v>
      </c>
      <c r="O150" s="10">
        <f>$C150/'yearly data'!$D$14*'yearly data'!U$14</f>
        <v>1079.8354033323283</v>
      </c>
      <c r="P150" s="10">
        <f>$C150/'yearly data'!$D$14*'yearly data'!V$14</f>
        <v>119.62612220234871</v>
      </c>
      <c r="Q150" s="10">
        <f>$C150/'yearly data'!$D$14*'yearly data'!W$14</f>
        <v>2507.9372114377825</v>
      </c>
      <c r="R150" s="10">
        <f>$C150/'yearly data'!$D$14*'yearly data'!X$14</f>
        <v>0</v>
      </c>
      <c r="S150" s="10">
        <f>$C150/'yearly data'!$D$14*'yearly data'!Y$14</f>
        <v>1174.046631154094</v>
      </c>
      <c r="T150" s="10">
        <f>$C150/'yearly data'!$D$14*'yearly data'!Z$14</f>
        <v>648.28772451259545</v>
      </c>
      <c r="U150" s="10">
        <f>$C150/'yearly data'!$D$14*'yearly data'!AA$14</f>
        <v>243.67967066348999</v>
      </c>
      <c r="V150" s="10">
        <f>$C150/'yearly data'!$D$14*'yearly data'!AB$14</f>
        <v>656.07852707295694</v>
      </c>
      <c r="W150" s="10">
        <f>$C150/'yearly data'!$D$14*'yearly data'!AC$14</f>
        <v>0</v>
      </c>
      <c r="X150" s="10">
        <f>$C150/'yearly data'!$D$14*'yearly data'!AD$14</f>
        <v>12761.562895778718</v>
      </c>
      <c r="Y150" s="10">
        <f>$C150/'yearly data'!$D$14*'yearly data'!AE$14</f>
        <v>871.70560097148223</v>
      </c>
      <c r="Z150" s="10">
        <f>$C150/'yearly data'!$D$14*'yearly data'!AF$14</f>
        <v>54065.271150060034</v>
      </c>
      <c r="AA150" s="10">
        <f>$C150/'yearly data'!$D$14*'yearly data'!AG$14</f>
        <v>56751.679300108466</v>
      </c>
      <c r="AB150" s="10">
        <f>$C150/'yearly data'!$D$14*'yearly data'!AH$14</f>
        <v>93.175715602858602</v>
      </c>
      <c r="AC150" s="10">
        <f>$C150/'yearly data'!$D$14*'yearly data'!AI$14</f>
        <v>0</v>
      </c>
      <c r="AD150" s="10">
        <f>$C150/'yearly data'!$D$14*'yearly data'!AJ$14</f>
        <v>56.402801372371421</v>
      </c>
      <c r="AE150" s="10">
        <f>$C150/'yearly data'!$D$14*'yearly data'!AK$14</f>
        <v>0</v>
      </c>
      <c r="AF150" s="10">
        <f>$C150/'yearly data'!$D$14*'yearly data'!AL$14</f>
        <v>17212.337101333826</v>
      </c>
      <c r="AG150" s="10">
        <f>$C150/'yearly data'!$D$14*'yearly data'!AM$14</f>
        <v>17361.911541489299</v>
      </c>
      <c r="AH150" s="10">
        <f>$C150/'yearly data'!$D$14*'yearly data'!AN$14</f>
        <v>3.3592994818094719</v>
      </c>
      <c r="AI150" s="10">
        <f>$C150/'yearly data'!$D$14*'yearly data'!AO$14</f>
        <v>1.8140217201771147</v>
      </c>
      <c r="AJ150" s="10">
        <f>$C150/'yearly data'!$D$14*'yearly data'!AP$14</f>
        <v>0.9406038549066521</v>
      </c>
      <c r="AK150" s="10">
        <f>$C150/'yearly data'!$D$14*'yearly data'!AQ$14</f>
        <v>1.34535052062758</v>
      </c>
      <c r="AL150" s="10">
        <f>$C150/'yearly data'!$D$14*'yearly data'!AR$14</f>
        <v>0.75339629155144472</v>
      </c>
      <c r="AM150" s="10">
        <f>$C150/'yearly data'!$D$14*'yearly data'!AS$14</f>
        <v>0.28252360933179177</v>
      </c>
      <c r="AN150" s="10">
        <f>$C150/'yearly data'!$D$14*'yearly data'!AT$14</f>
        <v>1.2232090006336336</v>
      </c>
      <c r="AO150" s="10">
        <f>$C150/'yearly data'!$D$14*'yearly data'!AU$14</f>
        <v>4.7046500024370523</v>
      </c>
      <c r="AP150" s="10">
        <f>$C150/'yearly data'!$D$14*'yearly data'!AV$14</f>
        <v>0.47576486593102602</v>
      </c>
      <c r="AQ150" s="10">
        <f>$C150/'yearly data'!$D$14*'yearly data'!AW$14</f>
        <v>0.713647298896539</v>
      </c>
      <c r="AR150" s="10">
        <f>$C150/'yearly data'!$D$14*'yearly data'!AX$14</f>
        <v>1.0558963177046763</v>
      </c>
      <c r="AS150" s="10">
        <f>$C150/'yearly data'!$D$14*'yearly data'!AY$14</f>
        <v>0.52590974897259934</v>
      </c>
      <c r="AT150" s="10">
        <f>$C150/'yearly data'!$D$14*'yearly data'!AZ$14</f>
        <v>1.5858828864367531</v>
      </c>
      <c r="AU150" s="10">
        <f>$C150/'yearly data'!$D$14*'yearly data'!BA$14</f>
        <v>0.58706204536476203</v>
      </c>
      <c r="AV150" s="10">
        <f>$C150/'yearly data'!$D$14*'yearly data'!BB$14</f>
        <v>0.11154178861930479</v>
      </c>
      <c r="AW150" s="10">
        <f>$C150/'yearly data'!$D$14*'yearly data'!BC$14</f>
        <v>3.0983830172029107E-2</v>
      </c>
      <c r="AX150" s="10">
        <f>$C150/'yearly data'!$D$14*'yearly data'!BD$14</f>
        <v>0.61967660344058229</v>
      </c>
    </row>
    <row r="151" spans="1:50">
      <c r="A151" s="11" t="s">
        <v>60</v>
      </c>
      <c r="B151" s="5" t="s">
        <v>1</v>
      </c>
      <c r="C151" s="9">
        <f>'yearly data'!$F$14/3</f>
        <v>108.07078427608565</v>
      </c>
      <c r="D151" s="10">
        <f>$C151/'yearly data'!$D$14*'yearly data'!J$14</f>
        <v>7892.4254465060267</v>
      </c>
      <c r="E151" s="10">
        <f>$C151/'yearly data'!$D$14*'yearly data'!K$14</f>
        <v>5603.6213739599198</v>
      </c>
      <c r="F151" s="10">
        <f>$C151/'yearly data'!$D$14*'yearly data'!L$14</f>
        <v>2400.8024649784734</v>
      </c>
      <c r="G151" s="10">
        <f>$C151/'yearly data'!$D$14*'yearly data'!M$14</f>
        <v>10293.227911484501</v>
      </c>
      <c r="H151" s="10">
        <f>$C151/'yearly data'!$D$14*'yearly data'!N$14</f>
        <v>1370.31696483462</v>
      </c>
      <c r="I151" s="10">
        <f>$C151/'yearly data'!$D$14*'yearly data'!O$14</f>
        <v>1316.0911852138099</v>
      </c>
      <c r="J151" s="10">
        <f>$C151/'yearly data'!$D$14*'yearly data'!P$14</f>
        <v>3282.8917258773449</v>
      </c>
      <c r="K151" s="10">
        <f>$C151/'yearly data'!$D$14*'yearly data'!Q$14</f>
        <v>29873.777380639538</v>
      </c>
      <c r="L151" s="10">
        <f>$C151/'yearly data'!$D$14*'yearly data'!R$14</f>
        <v>587.20881087610337</v>
      </c>
      <c r="M151" s="10">
        <f>$C151/'yearly data'!$D$14*'yearly data'!S$14</f>
        <v>677.0415342761903</v>
      </c>
      <c r="N151" s="10">
        <f>$C151/'yearly data'!$D$14*'yearly data'!T$14</f>
        <v>2864.4836371424076</v>
      </c>
      <c r="O151" s="10">
        <f>$C151/'yearly data'!$D$14*'yearly data'!U$14</f>
        <v>1079.8354033323283</v>
      </c>
      <c r="P151" s="10">
        <f>$C151/'yearly data'!$D$14*'yearly data'!V$14</f>
        <v>119.62612220234871</v>
      </c>
      <c r="Q151" s="10">
        <f>$C151/'yearly data'!$D$14*'yearly data'!W$14</f>
        <v>2507.9372114377825</v>
      </c>
      <c r="R151" s="10">
        <f>$C151/'yearly data'!$D$14*'yearly data'!X$14</f>
        <v>0</v>
      </c>
      <c r="S151" s="10">
        <f>$C151/'yearly data'!$D$14*'yearly data'!Y$14</f>
        <v>1174.046631154094</v>
      </c>
      <c r="T151" s="10">
        <f>$C151/'yearly data'!$D$14*'yearly data'!Z$14</f>
        <v>648.28772451259545</v>
      </c>
      <c r="U151" s="10">
        <f>$C151/'yearly data'!$D$14*'yearly data'!AA$14</f>
        <v>243.67967066348999</v>
      </c>
      <c r="V151" s="10">
        <f>$C151/'yearly data'!$D$14*'yearly data'!AB$14</f>
        <v>656.07852707295694</v>
      </c>
      <c r="W151" s="10">
        <f>$C151/'yearly data'!$D$14*'yearly data'!AC$14</f>
        <v>0</v>
      </c>
      <c r="X151" s="10">
        <f>$C151/'yearly data'!$D$14*'yearly data'!AD$14</f>
        <v>12761.562895778718</v>
      </c>
      <c r="Y151" s="10">
        <f>$C151/'yearly data'!$D$14*'yearly data'!AE$14</f>
        <v>871.70560097148223</v>
      </c>
      <c r="Z151" s="10">
        <f>$C151/'yearly data'!$D$14*'yearly data'!AF$14</f>
        <v>54065.271150060034</v>
      </c>
      <c r="AA151" s="10">
        <f>$C151/'yearly data'!$D$14*'yearly data'!AG$14</f>
        <v>56751.679300108466</v>
      </c>
      <c r="AB151" s="10">
        <f>$C151/'yearly data'!$D$14*'yearly data'!AH$14</f>
        <v>93.175715602858602</v>
      </c>
      <c r="AC151" s="10">
        <f>$C151/'yearly data'!$D$14*'yearly data'!AI$14</f>
        <v>0</v>
      </c>
      <c r="AD151" s="10">
        <f>$C151/'yearly data'!$D$14*'yearly data'!AJ$14</f>
        <v>56.402801372371421</v>
      </c>
      <c r="AE151" s="10">
        <f>$C151/'yearly data'!$D$14*'yearly data'!AK$14</f>
        <v>0</v>
      </c>
      <c r="AF151" s="10">
        <f>$C151/'yearly data'!$D$14*'yearly data'!AL$14</f>
        <v>17212.337101333826</v>
      </c>
      <c r="AG151" s="10">
        <f>$C151/'yearly data'!$D$14*'yearly data'!AM$14</f>
        <v>17361.911541489299</v>
      </c>
      <c r="AH151" s="10">
        <f>$C151/'yearly data'!$D$14*'yearly data'!AN$14</f>
        <v>3.3592994818094719</v>
      </c>
      <c r="AI151" s="10">
        <f>$C151/'yearly data'!$D$14*'yearly data'!AO$14</f>
        <v>1.8140217201771147</v>
      </c>
      <c r="AJ151" s="10">
        <f>$C151/'yearly data'!$D$14*'yearly data'!AP$14</f>
        <v>0.9406038549066521</v>
      </c>
      <c r="AK151" s="10">
        <f>$C151/'yearly data'!$D$14*'yearly data'!AQ$14</f>
        <v>1.34535052062758</v>
      </c>
      <c r="AL151" s="10">
        <f>$C151/'yearly data'!$D$14*'yearly data'!AR$14</f>
        <v>0.75339629155144472</v>
      </c>
      <c r="AM151" s="10">
        <f>$C151/'yearly data'!$D$14*'yearly data'!AS$14</f>
        <v>0.28252360933179177</v>
      </c>
      <c r="AN151" s="10">
        <f>$C151/'yearly data'!$D$14*'yearly data'!AT$14</f>
        <v>1.2232090006336336</v>
      </c>
      <c r="AO151" s="10">
        <f>$C151/'yearly data'!$D$14*'yearly data'!AU$14</f>
        <v>4.7046500024370523</v>
      </c>
      <c r="AP151" s="10">
        <f>$C151/'yearly data'!$D$14*'yearly data'!AV$14</f>
        <v>0.47576486593102602</v>
      </c>
      <c r="AQ151" s="10">
        <f>$C151/'yearly data'!$D$14*'yearly data'!AW$14</f>
        <v>0.713647298896539</v>
      </c>
      <c r="AR151" s="10">
        <f>$C151/'yearly data'!$D$14*'yearly data'!AX$14</f>
        <v>1.0558963177046763</v>
      </c>
      <c r="AS151" s="10">
        <f>$C151/'yearly data'!$D$14*'yearly data'!AY$14</f>
        <v>0.52590974897259934</v>
      </c>
      <c r="AT151" s="10">
        <f>$C151/'yearly data'!$D$14*'yearly data'!AZ$14</f>
        <v>1.5858828864367531</v>
      </c>
      <c r="AU151" s="10">
        <f>$C151/'yearly data'!$D$14*'yearly data'!BA$14</f>
        <v>0.58706204536476203</v>
      </c>
      <c r="AV151" s="10">
        <f>$C151/'yearly data'!$D$14*'yearly data'!BB$14</f>
        <v>0.11154178861930479</v>
      </c>
      <c r="AW151" s="10">
        <f>$C151/'yearly data'!$D$14*'yearly data'!BC$14</f>
        <v>3.0983830172029107E-2</v>
      </c>
      <c r="AX151" s="10">
        <f>$C151/'yearly data'!$D$14*'yearly data'!BD$14</f>
        <v>0.61967660344058229</v>
      </c>
    </row>
    <row r="152" spans="1:50">
      <c r="A152" s="11" t="s">
        <v>61</v>
      </c>
      <c r="B152" s="5" t="s">
        <v>1</v>
      </c>
      <c r="C152" s="9">
        <f>'yearly data'!$G$14/3</f>
        <v>116.93286622301851</v>
      </c>
      <c r="D152" s="10">
        <f>$C152/'yearly data'!$D$14*'yearly data'!J$14</f>
        <v>8539.6246089393462</v>
      </c>
      <c r="E152" s="10">
        <f>$C152/'yearly data'!$D$14*'yearly data'!K$14</f>
        <v>6063.1327224549286</v>
      </c>
      <c r="F152" s="10">
        <f>$C152/'yearly data'!$D$14*'yearly data'!L$14</f>
        <v>2597.6744348226462</v>
      </c>
      <c r="G152" s="10">
        <f>$C152/'yearly data'!$D$14*'yearly data'!M$14</f>
        <v>11137.299043761992</v>
      </c>
      <c r="H152" s="10">
        <f>$C152/'yearly data'!$D$14*'yearly data'!N$14</f>
        <v>1482.6864763263948</v>
      </c>
      <c r="I152" s="10">
        <f>$C152/'yearly data'!$D$14*'yearly data'!O$14</f>
        <v>1424.0140434694215</v>
      </c>
      <c r="J152" s="10">
        <f>$C152/'yearly data'!$D$14*'yearly data'!P$14</f>
        <v>3552.0972812225255</v>
      </c>
      <c r="K152" s="10">
        <f>$C152/'yearly data'!$D$14*'yearly data'!Q$14</f>
        <v>32323.503872263052</v>
      </c>
      <c r="L152" s="10">
        <f>$C152/'yearly data'!$D$14*'yearly data'!R$14</f>
        <v>635.36144192068593</v>
      </c>
      <c r="M152" s="10">
        <f>$C152/'yearly data'!$D$14*'yearly data'!S$14</f>
        <v>732.56067942188213</v>
      </c>
      <c r="N152" s="10">
        <f>$C152/'yearly data'!$D$14*'yearly data'!T$14</f>
        <v>3099.378654311462</v>
      </c>
      <c r="O152" s="10">
        <f>$C152/'yearly data'!$D$14*'yearly data'!U$14</f>
        <v>1168.3846805272008</v>
      </c>
      <c r="P152" s="10">
        <f>$C152/'yearly data'!$D$14*'yearly data'!V$14</f>
        <v>129.43577154516012</v>
      </c>
      <c r="Q152" s="10">
        <f>$C152/'yearly data'!$D$14*'yearly data'!W$14</f>
        <v>2713.5945057232102</v>
      </c>
      <c r="R152" s="10">
        <f>$C152/'yearly data'!$D$14*'yearly data'!X$14</f>
        <v>0</v>
      </c>
      <c r="S152" s="10">
        <f>$C152/'yearly data'!$D$14*'yearly data'!Y$14</f>
        <v>1270.3214710611308</v>
      </c>
      <c r="T152" s="10">
        <f>$C152/'yearly data'!$D$14*'yearly data'!Z$14</f>
        <v>701.44898338848361</v>
      </c>
      <c r="U152" s="10">
        <f>$C152/'yearly data'!$D$14*'yearly data'!AA$14</f>
        <v>263.66202967649224</v>
      </c>
      <c r="V152" s="10">
        <f>$C152/'yearly data'!$D$14*'yearly data'!AB$14</f>
        <v>709.87865177354308</v>
      </c>
      <c r="W152" s="10">
        <f>$C152/'yearly data'!$D$14*'yearly data'!AC$14</f>
        <v>0</v>
      </c>
      <c r="X152" s="10">
        <f>$C152/'yearly data'!$D$14*'yearly data'!AD$14</f>
        <v>13808.043837976846</v>
      </c>
      <c r="Y152" s="10">
        <f>$C152/'yearly data'!$D$14*'yearly data'!AE$14</f>
        <v>943.18769968258664</v>
      </c>
      <c r="Z152" s="10">
        <f>$C152/'yearly data'!$D$14*'yearly data'!AF$14</f>
        <v>58498.76227927173</v>
      </c>
      <c r="AA152" s="10">
        <f>$C152/'yearly data'!$D$14*'yearly data'!AG$14</f>
        <v>61405.462799067551</v>
      </c>
      <c r="AB152" s="10">
        <f>$C152/'yearly data'!$D$14*'yearly data'!AH$14</f>
        <v>100.81636365281788</v>
      </c>
      <c r="AC152" s="10">
        <f>$C152/'yearly data'!$D$14*'yearly data'!AI$14</f>
        <v>0</v>
      </c>
      <c r="AD152" s="10">
        <f>$C152/'yearly data'!$D$14*'yearly data'!AJ$14</f>
        <v>61.027975984980763</v>
      </c>
      <c r="AE152" s="10">
        <f>$C152/'yearly data'!$D$14*'yearly data'!AK$14</f>
        <v>0</v>
      </c>
      <c r="AF152" s="10">
        <f>$C152/'yearly data'!$D$14*'yearly data'!AL$14</f>
        <v>18623.79296252727</v>
      </c>
      <c r="AG152" s="10">
        <f>$C152/'yearly data'!$D$14*'yearly data'!AM$14</f>
        <v>18785.632891035613</v>
      </c>
      <c r="AH152" s="10">
        <f>$C152/'yearly data'!$D$14*'yearly data'!AN$14</f>
        <v>3.6347706694343436</v>
      </c>
      <c r="AI152" s="10">
        <f>$C152/'yearly data'!$D$14*'yearly data'!AO$14</f>
        <v>1.9627761614945456</v>
      </c>
      <c r="AJ152" s="10">
        <f>$C152/'yearly data'!$D$14*'yearly data'!AP$14</f>
        <v>1.0177357874416162</v>
      </c>
      <c r="AK152" s="10">
        <f>$C152/'yearly data'!$D$14*'yearly data'!AQ$14</f>
        <v>1.4556727195550165</v>
      </c>
      <c r="AL152" s="10">
        <f>$C152/'yearly data'!$D$14*'yearly data'!AR$14</f>
        <v>0.81517672295080923</v>
      </c>
      <c r="AM152" s="10">
        <f>$C152/'yearly data'!$D$14*'yearly data'!AS$14</f>
        <v>0.30569127110655342</v>
      </c>
      <c r="AN152" s="10">
        <f>$C152/'yearly data'!$D$14*'yearly data'!AT$14</f>
        <v>1.3235152811372337</v>
      </c>
      <c r="AO152" s="10">
        <f>$C152/'yearly data'!$D$14*'yearly data'!AU$14</f>
        <v>5.0904433889893603</v>
      </c>
      <c r="AP152" s="10">
        <f>$C152/'yearly data'!$D$14*'yearly data'!AV$14</f>
        <v>0.51477880718809221</v>
      </c>
      <c r="AQ152" s="10">
        <f>$C152/'yearly data'!$D$14*'yearly data'!AW$14</f>
        <v>0.77216821078213826</v>
      </c>
      <c r="AR152" s="10">
        <f>$C152/'yearly data'!$D$14*'yearly data'!AX$14</f>
        <v>1.142482528378028</v>
      </c>
      <c r="AS152" s="10">
        <f>$C152/'yearly data'!$D$14*'yearly data'!AY$14</f>
        <v>0.5690356994624155</v>
      </c>
      <c r="AT152" s="10">
        <f>$C152/'yearly data'!$D$14*'yearly data'!AZ$14</f>
        <v>1.7159293572936405</v>
      </c>
      <c r="AU152" s="10">
        <f>$C152/'yearly data'!$D$14*'yearly data'!BA$14</f>
        <v>0.63520264126037074</v>
      </c>
      <c r="AV152" s="10">
        <f>$C152/'yearly data'!$D$14*'yearly data'!BB$14</f>
        <v>0.12068850183947044</v>
      </c>
      <c r="AW152" s="10">
        <f>$C152/'yearly data'!$D$14*'yearly data'!BC$14</f>
        <v>3.3524583844297344E-2</v>
      </c>
      <c r="AX152" s="10">
        <f>$C152/'yearly data'!$D$14*'yearly data'!BD$14</f>
        <v>0.67049167688594691</v>
      </c>
    </row>
    <row r="153" spans="1:50">
      <c r="A153" s="11" t="s">
        <v>62</v>
      </c>
      <c r="B153" s="5" t="s">
        <v>1</v>
      </c>
      <c r="C153" s="9">
        <f>'yearly data'!$G$14/3</f>
        <v>116.93286622301851</v>
      </c>
      <c r="D153" s="10">
        <f>$C153/'yearly data'!$D$14*'yearly data'!J$14</f>
        <v>8539.6246089393462</v>
      </c>
      <c r="E153" s="10">
        <f>$C153/'yearly data'!$D$14*'yearly data'!K$14</f>
        <v>6063.1327224549286</v>
      </c>
      <c r="F153" s="10">
        <f>$C153/'yearly data'!$D$14*'yearly data'!L$14</f>
        <v>2597.6744348226462</v>
      </c>
      <c r="G153" s="10">
        <f>$C153/'yearly data'!$D$14*'yearly data'!M$14</f>
        <v>11137.299043761992</v>
      </c>
      <c r="H153" s="10">
        <f>$C153/'yearly data'!$D$14*'yearly data'!N$14</f>
        <v>1482.6864763263948</v>
      </c>
      <c r="I153" s="10">
        <f>$C153/'yearly data'!$D$14*'yearly data'!O$14</f>
        <v>1424.0140434694215</v>
      </c>
      <c r="J153" s="10">
        <f>$C153/'yearly data'!$D$14*'yearly data'!P$14</f>
        <v>3552.0972812225255</v>
      </c>
      <c r="K153" s="10">
        <f>$C153/'yearly data'!$D$14*'yearly data'!Q$14</f>
        <v>32323.503872263052</v>
      </c>
      <c r="L153" s="10">
        <f>$C153/'yearly data'!$D$14*'yearly data'!R$14</f>
        <v>635.36144192068593</v>
      </c>
      <c r="M153" s="10">
        <f>$C153/'yearly data'!$D$14*'yearly data'!S$14</f>
        <v>732.56067942188213</v>
      </c>
      <c r="N153" s="10">
        <f>$C153/'yearly data'!$D$14*'yearly data'!T$14</f>
        <v>3099.378654311462</v>
      </c>
      <c r="O153" s="10">
        <f>$C153/'yearly data'!$D$14*'yearly data'!U$14</f>
        <v>1168.3846805272008</v>
      </c>
      <c r="P153" s="10">
        <f>$C153/'yearly data'!$D$14*'yearly data'!V$14</f>
        <v>129.43577154516012</v>
      </c>
      <c r="Q153" s="10">
        <f>$C153/'yearly data'!$D$14*'yearly data'!W$14</f>
        <v>2713.5945057232102</v>
      </c>
      <c r="R153" s="10">
        <f>$C153/'yearly data'!$D$14*'yearly data'!X$14</f>
        <v>0</v>
      </c>
      <c r="S153" s="10">
        <f>$C153/'yearly data'!$D$14*'yearly data'!Y$14</f>
        <v>1270.3214710611308</v>
      </c>
      <c r="T153" s="10">
        <f>$C153/'yearly data'!$D$14*'yearly data'!Z$14</f>
        <v>701.44898338848361</v>
      </c>
      <c r="U153" s="10">
        <f>$C153/'yearly data'!$D$14*'yearly data'!AA$14</f>
        <v>263.66202967649224</v>
      </c>
      <c r="V153" s="10">
        <f>$C153/'yearly data'!$D$14*'yearly data'!AB$14</f>
        <v>709.87865177354308</v>
      </c>
      <c r="W153" s="10">
        <f>$C153/'yearly data'!$D$14*'yearly data'!AC$14</f>
        <v>0</v>
      </c>
      <c r="X153" s="10">
        <f>$C153/'yearly data'!$D$14*'yearly data'!AD$14</f>
        <v>13808.043837976846</v>
      </c>
      <c r="Y153" s="10">
        <f>$C153/'yearly data'!$D$14*'yearly data'!AE$14</f>
        <v>943.18769968258664</v>
      </c>
      <c r="Z153" s="10">
        <f>$C153/'yearly data'!$D$14*'yearly data'!AF$14</f>
        <v>58498.76227927173</v>
      </c>
      <c r="AA153" s="10">
        <f>$C153/'yearly data'!$D$14*'yearly data'!AG$14</f>
        <v>61405.462799067551</v>
      </c>
      <c r="AB153" s="10">
        <f>$C153/'yearly data'!$D$14*'yearly data'!AH$14</f>
        <v>100.81636365281788</v>
      </c>
      <c r="AC153" s="10">
        <f>$C153/'yearly data'!$D$14*'yearly data'!AI$14</f>
        <v>0</v>
      </c>
      <c r="AD153" s="10">
        <f>$C153/'yearly data'!$D$14*'yearly data'!AJ$14</f>
        <v>61.027975984980763</v>
      </c>
      <c r="AE153" s="10">
        <f>$C153/'yearly data'!$D$14*'yearly data'!AK$14</f>
        <v>0</v>
      </c>
      <c r="AF153" s="10">
        <f>$C153/'yearly data'!$D$14*'yearly data'!AL$14</f>
        <v>18623.79296252727</v>
      </c>
      <c r="AG153" s="10">
        <f>$C153/'yearly data'!$D$14*'yearly data'!AM$14</f>
        <v>18785.632891035613</v>
      </c>
      <c r="AH153" s="10">
        <f>$C153/'yearly data'!$D$14*'yearly data'!AN$14</f>
        <v>3.6347706694343436</v>
      </c>
      <c r="AI153" s="10">
        <f>$C153/'yearly data'!$D$14*'yearly data'!AO$14</f>
        <v>1.9627761614945456</v>
      </c>
      <c r="AJ153" s="10">
        <f>$C153/'yearly data'!$D$14*'yearly data'!AP$14</f>
        <v>1.0177357874416162</v>
      </c>
      <c r="AK153" s="10">
        <f>$C153/'yearly data'!$D$14*'yearly data'!AQ$14</f>
        <v>1.4556727195550165</v>
      </c>
      <c r="AL153" s="10">
        <f>$C153/'yearly data'!$D$14*'yearly data'!AR$14</f>
        <v>0.81517672295080923</v>
      </c>
      <c r="AM153" s="10">
        <f>$C153/'yearly data'!$D$14*'yearly data'!AS$14</f>
        <v>0.30569127110655342</v>
      </c>
      <c r="AN153" s="10">
        <f>$C153/'yearly data'!$D$14*'yearly data'!AT$14</f>
        <v>1.3235152811372337</v>
      </c>
      <c r="AO153" s="10">
        <f>$C153/'yearly data'!$D$14*'yearly data'!AU$14</f>
        <v>5.0904433889893603</v>
      </c>
      <c r="AP153" s="10">
        <f>$C153/'yearly data'!$D$14*'yearly data'!AV$14</f>
        <v>0.51477880718809221</v>
      </c>
      <c r="AQ153" s="10">
        <f>$C153/'yearly data'!$D$14*'yearly data'!AW$14</f>
        <v>0.77216821078213826</v>
      </c>
      <c r="AR153" s="10">
        <f>$C153/'yearly data'!$D$14*'yearly data'!AX$14</f>
        <v>1.142482528378028</v>
      </c>
      <c r="AS153" s="10">
        <f>$C153/'yearly data'!$D$14*'yearly data'!AY$14</f>
        <v>0.5690356994624155</v>
      </c>
      <c r="AT153" s="10">
        <f>$C153/'yearly data'!$D$14*'yearly data'!AZ$14</f>
        <v>1.7159293572936405</v>
      </c>
      <c r="AU153" s="10">
        <f>$C153/'yearly data'!$D$14*'yearly data'!BA$14</f>
        <v>0.63520264126037074</v>
      </c>
      <c r="AV153" s="10">
        <f>$C153/'yearly data'!$D$14*'yearly data'!BB$14</f>
        <v>0.12068850183947044</v>
      </c>
      <c r="AW153" s="10">
        <f>$C153/'yearly data'!$D$14*'yearly data'!BC$14</f>
        <v>3.3524583844297344E-2</v>
      </c>
      <c r="AX153" s="10">
        <f>$C153/'yearly data'!$D$14*'yearly data'!BD$14</f>
        <v>0.67049167688594691</v>
      </c>
    </row>
    <row r="154" spans="1:50">
      <c r="A154" s="11" t="s">
        <v>63</v>
      </c>
      <c r="B154" s="5" t="s">
        <v>1</v>
      </c>
      <c r="C154" s="9">
        <f>'yearly data'!$G$14/3</f>
        <v>116.93286622301851</v>
      </c>
      <c r="D154" s="10">
        <f>$C154/'yearly data'!$D$14*'yearly data'!J$14</f>
        <v>8539.6246089393462</v>
      </c>
      <c r="E154" s="10">
        <f>$C154/'yearly data'!$D$14*'yearly data'!K$14</f>
        <v>6063.1327224549286</v>
      </c>
      <c r="F154" s="10">
        <f>$C154/'yearly data'!$D$14*'yearly data'!L$14</f>
        <v>2597.6744348226462</v>
      </c>
      <c r="G154" s="10">
        <f>$C154/'yearly data'!$D$14*'yearly data'!M$14</f>
        <v>11137.299043761992</v>
      </c>
      <c r="H154" s="10">
        <f>$C154/'yearly data'!$D$14*'yearly data'!N$14</f>
        <v>1482.6864763263948</v>
      </c>
      <c r="I154" s="10">
        <f>$C154/'yearly data'!$D$14*'yearly data'!O$14</f>
        <v>1424.0140434694215</v>
      </c>
      <c r="J154" s="10">
        <f>$C154/'yearly data'!$D$14*'yearly data'!P$14</f>
        <v>3552.0972812225255</v>
      </c>
      <c r="K154" s="10">
        <f>$C154/'yearly data'!$D$14*'yearly data'!Q$14</f>
        <v>32323.503872263052</v>
      </c>
      <c r="L154" s="10">
        <f>$C154/'yearly data'!$D$14*'yearly data'!R$14</f>
        <v>635.36144192068593</v>
      </c>
      <c r="M154" s="10">
        <f>$C154/'yearly data'!$D$14*'yearly data'!S$14</f>
        <v>732.56067942188213</v>
      </c>
      <c r="N154" s="10">
        <f>$C154/'yearly data'!$D$14*'yearly data'!T$14</f>
        <v>3099.378654311462</v>
      </c>
      <c r="O154" s="10">
        <f>$C154/'yearly data'!$D$14*'yearly data'!U$14</f>
        <v>1168.3846805272008</v>
      </c>
      <c r="P154" s="10">
        <f>$C154/'yearly data'!$D$14*'yearly data'!V$14</f>
        <v>129.43577154516012</v>
      </c>
      <c r="Q154" s="10">
        <f>$C154/'yearly data'!$D$14*'yearly data'!W$14</f>
        <v>2713.5945057232102</v>
      </c>
      <c r="R154" s="10">
        <f>$C154/'yearly data'!$D$14*'yearly data'!X$14</f>
        <v>0</v>
      </c>
      <c r="S154" s="10">
        <f>$C154/'yearly data'!$D$14*'yearly data'!Y$14</f>
        <v>1270.3214710611308</v>
      </c>
      <c r="T154" s="10">
        <f>$C154/'yearly data'!$D$14*'yearly data'!Z$14</f>
        <v>701.44898338848361</v>
      </c>
      <c r="U154" s="10">
        <f>$C154/'yearly data'!$D$14*'yearly data'!AA$14</f>
        <v>263.66202967649224</v>
      </c>
      <c r="V154" s="10">
        <f>$C154/'yearly data'!$D$14*'yearly data'!AB$14</f>
        <v>709.87865177354308</v>
      </c>
      <c r="W154" s="10">
        <f>$C154/'yearly data'!$D$14*'yearly data'!AC$14</f>
        <v>0</v>
      </c>
      <c r="X154" s="10">
        <f>$C154/'yearly data'!$D$14*'yearly data'!AD$14</f>
        <v>13808.043837976846</v>
      </c>
      <c r="Y154" s="10">
        <f>$C154/'yearly data'!$D$14*'yearly data'!AE$14</f>
        <v>943.18769968258664</v>
      </c>
      <c r="Z154" s="10">
        <f>$C154/'yearly data'!$D$14*'yearly data'!AF$14</f>
        <v>58498.76227927173</v>
      </c>
      <c r="AA154" s="10">
        <f>$C154/'yearly data'!$D$14*'yearly data'!AG$14</f>
        <v>61405.462799067551</v>
      </c>
      <c r="AB154" s="10">
        <f>$C154/'yearly data'!$D$14*'yearly data'!AH$14</f>
        <v>100.81636365281788</v>
      </c>
      <c r="AC154" s="10">
        <f>$C154/'yearly data'!$D$14*'yearly data'!AI$14</f>
        <v>0</v>
      </c>
      <c r="AD154" s="10">
        <f>$C154/'yearly data'!$D$14*'yearly data'!AJ$14</f>
        <v>61.027975984980763</v>
      </c>
      <c r="AE154" s="10">
        <f>$C154/'yearly data'!$D$14*'yearly data'!AK$14</f>
        <v>0</v>
      </c>
      <c r="AF154" s="10">
        <f>$C154/'yearly data'!$D$14*'yearly data'!AL$14</f>
        <v>18623.79296252727</v>
      </c>
      <c r="AG154" s="10">
        <f>$C154/'yearly data'!$D$14*'yearly data'!AM$14</f>
        <v>18785.632891035613</v>
      </c>
      <c r="AH154" s="10">
        <f>$C154/'yearly data'!$D$14*'yearly data'!AN$14</f>
        <v>3.6347706694343436</v>
      </c>
      <c r="AI154" s="10">
        <f>$C154/'yearly data'!$D$14*'yearly data'!AO$14</f>
        <v>1.9627761614945456</v>
      </c>
      <c r="AJ154" s="10">
        <f>$C154/'yearly data'!$D$14*'yearly data'!AP$14</f>
        <v>1.0177357874416162</v>
      </c>
      <c r="AK154" s="10">
        <f>$C154/'yearly data'!$D$14*'yearly data'!AQ$14</f>
        <v>1.4556727195550165</v>
      </c>
      <c r="AL154" s="10">
        <f>$C154/'yearly data'!$D$14*'yearly data'!AR$14</f>
        <v>0.81517672295080923</v>
      </c>
      <c r="AM154" s="10">
        <f>$C154/'yearly data'!$D$14*'yearly data'!AS$14</f>
        <v>0.30569127110655342</v>
      </c>
      <c r="AN154" s="10">
        <f>$C154/'yearly data'!$D$14*'yearly data'!AT$14</f>
        <v>1.3235152811372337</v>
      </c>
      <c r="AO154" s="10">
        <f>$C154/'yearly data'!$D$14*'yearly data'!AU$14</f>
        <v>5.0904433889893603</v>
      </c>
      <c r="AP154" s="10">
        <f>$C154/'yearly data'!$D$14*'yearly data'!AV$14</f>
        <v>0.51477880718809221</v>
      </c>
      <c r="AQ154" s="10">
        <f>$C154/'yearly data'!$D$14*'yearly data'!AW$14</f>
        <v>0.77216821078213826</v>
      </c>
      <c r="AR154" s="10">
        <f>$C154/'yearly data'!$D$14*'yearly data'!AX$14</f>
        <v>1.142482528378028</v>
      </c>
      <c r="AS154" s="10">
        <f>$C154/'yearly data'!$D$14*'yearly data'!AY$14</f>
        <v>0.5690356994624155</v>
      </c>
      <c r="AT154" s="10">
        <f>$C154/'yearly data'!$D$14*'yearly data'!AZ$14</f>
        <v>1.7159293572936405</v>
      </c>
      <c r="AU154" s="10">
        <f>$C154/'yearly data'!$D$14*'yearly data'!BA$14</f>
        <v>0.63520264126037074</v>
      </c>
      <c r="AV154" s="10">
        <f>$C154/'yearly data'!$D$14*'yearly data'!BB$14</f>
        <v>0.12068850183947044</v>
      </c>
      <c r="AW154" s="10">
        <f>$C154/'yearly data'!$D$14*'yearly data'!BC$14</f>
        <v>3.3524583844297344E-2</v>
      </c>
      <c r="AX154" s="10">
        <f>$C154/'yearly data'!$D$14*'yearly data'!BD$14</f>
        <v>0.67049167688594691</v>
      </c>
    </row>
    <row r="155" spans="1:50">
      <c r="A155" s="11" t="s">
        <v>64</v>
      </c>
      <c r="B155" s="5" t="s">
        <v>1</v>
      </c>
      <c r="C155" s="9">
        <f>'yearly data'!$H$14/3</f>
        <v>115.63037496800614</v>
      </c>
      <c r="D155" s="10">
        <f>$C155/'yearly data'!$D$14*'yearly data'!J$14</f>
        <v>8444.5034788969333</v>
      </c>
      <c r="E155" s="10">
        <f>$C155/'yearly data'!$D$14*'yearly data'!K$14</f>
        <v>5995.5967284777098</v>
      </c>
      <c r="F155" s="10">
        <f>$C155/'yearly data'!$D$14*'yearly data'!L$14</f>
        <v>2568.7394711634756</v>
      </c>
      <c r="G155" s="10">
        <f>$C155/'yearly data'!$D$14*'yearly data'!M$14</f>
        <v>11013.242950060408</v>
      </c>
      <c r="H155" s="10">
        <f>$C155/'yearly data'!$D$14*'yearly data'!N$14</f>
        <v>1466.1711352446412</v>
      </c>
      <c r="I155" s="10">
        <f>$C155/'yearly data'!$D$14*'yearly data'!O$14</f>
        <v>1408.1522426041606</v>
      </c>
      <c r="J155" s="10">
        <f>$C155/'yearly data'!$D$14*'yearly data'!P$14</f>
        <v>3512.531196894091</v>
      </c>
      <c r="K155" s="10">
        <f>$C155/'yearly data'!$D$14*'yearly data'!Q$14</f>
        <v>31963.458980823514</v>
      </c>
      <c r="L155" s="10">
        <f>$C155/'yearly data'!$D$14*'yearly data'!R$14</f>
        <v>628.28428090852537</v>
      </c>
      <c r="M155" s="10">
        <f>$C155/'yearly data'!$D$14*'yearly data'!S$14</f>
        <v>724.40083600460787</v>
      </c>
      <c r="N155" s="10">
        <f>$C155/'yearly data'!$D$14*'yearly data'!T$14</f>
        <v>3064.8553100746644</v>
      </c>
      <c r="O155" s="10">
        <f>$C155/'yearly data'!$D$14*'yearly data'!U$14</f>
        <v>1155.3702827959878</v>
      </c>
      <c r="P155" s="10">
        <f>$C155/'yearly data'!$D$14*'yearly data'!V$14</f>
        <v>127.99401298771735</v>
      </c>
      <c r="Q155" s="10">
        <f>$C155/'yearly data'!$D$14*'yearly data'!W$14</f>
        <v>2683.3683321287563</v>
      </c>
      <c r="R155" s="10">
        <f>$C155/'yearly data'!$D$14*'yearly data'!X$14</f>
        <v>0</v>
      </c>
      <c r="S155" s="10">
        <f>$C155/'yearly data'!$D$14*'yearly data'!Y$14</f>
        <v>1256.17162029158</v>
      </c>
      <c r="T155" s="10">
        <f>$C155/'yearly data'!$D$14*'yearly data'!Z$14</f>
        <v>693.63568678324782</v>
      </c>
      <c r="U155" s="10">
        <f>$C155/'yearly data'!$D$14*'yearly data'!AA$14</f>
        <v>260.72515231236895</v>
      </c>
      <c r="V155" s="10">
        <f>$C155/'yearly data'!$D$14*'yearly data'!AB$14</f>
        <v>701.97145881812924</v>
      </c>
      <c r="W155" s="10">
        <f>$C155/'yearly data'!$D$14*'yearly data'!AC$14</f>
        <v>0</v>
      </c>
      <c r="X155" s="10">
        <f>$C155/'yearly data'!$D$14*'yearly data'!AD$14</f>
        <v>13654.238864843879</v>
      </c>
      <c r="Y155" s="10">
        <f>$C155/'yearly data'!$D$14*'yearly data'!AE$14</f>
        <v>932.68172501222534</v>
      </c>
      <c r="Z155" s="10">
        <f>$C155/'yearly data'!$D$14*'yearly data'!AF$14</f>
        <v>57847.156543785204</v>
      </c>
      <c r="AA155" s="10">
        <f>$C155/'yearly data'!$D$14*'yearly data'!AG$14</f>
        <v>60721.479921634003</v>
      </c>
      <c r="AB155" s="10">
        <f>$C155/'yearly data'!$D$14*'yearly data'!AH$14</f>
        <v>99.693390820102934</v>
      </c>
      <c r="AC155" s="10">
        <f>$C155/'yearly data'!$D$14*'yearly data'!AI$14</f>
        <v>0</v>
      </c>
      <c r="AD155" s="10">
        <f>$C155/'yearly data'!$D$14*'yearly data'!AJ$14</f>
        <v>60.34819785587942</v>
      </c>
      <c r="AE155" s="10">
        <f>$C155/'yearly data'!$D$14*'yearly data'!AK$14</f>
        <v>0</v>
      </c>
      <c r="AF155" s="10">
        <f>$C155/'yearly data'!$D$14*'yearly data'!AL$14</f>
        <v>18416.34634591404</v>
      </c>
      <c r="AG155" s="10">
        <f>$C155/'yearly data'!$D$14*'yearly data'!AM$14</f>
        <v>18576.383572595238</v>
      </c>
      <c r="AH155" s="10">
        <f>$C155/'yearly data'!$D$14*'yearly data'!AN$14</f>
        <v>3.5942837031618819</v>
      </c>
      <c r="AI155" s="10">
        <f>$C155/'yearly data'!$D$14*'yearly data'!AO$14</f>
        <v>1.940913199707416</v>
      </c>
      <c r="AJ155" s="10">
        <f>$C155/'yearly data'!$D$14*'yearly data'!AP$14</f>
        <v>1.0063994368853268</v>
      </c>
      <c r="AK155" s="10">
        <f>$C155/'yearly data'!$D$14*'yearly data'!AQ$14</f>
        <v>1.4394582791789092</v>
      </c>
      <c r="AL155" s="10">
        <f>$C155/'yearly data'!$D$14*'yearly data'!AR$14</f>
        <v>0.80609663634018913</v>
      </c>
      <c r="AM155" s="10">
        <f>$C155/'yearly data'!$D$14*'yearly data'!AS$14</f>
        <v>0.30228623862757092</v>
      </c>
      <c r="AN155" s="10">
        <f>$C155/'yearly data'!$D$14*'yearly data'!AT$14</f>
        <v>1.3087729154086059</v>
      </c>
      <c r="AO155" s="10">
        <f>$C155/'yearly data'!$D$14*'yearly data'!AU$14</f>
        <v>5.0337419823407918</v>
      </c>
      <c r="AP155" s="10">
        <f>$C155/'yearly data'!$D$14*'yearly data'!AV$14</f>
        <v>0.50904479145508696</v>
      </c>
      <c r="AQ155" s="10">
        <f>$C155/'yearly data'!$D$14*'yearly data'!AW$14</f>
        <v>0.7635671871826305</v>
      </c>
      <c r="AR155" s="10">
        <f>$C155/'yearly data'!$D$14*'yearly data'!AX$14</f>
        <v>1.1297566494161742</v>
      </c>
      <c r="AS155" s="10">
        <f>$C155/'yearly data'!$D$14*'yearly data'!AY$14</f>
        <v>0.56269732731539168</v>
      </c>
      <c r="AT155" s="10">
        <f>$C155/'yearly data'!$D$14*'yearly data'!AZ$14</f>
        <v>1.6968159715169564</v>
      </c>
      <c r="AU155" s="10">
        <f>$C155/'yearly data'!$D$14*'yearly data'!BA$14</f>
        <v>0.62812724909625117</v>
      </c>
      <c r="AV155" s="10">
        <f>$C155/'yearly data'!$D$14*'yearly data'!BB$14</f>
        <v>0.11934417732828773</v>
      </c>
      <c r="AW155" s="10">
        <f>$C155/'yearly data'!$D$14*'yearly data'!BC$14</f>
        <v>3.3151160368968813E-2</v>
      </c>
      <c r="AX155" s="10">
        <f>$C155/'yearly data'!$D$14*'yearly data'!BD$14</f>
        <v>0.66302320737937637</v>
      </c>
    </row>
    <row r="156" spans="1:50">
      <c r="A156" s="11" t="s">
        <v>65</v>
      </c>
      <c r="B156" s="5" t="s">
        <v>1</v>
      </c>
      <c r="C156" s="9">
        <f>'yearly data'!$H$14/3</f>
        <v>115.63037496800614</v>
      </c>
      <c r="D156" s="10">
        <f>$C156/'yearly data'!$D$14*'yearly data'!J$14</f>
        <v>8444.5034788969333</v>
      </c>
      <c r="E156" s="10">
        <f>$C156/'yearly data'!$D$14*'yearly data'!K$14</f>
        <v>5995.5967284777098</v>
      </c>
      <c r="F156" s="10">
        <f>$C156/'yearly data'!$D$14*'yearly data'!L$14</f>
        <v>2568.7394711634756</v>
      </c>
      <c r="G156" s="10">
        <f>$C156/'yearly data'!$D$14*'yearly data'!M$14</f>
        <v>11013.242950060408</v>
      </c>
      <c r="H156" s="10">
        <f>$C156/'yearly data'!$D$14*'yearly data'!N$14</f>
        <v>1466.1711352446412</v>
      </c>
      <c r="I156" s="10">
        <f>$C156/'yearly data'!$D$14*'yearly data'!O$14</f>
        <v>1408.1522426041606</v>
      </c>
      <c r="J156" s="10">
        <f>$C156/'yearly data'!$D$14*'yearly data'!P$14</f>
        <v>3512.531196894091</v>
      </c>
      <c r="K156" s="10">
        <f>$C156/'yearly data'!$D$14*'yearly data'!Q$14</f>
        <v>31963.458980823514</v>
      </c>
      <c r="L156" s="10">
        <f>$C156/'yearly data'!$D$14*'yearly data'!R$14</f>
        <v>628.28428090852537</v>
      </c>
      <c r="M156" s="10">
        <f>$C156/'yearly data'!$D$14*'yearly data'!S$14</f>
        <v>724.40083600460787</v>
      </c>
      <c r="N156" s="10">
        <f>$C156/'yearly data'!$D$14*'yearly data'!T$14</f>
        <v>3064.8553100746644</v>
      </c>
      <c r="O156" s="10">
        <f>$C156/'yearly data'!$D$14*'yearly data'!U$14</f>
        <v>1155.3702827959878</v>
      </c>
      <c r="P156" s="10">
        <f>$C156/'yearly data'!$D$14*'yearly data'!V$14</f>
        <v>127.99401298771735</v>
      </c>
      <c r="Q156" s="10">
        <f>$C156/'yearly data'!$D$14*'yearly data'!W$14</f>
        <v>2683.3683321287563</v>
      </c>
      <c r="R156" s="10">
        <f>$C156/'yearly data'!$D$14*'yearly data'!X$14</f>
        <v>0</v>
      </c>
      <c r="S156" s="10">
        <f>$C156/'yearly data'!$D$14*'yearly data'!Y$14</f>
        <v>1256.17162029158</v>
      </c>
      <c r="T156" s="10">
        <f>$C156/'yearly data'!$D$14*'yearly data'!Z$14</f>
        <v>693.63568678324782</v>
      </c>
      <c r="U156" s="10">
        <f>$C156/'yearly data'!$D$14*'yearly data'!AA$14</f>
        <v>260.72515231236895</v>
      </c>
      <c r="V156" s="10">
        <f>$C156/'yearly data'!$D$14*'yearly data'!AB$14</f>
        <v>701.97145881812924</v>
      </c>
      <c r="W156" s="10">
        <f>$C156/'yearly data'!$D$14*'yearly data'!AC$14</f>
        <v>0</v>
      </c>
      <c r="X156" s="10">
        <f>$C156/'yearly data'!$D$14*'yearly data'!AD$14</f>
        <v>13654.238864843879</v>
      </c>
      <c r="Y156" s="10">
        <f>$C156/'yearly data'!$D$14*'yearly data'!AE$14</f>
        <v>932.68172501222534</v>
      </c>
      <c r="Z156" s="10">
        <f>$C156/'yearly data'!$D$14*'yearly data'!AF$14</f>
        <v>57847.156543785204</v>
      </c>
      <c r="AA156" s="10">
        <f>$C156/'yearly data'!$D$14*'yearly data'!AG$14</f>
        <v>60721.479921634003</v>
      </c>
      <c r="AB156" s="10">
        <f>$C156/'yearly data'!$D$14*'yearly data'!AH$14</f>
        <v>99.693390820102934</v>
      </c>
      <c r="AC156" s="10">
        <f>$C156/'yearly data'!$D$14*'yearly data'!AI$14</f>
        <v>0</v>
      </c>
      <c r="AD156" s="10">
        <f>$C156/'yearly data'!$D$14*'yearly data'!AJ$14</f>
        <v>60.34819785587942</v>
      </c>
      <c r="AE156" s="10">
        <f>$C156/'yearly data'!$D$14*'yearly data'!AK$14</f>
        <v>0</v>
      </c>
      <c r="AF156" s="10">
        <f>$C156/'yearly data'!$D$14*'yearly data'!AL$14</f>
        <v>18416.34634591404</v>
      </c>
      <c r="AG156" s="10">
        <f>$C156/'yearly data'!$D$14*'yearly data'!AM$14</f>
        <v>18576.383572595238</v>
      </c>
      <c r="AH156" s="10">
        <f>$C156/'yearly data'!$D$14*'yearly data'!AN$14</f>
        <v>3.5942837031618819</v>
      </c>
      <c r="AI156" s="10">
        <f>$C156/'yearly data'!$D$14*'yearly data'!AO$14</f>
        <v>1.940913199707416</v>
      </c>
      <c r="AJ156" s="10">
        <f>$C156/'yearly data'!$D$14*'yearly data'!AP$14</f>
        <v>1.0063994368853268</v>
      </c>
      <c r="AK156" s="10">
        <f>$C156/'yearly data'!$D$14*'yearly data'!AQ$14</f>
        <v>1.4394582791789092</v>
      </c>
      <c r="AL156" s="10">
        <f>$C156/'yearly data'!$D$14*'yearly data'!AR$14</f>
        <v>0.80609663634018913</v>
      </c>
      <c r="AM156" s="10">
        <f>$C156/'yearly data'!$D$14*'yearly data'!AS$14</f>
        <v>0.30228623862757092</v>
      </c>
      <c r="AN156" s="10">
        <f>$C156/'yearly data'!$D$14*'yearly data'!AT$14</f>
        <v>1.3087729154086059</v>
      </c>
      <c r="AO156" s="10">
        <f>$C156/'yearly data'!$D$14*'yearly data'!AU$14</f>
        <v>5.0337419823407918</v>
      </c>
      <c r="AP156" s="10">
        <f>$C156/'yearly data'!$D$14*'yearly data'!AV$14</f>
        <v>0.50904479145508696</v>
      </c>
      <c r="AQ156" s="10">
        <f>$C156/'yearly data'!$D$14*'yearly data'!AW$14</f>
        <v>0.7635671871826305</v>
      </c>
      <c r="AR156" s="10">
        <f>$C156/'yearly data'!$D$14*'yearly data'!AX$14</f>
        <v>1.1297566494161742</v>
      </c>
      <c r="AS156" s="10">
        <f>$C156/'yearly data'!$D$14*'yearly data'!AY$14</f>
        <v>0.56269732731539168</v>
      </c>
      <c r="AT156" s="10">
        <f>$C156/'yearly data'!$D$14*'yearly data'!AZ$14</f>
        <v>1.6968159715169564</v>
      </c>
      <c r="AU156" s="10">
        <f>$C156/'yearly data'!$D$14*'yearly data'!BA$14</f>
        <v>0.62812724909625117</v>
      </c>
      <c r="AV156" s="10">
        <f>$C156/'yearly data'!$D$14*'yearly data'!BB$14</f>
        <v>0.11934417732828773</v>
      </c>
      <c r="AW156" s="10">
        <f>$C156/'yearly data'!$D$14*'yearly data'!BC$14</f>
        <v>3.3151160368968813E-2</v>
      </c>
      <c r="AX156" s="10">
        <f>$C156/'yearly data'!$D$14*'yearly data'!BD$14</f>
        <v>0.66302320737937637</v>
      </c>
    </row>
    <row r="157" spans="1:50">
      <c r="A157" s="11" t="s">
        <v>66</v>
      </c>
      <c r="B157" s="5" t="s">
        <v>1</v>
      </c>
      <c r="C157" s="9">
        <f>'yearly data'!$H$14/3</f>
        <v>115.63037496800614</v>
      </c>
      <c r="D157" s="10">
        <f>$C157/'yearly data'!$D$14*'yearly data'!J$14</f>
        <v>8444.5034788969333</v>
      </c>
      <c r="E157" s="10">
        <f>$C157/'yearly data'!$D$14*'yearly data'!K$14</f>
        <v>5995.5967284777098</v>
      </c>
      <c r="F157" s="10">
        <f>$C157/'yearly data'!$D$14*'yearly data'!L$14</f>
        <v>2568.7394711634756</v>
      </c>
      <c r="G157" s="10">
        <f>$C157/'yearly data'!$D$14*'yearly data'!M$14</f>
        <v>11013.242950060408</v>
      </c>
      <c r="H157" s="10">
        <f>$C157/'yearly data'!$D$14*'yearly data'!N$14</f>
        <v>1466.1711352446412</v>
      </c>
      <c r="I157" s="10">
        <f>$C157/'yearly data'!$D$14*'yearly data'!O$14</f>
        <v>1408.1522426041606</v>
      </c>
      <c r="J157" s="10">
        <f>$C157/'yearly data'!$D$14*'yearly data'!P$14</f>
        <v>3512.531196894091</v>
      </c>
      <c r="K157" s="10">
        <f>$C157/'yearly data'!$D$14*'yearly data'!Q$14</f>
        <v>31963.458980823514</v>
      </c>
      <c r="L157" s="10">
        <f>$C157/'yearly data'!$D$14*'yearly data'!R$14</f>
        <v>628.28428090852537</v>
      </c>
      <c r="M157" s="10">
        <f>$C157/'yearly data'!$D$14*'yearly data'!S$14</f>
        <v>724.40083600460787</v>
      </c>
      <c r="N157" s="10">
        <f>$C157/'yearly data'!$D$14*'yearly data'!T$14</f>
        <v>3064.8553100746644</v>
      </c>
      <c r="O157" s="10">
        <f>$C157/'yearly data'!$D$14*'yearly data'!U$14</f>
        <v>1155.3702827959878</v>
      </c>
      <c r="P157" s="10">
        <f>$C157/'yearly data'!$D$14*'yearly data'!V$14</f>
        <v>127.99401298771735</v>
      </c>
      <c r="Q157" s="10">
        <f>$C157/'yearly data'!$D$14*'yearly data'!W$14</f>
        <v>2683.3683321287563</v>
      </c>
      <c r="R157" s="10">
        <f>$C157/'yearly data'!$D$14*'yearly data'!X$14</f>
        <v>0</v>
      </c>
      <c r="S157" s="10">
        <f>$C157/'yearly data'!$D$14*'yearly data'!Y$14</f>
        <v>1256.17162029158</v>
      </c>
      <c r="T157" s="10">
        <f>$C157/'yearly data'!$D$14*'yearly data'!Z$14</f>
        <v>693.63568678324782</v>
      </c>
      <c r="U157" s="10">
        <f>$C157/'yearly data'!$D$14*'yearly data'!AA$14</f>
        <v>260.72515231236895</v>
      </c>
      <c r="V157" s="10">
        <f>$C157/'yearly data'!$D$14*'yearly data'!AB$14</f>
        <v>701.97145881812924</v>
      </c>
      <c r="W157" s="10">
        <f>$C157/'yearly data'!$D$14*'yearly data'!AC$14</f>
        <v>0</v>
      </c>
      <c r="X157" s="10">
        <f>$C157/'yearly data'!$D$14*'yearly data'!AD$14</f>
        <v>13654.238864843879</v>
      </c>
      <c r="Y157" s="10">
        <f>$C157/'yearly data'!$D$14*'yearly data'!AE$14</f>
        <v>932.68172501222534</v>
      </c>
      <c r="Z157" s="10">
        <f>$C157/'yearly data'!$D$14*'yearly data'!AF$14</f>
        <v>57847.156543785204</v>
      </c>
      <c r="AA157" s="10">
        <f>$C157/'yearly data'!$D$14*'yearly data'!AG$14</f>
        <v>60721.479921634003</v>
      </c>
      <c r="AB157" s="10">
        <f>$C157/'yearly data'!$D$14*'yearly data'!AH$14</f>
        <v>99.693390820102934</v>
      </c>
      <c r="AC157" s="10">
        <f>$C157/'yearly data'!$D$14*'yearly data'!AI$14</f>
        <v>0</v>
      </c>
      <c r="AD157" s="10">
        <f>$C157/'yearly data'!$D$14*'yearly data'!AJ$14</f>
        <v>60.34819785587942</v>
      </c>
      <c r="AE157" s="10">
        <f>$C157/'yearly data'!$D$14*'yearly data'!AK$14</f>
        <v>0</v>
      </c>
      <c r="AF157" s="10">
        <f>$C157/'yearly data'!$D$14*'yearly data'!AL$14</f>
        <v>18416.34634591404</v>
      </c>
      <c r="AG157" s="10">
        <f>$C157/'yearly data'!$D$14*'yearly data'!AM$14</f>
        <v>18576.383572595238</v>
      </c>
      <c r="AH157" s="10">
        <f>$C157/'yearly data'!$D$14*'yearly data'!AN$14</f>
        <v>3.5942837031618819</v>
      </c>
      <c r="AI157" s="10">
        <f>$C157/'yearly data'!$D$14*'yearly data'!AO$14</f>
        <v>1.940913199707416</v>
      </c>
      <c r="AJ157" s="10">
        <f>$C157/'yearly data'!$D$14*'yearly data'!AP$14</f>
        <v>1.0063994368853268</v>
      </c>
      <c r="AK157" s="10">
        <f>$C157/'yearly data'!$D$14*'yearly data'!AQ$14</f>
        <v>1.4394582791789092</v>
      </c>
      <c r="AL157" s="10">
        <f>$C157/'yearly data'!$D$14*'yearly data'!AR$14</f>
        <v>0.80609663634018913</v>
      </c>
      <c r="AM157" s="10">
        <f>$C157/'yearly data'!$D$14*'yearly data'!AS$14</f>
        <v>0.30228623862757092</v>
      </c>
      <c r="AN157" s="10">
        <f>$C157/'yearly data'!$D$14*'yearly data'!AT$14</f>
        <v>1.3087729154086059</v>
      </c>
      <c r="AO157" s="10">
        <f>$C157/'yearly data'!$D$14*'yearly data'!AU$14</f>
        <v>5.0337419823407918</v>
      </c>
      <c r="AP157" s="10">
        <f>$C157/'yearly data'!$D$14*'yearly data'!AV$14</f>
        <v>0.50904479145508696</v>
      </c>
      <c r="AQ157" s="10">
        <f>$C157/'yearly data'!$D$14*'yearly data'!AW$14</f>
        <v>0.7635671871826305</v>
      </c>
      <c r="AR157" s="10">
        <f>$C157/'yearly data'!$D$14*'yearly data'!AX$14</f>
        <v>1.1297566494161742</v>
      </c>
      <c r="AS157" s="10">
        <f>$C157/'yearly data'!$D$14*'yearly data'!AY$14</f>
        <v>0.56269732731539168</v>
      </c>
      <c r="AT157" s="10">
        <f>$C157/'yearly data'!$D$14*'yearly data'!AZ$14</f>
        <v>1.6968159715169564</v>
      </c>
      <c r="AU157" s="10">
        <f>$C157/'yearly data'!$D$14*'yearly data'!BA$14</f>
        <v>0.62812724909625117</v>
      </c>
      <c r="AV157" s="10">
        <f>$C157/'yearly data'!$D$14*'yearly data'!BB$14</f>
        <v>0.11934417732828773</v>
      </c>
      <c r="AW157" s="10">
        <f>$C157/'yearly data'!$D$14*'yearly data'!BC$14</f>
        <v>3.3151160368968813E-2</v>
      </c>
      <c r="AX157" s="10">
        <f>$C157/'yearly data'!$D$14*'yearly data'!BD$14</f>
        <v>0.66302320737937637</v>
      </c>
    </row>
    <row r="158" spans="1:50">
      <c r="A158" s="11" t="s">
        <v>67</v>
      </c>
      <c r="B158" s="5" t="s">
        <v>1</v>
      </c>
      <c r="C158" s="9">
        <f>'yearly data'!$E$15/3</f>
        <v>91.500156651789666</v>
      </c>
      <c r="D158" s="10">
        <f>$C158/'yearly data'!$D$15*'yearly data'!J$15</f>
        <v>6022.8939236021306</v>
      </c>
      <c r="E158" s="10">
        <f>$C158/'yearly data'!$D$15*'yearly data'!K$15</f>
        <v>4155.7971536312862</v>
      </c>
      <c r="F158" s="10">
        <f>$C158/'yearly data'!$D$15*'yearly data'!L$15</f>
        <v>1821.9742072922757</v>
      </c>
      <c r="G158" s="10">
        <f>$C158/'yearly data'!$D$15*'yearly data'!M$15</f>
        <v>7844.868130894406</v>
      </c>
      <c r="H158" s="10">
        <f>$C158/'yearly data'!$D$15*'yearly data'!N$15</f>
        <v>1103.3444214691624</v>
      </c>
      <c r="I158" s="10">
        <f>$C158/'yearly data'!$D$15*'yearly data'!O$15</f>
        <v>1043.0487634345116</v>
      </c>
      <c r="J158" s="10">
        <f>$C158/'yearly data'!$D$15*'yearly data'!P$15</f>
        <v>2449.6157985521859</v>
      </c>
      <c r="K158" s="10">
        <f>$C158/'yearly data'!$D$15*'yearly data'!Q$15</f>
        <v>23234.568160545467</v>
      </c>
      <c r="L158" s="10">
        <f>$C158/'yearly data'!$D$15*'yearly data'!R$15</f>
        <v>389.48476211719759</v>
      </c>
      <c r="M158" s="10">
        <f>$C158/'yearly data'!$D$15*'yearly data'!S$15</f>
        <v>494.65109496395326</v>
      </c>
      <c r="N158" s="10">
        <f>$C158/'yearly data'!$D$15*'yearly data'!T$15</f>
        <v>2184.5006705012393</v>
      </c>
      <c r="O158" s="10">
        <f>$C158/'yearly data'!$D$15*'yearly data'!U$15</f>
        <v>813.18534229510283</v>
      </c>
      <c r="P158" s="10">
        <f>$C158/'yearly data'!$D$15*'yearly data'!V$15</f>
        <v>12.679405478096013</v>
      </c>
      <c r="Q158" s="10">
        <f>$C158/'yearly data'!$D$15*'yearly data'!W$15</f>
        <v>2055.8080109268121</v>
      </c>
      <c r="R158" s="10">
        <f>$C158/'yearly data'!$D$15*'yearly data'!X$15</f>
        <v>0</v>
      </c>
      <c r="S158" s="10">
        <f>$C158/'yearly data'!$D$15*'yearly data'!Y$15</f>
        <v>1322.1121820908631</v>
      </c>
      <c r="T158" s="10">
        <f>$C158/'yearly data'!$D$15*'yearly data'!Z$15</f>
        <v>465.4698856341808</v>
      </c>
      <c r="U158" s="10">
        <f>$C158/'yearly data'!$D$15*'yearly data'!AA$15</f>
        <v>175.45564198333756</v>
      </c>
      <c r="V158" s="10">
        <f>$C158/'yearly data'!$D$15*'yearly data'!AB$15</f>
        <v>532.10367210871414</v>
      </c>
      <c r="W158" s="10">
        <f>$C158/'yearly data'!$D$15*'yearly data'!AC$15</f>
        <v>0</v>
      </c>
      <c r="X158" s="10">
        <f>$C158/'yearly data'!$D$15*'yearly data'!AD$15</f>
        <v>9155.6705477810683</v>
      </c>
      <c r="Y158" s="10">
        <f>$C158/'yearly data'!$D$15*'yearly data'!AE$15</f>
        <v>845.9528051236465</v>
      </c>
      <c r="Z158" s="10">
        <f>$C158/'yearly data'!$D$15*'yearly data'!AF$15</f>
        <v>41681.64218154968</v>
      </c>
      <c r="AA158" s="10">
        <f>$C158/'yearly data'!$D$15*'yearly data'!AG$15</f>
        <v>43828.035366453347</v>
      </c>
      <c r="AB158" s="10">
        <f>$C158/'yearly data'!$D$15*'yearly data'!AH$15</f>
        <v>71.174065267534232</v>
      </c>
      <c r="AC158" s="10">
        <f>$C158/'yearly data'!$D$15*'yearly data'!AI$15</f>
        <v>23.487441538286298</v>
      </c>
      <c r="AD158" s="10">
        <f>$C158/'yearly data'!$D$15*'yearly data'!AJ$15</f>
        <v>58.740250459239931</v>
      </c>
      <c r="AE158" s="10">
        <f>$C158/'yearly data'!$D$15*'yearly data'!AK$15</f>
        <v>24.67090519288077</v>
      </c>
      <c r="AF158" s="10">
        <f>$C158/'yearly data'!$D$15*'yearly data'!AL$15</f>
        <v>12495.936653360812</v>
      </c>
      <c r="AG158" s="10">
        <f>$C158/'yearly data'!$D$15*'yearly data'!AM$15</f>
        <v>12625.850969087585</v>
      </c>
      <c r="AH158" s="10">
        <f>$C158/'yearly data'!$D$15*'yearly data'!AN$15</f>
        <v>2.6322282045414118</v>
      </c>
      <c r="AI158" s="10">
        <f>$C158/'yearly data'!$D$15*'yearly data'!AO$15</f>
        <v>1.4214032304523627</v>
      </c>
      <c r="AJ158" s="10">
        <f>$C158/'yearly data'!$D$15*'yearly data'!AP$15</f>
        <v>0.78966846136242363</v>
      </c>
      <c r="AK158" s="10">
        <f>$C158/'yearly data'!$D$15*'yearly data'!AQ$15</f>
        <v>0.85956734430598747</v>
      </c>
      <c r="AL158" s="10">
        <f>$C158/'yearly data'!$D$15*'yearly data'!AR$15</f>
        <v>0.49854905969747271</v>
      </c>
      <c r="AM158" s="10">
        <f>$C158/'yearly data'!$D$15*'yearly data'!AS$15</f>
        <v>0.18910481574731725</v>
      </c>
      <c r="AN158" s="10">
        <f>$C158/'yearly data'!$D$15*'yearly data'!AT$15</f>
        <v>0.97682114614465043</v>
      </c>
      <c r="AO158" s="10">
        <f>$C158/'yearly data'!$D$15*'yearly data'!AU$15</f>
        <v>3.4886469505166082</v>
      </c>
      <c r="AP158" s="10">
        <f>$C158/'yearly data'!$D$15*'yearly data'!AV$15</f>
        <v>0.35336719066469219</v>
      </c>
      <c r="AQ158" s="10">
        <f>$C158/'yearly data'!$D$15*'yearly data'!AW$15</f>
        <v>0.56051347484744285</v>
      </c>
      <c r="AR158" s="10">
        <f>$C158/'yearly data'!$D$15*'yearly data'!AX$15</f>
        <v>0.85012154931361406</v>
      </c>
      <c r="AS158" s="10">
        <f>$C158/'yearly data'!$D$15*'yearly data'!AY$15</f>
        <v>0.36208880804098376</v>
      </c>
      <c r="AT158" s="10">
        <f>$C158/'yearly data'!$D$15*'yearly data'!AZ$15</f>
        <v>1.2185075540161801</v>
      </c>
      <c r="AU158" s="10">
        <f>$C158/'yearly data'!$D$15*'yearly data'!BA$15</f>
        <v>0.48488414294183907</v>
      </c>
      <c r="AV158" s="10">
        <f>$C158/'yearly data'!$D$15*'yearly data'!BB$15</f>
        <v>9.2379875025412714E-2</v>
      </c>
      <c r="AW158" s="10">
        <f>$C158/'yearly data'!$D$15*'yearly data'!BC$15</f>
        <v>2.5661076395947977E-2</v>
      </c>
      <c r="AX158" s="10">
        <f>$C158/'yearly data'!$D$15*'yearly data'!BD$15</f>
        <v>0.51322152791895959</v>
      </c>
    </row>
    <row r="159" spans="1:50">
      <c r="A159" s="11" t="s">
        <v>68</v>
      </c>
      <c r="B159" s="5" t="s">
        <v>1</v>
      </c>
      <c r="C159" s="9">
        <f>'yearly data'!$E$15/3</f>
        <v>91.500156651789666</v>
      </c>
      <c r="D159" s="10">
        <f>$C159/'yearly data'!$D$15*'yearly data'!J$15</f>
        <v>6022.8939236021306</v>
      </c>
      <c r="E159" s="10">
        <f>$C159/'yearly data'!$D$15*'yearly data'!K$15</f>
        <v>4155.7971536312862</v>
      </c>
      <c r="F159" s="10">
        <f>$C159/'yearly data'!$D$15*'yearly data'!L$15</f>
        <v>1821.9742072922757</v>
      </c>
      <c r="G159" s="10">
        <f>$C159/'yearly data'!$D$15*'yearly data'!M$15</f>
        <v>7844.868130894406</v>
      </c>
      <c r="H159" s="10">
        <f>$C159/'yearly data'!$D$15*'yearly data'!N$15</f>
        <v>1103.3444214691624</v>
      </c>
      <c r="I159" s="10">
        <f>$C159/'yearly data'!$D$15*'yearly data'!O$15</f>
        <v>1043.0487634345116</v>
      </c>
      <c r="J159" s="10">
        <f>$C159/'yearly data'!$D$15*'yearly data'!P$15</f>
        <v>2449.6157985521859</v>
      </c>
      <c r="K159" s="10">
        <f>$C159/'yearly data'!$D$15*'yearly data'!Q$15</f>
        <v>23234.568160545467</v>
      </c>
      <c r="L159" s="10">
        <f>$C159/'yearly data'!$D$15*'yearly data'!R$15</f>
        <v>389.48476211719759</v>
      </c>
      <c r="M159" s="10">
        <f>$C159/'yearly data'!$D$15*'yearly data'!S$15</f>
        <v>494.65109496395326</v>
      </c>
      <c r="N159" s="10">
        <f>$C159/'yearly data'!$D$15*'yearly data'!T$15</f>
        <v>2184.5006705012393</v>
      </c>
      <c r="O159" s="10">
        <f>$C159/'yearly data'!$D$15*'yearly data'!U$15</f>
        <v>813.18534229510283</v>
      </c>
      <c r="P159" s="10">
        <f>$C159/'yearly data'!$D$15*'yearly data'!V$15</f>
        <v>12.679405478096013</v>
      </c>
      <c r="Q159" s="10">
        <f>$C159/'yearly data'!$D$15*'yearly data'!W$15</f>
        <v>2055.8080109268121</v>
      </c>
      <c r="R159" s="10">
        <f>$C159/'yearly data'!$D$15*'yearly data'!X$15</f>
        <v>0</v>
      </c>
      <c r="S159" s="10">
        <f>$C159/'yearly data'!$D$15*'yearly data'!Y$15</f>
        <v>1322.1121820908631</v>
      </c>
      <c r="T159" s="10">
        <f>$C159/'yearly data'!$D$15*'yearly data'!Z$15</f>
        <v>465.4698856341808</v>
      </c>
      <c r="U159" s="10">
        <f>$C159/'yearly data'!$D$15*'yearly data'!AA$15</f>
        <v>175.45564198333756</v>
      </c>
      <c r="V159" s="10">
        <f>$C159/'yearly data'!$D$15*'yearly data'!AB$15</f>
        <v>532.10367210871414</v>
      </c>
      <c r="W159" s="10">
        <f>$C159/'yearly data'!$D$15*'yearly data'!AC$15</f>
        <v>0</v>
      </c>
      <c r="X159" s="10">
        <f>$C159/'yearly data'!$D$15*'yearly data'!AD$15</f>
        <v>9155.6705477810683</v>
      </c>
      <c r="Y159" s="10">
        <f>$C159/'yearly data'!$D$15*'yearly data'!AE$15</f>
        <v>845.9528051236465</v>
      </c>
      <c r="Z159" s="10">
        <f>$C159/'yearly data'!$D$15*'yearly data'!AF$15</f>
        <v>41681.64218154968</v>
      </c>
      <c r="AA159" s="10">
        <f>$C159/'yearly data'!$D$15*'yearly data'!AG$15</f>
        <v>43828.035366453347</v>
      </c>
      <c r="AB159" s="10">
        <f>$C159/'yearly data'!$D$15*'yearly data'!AH$15</f>
        <v>71.174065267534232</v>
      </c>
      <c r="AC159" s="10">
        <f>$C159/'yearly data'!$D$15*'yearly data'!AI$15</f>
        <v>23.487441538286298</v>
      </c>
      <c r="AD159" s="10">
        <f>$C159/'yearly data'!$D$15*'yearly data'!AJ$15</f>
        <v>58.740250459239931</v>
      </c>
      <c r="AE159" s="10">
        <f>$C159/'yearly data'!$D$15*'yearly data'!AK$15</f>
        <v>24.67090519288077</v>
      </c>
      <c r="AF159" s="10">
        <f>$C159/'yearly data'!$D$15*'yearly data'!AL$15</f>
        <v>12495.936653360812</v>
      </c>
      <c r="AG159" s="10">
        <f>$C159/'yearly data'!$D$15*'yearly data'!AM$15</f>
        <v>12625.850969087585</v>
      </c>
      <c r="AH159" s="10">
        <f>$C159/'yearly data'!$D$15*'yearly data'!AN$15</f>
        <v>2.6322282045414118</v>
      </c>
      <c r="AI159" s="10">
        <f>$C159/'yearly data'!$D$15*'yearly data'!AO$15</f>
        <v>1.4214032304523627</v>
      </c>
      <c r="AJ159" s="10">
        <f>$C159/'yearly data'!$D$15*'yearly data'!AP$15</f>
        <v>0.78966846136242363</v>
      </c>
      <c r="AK159" s="10">
        <f>$C159/'yearly data'!$D$15*'yearly data'!AQ$15</f>
        <v>0.85956734430598747</v>
      </c>
      <c r="AL159" s="10">
        <f>$C159/'yearly data'!$D$15*'yearly data'!AR$15</f>
        <v>0.49854905969747271</v>
      </c>
      <c r="AM159" s="10">
        <f>$C159/'yearly data'!$D$15*'yearly data'!AS$15</f>
        <v>0.18910481574731725</v>
      </c>
      <c r="AN159" s="10">
        <f>$C159/'yearly data'!$D$15*'yearly data'!AT$15</f>
        <v>0.97682114614465043</v>
      </c>
      <c r="AO159" s="10">
        <f>$C159/'yearly data'!$D$15*'yearly data'!AU$15</f>
        <v>3.4886469505166082</v>
      </c>
      <c r="AP159" s="10">
        <f>$C159/'yearly data'!$D$15*'yearly data'!AV$15</f>
        <v>0.35336719066469219</v>
      </c>
      <c r="AQ159" s="10">
        <f>$C159/'yearly data'!$D$15*'yearly data'!AW$15</f>
        <v>0.56051347484744285</v>
      </c>
      <c r="AR159" s="10">
        <f>$C159/'yearly data'!$D$15*'yearly data'!AX$15</f>
        <v>0.85012154931361406</v>
      </c>
      <c r="AS159" s="10">
        <f>$C159/'yearly data'!$D$15*'yearly data'!AY$15</f>
        <v>0.36208880804098376</v>
      </c>
      <c r="AT159" s="10">
        <f>$C159/'yearly data'!$D$15*'yearly data'!AZ$15</f>
        <v>1.2185075540161801</v>
      </c>
      <c r="AU159" s="10">
        <f>$C159/'yearly data'!$D$15*'yearly data'!BA$15</f>
        <v>0.48488414294183907</v>
      </c>
      <c r="AV159" s="10">
        <f>$C159/'yearly data'!$D$15*'yearly data'!BB$15</f>
        <v>9.2379875025412714E-2</v>
      </c>
      <c r="AW159" s="10">
        <f>$C159/'yearly data'!$D$15*'yearly data'!BC$15</f>
        <v>2.5661076395947977E-2</v>
      </c>
      <c r="AX159" s="10">
        <f>$C159/'yearly data'!$D$15*'yearly data'!BD$15</f>
        <v>0.51322152791895959</v>
      </c>
    </row>
    <row r="160" spans="1:50">
      <c r="A160" s="11" t="s">
        <v>69</v>
      </c>
      <c r="B160" s="5" t="s">
        <v>1</v>
      </c>
      <c r="C160" s="9">
        <f>'yearly data'!$E$15/3</f>
        <v>91.500156651789666</v>
      </c>
      <c r="D160" s="10">
        <f>$C160/'yearly data'!$D$15*'yearly data'!J$15</f>
        <v>6022.8939236021306</v>
      </c>
      <c r="E160" s="10">
        <f>$C160/'yearly data'!$D$15*'yearly data'!K$15</f>
        <v>4155.7971536312862</v>
      </c>
      <c r="F160" s="10">
        <f>$C160/'yearly data'!$D$15*'yearly data'!L$15</f>
        <v>1821.9742072922757</v>
      </c>
      <c r="G160" s="10">
        <f>$C160/'yearly data'!$D$15*'yearly data'!M$15</f>
        <v>7844.868130894406</v>
      </c>
      <c r="H160" s="10">
        <f>$C160/'yearly data'!$D$15*'yearly data'!N$15</f>
        <v>1103.3444214691624</v>
      </c>
      <c r="I160" s="10">
        <f>$C160/'yearly data'!$D$15*'yearly data'!O$15</f>
        <v>1043.0487634345116</v>
      </c>
      <c r="J160" s="10">
        <f>$C160/'yearly data'!$D$15*'yearly data'!P$15</f>
        <v>2449.6157985521859</v>
      </c>
      <c r="K160" s="10">
        <f>$C160/'yearly data'!$D$15*'yearly data'!Q$15</f>
        <v>23234.568160545467</v>
      </c>
      <c r="L160" s="10">
        <f>$C160/'yearly data'!$D$15*'yearly data'!R$15</f>
        <v>389.48476211719759</v>
      </c>
      <c r="M160" s="10">
        <f>$C160/'yearly data'!$D$15*'yearly data'!S$15</f>
        <v>494.65109496395326</v>
      </c>
      <c r="N160" s="10">
        <f>$C160/'yearly data'!$D$15*'yearly data'!T$15</f>
        <v>2184.5006705012393</v>
      </c>
      <c r="O160" s="10">
        <f>$C160/'yearly data'!$D$15*'yearly data'!U$15</f>
        <v>813.18534229510283</v>
      </c>
      <c r="P160" s="10">
        <f>$C160/'yearly data'!$D$15*'yearly data'!V$15</f>
        <v>12.679405478096013</v>
      </c>
      <c r="Q160" s="10">
        <f>$C160/'yearly data'!$D$15*'yearly data'!W$15</f>
        <v>2055.8080109268121</v>
      </c>
      <c r="R160" s="10">
        <f>$C160/'yearly data'!$D$15*'yearly data'!X$15</f>
        <v>0</v>
      </c>
      <c r="S160" s="10">
        <f>$C160/'yearly data'!$D$15*'yearly data'!Y$15</f>
        <v>1322.1121820908631</v>
      </c>
      <c r="T160" s="10">
        <f>$C160/'yearly data'!$D$15*'yearly data'!Z$15</f>
        <v>465.4698856341808</v>
      </c>
      <c r="U160" s="10">
        <f>$C160/'yearly data'!$D$15*'yearly data'!AA$15</f>
        <v>175.45564198333756</v>
      </c>
      <c r="V160" s="10">
        <f>$C160/'yearly data'!$D$15*'yearly data'!AB$15</f>
        <v>532.10367210871414</v>
      </c>
      <c r="W160" s="10">
        <f>$C160/'yearly data'!$D$15*'yearly data'!AC$15</f>
        <v>0</v>
      </c>
      <c r="X160" s="10">
        <f>$C160/'yearly data'!$D$15*'yearly data'!AD$15</f>
        <v>9155.6705477810683</v>
      </c>
      <c r="Y160" s="10">
        <f>$C160/'yearly data'!$D$15*'yearly data'!AE$15</f>
        <v>845.9528051236465</v>
      </c>
      <c r="Z160" s="10">
        <f>$C160/'yearly data'!$D$15*'yearly data'!AF$15</f>
        <v>41681.64218154968</v>
      </c>
      <c r="AA160" s="10">
        <f>$C160/'yearly data'!$D$15*'yearly data'!AG$15</f>
        <v>43828.035366453347</v>
      </c>
      <c r="AB160" s="10">
        <f>$C160/'yearly data'!$D$15*'yearly data'!AH$15</f>
        <v>71.174065267534232</v>
      </c>
      <c r="AC160" s="10">
        <f>$C160/'yearly data'!$D$15*'yearly data'!AI$15</f>
        <v>23.487441538286298</v>
      </c>
      <c r="AD160" s="10">
        <f>$C160/'yearly data'!$D$15*'yearly data'!AJ$15</f>
        <v>58.740250459239931</v>
      </c>
      <c r="AE160" s="10">
        <f>$C160/'yearly data'!$D$15*'yearly data'!AK$15</f>
        <v>24.67090519288077</v>
      </c>
      <c r="AF160" s="10">
        <f>$C160/'yearly data'!$D$15*'yearly data'!AL$15</f>
        <v>12495.936653360812</v>
      </c>
      <c r="AG160" s="10">
        <f>$C160/'yearly data'!$D$15*'yearly data'!AM$15</f>
        <v>12625.850969087585</v>
      </c>
      <c r="AH160" s="10">
        <f>$C160/'yearly data'!$D$15*'yearly data'!AN$15</f>
        <v>2.6322282045414118</v>
      </c>
      <c r="AI160" s="10">
        <f>$C160/'yearly data'!$D$15*'yearly data'!AO$15</f>
        <v>1.4214032304523627</v>
      </c>
      <c r="AJ160" s="10">
        <f>$C160/'yearly data'!$D$15*'yearly data'!AP$15</f>
        <v>0.78966846136242363</v>
      </c>
      <c r="AK160" s="10">
        <f>$C160/'yearly data'!$D$15*'yearly data'!AQ$15</f>
        <v>0.85956734430598747</v>
      </c>
      <c r="AL160" s="10">
        <f>$C160/'yearly data'!$D$15*'yearly data'!AR$15</f>
        <v>0.49854905969747271</v>
      </c>
      <c r="AM160" s="10">
        <f>$C160/'yearly data'!$D$15*'yearly data'!AS$15</f>
        <v>0.18910481574731725</v>
      </c>
      <c r="AN160" s="10">
        <f>$C160/'yearly data'!$D$15*'yearly data'!AT$15</f>
        <v>0.97682114614465043</v>
      </c>
      <c r="AO160" s="10">
        <f>$C160/'yearly data'!$D$15*'yearly data'!AU$15</f>
        <v>3.4886469505166082</v>
      </c>
      <c r="AP160" s="10">
        <f>$C160/'yearly data'!$D$15*'yearly data'!AV$15</f>
        <v>0.35336719066469219</v>
      </c>
      <c r="AQ160" s="10">
        <f>$C160/'yearly data'!$D$15*'yearly data'!AW$15</f>
        <v>0.56051347484744285</v>
      </c>
      <c r="AR160" s="10">
        <f>$C160/'yearly data'!$D$15*'yearly data'!AX$15</f>
        <v>0.85012154931361406</v>
      </c>
      <c r="AS160" s="10">
        <f>$C160/'yearly data'!$D$15*'yearly data'!AY$15</f>
        <v>0.36208880804098376</v>
      </c>
      <c r="AT160" s="10">
        <f>$C160/'yearly data'!$D$15*'yearly data'!AZ$15</f>
        <v>1.2185075540161801</v>
      </c>
      <c r="AU160" s="10">
        <f>$C160/'yearly data'!$D$15*'yearly data'!BA$15</f>
        <v>0.48488414294183907</v>
      </c>
      <c r="AV160" s="10">
        <f>$C160/'yearly data'!$D$15*'yearly data'!BB$15</f>
        <v>9.2379875025412714E-2</v>
      </c>
      <c r="AW160" s="10">
        <f>$C160/'yearly data'!$D$15*'yearly data'!BC$15</f>
        <v>2.5661076395947977E-2</v>
      </c>
      <c r="AX160" s="10">
        <f>$C160/'yearly data'!$D$15*'yearly data'!BD$15</f>
        <v>0.51322152791895959</v>
      </c>
    </row>
    <row r="161" spans="1:50">
      <c r="A161" s="11" t="s">
        <v>70</v>
      </c>
      <c r="B161" s="5" t="s">
        <v>1</v>
      </c>
      <c r="C161" s="9">
        <f>'yearly data'!$F$15/3</f>
        <v>90.396634449600484</v>
      </c>
      <c r="D161" s="10">
        <f>$C161/'yearly data'!$D$15*'yearly data'!J$15</f>
        <v>5950.2558275667479</v>
      </c>
      <c r="E161" s="10">
        <f>$C161/'yearly data'!$D$15*'yearly data'!K$15</f>
        <v>4105.6768631898267</v>
      </c>
      <c r="F161" s="10">
        <f>$C161/'yearly data'!$D$15*'yearly data'!L$15</f>
        <v>1800.0005947528514</v>
      </c>
      <c r="G161" s="10">
        <f>$C161/'yearly data'!$D$15*'yearly data'!M$15</f>
        <v>7750.2564223195986</v>
      </c>
      <c r="H161" s="10">
        <f>$C161/'yearly data'!$D$15*'yearly data'!N$15</f>
        <v>1090.0377222206976</v>
      </c>
      <c r="I161" s="10">
        <f>$C161/'yearly data'!$D$15*'yearly data'!O$15</f>
        <v>1030.4692497972151</v>
      </c>
      <c r="J161" s="10">
        <f>$C161/'yearly data'!$D$15*'yearly data'!P$15</f>
        <v>2420.0726204915959</v>
      </c>
      <c r="K161" s="10">
        <f>$C161/'yearly data'!$D$15*'yearly data'!Q$15</f>
        <v>22954.351571179242</v>
      </c>
      <c r="L161" s="10">
        <f>$C161/'yearly data'!$D$15*'yearly data'!R$15</f>
        <v>384.78744685416092</v>
      </c>
      <c r="M161" s="10">
        <f>$C161/'yearly data'!$D$15*'yearly data'!S$15</f>
        <v>488.68543888636628</v>
      </c>
      <c r="N161" s="10">
        <f>$C161/'yearly data'!$D$15*'yearly data'!T$15</f>
        <v>2158.1548687145914</v>
      </c>
      <c r="O161" s="10">
        <f>$C161/'yearly data'!$D$15*'yearly data'!U$15</f>
        <v>803.37805766790325</v>
      </c>
      <c r="P161" s="10">
        <f>$C161/'yearly data'!$D$15*'yearly data'!V$15</f>
        <v>12.526487647486327</v>
      </c>
      <c r="Q161" s="10">
        <f>$C161/'yearly data'!$D$15*'yearly data'!W$15</f>
        <v>2031.0142852490569</v>
      </c>
      <c r="R161" s="10">
        <f>$C161/'yearly data'!$D$15*'yearly data'!X$15</f>
        <v>0</v>
      </c>
      <c r="S161" s="10">
        <f>$C161/'yearly data'!$D$15*'yearly data'!Y$15</f>
        <v>1306.1670711740119</v>
      </c>
      <c r="T161" s="10">
        <f>$C161/'yearly data'!$D$15*'yearly data'!Z$15</f>
        <v>459.85616460851594</v>
      </c>
      <c r="U161" s="10">
        <f>$C161/'yearly data'!$D$15*'yearly data'!AA$15</f>
        <v>173.33958881454572</v>
      </c>
      <c r="V161" s="10">
        <f>$C161/'yearly data'!$D$15*'yearly data'!AB$15</f>
        <v>525.68632554314547</v>
      </c>
      <c r="W161" s="10">
        <f>$C161/'yearly data'!$D$15*'yearly data'!AC$15</f>
        <v>0</v>
      </c>
      <c r="X161" s="10">
        <f>$C161/'yearly data'!$D$15*'yearly data'!AD$15</f>
        <v>9045.2501278045693</v>
      </c>
      <c r="Y161" s="10">
        <f>$C161/'yearly data'!$D$15*'yearly data'!AE$15</f>
        <v>835.75033403924419</v>
      </c>
      <c r="Z161" s="10">
        <f>$C161/'yearly data'!$D$15*'yearly data'!AF$15</f>
        <v>41178.947768182836</v>
      </c>
      <c r="AA161" s="10">
        <f>$C161/'yearly data'!$D$15*'yearly data'!AG$15</f>
        <v>43299.454740200752</v>
      </c>
      <c r="AB161" s="10">
        <f>$C161/'yearly data'!$D$15*'yearly data'!AH$15</f>
        <v>70.315682461243711</v>
      </c>
      <c r="AC161" s="10">
        <f>$C161/'yearly data'!$D$15*'yearly data'!AI$15</f>
        <v>23.204175212210423</v>
      </c>
      <c r="AD161" s="10">
        <f>$C161/'yearly data'!$D$15*'yearly data'!AJ$15</f>
        <v>58.031823578719873</v>
      </c>
      <c r="AE161" s="10">
        <f>$C161/'yearly data'!$D$15*'yearly data'!AK$15</f>
        <v>24.373365903062343</v>
      </c>
      <c r="AF161" s="10">
        <f>$C161/'yearly data'!$D$15*'yearly data'!AL$15</f>
        <v>12345.231517558583</v>
      </c>
      <c r="AG161" s="10">
        <f>$C161/'yearly data'!$D$15*'yearly data'!AM$15</f>
        <v>12473.579023598546</v>
      </c>
      <c r="AH161" s="10">
        <f>$C161/'yearly data'!$D$15*'yearly data'!AN$15</f>
        <v>2.6004826603671636</v>
      </c>
      <c r="AI161" s="10">
        <f>$C161/'yearly data'!$D$15*'yearly data'!AO$15</f>
        <v>1.4042606365982686</v>
      </c>
      <c r="AJ161" s="10">
        <f>$C161/'yearly data'!$D$15*'yearly data'!AP$15</f>
        <v>0.78014479811014925</v>
      </c>
      <c r="AK161" s="10">
        <f>$C161/'yearly data'!$D$15*'yearly data'!AQ$15</f>
        <v>0.84920067736870308</v>
      </c>
      <c r="AL161" s="10">
        <f>$C161/'yearly data'!$D$15*'yearly data'!AR$15</f>
        <v>0.49253639287384776</v>
      </c>
      <c r="AM161" s="10">
        <f>$C161/'yearly data'!$D$15*'yearly data'!AS$15</f>
        <v>0.18682414902111469</v>
      </c>
      <c r="AN161" s="10">
        <f>$C161/'yearly data'!$D$15*'yearly data'!AT$15</f>
        <v>0.96504035951233136</v>
      </c>
      <c r="AO161" s="10">
        <f>$C161/'yearly data'!$D$15*'yearly data'!AU$15</f>
        <v>3.44657271254404</v>
      </c>
      <c r="AP161" s="10">
        <f>$C161/'yearly data'!$D$15*'yearly data'!AV$15</f>
        <v>0.34910546527871628</v>
      </c>
      <c r="AQ161" s="10">
        <f>$C161/'yearly data'!$D$15*'yearly data'!AW$15</f>
        <v>0.55375349664899831</v>
      </c>
      <c r="AR161" s="10">
        <f>$C161/'yearly data'!$D$15*'yearly data'!AX$15</f>
        <v>0.83986880179322287</v>
      </c>
      <c r="AS161" s="10">
        <f>$C161/'yearly data'!$D$15*'yearly data'!AY$15</f>
        <v>0.3577218970600764</v>
      </c>
      <c r="AT161" s="10">
        <f>$C161/'yearly data'!$D$15*'yearly data'!AZ$15</f>
        <v>1.2038119492369528</v>
      </c>
      <c r="AU161" s="10">
        <f>$C161/'yearly data'!$D$15*'yearly data'!BA$15</f>
        <v>0.47903627954131967</v>
      </c>
      <c r="AV161" s="10">
        <f>$C161/'yearly data'!$D$15*'yearly data'!BB$15</f>
        <v>9.126574312819688E-2</v>
      </c>
      <c r="AW161" s="10">
        <f>$C161/'yearly data'!$D$15*'yearly data'!BC$15</f>
        <v>2.5351595313388021E-2</v>
      </c>
      <c r="AX161" s="10">
        <f>$C161/'yearly data'!$D$15*'yearly data'!BD$15</f>
        <v>0.5070319062677604</v>
      </c>
    </row>
    <row r="162" spans="1:50">
      <c r="A162" s="11" t="s">
        <v>71</v>
      </c>
      <c r="B162" s="5" t="s">
        <v>1</v>
      </c>
      <c r="C162" s="9">
        <f>'yearly data'!$F$15/3</f>
        <v>90.396634449600484</v>
      </c>
      <c r="D162" s="10">
        <f>$C162/'yearly data'!$D$15*'yearly data'!J$15</f>
        <v>5950.2558275667479</v>
      </c>
      <c r="E162" s="10">
        <f>$C162/'yearly data'!$D$15*'yearly data'!K$15</f>
        <v>4105.6768631898267</v>
      </c>
      <c r="F162" s="10">
        <f>$C162/'yearly data'!$D$15*'yearly data'!L$15</f>
        <v>1800.0005947528514</v>
      </c>
      <c r="G162" s="10">
        <f>$C162/'yearly data'!$D$15*'yearly data'!M$15</f>
        <v>7750.2564223195986</v>
      </c>
      <c r="H162" s="10">
        <f>$C162/'yearly data'!$D$15*'yearly data'!N$15</f>
        <v>1090.0377222206976</v>
      </c>
      <c r="I162" s="10">
        <f>$C162/'yearly data'!$D$15*'yearly data'!O$15</f>
        <v>1030.4692497972151</v>
      </c>
      <c r="J162" s="10">
        <f>$C162/'yearly data'!$D$15*'yearly data'!P$15</f>
        <v>2420.0726204915959</v>
      </c>
      <c r="K162" s="10">
        <f>$C162/'yearly data'!$D$15*'yearly data'!Q$15</f>
        <v>22954.351571179242</v>
      </c>
      <c r="L162" s="10">
        <f>$C162/'yearly data'!$D$15*'yearly data'!R$15</f>
        <v>384.78744685416092</v>
      </c>
      <c r="M162" s="10">
        <f>$C162/'yearly data'!$D$15*'yearly data'!S$15</f>
        <v>488.68543888636628</v>
      </c>
      <c r="N162" s="10">
        <f>$C162/'yearly data'!$D$15*'yearly data'!T$15</f>
        <v>2158.1548687145914</v>
      </c>
      <c r="O162" s="10">
        <f>$C162/'yearly data'!$D$15*'yearly data'!U$15</f>
        <v>803.37805766790325</v>
      </c>
      <c r="P162" s="10">
        <f>$C162/'yearly data'!$D$15*'yearly data'!V$15</f>
        <v>12.526487647486327</v>
      </c>
      <c r="Q162" s="10">
        <f>$C162/'yearly data'!$D$15*'yearly data'!W$15</f>
        <v>2031.0142852490569</v>
      </c>
      <c r="R162" s="10">
        <f>$C162/'yearly data'!$D$15*'yearly data'!X$15</f>
        <v>0</v>
      </c>
      <c r="S162" s="10">
        <f>$C162/'yearly data'!$D$15*'yearly data'!Y$15</f>
        <v>1306.1670711740119</v>
      </c>
      <c r="T162" s="10">
        <f>$C162/'yearly data'!$D$15*'yearly data'!Z$15</f>
        <v>459.85616460851594</v>
      </c>
      <c r="U162" s="10">
        <f>$C162/'yearly data'!$D$15*'yearly data'!AA$15</f>
        <v>173.33958881454572</v>
      </c>
      <c r="V162" s="10">
        <f>$C162/'yearly data'!$D$15*'yearly data'!AB$15</f>
        <v>525.68632554314547</v>
      </c>
      <c r="W162" s="10">
        <f>$C162/'yearly data'!$D$15*'yearly data'!AC$15</f>
        <v>0</v>
      </c>
      <c r="X162" s="10">
        <f>$C162/'yearly data'!$D$15*'yearly data'!AD$15</f>
        <v>9045.2501278045693</v>
      </c>
      <c r="Y162" s="10">
        <f>$C162/'yearly data'!$D$15*'yearly data'!AE$15</f>
        <v>835.75033403924419</v>
      </c>
      <c r="Z162" s="10">
        <f>$C162/'yearly data'!$D$15*'yearly data'!AF$15</f>
        <v>41178.947768182836</v>
      </c>
      <c r="AA162" s="10">
        <f>$C162/'yearly data'!$D$15*'yearly data'!AG$15</f>
        <v>43299.454740200752</v>
      </c>
      <c r="AB162" s="10">
        <f>$C162/'yearly data'!$D$15*'yearly data'!AH$15</f>
        <v>70.315682461243711</v>
      </c>
      <c r="AC162" s="10">
        <f>$C162/'yearly data'!$D$15*'yearly data'!AI$15</f>
        <v>23.204175212210423</v>
      </c>
      <c r="AD162" s="10">
        <f>$C162/'yearly data'!$D$15*'yearly data'!AJ$15</f>
        <v>58.031823578719873</v>
      </c>
      <c r="AE162" s="10">
        <f>$C162/'yearly data'!$D$15*'yearly data'!AK$15</f>
        <v>24.373365903062343</v>
      </c>
      <c r="AF162" s="10">
        <f>$C162/'yearly data'!$D$15*'yearly data'!AL$15</f>
        <v>12345.231517558583</v>
      </c>
      <c r="AG162" s="10">
        <f>$C162/'yearly data'!$D$15*'yearly data'!AM$15</f>
        <v>12473.579023598546</v>
      </c>
      <c r="AH162" s="10">
        <f>$C162/'yearly data'!$D$15*'yearly data'!AN$15</f>
        <v>2.6004826603671636</v>
      </c>
      <c r="AI162" s="10">
        <f>$C162/'yearly data'!$D$15*'yearly data'!AO$15</f>
        <v>1.4042606365982686</v>
      </c>
      <c r="AJ162" s="10">
        <f>$C162/'yearly data'!$D$15*'yearly data'!AP$15</f>
        <v>0.78014479811014925</v>
      </c>
      <c r="AK162" s="10">
        <f>$C162/'yearly data'!$D$15*'yearly data'!AQ$15</f>
        <v>0.84920067736870308</v>
      </c>
      <c r="AL162" s="10">
        <f>$C162/'yearly data'!$D$15*'yearly data'!AR$15</f>
        <v>0.49253639287384776</v>
      </c>
      <c r="AM162" s="10">
        <f>$C162/'yearly data'!$D$15*'yearly data'!AS$15</f>
        <v>0.18682414902111469</v>
      </c>
      <c r="AN162" s="10">
        <f>$C162/'yearly data'!$D$15*'yearly data'!AT$15</f>
        <v>0.96504035951233136</v>
      </c>
      <c r="AO162" s="10">
        <f>$C162/'yearly data'!$D$15*'yearly data'!AU$15</f>
        <v>3.44657271254404</v>
      </c>
      <c r="AP162" s="10">
        <f>$C162/'yearly data'!$D$15*'yearly data'!AV$15</f>
        <v>0.34910546527871628</v>
      </c>
      <c r="AQ162" s="10">
        <f>$C162/'yearly data'!$D$15*'yearly data'!AW$15</f>
        <v>0.55375349664899831</v>
      </c>
      <c r="AR162" s="10">
        <f>$C162/'yearly data'!$D$15*'yearly data'!AX$15</f>
        <v>0.83986880179322287</v>
      </c>
      <c r="AS162" s="10">
        <f>$C162/'yearly data'!$D$15*'yearly data'!AY$15</f>
        <v>0.3577218970600764</v>
      </c>
      <c r="AT162" s="10">
        <f>$C162/'yearly data'!$D$15*'yearly data'!AZ$15</f>
        <v>1.2038119492369528</v>
      </c>
      <c r="AU162" s="10">
        <f>$C162/'yearly data'!$D$15*'yearly data'!BA$15</f>
        <v>0.47903627954131967</v>
      </c>
      <c r="AV162" s="10">
        <f>$C162/'yearly data'!$D$15*'yearly data'!BB$15</f>
        <v>9.126574312819688E-2</v>
      </c>
      <c r="AW162" s="10">
        <f>$C162/'yearly data'!$D$15*'yearly data'!BC$15</f>
        <v>2.5351595313388021E-2</v>
      </c>
      <c r="AX162" s="10">
        <f>$C162/'yearly data'!$D$15*'yearly data'!BD$15</f>
        <v>0.5070319062677604</v>
      </c>
    </row>
    <row r="163" spans="1:50">
      <c r="A163" s="11" t="s">
        <v>72</v>
      </c>
      <c r="B163" s="5" t="s">
        <v>1</v>
      </c>
      <c r="C163" s="9">
        <f>'yearly data'!$F$15/3</f>
        <v>90.396634449600484</v>
      </c>
      <c r="D163" s="10">
        <f>$C163/'yearly data'!$D$15*'yearly data'!J$15</f>
        <v>5950.2558275667479</v>
      </c>
      <c r="E163" s="10">
        <f>$C163/'yearly data'!$D$15*'yearly data'!K$15</f>
        <v>4105.6768631898267</v>
      </c>
      <c r="F163" s="10">
        <f>$C163/'yearly data'!$D$15*'yearly data'!L$15</f>
        <v>1800.0005947528514</v>
      </c>
      <c r="G163" s="10">
        <f>$C163/'yearly data'!$D$15*'yearly data'!M$15</f>
        <v>7750.2564223195986</v>
      </c>
      <c r="H163" s="10">
        <f>$C163/'yearly data'!$D$15*'yearly data'!N$15</f>
        <v>1090.0377222206976</v>
      </c>
      <c r="I163" s="10">
        <f>$C163/'yearly data'!$D$15*'yearly data'!O$15</f>
        <v>1030.4692497972151</v>
      </c>
      <c r="J163" s="10">
        <f>$C163/'yearly data'!$D$15*'yearly data'!P$15</f>
        <v>2420.0726204915959</v>
      </c>
      <c r="K163" s="10">
        <f>$C163/'yearly data'!$D$15*'yearly data'!Q$15</f>
        <v>22954.351571179242</v>
      </c>
      <c r="L163" s="10">
        <f>$C163/'yearly data'!$D$15*'yearly data'!R$15</f>
        <v>384.78744685416092</v>
      </c>
      <c r="M163" s="10">
        <f>$C163/'yearly data'!$D$15*'yearly data'!S$15</f>
        <v>488.68543888636628</v>
      </c>
      <c r="N163" s="10">
        <f>$C163/'yearly data'!$D$15*'yearly data'!T$15</f>
        <v>2158.1548687145914</v>
      </c>
      <c r="O163" s="10">
        <f>$C163/'yearly data'!$D$15*'yearly data'!U$15</f>
        <v>803.37805766790325</v>
      </c>
      <c r="P163" s="10">
        <f>$C163/'yearly data'!$D$15*'yearly data'!V$15</f>
        <v>12.526487647486327</v>
      </c>
      <c r="Q163" s="10">
        <f>$C163/'yearly data'!$D$15*'yearly data'!W$15</f>
        <v>2031.0142852490569</v>
      </c>
      <c r="R163" s="10">
        <f>$C163/'yearly data'!$D$15*'yearly data'!X$15</f>
        <v>0</v>
      </c>
      <c r="S163" s="10">
        <f>$C163/'yearly data'!$D$15*'yearly data'!Y$15</f>
        <v>1306.1670711740119</v>
      </c>
      <c r="T163" s="10">
        <f>$C163/'yearly data'!$D$15*'yearly data'!Z$15</f>
        <v>459.85616460851594</v>
      </c>
      <c r="U163" s="10">
        <f>$C163/'yearly data'!$D$15*'yearly data'!AA$15</f>
        <v>173.33958881454572</v>
      </c>
      <c r="V163" s="10">
        <f>$C163/'yearly data'!$D$15*'yearly data'!AB$15</f>
        <v>525.68632554314547</v>
      </c>
      <c r="W163" s="10">
        <f>$C163/'yearly data'!$D$15*'yearly data'!AC$15</f>
        <v>0</v>
      </c>
      <c r="X163" s="10">
        <f>$C163/'yearly data'!$D$15*'yearly data'!AD$15</f>
        <v>9045.2501278045693</v>
      </c>
      <c r="Y163" s="10">
        <f>$C163/'yearly data'!$D$15*'yearly data'!AE$15</f>
        <v>835.75033403924419</v>
      </c>
      <c r="Z163" s="10">
        <f>$C163/'yearly data'!$D$15*'yearly data'!AF$15</f>
        <v>41178.947768182836</v>
      </c>
      <c r="AA163" s="10">
        <f>$C163/'yearly data'!$D$15*'yearly data'!AG$15</f>
        <v>43299.454740200752</v>
      </c>
      <c r="AB163" s="10">
        <f>$C163/'yearly data'!$D$15*'yearly data'!AH$15</f>
        <v>70.315682461243711</v>
      </c>
      <c r="AC163" s="10">
        <f>$C163/'yearly data'!$D$15*'yearly data'!AI$15</f>
        <v>23.204175212210423</v>
      </c>
      <c r="AD163" s="10">
        <f>$C163/'yearly data'!$D$15*'yearly data'!AJ$15</f>
        <v>58.031823578719873</v>
      </c>
      <c r="AE163" s="10">
        <f>$C163/'yearly data'!$D$15*'yearly data'!AK$15</f>
        <v>24.373365903062343</v>
      </c>
      <c r="AF163" s="10">
        <f>$C163/'yearly data'!$D$15*'yearly data'!AL$15</f>
        <v>12345.231517558583</v>
      </c>
      <c r="AG163" s="10">
        <f>$C163/'yearly data'!$D$15*'yearly data'!AM$15</f>
        <v>12473.579023598546</v>
      </c>
      <c r="AH163" s="10">
        <f>$C163/'yearly data'!$D$15*'yearly data'!AN$15</f>
        <v>2.6004826603671636</v>
      </c>
      <c r="AI163" s="10">
        <f>$C163/'yearly data'!$D$15*'yearly data'!AO$15</f>
        <v>1.4042606365982686</v>
      </c>
      <c r="AJ163" s="10">
        <f>$C163/'yearly data'!$D$15*'yearly data'!AP$15</f>
        <v>0.78014479811014925</v>
      </c>
      <c r="AK163" s="10">
        <f>$C163/'yearly data'!$D$15*'yearly data'!AQ$15</f>
        <v>0.84920067736870308</v>
      </c>
      <c r="AL163" s="10">
        <f>$C163/'yearly data'!$D$15*'yearly data'!AR$15</f>
        <v>0.49253639287384776</v>
      </c>
      <c r="AM163" s="10">
        <f>$C163/'yearly data'!$D$15*'yearly data'!AS$15</f>
        <v>0.18682414902111469</v>
      </c>
      <c r="AN163" s="10">
        <f>$C163/'yearly data'!$D$15*'yearly data'!AT$15</f>
        <v>0.96504035951233136</v>
      </c>
      <c r="AO163" s="10">
        <f>$C163/'yearly data'!$D$15*'yearly data'!AU$15</f>
        <v>3.44657271254404</v>
      </c>
      <c r="AP163" s="10">
        <f>$C163/'yearly data'!$D$15*'yearly data'!AV$15</f>
        <v>0.34910546527871628</v>
      </c>
      <c r="AQ163" s="10">
        <f>$C163/'yearly data'!$D$15*'yearly data'!AW$15</f>
        <v>0.55375349664899831</v>
      </c>
      <c r="AR163" s="10">
        <f>$C163/'yearly data'!$D$15*'yearly data'!AX$15</f>
        <v>0.83986880179322287</v>
      </c>
      <c r="AS163" s="10">
        <f>$C163/'yearly data'!$D$15*'yearly data'!AY$15</f>
        <v>0.3577218970600764</v>
      </c>
      <c r="AT163" s="10">
        <f>$C163/'yearly data'!$D$15*'yearly data'!AZ$15</f>
        <v>1.2038119492369528</v>
      </c>
      <c r="AU163" s="10">
        <f>$C163/'yearly data'!$D$15*'yearly data'!BA$15</f>
        <v>0.47903627954131967</v>
      </c>
      <c r="AV163" s="10">
        <f>$C163/'yearly data'!$D$15*'yearly data'!BB$15</f>
        <v>9.126574312819688E-2</v>
      </c>
      <c r="AW163" s="10">
        <f>$C163/'yearly data'!$D$15*'yearly data'!BC$15</f>
        <v>2.5351595313388021E-2</v>
      </c>
      <c r="AX163" s="10">
        <f>$C163/'yearly data'!$D$15*'yearly data'!BD$15</f>
        <v>0.5070319062677604</v>
      </c>
    </row>
    <row r="164" spans="1:50">
      <c r="A164" s="11" t="s">
        <v>73</v>
      </c>
      <c r="B164" s="5" t="s">
        <v>1</v>
      </c>
      <c r="C164" s="9">
        <f>'yearly data'!$G$15/3</f>
        <v>101.62842983674716</v>
      </c>
      <c r="D164" s="10">
        <f>$C164/'yearly data'!$D$15*'yearly data'!J$15</f>
        <v>6689.5760065018185</v>
      </c>
      <c r="E164" s="10">
        <f>$C164/'yearly data'!$D$15*'yearly data'!K$15</f>
        <v>4615.8078291695474</v>
      </c>
      <c r="F164" s="10">
        <f>$C164/'yearly data'!$D$15*'yearly data'!L$15</f>
        <v>2023.6509385969932</v>
      </c>
      <c r="G164" s="10">
        <f>$C164/'yearly data'!$D$15*'yearly data'!M$15</f>
        <v>8713.2269450988115</v>
      </c>
      <c r="H164" s="10">
        <f>$C164/'yearly data'!$D$15*'yearly data'!N$15</f>
        <v>1225.475072679583</v>
      </c>
      <c r="I164" s="10">
        <f>$C164/'yearly data'!$D$15*'yearly data'!O$15</f>
        <v>1158.5052086239987</v>
      </c>
      <c r="J164" s="10">
        <f>$C164/'yearly data'!$D$15*'yearly data'!P$15</f>
        <v>2720.7670065259822</v>
      </c>
      <c r="K164" s="10">
        <f>$C164/'yearly data'!$D$15*'yearly data'!Q$15</f>
        <v>25806.433196362505</v>
      </c>
      <c r="L164" s="10">
        <f>$C164/'yearly data'!$D$15*'yearly data'!R$15</f>
        <v>432.59734483236616</v>
      </c>
      <c r="M164" s="10">
        <f>$C164/'yearly data'!$D$15*'yearly data'!S$15</f>
        <v>549.40467795615552</v>
      </c>
      <c r="N164" s="10">
        <f>$C164/'yearly data'!$D$15*'yearly data'!T$15</f>
        <v>2426.3059348108782</v>
      </c>
      <c r="O164" s="10">
        <f>$C164/'yearly data'!$D$15*'yearly data'!U$15</f>
        <v>903.1979018157524</v>
      </c>
      <c r="P164" s="10">
        <f>$C164/'yearly data'!$D$15*'yearly data'!V$15</f>
        <v>14.082905616283933</v>
      </c>
      <c r="Q164" s="10">
        <f>$C164/'yearly data'!$D$15*'yearly data'!W$15</f>
        <v>2283.3681147824768</v>
      </c>
      <c r="R164" s="10">
        <f>$C164/'yearly data'!$D$15*'yearly data'!X$15</f>
        <v>0</v>
      </c>
      <c r="S164" s="10">
        <f>$C164/'yearly data'!$D$15*'yearly data'!Y$15</f>
        <v>1468.4585256532664</v>
      </c>
      <c r="T164" s="10">
        <f>$C164/'yearly data'!$D$15*'yearly data'!Z$15</f>
        <v>516.9933620257558</v>
      </c>
      <c r="U164" s="10">
        <f>$C164/'yearly data'!$D$15*'yearly data'!AA$15</f>
        <v>194.87705872049219</v>
      </c>
      <c r="V164" s="10">
        <f>$C164/'yearly data'!$D$15*'yearly data'!AB$15</f>
        <v>591.00293032906279</v>
      </c>
      <c r="W164" s="10">
        <f>$C164/'yearly data'!$D$15*'yearly data'!AC$15</f>
        <v>0</v>
      </c>
      <c r="X164" s="10">
        <f>$C164/'yearly data'!$D$15*'yearly data'!AD$15</f>
        <v>10169.123812700504</v>
      </c>
      <c r="Y164" s="10">
        <f>$C164/'yearly data'!$D$15*'yearly data'!AE$15</f>
        <v>939.59243838110297</v>
      </c>
      <c r="Z164" s="10">
        <f>$C164/'yearly data'!$D$15*'yearly data'!AF$15</f>
        <v>46295.438203986603</v>
      </c>
      <c r="AA164" s="10">
        <f>$C164/'yearly data'!$D$15*'yearly data'!AG$15</f>
        <v>48679.418485290182</v>
      </c>
      <c r="AB164" s="10">
        <f>$C164/'yearly data'!$D$15*'yearly data'!AH$15</f>
        <v>79.052416552296563</v>
      </c>
      <c r="AC164" s="10">
        <f>$C164/'yearly data'!$D$15*'yearly data'!AI$15</f>
        <v>26.087297462257865</v>
      </c>
      <c r="AD164" s="10">
        <f>$C164/'yearly data'!$D$15*'yearly data'!AJ$15</f>
        <v>65.242286361408745</v>
      </c>
      <c r="AE164" s="10">
        <f>$C164/'yearly data'!$D$15*'yearly data'!AK$15</f>
        <v>27.401760271791673</v>
      </c>
      <c r="AF164" s="10">
        <f>$C164/'yearly data'!$D$15*'yearly data'!AL$15</f>
        <v>13879.128385029682</v>
      </c>
      <c r="AG164" s="10">
        <f>$C164/'yearly data'!$D$15*'yearly data'!AM$15</f>
        <v>14023.423087943387</v>
      </c>
      <c r="AH164" s="10">
        <f>$C164/'yearly data'!$D$15*'yearly data'!AN$15</f>
        <v>2.9235930209121843</v>
      </c>
      <c r="AI164" s="10">
        <f>$C164/'yearly data'!$D$15*'yearly data'!AO$15</f>
        <v>1.5787402312925798</v>
      </c>
      <c r="AJ164" s="10">
        <f>$C164/'yearly data'!$D$15*'yearly data'!AP$15</f>
        <v>0.87707790627365534</v>
      </c>
      <c r="AK164" s="10">
        <f>$C164/'yearly data'!$D$15*'yearly data'!AQ$15</f>
        <v>0.95471398888639514</v>
      </c>
      <c r="AL164" s="10">
        <f>$C164/'yearly data'!$D$15*'yearly data'!AR$15</f>
        <v>0.55373411355410918</v>
      </c>
      <c r="AM164" s="10">
        <f>$C164/'yearly data'!$D$15*'yearly data'!AS$15</f>
        <v>0.21003707755500695</v>
      </c>
      <c r="AN164" s="10">
        <f>$C164/'yearly data'!$D$15*'yearly data'!AT$15</f>
        <v>1.084946768908847</v>
      </c>
      <c r="AO164" s="10">
        <f>$C164/'yearly data'!$D$15*'yearly data'!AU$15</f>
        <v>3.8748098889601676</v>
      </c>
      <c r="AP164" s="10">
        <f>$C164/'yearly data'!$D$15*'yearly data'!AV$15</f>
        <v>0.39248187169494553</v>
      </c>
      <c r="AQ164" s="10">
        <f>$C164/'yearly data'!$D$15*'yearly data'!AW$15</f>
        <v>0.62255745165405163</v>
      </c>
      <c r="AR164" s="10">
        <f>$C164/'yearly data'!$D$15*'yearly data'!AX$15</f>
        <v>0.94422262637116006</v>
      </c>
      <c r="AS164" s="10">
        <f>$C164/'yearly data'!$D$15*'yearly data'!AY$15</f>
        <v>0.40216889641734599</v>
      </c>
      <c r="AT164" s="10">
        <f>$C164/'yearly data'!$D$15*'yearly data'!AZ$15</f>
        <v>1.3533857644653293</v>
      </c>
      <c r="AU164" s="10">
        <f>$C164/'yearly data'!$D$15*'yearly data'!BA$15</f>
        <v>0.53855660911540237</v>
      </c>
      <c r="AV164" s="10">
        <f>$C164/'yearly data'!$D$15*'yearly data'!BB$15</f>
        <v>0.10260552539899939</v>
      </c>
      <c r="AW164" s="10">
        <f>$C164/'yearly data'!$D$15*'yearly data'!BC$15</f>
        <v>2.8501534833055387E-2</v>
      </c>
      <c r="AX164" s="10">
        <f>$C164/'yearly data'!$D$15*'yearly data'!BD$15</f>
        <v>0.57003069666110773</v>
      </c>
    </row>
    <row r="165" spans="1:50">
      <c r="A165" s="11" t="s">
        <v>74</v>
      </c>
      <c r="B165" s="5" t="s">
        <v>1</v>
      </c>
      <c r="C165" s="9">
        <f>'yearly data'!$G$15/3</f>
        <v>101.62842983674716</v>
      </c>
      <c r="D165" s="10">
        <f>$C165/'yearly data'!$D$15*'yearly data'!J$15</f>
        <v>6689.5760065018185</v>
      </c>
      <c r="E165" s="10">
        <f>$C165/'yearly data'!$D$15*'yearly data'!K$15</f>
        <v>4615.8078291695474</v>
      </c>
      <c r="F165" s="10">
        <f>$C165/'yearly data'!$D$15*'yearly data'!L$15</f>
        <v>2023.6509385969932</v>
      </c>
      <c r="G165" s="10">
        <f>$C165/'yearly data'!$D$15*'yearly data'!M$15</f>
        <v>8713.2269450988115</v>
      </c>
      <c r="H165" s="10">
        <f>$C165/'yearly data'!$D$15*'yearly data'!N$15</f>
        <v>1225.475072679583</v>
      </c>
      <c r="I165" s="10">
        <f>$C165/'yearly data'!$D$15*'yearly data'!O$15</f>
        <v>1158.5052086239987</v>
      </c>
      <c r="J165" s="10">
        <f>$C165/'yearly data'!$D$15*'yearly data'!P$15</f>
        <v>2720.7670065259822</v>
      </c>
      <c r="K165" s="10">
        <f>$C165/'yearly data'!$D$15*'yearly data'!Q$15</f>
        <v>25806.433196362505</v>
      </c>
      <c r="L165" s="10">
        <f>$C165/'yearly data'!$D$15*'yearly data'!R$15</f>
        <v>432.59734483236616</v>
      </c>
      <c r="M165" s="10">
        <f>$C165/'yearly data'!$D$15*'yearly data'!S$15</f>
        <v>549.40467795615552</v>
      </c>
      <c r="N165" s="10">
        <f>$C165/'yearly data'!$D$15*'yearly data'!T$15</f>
        <v>2426.3059348108782</v>
      </c>
      <c r="O165" s="10">
        <f>$C165/'yearly data'!$D$15*'yearly data'!U$15</f>
        <v>903.1979018157524</v>
      </c>
      <c r="P165" s="10">
        <f>$C165/'yearly data'!$D$15*'yearly data'!V$15</f>
        <v>14.082905616283933</v>
      </c>
      <c r="Q165" s="10">
        <f>$C165/'yearly data'!$D$15*'yearly data'!W$15</f>
        <v>2283.3681147824768</v>
      </c>
      <c r="R165" s="10">
        <f>$C165/'yearly data'!$D$15*'yearly data'!X$15</f>
        <v>0</v>
      </c>
      <c r="S165" s="10">
        <f>$C165/'yearly data'!$D$15*'yearly data'!Y$15</f>
        <v>1468.4585256532664</v>
      </c>
      <c r="T165" s="10">
        <f>$C165/'yearly data'!$D$15*'yearly data'!Z$15</f>
        <v>516.9933620257558</v>
      </c>
      <c r="U165" s="10">
        <f>$C165/'yearly data'!$D$15*'yearly data'!AA$15</f>
        <v>194.87705872049219</v>
      </c>
      <c r="V165" s="10">
        <f>$C165/'yearly data'!$D$15*'yearly data'!AB$15</f>
        <v>591.00293032906279</v>
      </c>
      <c r="W165" s="10">
        <f>$C165/'yearly data'!$D$15*'yearly data'!AC$15</f>
        <v>0</v>
      </c>
      <c r="X165" s="10">
        <f>$C165/'yearly data'!$D$15*'yearly data'!AD$15</f>
        <v>10169.123812700504</v>
      </c>
      <c r="Y165" s="10">
        <f>$C165/'yearly data'!$D$15*'yearly data'!AE$15</f>
        <v>939.59243838110297</v>
      </c>
      <c r="Z165" s="10">
        <f>$C165/'yearly data'!$D$15*'yearly data'!AF$15</f>
        <v>46295.438203986603</v>
      </c>
      <c r="AA165" s="10">
        <f>$C165/'yearly data'!$D$15*'yearly data'!AG$15</f>
        <v>48679.418485290182</v>
      </c>
      <c r="AB165" s="10">
        <f>$C165/'yearly data'!$D$15*'yearly data'!AH$15</f>
        <v>79.052416552296563</v>
      </c>
      <c r="AC165" s="10">
        <f>$C165/'yearly data'!$D$15*'yearly data'!AI$15</f>
        <v>26.087297462257865</v>
      </c>
      <c r="AD165" s="10">
        <f>$C165/'yearly data'!$D$15*'yearly data'!AJ$15</f>
        <v>65.242286361408745</v>
      </c>
      <c r="AE165" s="10">
        <f>$C165/'yearly data'!$D$15*'yearly data'!AK$15</f>
        <v>27.401760271791673</v>
      </c>
      <c r="AF165" s="10">
        <f>$C165/'yearly data'!$D$15*'yearly data'!AL$15</f>
        <v>13879.128385029682</v>
      </c>
      <c r="AG165" s="10">
        <f>$C165/'yearly data'!$D$15*'yearly data'!AM$15</f>
        <v>14023.423087943387</v>
      </c>
      <c r="AH165" s="10">
        <f>$C165/'yearly data'!$D$15*'yearly data'!AN$15</f>
        <v>2.9235930209121843</v>
      </c>
      <c r="AI165" s="10">
        <f>$C165/'yearly data'!$D$15*'yearly data'!AO$15</f>
        <v>1.5787402312925798</v>
      </c>
      <c r="AJ165" s="10">
        <f>$C165/'yearly data'!$D$15*'yearly data'!AP$15</f>
        <v>0.87707790627365534</v>
      </c>
      <c r="AK165" s="10">
        <f>$C165/'yearly data'!$D$15*'yearly data'!AQ$15</f>
        <v>0.95471398888639514</v>
      </c>
      <c r="AL165" s="10">
        <f>$C165/'yearly data'!$D$15*'yearly data'!AR$15</f>
        <v>0.55373411355410918</v>
      </c>
      <c r="AM165" s="10">
        <f>$C165/'yearly data'!$D$15*'yearly data'!AS$15</f>
        <v>0.21003707755500695</v>
      </c>
      <c r="AN165" s="10">
        <f>$C165/'yearly data'!$D$15*'yearly data'!AT$15</f>
        <v>1.084946768908847</v>
      </c>
      <c r="AO165" s="10">
        <f>$C165/'yearly data'!$D$15*'yearly data'!AU$15</f>
        <v>3.8748098889601676</v>
      </c>
      <c r="AP165" s="10">
        <f>$C165/'yearly data'!$D$15*'yearly data'!AV$15</f>
        <v>0.39248187169494553</v>
      </c>
      <c r="AQ165" s="10">
        <f>$C165/'yearly data'!$D$15*'yearly data'!AW$15</f>
        <v>0.62255745165405163</v>
      </c>
      <c r="AR165" s="10">
        <f>$C165/'yearly data'!$D$15*'yearly data'!AX$15</f>
        <v>0.94422262637116006</v>
      </c>
      <c r="AS165" s="10">
        <f>$C165/'yearly data'!$D$15*'yearly data'!AY$15</f>
        <v>0.40216889641734599</v>
      </c>
      <c r="AT165" s="10">
        <f>$C165/'yearly data'!$D$15*'yearly data'!AZ$15</f>
        <v>1.3533857644653293</v>
      </c>
      <c r="AU165" s="10">
        <f>$C165/'yearly data'!$D$15*'yearly data'!BA$15</f>
        <v>0.53855660911540237</v>
      </c>
      <c r="AV165" s="10">
        <f>$C165/'yearly data'!$D$15*'yearly data'!BB$15</f>
        <v>0.10260552539899939</v>
      </c>
      <c r="AW165" s="10">
        <f>$C165/'yearly data'!$D$15*'yearly data'!BC$15</f>
        <v>2.8501534833055387E-2</v>
      </c>
      <c r="AX165" s="10">
        <f>$C165/'yearly data'!$D$15*'yearly data'!BD$15</f>
        <v>0.57003069666110773</v>
      </c>
    </row>
    <row r="166" spans="1:50">
      <c r="A166" s="11" t="s">
        <v>75</v>
      </c>
      <c r="B166" s="5" t="s">
        <v>1</v>
      </c>
      <c r="C166" s="9">
        <f>'yearly data'!$G$15/3</f>
        <v>101.62842983674716</v>
      </c>
      <c r="D166" s="10">
        <f>$C166/'yearly data'!$D$15*'yearly data'!J$15</f>
        <v>6689.5760065018185</v>
      </c>
      <c r="E166" s="10">
        <f>$C166/'yearly data'!$D$15*'yearly data'!K$15</f>
        <v>4615.8078291695474</v>
      </c>
      <c r="F166" s="10">
        <f>$C166/'yearly data'!$D$15*'yearly data'!L$15</f>
        <v>2023.6509385969932</v>
      </c>
      <c r="G166" s="10">
        <f>$C166/'yearly data'!$D$15*'yearly data'!M$15</f>
        <v>8713.2269450988115</v>
      </c>
      <c r="H166" s="10">
        <f>$C166/'yearly data'!$D$15*'yearly data'!N$15</f>
        <v>1225.475072679583</v>
      </c>
      <c r="I166" s="10">
        <f>$C166/'yearly data'!$D$15*'yearly data'!O$15</f>
        <v>1158.5052086239987</v>
      </c>
      <c r="J166" s="10">
        <f>$C166/'yearly data'!$D$15*'yearly data'!P$15</f>
        <v>2720.7670065259822</v>
      </c>
      <c r="K166" s="10">
        <f>$C166/'yearly data'!$D$15*'yearly data'!Q$15</f>
        <v>25806.433196362505</v>
      </c>
      <c r="L166" s="10">
        <f>$C166/'yearly data'!$D$15*'yearly data'!R$15</f>
        <v>432.59734483236616</v>
      </c>
      <c r="M166" s="10">
        <f>$C166/'yearly data'!$D$15*'yearly data'!S$15</f>
        <v>549.40467795615552</v>
      </c>
      <c r="N166" s="10">
        <f>$C166/'yearly data'!$D$15*'yearly data'!T$15</f>
        <v>2426.3059348108782</v>
      </c>
      <c r="O166" s="10">
        <f>$C166/'yearly data'!$D$15*'yearly data'!U$15</f>
        <v>903.1979018157524</v>
      </c>
      <c r="P166" s="10">
        <f>$C166/'yearly data'!$D$15*'yearly data'!V$15</f>
        <v>14.082905616283933</v>
      </c>
      <c r="Q166" s="10">
        <f>$C166/'yearly data'!$D$15*'yearly data'!W$15</f>
        <v>2283.3681147824768</v>
      </c>
      <c r="R166" s="10">
        <f>$C166/'yearly data'!$D$15*'yearly data'!X$15</f>
        <v>0</v>
      </c>
      <c r="S166" s="10">
        <f>$C166/'yearly data'!$D$15*'yearly data'!Y$15</f>
        <v>1468.4585256532664</v>
      </c>
      <c r="T166" s="10">
        <f>$C166/'yearly data'!$D$15*'yearly data'!Z$15</f>
        <v>516.9933620257558</v>
      </c>
      <c r="U166" s="10">
        <f>$C166/'yearly data'!$D$15*'yearly data'!AA$15</f>
        <v>194.87705872049219</v>
      </c>
      <c r="V166" s="10">
        <f>$C166/'yearly data'!$D$15*'yearly data'!AB$15</f>
        <v>591.00293032906279</v>
      </c>
      <c r="W166" s="10">
        <f>$C166/'yearly data'!$D$15*'yearly data'!AC$15</f>
        <v>0</v>
      </c>
      <c r="X166" s="10">
        <f>$C166/'yearly data'!$D$15*'yearly data'!AD$15</f>
        <v>10169.123812700504</v>
      </c>
      <c r="Y166" s="10">
        <f>$C166/'yearly data'!$D$15*'yearly data'!AE$15</f>
        <v>939.59243838110297</v>
      </c>
      <c r="Z166" s="10">
        <f>$C166/'yearly data'!$D$15*'yearly data'!AF$15</f>
        <v>46295.438203986603</v>
      </c>
      <c r="AA166" s="10">
        <f>$C166/'yearly data'!$D$15*'yearly data'!AG$15</f>
        <v>48679.418485290182</v>
      </c>
      <c r="AB166" s="10">
        <f>$C166/'yearly data'!$D$15*'yearly data'!AH$15</f>
        <v>79.052416552296563</v>
      </c>
      <c r="AC166" s="10">
        <f>$C166/'yearly data'!$D$15*'yearly data'!AI$15</f>
        <v>26.087297462257865</v>
      </c>
      <c r="AD166" s="10">
        <f>$C166/'yearly data'!$D$15*'yearly data'!AJ$15</f>
        <v>65.242286361408745</v>
      </c>
      <c r="AE166" s="10">
        <f>$C166/'yearly data'!$D$15*'yearly data'!AK$15</f>
        <v>27.401760271791673</v>
      </c>
      <c r="AF166" s="10">
        <f>$C166/'yearly data'!$D$15*'yearly data'!AL$15</f>
        <v>13879.128385029682</v>
      </c>
      <c r="AG166" s="10">
        <f>$C166/'yearly data'!$D$15*'yearly data'!AM$15</f>
        <v>14023.423087943387</v>
      </c>
      <c r="AH166" s="10">
        <f>$C166/'yearly data'!$D$15*'yearly data'!AN$15</f>
        <v>2.9235930209121843</v>
      </c>
      <c r="AI166" s="10">
        <f>$C166/'yearly data'!$D$15*'yearly data'!AO$15</f>
        <v>1.5787402312925798</v>
      </c>
      <c r="AJ166" s="10">
        <f>$C166/'yearly data'!$D$15*'yearly data'!AP$15</f>
        <v>0.87707790627365534</v>
      </c>
      <c r="AK166" s="10">
        <f>$C166/'yearly data'!$D$15*'yearly data'!AQ$15</f>
        <v>0.95471398888639514</v>
      </c>
      <c r="AL166" s="10">
        <f>$C166/'yearly data'!$D$15*'yearly data'!AR$15</f>
        <v>0.55373411355410918</v>
      </c>
      <c r="AM166" s="10">
        <f>$C166/'yearly data'!$D$15*'yearly data'!AS$15</f>
        <v>0.21003707755500695</v>
      </c>
      <c r="AN166" s="10">
        <f>$C166/'yearly data'!$D$15*'yearly data'!AT$15</f>
        <v>1.084946768908847</v>
      </c>
      <c r="AO166" s="10">
        <f>$C166/'yearly data'!$D$15*'yearly data'!AU$15</f>
        <v>3.8748098889601676</v>
      </c>
      <c r="AP166" s="10">
        <f>$C166/'yearly data'!$D$15*'yearly data'!AV$15</f>
        <v>0.39248187169494553</v>
      </c>
      <c r="AQ166" s="10">
        <f>$C166/'yearly data'!$D$15*'yearly data'!AW$15</f>
        <v>0.62255745165405163</v>
      </c>
      <c r="AR166" s="10">
        <f>$C166/'yearly data'!$D$15*'yearly data'!AX$15</f>
        <v>0.94422262637116006</v>
      </c>
      <c r="AS166" s="10">
        <f>$C166/'yearly data'!$D$15*'yearly data'!AY$15</f>
        <v>0.40216889641734599</v>
      </c>
      <c r="AT166" s="10">
        <f>$C166/'yearly data'!$D$15*'yearly data'!AZ$15</f>
        <v>1.3533857644653293</v>
      </c>
      <c r="AU166" s="10">
        <f>$C166/'yearly data'!$D$15*'yearly data'!BA$15</f>
        <v>0.53855660911540237</v>
      </c>
      <c r="AV166" s="10">
        <f>$C166/'yearly data'!$D$15*'yearly data'!BB$15</f>
        <v>0.10260552539899939</v>
      </c>
      <c r="AW166" s="10">
        <f>$C166/'yearly data'!$D$15*'yearly data'!BC$15</f>
        <v>2.8501534833055387E-2</v>
      </c>
      <c r="AX166" s="10">
        <f>$C166/'yearly data'!$D$15*'yearly data'!BD$15</f>
        <v>0.57003069666110773</v>
      </c>
    </row>
    <row r="167" spans="1:50">
      <c r="A167" s="11" t="s">
        <v>76</v>
      </c>
      <c r="B167" s="5" t="s">
        <v>1</v>
      </c>
      <c r="C167" s="9">
        <f>'yearly data'!$H$15/3</f>
        <v>110.44305067044995</v>
      </c>
      <c r="D167" s="10">
        <f>$C167/'yearly data'!$D$15*'yearly data'!J$15</f>
        <v>7269.788414882727</v>
      </c>
      <c r="E167" s="10">
        <f>$C167/'yearly data'!$D$15*'yearly data'!K$15</f>
        <v>5016.1544243174212</v>
      </c>
      <c r="F167" s="10">
        <f>$C167/'yearly data'!$D$15*'yearly data'!L$15</f>
        <v>2199.1698928123956</v>
      </c>
      <c r="G167" s="10">
        <f>$C167/'yearly data'!$D$15*'yearly data'!M$15</f>
        <v>9468.9583076951221</v>
      </c>
      <c r="H167" s="10">
        <f>$C167/'yearly data'!$D$15*'yearly data'!N$15</f>
        <v>1331.7651937035628</v>
      </c>
      <c r="I167" s="10">
        <f>$C167/'yearly data'!$D$15*'yearly data'!O$15</f>
        <v>1258.9867782427973</v>
      </c>
      <c r="J167" s="10">
        <f>$C167/'yearly data'!$D$15*'yearly data'!P$15</f>
        <v>2956.7494927052917</v>
      </c>
      <c r="K167" s="10">
        <f>$C167/'yearly data'!$D$15*'yearly data'!Q$15</f>
        <v>28044.72344704948</v>
      </c>
      <c r="L167" s="10">
        <f>$C167/'yearly data'!$D$15*'yearly data'!R$15</f>
        <v>470.11816036094677</v>
      </c>
      <c r="M167" s="10">
        <f>$C167/'yearly data'!$D$15*'yearly data'!S$15</f>
        <v>597.05663841865032</v>
      </c>
      <c r="N167" s="10">
        <f>$C167/'yearly data'!$D$15*'yearly data'!T$15</f>
        <v>2636.7486906054537</v>
      </c>
      <c r="O167" s="10">
        <f>$C167/'yearly data'!$D$15*'yearly data'!U$15</f>
        <v>981.53569622122188</v>
      </c>
      <c r="P167" s="10">
        <f>$C167/'yearly data'!$D$15*'yearly data'!V$15</f>
        <v>15.304369663733784</v>
      </c>
      <c r="Q167" s="10">
        <f>$C167/'yearly data'!$D$15*'yearly data'!W$15</f>
        <v>2481.4133289799779</v>
      </c>
      <c r="R167" s="10">
        <f>$C167/'yearly data'!$D$15*'yearly data'!X$15</f>
        <v>0</v>
      </c>
      <c r="S167" s="10">
        <f>$C167/'yearly data'!$D$15*'yearly data'!Y$15</f>
        <v>1595.8235271045774</v>
      </c>
      <c r="T167" s="10">
        <f>$C167/'yearly data'!$D$15*'yearly data'!Z$15</f>
        <v>561.8341655993097</v>
      </c>
      <c r="U167" s="10">
        <f>$C167/'yearly data'!$D$15*'yearly data'!AA$15</f>
        <v>211.7794883316526</v>
      </c>
      <c r="V167" s="10">
        <f>$C167/'yearly data'!$D$15*'yearly data'!AB$15</f>
        <v>642.26286567221712</v>
      </c>
      <c r="W167" s="10">
        <f>$C167/'yearly data'!$D$15*'yearly data'!AC$15</f>
        <v>0</v>
      </c>
      <c r="X167" s="10">
        <f>$C167/'yearly data'!$D$15*'yearly data'!AD$15</f>
        <v>11051.130656296564</v>
      </c>
      <c r="Y167" s="10">
        <f>$C167/'yearly data'!$D$15*'yearly data'!AE$15</f>
        <v>1021.0868695737119</v>
      </c>
      <c r="Z167" s="10">
        <f>$C167/'yearly data'!$D$15*'yearly data'!AF$15</f>
        <v>50310.817903877498</v>
      </c>
      <c r="AA167" s="10">
        <f>$C167/'yearly data'!$D$15*'yearly data'!AG$15</f>
        <v>52901.56987582385</v>
      </c>
      <c r="AB167" s="10">
        <f>$C167/'yearly data'!$D$15*'yearly data'!AH$15</f>
        <v>85.908933759300268</v>
      </c>
      <c r="AC167" s="10">
        <f>$C167/'yearly data'!$D$15*'yearly data'!AI$15</f>
        <v>28.349948140569087</v>
      </c>
      <c r="AD167" s="10">
        <f>$C167/'yearly data'!$D$15*'yearly data'!AJ$15</f>
        <v>70.900998372639052</v>
      </c>
      <c r="AE167" s="10">
        <f>$C167/'yearly data'!$D$15*'yearly data'!AK$15</f>
        <v>29.778419316508401</v>
      </c>
      <c r="AF167" s="10">
        <f>$C167/'yearly data'!$D$15*'yearly data'!AL$15</f>
        <v>15082.918057002775</v>
      </c>
      <c r="AG167" s="10">
        <f>$C167/'yearly data'!$D$15*'yearly data'!AM$15</f>
        <v>15239.727989134715</v>
      </c>
      <c r="AH167" s="10">
        <f>$C167/'yearly data'!$D$15*'yearly data'!AN$15</f>
        <v>3.177167379905995</v>
      </c>
      <c r="AI167" s="10">
        <f>$C167/'yearly data'!$D$15*'yearly data'!AO$15</f>
        <v>1.7156703851492374</v>
      </c>
      <c r="AJ167" s="10">
        <f>$C167/'yearly data'!$D$15*'yearly data'!AP$15</f>
        <v>0.95315021397179855</v>
      </c>
      <c r="AK167" s="10">
        <f>$C167/'yearly data'!$D$15*'yearly data'!AQ$15</f>
        <v>1.0375199697539912</v>
      </c>
      <c r="AL167" s="10">
        <f>$C167/'yearly data'!$D$15*'yearly data'!AR$15</f>
        <v>0.60176158245731493</v>
      </c>
      <c r="AM167" s="10">
        <f>$C167/'yearly data'!$D$15*'yearly data'!AS$15</f>
        <v>0.22825439334587808</v>
      </c>
      <c r="AN167" s="10">
        <f>$C167/'yearly data'!$D$15*'yearly data'!AT$15</f>
        <v>1.1790483348588947</v>
      </c>
      <c r="AO167" s="10">
        <f>$C167/'yearly data'!$D$15*'yearly data'!AU$15</f>
        <v>4.2108869102103377</v>
      </c>
      <c r="AP167" s="10">
        <f>$C167/'yearly data'!$D$15*'yearly data'!AV$15</f>
        <v>0.42652331943403088</v>
      </c>
      <c r="AQ167" s="10">
        <f>$C167/'yearly data'!$D$15*'yearly data'!AW$15</f>
        <v>0.67655423082639388</v>
      </c>
      <c r="AR167" s="10">
        <f>$C167/'yearly data'!$D$15*'yearly data'!AX$15</f>
        <v>1.0261186514050464</v>
      </c>
      <c r="AS167" s="10">
        <f>$C167/'yearly data'!$D$15*'yearly data'!AY$15</f>
        <v>0.43705053670955679</v>
      </c>
      <c r="AT167" s="10">
        <f>$C167/'yearly data'!$D$15*'yearly data'!AZ$15</f>
        <v>1.4707700670138997</v>
      </c>
      <c r="AU167" s="10">
        <f>$C167/'yearly data'!$D$15*'yearly data'!BA$15</f>
        <v>0.58526767524584122</v>
      </c>
      <c r="AV167" s="10">
        <f>$C167/'yearly data'!$D$15*'yearly data'!BB$15</f>
        <v>0.11150489345268169</v>
      </c>
      <c r="AW167" s="10">
        <f>$C167/'yearly data'!$D$15*'yearly data'!BC$15</f>
        <v>3.0973581514633804E-2</v>
      </c>
      <c r="AX167" s="10">
        <f>$C167/'yearly data'!$D$15*'yearly data'!BD$15</f>
        <v>0.61947163029267605</v>
      </c>
    </row>
    <row r="168" spans="1:50">
      <c r="A168" s="11" t="s">
        <v>77</v>
      </c>
      <c r="B168" s="5" t="s">
        <v>1</v>
      </c>
      <c r="C168" s="9">
        <f>'yearly data'!$H$15/3</f>
        <v>110.44305067044995</v>
      </c>
      <c r="D168" s="10">
        <f>$C168/'yearly data'!$D$15*'yearly data'!J$15</f>
        <v>7269.788414882727</v>
      </c>
      <c r="E168" s="10">
        <f>$C168/'yearly data'!$D$15*'yearly data'!K$15</f>
        <v>5016.1544243174212</v>
      </c>
      <c r="F168" s="10">
        <f>$C168/'yearly data'!$D$15*'yearly data'!L$15</f>
        <v>2199.1698928123956</v>
      </c>
      <c r="G168" s="10">
        <f>$C168/'yearly data'!$D$15*'yearly data'!M$15</f>
        <v>9468.9583076951221</v>
      </c>
      <c r="H168" s="10">
        <f>$C168/'yearly data'!$D$15*'yearly data'!N$15</f>
        <v>1331.7651937035628</v>
      </c>
      <c r="I168" s="10">
        <f>$C168/'yearly data'!$D$15*'yearly data'!O$15</f>
        <v>1258.9867782427973</v>
      </c>
      <c r="J168" s="10">
        <f>$C168/'yearly data'!$D$15*'yearly data'!P$15</f>
        <v>2956.7494927052917</v>
      </c>
      <c r="K168" s="10">
        <f>$C168/'yearly data'!$D$15*'yearly data'!Q$15</f>
        <v>28044.72344704948</v>
      </c>
      <c r="L168" s="10">
        <f>$C168/'yearly data'!$D$15*'yearly data'!R$15</f>
        <v>470.11816036094677</v>
      </c>
      <c r="M168" s="10">
        <f>$C168/'yearly data'!$D$15*'yearly data'!S$15</f>
        <v>597.05663841865032</v>
      </c>
      <c r="N168" s="10">
        <f>$C168/'yearly data'!$D$15*'yearly data'!T$15</f>
        <v>2636.7486906054537</v>
      </c>
      <c r="O168" s="10">
        <f>$C168/'yearly data'!$D$15*'yearly data'!U$15</f>
        <v>981.53569622122188</v>
      </c>
      <c r="P168" s="10">
        <f>$C168/'yearly data'!$D$15*'yearly data'!V$15</f>
        <v>15.304369663733784</v>
      </c>
      <c r="Q168" s="10">
        <f>$C168/'yearly data'!$D$15*'yearly data'!W$15</f>
        <v>2481.4133289799779</v>
      </c>
      <c r="R168" s="10">
        <f>$C168/'yearly data'!$D$15*'yearly data'!X$15</f>
        <v>0</v>
      </c>
      <c r="S168" s="10">
        <f>$C168/'yearly data'!$D$15*'yearly data'!Y$15</f>
        <v>1595.8235271045774</v>
      </c>
      <c r="T168" s="10">
        <f>$C168/'yearly data'!$D$15*'yearly data'!Z$15</f>
        <v>561.8341655993097</v>
      </c>
      <c r="U168" s="10">
        <f>$C168/'yearly data'!$D$15*'yearly data'!AA$15</f>
        <v>211.7794883316526</v>
      </c>
      <c r="V168" s="10">
        <f>$C168/'yearly data'!$D$15*'yearly data'!AB$15</f>
        <v>642.26286567221712</v>
      </c>
      <c r="W168" s="10">
        <f>$C168/'yearly data'!$D$15*'yearly data'!AC$15</f>
        <v>0</v>
      </c>
      <c r="X168" s="10">
        <f>$C168/'yearly data'!$D$15*'yearly data'!AD$15</f>
        <v>11051.130656296564</v>
      </c>
      <c r="Y168" s="10">
        <f>$C168/'yearly data'!$D$15*'yearly data'!AE$15</f>
        <v>1021.0868695737119</v>
      </c>
      <c r="Z168" s="10">
        <f>$C168/'yearly data'!$D$15*'yearly data'!AF$15</f>
        <v>50310.817903877498</v>
      </c>
      <c r="AA168" s="10">
        <f>$C168/'yearly data'!$D$15*'yearly data'!AG$15</f>
        <v>52901.56987582385</v>
      </c>
      <c r="AB168" s="10">
        <f>$C168/'yearly data'!$D$15*'yearly data'!AH$15</f>
        <v>85.908933759300268</v>
      </c>
      <c r="AC168" s="10">
        <f>$C168/'yearly data'!$D$15*'yearly data'!AI$15</f>
        <v>28.349948140569087</v>
      </c>
      <c r="AD168" s="10">
        <f>$C168/'yearly data'!$D$15*'yearly data'!AJ$15</f>
        <v>70.900998372639052</v>
      </c>
      <c r="AE168" s="10">
        <f>$C168/'yearly data'!$D$15*'yearly data'!AK$15</f>
        <v>29.778419316508401</v>
      </c>
      <c r="AF168" s="10">
        <f>$C168/'yearly data'!$D$15*'yearly data'!AL$15</f>
        <v>15082.918057002775</v>
      </c>
      <c r="AG168" s="10">
        <f>$C168/'yearly data'!$D$15*'yearly data'!AM$15</f>
        <v>15239.727989134715</v>
      </c>
      <c r="AH168" s="10">
        <f>$C168/'yearly data'!$D$15*'yearly data'!AN$15</f>
        <v>3.177167379905995</v>
      </c>
      <c r="AI168" s="10">
        <f>$C168/'yearly data'!$D$15*'yearly data'!AO$15</f>
        <v>1.7156703851492374</v>
      </c>
      <c r="AJ168" s="10">
        <f>$C168/'yearly data'!$D$15*'yearly data'!AP$15</f>
        <v>0.95315021397179855</v>
      </c>
      <c r="AK168" s="10">
        <f>$C168/'yearly data'!$D$15*'yearly data'!AQ$15</f>
        <v>1.0375199697539912</v>
      </c>
      <c r="AL168" s="10">
        <f>$C168/'yearly data'!$D$15*'yearly data'!AR$15</f>
        <v>0.60176158245731493</v>
      </c>
      <c r="AM168" s="10">
        <f>$C168/'yearly data'!$D$15*'yearly data'!AS$15</f>
        <v>0.22825439334587808</v>
      </c>
      <c r="AN168" s="10">
        <f>$C168/'yearly data'!$D$15*'yearly data'!AT$15</f>
        <v>1.1790483348588947</v>
      </c>
      <c r="AO168" s="10">
        <f>$C168/'yearly data'!$D$15*'yearly data'!AU$15</f>
        <v>4.2108869102103377</v>
      </c>
      <c r="AP168" s="10">
        <f>$C168/'yearly data'!$D$15*'yearly data'!AV$15</f>
        <v>0.42652331943403088</v>
      </c>
      <c r="AQ168" s="10">
        <f>$C168/'yearly data'!$D$15*'yearly data'!AW$15</f>
        <v>0.67655423082639388</v>
      </c>
      <c r="AR168" s="10">
        <f>$C168/'yearly data'!$D$15*'yearly data'!AX$15</f>
        <v>1.0261186514050464</v>
      </c>
      <c r="AS168" s="10">
        <f>$C168/'yearly data'!$D$15*'yearly data'!AY$15</f>
        <v>0.43705053670955679</v>
      </c>
      <c r="AT168" s="10">
        <f>$C168/'yearly data'!$D$15*'yearly data'!AZ$15</f>
        <v>1.4707700670138997</v>
      </c>
      <c r="AU168" s="10">
        <f>$C168/'yearly data'!$D$15*'yearly data'!BA$15</f>
        <v>0.58526767524584122</v>
      </c>
      <c r="AV168" s="10">
        <f>$C168/'yearly data'!$D$15*'yearly data'!BB$15</f>
        <v>0.11150489345268169</v>
      </c>
      <c r="AW168" s="10">
        <f>$C168/'yearly data'!$D$15*'yearly data'!BC$15</f>
        <v>3.0973581514633804E-2</v>
      </c>
      <c r="AX168" s="10">
        <f>$C168/'yearly data'!$D$15*'yearly data'!BD$15</f>
        <v>0.61947163029267605</v>
      </c>
    </row>
    <row r="169" spans="1:50">
      <c r="A169" s="11" t="s">
        <v>78</v>
      </c>
      <c r="B169" s="5" t="s">
        <v>1</v>
      </c>
      <c r="C169" s="9">
        <f>'yearly data'!$H$15/3</f>
        <v>110.44305067044995</v>
      </c>
      <c r="D169" s="10">
        <f>$C169/'yearly data'!$D$15*'yearly data'!J$15</f>
        <v>7269.788414882727</v>
      </c>
      <c r="E169" s="10">
        <f>$C169/'yearly data'!$D$15*'yearly data'!K$15</f>
        <v>5016.1544243174212</v>
      </c>
      <c r="F169" s="10">
        <f>$C169/'yearly data'!$D$15*'yearly data'!L$15</f>
        <v>2199.1698928123956</v>
      </c>
      <c r="G169" s="10">
        <f>$C169/'yearly data'!$D$15*'yearly data'!M$15</f>
        <v>9468.9583076951221</v>
      </c>
      <c r="H169" s="10">
        <f>$C169/'yearly data'!$D$15*'yearly data'!N$15</f>
        <v>1331.7651937035628</v>
      </c>
      <c r="I169" s="10">
        <f>$C169/'yearly data'!$D$15*'yearly data'!O$15</f>
        <v>1258.9867782427973</v>
      </c>
      <c r="J169" s="10">
        <f>$C169/'yearly data'!$D$15*'yearly data'!P$15</f>
        <v>2956.7494927052917</v>
      </c>
      <c r="K169" s="10">
        <f>$C169/'yearly data'!$D$15*'yearly data'!Q$15</f>
        <v>28044.72344704948</v>
      </c>
      <c r="L169" s="10">
        <f>$C169/'yearly data'!$D$15*'yearly data'!R$15</f>
        <v>470.11816036094677</v>
      </c>
      <c r="M169" s="10">
        <f>$C169/'yearly data'!$D$15*'yearly data'!S$15</f>
        <v>597.05663841865032</v>
      </c>
      <c r="N169" s="10">
        <f>$C169/'yearly data'!$D$15*'yearly data'!T$15</f>
        <v>2636.7486906054537</v>
      </c>
      <c r="O169" s="10">
        <f>$C169/'yearly data'!$D$15*'yearly data'!U$15</f>
        <v>981.53569622122188</v>
      </c>
      <c r="P169" s="10">
        <f>$C169/'yearly data'!$D$15*'yearly data'!V$15</f>
        <v>15.304369663733784</v>
      </c>
      <c r="Q169" s="10">
        <f>$C169/'yearly data'!$D$15*'yearly data'!W$15</f>
        <v>2481.4133289799779</v>
      </c>
      <c r="R169" s="10">
        <f>$C169/'yearly data'!$D$15*'yearly data'!X$15</f>
        <v>0</v>
      </c>
      <c r="S169" s="10">
        <f>$C169/'yearly data'!$D$15*'yearly data'!Y$15</f>
        <v>1595.8235271045774</v>
      </c>
      <c r="T169" s="10">
        <f>$C169/'yearly data'!$D$15*'yearly data'!Z$15</f>
        <v>561.8341655993097</v>
      </c>
      <c r="U169" s="10">
        <f>$C169/'yearly data'!$D$15*'yearly data'!AA$15</f>
        <v>211.7794883316526</v>
      </c>
      <c r="V169" s="10">
        <f>$C169/'yearly data'!$D$15*'yearly data'!AB$15</f>
        <v>642.26286567221712</v>
      </c>
      <c r="W169" s="10">
        <f>$C169/'yearly data'!$D$15*'yearly data'!AC$15</f>
        <v>0</v>
      </c>
      <c r="X169" s="10">
        <f>$C169/'yearly data'!$D$15*'yearly data'!AD$15</f>
        <v>11051.130656296564</v>
      </c>
      <c r="Y169" s="10">
        <f>$C169/'yearly data'!$D$15*'yearly data'!AE$15</f>
        <v>1021.0868695737119</v>
      </c>
      <c r="Z169" s="10">
        <f>$C169/'yearly data'!$D$15*'yearly data'!AF$15</f>
        <v>50310.817903877498</v>
      </c>
      <c r="AA169" s="10">
        <f>$C169/'yearly data'!$D$15*'yearly data'!AG$15</f>
        <v>52901.56987582385</v>
      </c>
      <c r="AB169" s="10">
        <f>$C169/'yearly data'!$D$15*'yearly data'!AH$15</f>
        <v>85.908933759300268</v>
      </c>
      <c r="AC169" s="10">
        <f>$C169/'yearly data'!$D$15*'yearly data'!AI$15</f>
        <v>28.349948140569087</v>
      </c>
      <c r="AD169" s="10">
        <f>$C169/'yearly data'!$D$15*'yearly data'!AJ$15</f>
        <v>70.900998372639052</v>
      </c>
      <c r="AE169" s="10">
        <f>$C169/'yearly data'!$D$15*'yearly data'!AK$15</f>
        <v>29.778419316508401</v>
      </c>
      <c r="AF169" s="10">
        <f>$C169/'yearly data'!$D$15*'yearly data'!AL$15</f>
        <v>15082.918057002775</v>
      </c>
      <c r="AG169" s="10">
        <f>$C169/'yearly data'!$D$15*'yearly data'!AM$15</f>
        <v>15239.727989134715</v>
      </c>
      <c r="AH169" s="10">
        <f>$C169/'yearly data'!$D$15*'yearly data'!AN$15</f>
        <v>3.177167379905995</v>
      </c>
      <c r="AI169" s="10">
        <f>$C169/'yearly data'!$D$15*'yearly data'!AO$15</f>
        <v>1.7156703851492374</v>
      </c>
      <c r="AJ169" s="10">
        <f>$C169/'yearly data'!$D$15*'yearly data'!AP$15</f>
        <v>0.95315021397179855</v>
      </c>
      <c r="AK169" s="10">
        <f>$C169/'yearly data'!$D$15*'yearly data'!AQ$15</f>
        <v>1.0375199697539912</v>
      </c>
      <c r="AL169" s="10">
        <f>$C169/'yearly data'!$D$15*'yearly data'!AR$15</f>
        <v>0.60176158245731493</v>
      </c>
      <c r="AM169" s="10">
        <f>$C169/'yearly data'!$D$15*'yearly data'!AS$15</f>
        <v>0.22825439334587808</v>
      </c>
      <c r="AN169" s="10">
        <f>$C169/'yearly data'!$D$15*'yearly data'!AT$15</f>
        <v>1.1790483348588947</v>
      </c>
      <c r="AO169" s="10">
        <f>$C169/'yearly data'!$D$15*'yearly data'!AU$15</f>
        <v>4.2108869102103377</v>
      </c>
      <c r="AP169" s="10">
        <f>$C169/'yearly data'!$D$15*'yearly data'!AV$15</f>
        <v>0.42652331943403088</v>
      </c>
      <c r="AQ169" s="10">
        <f>$C169/'yearly data'!$D$15*'yearly data'!AW$15</f>
        <v>0.67655423082639388</v>
      </c>
      <c r="AR169" s="10">
        <f>$C169/'yearly data'!$D$15*'yearly data'!AX$15</f>
        <v>1.0261186514050464</v>
      </c>
      <c r="AS169" s="10">
        <f>$C169/'yearly data'!$D$15*'yearly data'!AY$15</f>
        <v>0.43705053670955679</v>
      </c>
      <c r="AT169" s="10">
        <f>$C169/'yearly data'!$D$15*'yearly data'!AZ$15</f>
        <v>1.4707700670138997</v>
      </c>
      <c r="AU169" s="10">
        <f>$C169/'yearly data'!$D$15*'yearly data'!BA$15</f>
        <v>0.58526767524584122</v>
      </c>
      <c r="AV169" s="10">
        <f>$C169/'yearly data'!$D$15*'yearly data'!BB$15</f>
        <v>0.11150489345268169</v>
      </c>
      <c r="AW169" s="10">
        <f>$C169/'yearly data'!$D$15*'yearly data'!BC$15</f>
        <v>3.0973581514633804E-2</v>
      </c>
      <c r="AX169" s="10">
        <f>$C169/'yearly data'!$D$15*'yearly data'!BD$15</f>
        <v>0.61947163029267605</v>
      </c>
    </row>
    <row r="170" spans="1:50">
      <c r="A170" s="11" t="s">
        <v>79</v>
      </c>
      <c r="B170" s="5" t="s">
        <v>1</v>
      </c>
      <c r="C170" s="9">
        <f>'yearly data'!$E$16/3</f>
        <v>106.47901953646401</v>
      </c>
      <c r="D170" s="10">
        <f>$C170/'yearly data'!$D$16*'yearly data'!J$16</f>
        <v>6580.8011234272299</v>
      </c>
      <c r="E170" s="10">
        <f>$C170/'yearly data'!$D$16*'yearly data'!K$16</f>
        <v>4738.1765447360604</v>
      </c>
      <c r="F170" s="10">
        <f>$C170/'yearly data'!$D$16*'yearly data'!L$16</f>
        <v>1991.9117278761616</v>
      </c>
      <c r="G170" s="10">
        <f>$C170/'yearly data'!$D$16*'yearly data'!M$16</f>
        <v>8572.7128513033913</v>
      </c>
      <c r="H170" s="10">
        <f>$C170/'yearly data'!$D$16*'yearly data'!N$16</f>
        <v>1183.6394856426871</v>
      </c>
      <c r="I170" s="10">
        <f>$C170/'yearly data'!$D$16*'yearly data'!O$16</f>
        <v>968.58358177428522</v>
      </c>
      <c r="J170" s="10">
        <f>$C170/'yearly data'!$D$16*'yearly data'!P$16</f>
        <v>2606.1496355720205</v>
      </c>
      <c r="K170" s="10">
        <f>$C170/'yearly data'!$D$16*'yearly data'!Q$16</f>
        <v>25369.309927476123</v>
      </c>
      <c r="L170" s="10">
        <f>$C170/'yearly data'!$D$16*'yearly data'!R$16</f>
        <v>555.46203566402903</v>
      </c>
      <c r="M170" s="10">
        <f>$C170/'yearly data'!$D$16*'yearly data'!S$16</f>
        <v>585.21315255419984</v>
      </c>
      <c r="N170" s="10">
        <f>$C170/'yearly data'!$D$16*'yearly data'!T$16</f>
        <v>2200.1134181540633</v>
      </c>
      <c r="O170" s="10">
        <f>$C170/'yearly data'!$D$16*'yearly data'!U$16</f>
        <v>910.81471125743701</v>
      </c>
      <c r="P170" s="10">
        <f>$C170/'yearly data'!$D$16*'yearly data'!V$16</f>
        <v>42.637434637628061</v>
      </c>
      <c r="Q170" s="10">
        <f>$C170/'yearly data'!$D$16*'yearly data'!W$16</f>
        <v>2334.8568241472676</v>
      </c>
      <c r="R170" s="10">
        <f>$C170/'yearly data'!$D$16*'yearly data'!X$16</f>
        <v>0</v>
      </c>
      <c r="S170" s="10">
        <f>$C170/'yearly data'!$D$16*'yearly data'!Y$16</f>
        <v>1488.3053177672346</v>
      </c>
      <c r="T170" s="10">
        <f>$C170/'yearly data'!$D$16*'yearly data'!Z$16</f>
        <v>528.40506053197373</v>
      </c>
      <c r="U170" s="10">
        <f>$C170/'yearly data'!$D$16*'yearly data'!AA$16</f>
        <v>187.42114098184877</v>
      </c>
      <c r="V170" s="10">
        <f>$C170/'yearly data'!$D$16*'yearly data'!AB$16</f>
        <v>616.86931821205781</v>
      </c>
      <c r="W170" s="10">
        <f>$C170/'yearly data'!$D$16*'yearly data'!AC$16</f>
        <v>0</v>
      </c>
      <c r="X170" s="10">
        <f>$C170/'yearly data'!$D$16*'yearly data'!AD$16</f>
        <v>11089.599231271965</v>
      </c>
      <c r="Y170" s="10">
        <f>$C170/'yearly data'!$D$16*'yearly data'!AE$16</f>
        <v>1004.2512452705138</v>
      </c>
      <c r="Z170" s="10">
        <f>$C170/'yearly data'!$D$16*'yearly data'!AF$16</f>
        <v>46913.25881792634</v>
      </c>
      <c r="AA170" s="10">
        <f>$C170/'yearly data'!$D$16*'yearly data'!AG$16</f>
        <v>49065.481885343317</v>
      </c>
      <c r="AB170" s="10">
        <f>$C170/'yearly data'!$D$16*'yearly data'!AH$16</f>
        <v>78.800344780569077</v>
      </c>
      <c r="AC170" s="10">
        <f>$C170/'yearly data'!$D$16*'yearly data'!AI$16</f>
        <v>22.852099986365033</v>
      </c>
      <c r="AD170" s="10">
        <f>$C170/'yearly data'!$D$16*'yearly data'!AJ$16</f>
        <v>75.112408084717245</v>
      </c>
      <c r="AE170" s="10">
        <f>$C170/'yearly data'!$D$16*'yearly data'!AK$16</f>
        <v>33.80058363812276</v>
      </c>
      <c r="AF170" s="10">
        <f>$C170/'yearly data'!$D$16*'yearly data'!AL$16</f>
        <v>15987.496121217093</v>
      </c>
      <c r="AG170" s="10">
        <f>$C170/'yearly data'!$D$16*'yearly data'!AM$16</f>
        <v>16141.408874082379</v>
      </c>
      <c r="AH170" s="10">
        <f>$C170/'yearly data'!$D$16*'yearly data'!AN$16</f>
        <v>2.981384813208777</v>
      </c>
      <c r="AI170" s="10">
        <f>$C170/'yearly data'!$D$16*'yearly data'!AO$16</f>
        <v>1.6099477991327396</v>
      </c>
      <c r="AJ170" s="10">
        <f>$C170/'yearly data'!$D$16*'yearly data'!AP$16</f>
        <v>0.89441544396263295</v>
      </c>
      <c r="AK170" s="10">
        <f>$C170/'yearly data'!$D$16*'yearly data'!AQ$16</f>
        <v>1.0994475557015755</v>
      </c>
      <c r="AL170" s="10">
        <f>$C170/'yearly data'!$D$16*'yearly data'!AR$16</f>
        <v>0.60469615563586654</v>
      </c>
      <c r="AM170" s="10">
        <f>$C170/'yearly data'!$D$16*'yearly data'!AS$16</f>
        <v>0.24187846225434662</v>
      </c>
      <c r="AN170" s="10">
        <f>$C170/'yearly data'!$D$16*'yearly data'!AT$16</f>
        <v>1.1426330632948984</v>
      </c>
      <c r="AO170" s="10">
        <f>$C170/'yearly data'!$D$16*'yearly data'!AU$16</f>
        <v>4.0808323689103521</v>
      </c>
      <c r="AP170" s="10">
        <f>$C170/'yearly data'!$D$16*'yearly data'!AV$16</f>
        <v>0.40940389461560167</v>
      </c>
      <c r="AQ170" s="10">
        <f>$C170/'yearly data'!$D$16*'yearly data'!AW$16</f>
        <v>0.64712228503756397</v>
      </c>
      <c r="AR170" s="10">
        <f>$C170/'yearly data'!$D$16*'yearly data'!AX$16</f>
        <v>0.88153903114811005</v>
      </c>
      <c r="AS170" s="10">
        <f>$C170/'yearly data'!$D$16*'yearly data'!AY$16</f>
        <v>0.43911869341834697</v>
      </c>
      <c r="AT170" s="10">
        <f>$C170/'yearly data'!$D$16*'yearly data'!AZ$16</f>
        <v>1.320657724566457</v>
      </c>
      <c r="AU170" s="10">
        <f>$C170/'yearly data'!$D$16*'yearly data'!BA$16</f>
        <v>0.44902362635259541</v>
      </c>
      <c r="AV170" s="10">
        <f>$C170/'yearly data'!$D$16*'yearly data'!BB$16</f>
        <v>0.12628789491166745</v>
      </c>
      <c r="AW170" s="10">
        <f>$C170/'yearly data'!$D$16*'yearly data'!BC$16</f>
        <v>3.536061057526689E-2</v>
      </c>
      <c r="AX170" s="10">
        <f>$C170/'yearly data'!$D$16*'yearly data'!BD$16</f>
        <v>0.50515157964666979</v>
      </c>
    </row>
    <row r="171" spans="1:50">
      <c r="A171" s="11" t="s">
        <v>80</v>
      </c>
      <c r="B171" s="5" t="s">
        <v>1</v>
      </c>
      <c r="C171" s="9">
        <f>'yearly data'!$E$16/3</f>
        <v>106.47901953646401</v>
      </c>
      <c r="D171" s="10">
        <f>$C171/'yearly data'!$D$16*'yearly data'!J$16</f>
        <v>6580.8011234272299</v>
      </c>
      <c r="E171" s="10">
        <f>$C171/'yearly data'!$D$16*'yearly data'!K$16</f>
        <v>4738.1765447360604</v>
      </c>
      <c r="F171" s="10">
        <f>$C171/'yearly data'!$D$16*'yearly data'!L$16</f>
        <v>1991.9117278761616</v>
      </c>
      <c r="G171" s="10">
        <f>$C171/'yearly data'!$D$16*'yearly data'!M$16</f>
        <v>8572.7128513033913</v>
      </c>
      <c r="H171" s="10">
        <f>$C171/'yearly data'!$D$16*'yearly data'!N$16</f>
        <v>1183.6394856426871</v>
      </c>
      <c r="I171" s="10">
        <f>$C171/'yearly data'!$D$16*'yearly data'!O$16</f>
        <v>968.58358177428522</v>
      </c>
      <c r="J171" s="10">
        <f>$C171/'yearly data'!$D$16*'yearly data'!P$16</f>
        <v>2606.1496355720205</v>
      </c>
      <c r="K171" s="10">
        <f>$C171/'yearly data'!$D$16*'yearly data'!Q$16</f>
        <v>25369.309927476123</v>
      </c>
      <c r="L171" s="10">
        <f>$C171/'yearly data'!$D$16*'yearly data'!R$16</f>
        <v>555.46203566402903</v>
      </c>
      <c r="M171" s="10">
        <f>$C171/'yearly data'!$D$16*'yearly data'!S$16</f>
        <v>585.21315255419984</v>
      </c>
      <c r="N171" s="10">
        <f>$C171/'yearly data'!$D$16*'yearly data'!T$16</f>
        <v>2200.1134181540633</v>
      </c>
      <c r="O171" s="10">
        <f>$C171/'yearly data'!$D$16*'yearly data'!U$16</f>
        <v>910.81471125743701</v>
      </c>
      <c r="P171" s="10">
        <f>$C171/'yearly data'!$D$16*'yearly data'!V$16</f>
        <v>42.637434637628061</v>
      </c>
      <c r="Q171" s="10">
        <f>$C171/'yearly data'!$D$16*'yearly data'!W$16</f>
        <v>2334.8568241472676</v>
      </c>
      <c r="R171" s="10">
        <f>$C171/'yearly data'!$D$16*'yearly data'!X$16</f>
        <v>0</v>
      </c>
      <c r="S171" s="10">
        <f>$C171/'yearly data'!$D$16*'yearly data'!Y$16</f>
        <v>1488.3053177672346</v>
      </c>
      <c r="T171" s="10">
        <f>$C171/'yearly data'!$D$16*'yearly data'!Z$16</f>
        <v>528.40506053197373</v>
      </c>
      <c r="U171" s="10">
        <f>$C171/'yearly data'!$D$16*'yearly data'!AA$16</f>
        <v>187.42114098184877</v>
      </c>
      <c r="V171" s="10">
        <f>$C171/'yearly data'!$D$16*'yearly data'!AB$16</f>
        <v>616.86931821205781</v>
      </c>
      <c r="W171" s="10">
        <f>$C171/'yearly data'!$D$16*'yearly data'!AC$16</f>
        <v>0</v>
      </c>
      <c r="X171" s="10">
        <f>$C171/'yearly data'!$D$16*'yearly data'!AD$16</f>
        <v>11089.599231271965</v>
      </c>
      <c r="Y171" s="10">
        <f>$C171/'yearly data'!$D$16*'yearly data'!AE$16</f>
        <v>1004.2512452705138</v>
      </c>
      <c r="Z171" s="10">
        <f>$C171/'yearly data'!$D$16*'yearly data'!AF$16</f>
        <v>46913.25881792634</v>
      </c>
      <c r="AA171" s="10">
        <f>$C171/'yearly data'!$D$16*'yearly data'!AG$16</f>
        <v>49065.481885343317</v>
      </c>
      <c r="AB171" s="10">
        <f>$C171/'yearly data'!$D$16*'yearly data'!AH$16</f>
        <v>78.800344780569077</v>
      </c>
      <c r="AC171" s="10">
        <f>$C171/'yearly data'!$D$16*'yearly data'!AI$16</f>
        <v>22.852099986365033</v>
      </c>
      <c r="AD171" s="10">
        <f>$C171/'yearly data'!$D$16*'yearly data'!AJ$16</f>
        <v>75.112408084717245</v>
      </c>
      <c r="AE171" s="10">
        <f>$C171/'yearly data'!$D$16*'yearly data'!AK$16</f>
        <v>33.80058363812276</v>
      </c>
      <c r="AF171" s="10">
        <f>$C171/'yearly data'!$D$16*'yearly data'!AL$16</f>
        <v>15987.496121217093</v>
      </c>
      <c r="AG171" s="10">
        <f>$C171/'yearly data'!$D$16*'yearly data'!AM$16</f>
        <v>16141.408874082379</v>
      </c>
      <c r="AH171" s="10">
        <f>$C171/'yearly data'!$D$16*'yearly data'!AN$16</f>
        <v>2.981384813208777</v>
      </c>
      <c r="AI171" s="10">
        <f>$C171/'yearly data'!$D$16*'yearly data'!AO$16</f>
        <v>1.6099477991327396</v>
      </c>
      <c r="AJ171" s="10">
        <f>$C171/'yearly data'!$D$16*'yearly data'!AP$16</f>
        <v>0.89441544396263295</v>
      </c>
      <c r="AK171" s="10">
        <f>$C171/'yearly data'!$D$16*'yearly data'!AQ$16</f>
        <v>1.0994475557015755</v>
      </c>
      <c r="AL171" s="10">
        <f>$C171/'yearly data'!$D$16*'yearly data'!AR$16</f>
        <v>0.60469615563586654</v>
      </c>
      <c r="AM171" s="10">
        <f>$C171/'yearly data'!$D$16*'yearly data'!AS$16</f>
        <v>0.24187846225434662</v>
      </c>
      <c r="AN171" s="10">
        <f>$C171/'yearly data'!$D$16*'yearly data'!AT$16</f>
        <v>1.1426330632948984</v>
      </c>
      <c r="AO171" s="10">
        <f>$C171/'yearly data'!$D$16*'yearly data'!AU$16</f>
        <v>4.0808323689103521</v>
      </c>
      <c r="AP171" s="10">
        <f>$C171/'yearly data'!$D$16*'yearly data'!AV$16</f>
        <v>0.40940389461560167</v>
      </c>
      <c r="AQ171" s="10">
        <f>$C171/'yearly data'!$D$16*'yearly data'!AW$16</f>
        <v>0.64712228503756397</v>
      </c>
      <c r="AR171" s="10">
        <f>$C171/'yearly data'!$D$16*'yearly data'!AX$16</f>
        <v>0.88153903114811005</v>
      </c>
      <c r="AS171" s="10">
        <f>$C171/'yearly data'!$D$16*'yearly data'!AY$16</f>
        <v>0.43911869341834697</v>
      </c>
      <c r="AT171" s="10">
        <f>$C171/'yearly data'!$D$16*'yearly data'!AZ$16</f>
        <v>1.320657724566457</v>
      </c>
      <c r="AU171" s="10">
        <f>$C171/'yearly data'!$D$16*'yearly data'!BA$16</f>
        <v>0.44902362635259541</v>
      </c>
      <c r="AV171" s="10">
        <f>$C171/'yearly data'!$D$16*'yearly data'!BB$16</f>
        <v>0.12628789491166745</v>
      </c>
      <c r="AW171" s="10">
        <f>$C171/'yearly data'!$D$16*'yearly data'!BC$16</f>
        <v>3.536061057526689E-2</v>
      </c>
      <c r="AX171" s="10">
        <f>$C171/'yearly data'!$D$16*'yearly data'!BD$16</f>
        <v>0.50515157964666979</v>
      </c>
    </row>
    <row r="172" spans="1:50">
      <c r="A172" s="11" t="s">
        <v>81</v>
      </c>
      <c r="B172" s="5" t="s">
        <v>1</v>
      </c>
      <c r="C172" s="9">
        <f>'yearly data'!$E$16/3</f>
        <v>106.47901953646401</v>
      </c>
      <c r="D172" s="10">
        <f>$C172/'yearly data'!$D$16*'yearly data'!J$16</f>
        <v>6580.8011234272299</v>
      </c>
      <c r="E172" s="10">
        <f>$C172/'yearly data'!$D$16*'yearly data'!K$16</f>
        <v>4738.1765447360604</v>
      </c>
      <c r="F172" s="10">
        <f>$C172/'yearly data'!$D$16*'yearly data'!L$16</f>
        <v>1991.9117278761616</v>
      </c>
      <c r="G172" s="10">
        <f>$C172/'yearly data'!$D$16*'yearly data'!M$16</f>
        <v>8572.7128513033913</v>
      </c>
      <c r="H172" s="10">
        <f>$C172/'yearly data'!$D$16*'yearly data'!N$16</f>
        <v>1183.6394856426871</v>
      </c>
      <c r="I172" s="10">
        <f>$C172/'yearly data'!$D$16*'yearly data'!O$16</f>
        <v>968.58358177428522</v>
      </c>
      <c r="J172" s="10">
        <f>$C172/'yearly data'!$D$16*'yearly data'!P$16</f>
        <v>2606.1496355720205</v>
      </c>
      <c r="K172" s="10">
        <f>$C172/'yearly data'!$D$16*'yearly data'!Q$16</f>
        <v>25369.309927476123</v>
      </c>
      <c r="L172" s="10">
        <f>$C172/'yearly data'!$D$16*'yearly data'!R$16</f>
        <v>555.46203566402903</v>
      </c>
      <c r="M172" s="10">
        <f>$C172/'yearly data'!$D$16*'yearly data'!S$16</f>
        <v>585.21315255419984</v>
      </c>
      <c r="N172" s="10">
        <f>$C172/'yearly data'!$D$16*'yearly data'!T$16</f>
        <v>2200.1134181540633</v>
      </c>
      <c r="O172" s="10">
        <f>$C172/'yearly data'!$D$16*'yearly data'!U$16</f>
        <v>910.81471125743701</v>
      </c>
      <c r="P172" s="10">
        <f>$C172/'yearly data'!$D$16*'yearly data'!V$16</f>
        <v>42.637434637628061</v>
      </c>
      <c r="Q172" s="10">
        <f>$C172/'yearly data'!$D$16*'yearly data'!W$16</f>
        <v>2334.8568241472676</v>
      </c>
      <c r="R172" s="10">
        <f>$C172/'yearly data'!$D$16*'yearly data'!X$16</f>
        <v>0</v>
      </c>
      <c r="S172" s="10">
        <f>$C172/'yearly data'!$D$16*'yearly data'!Y$16</f>
        <v>1488.3053177672346</v>
      </c>
      <c r="T172" s="10">
        <f>$C172/'yearly data'!$D$16*'yearly data'!Z$16</f>
        <v>528.40506053197373</v>
      </c>
      <c r="U172" s="10">
        <f>$C172/'yearly data'!$D$16*'yearly data'!AA$16</f>
        <v>187.42114098184877</v>
      </c>
      <c r="V172" s="10">
        <f>$C172/'yearly data'!$D$16*'yearly data'!AB$16</f>
        <v>616.86931821205781</v>
      </c>
      <c r="W172" s="10">
        <f>$C172/'yearly data'!$D$16*'yearly data'!AC$16</f>
        <v>0</v>
      </c>
      <c r="X172" s="10">
        <f>$C172/'yearly data'!$D$16*'yearly data'!AD$16</f>
        <v>11089.599231271965</v>
      </c>
      <c r="Y172" s="10">
        <f>$C172/'yearly data'!$D$16*'yearly data'!AE$16</f>
        <v>1004.2512452705138</v>
      </c>
      <c r="Z172" s="10">
        <f>$C172/'yearly data'!$D$16*'yearly data'!AF$16</f>
        <v>46913.25881792634</v>
      </c>
      <c r="AA172" s="10">
        <f>$C172/'yearly data'!$D$16*'yearly data'!AG$16</f>
        <v>49065.481885343317</v>
      </c>
      <c r="AB172" s="10">
        <f>$C172/'yearly data'!$D$16*'yearly data'!AH$16</f>
        <v>78.800344780569077</v>
      </c>
      <c r="AC172" s="10">
        <f>$C172/'yearly data'!$D$16*'yearly data'!AI$16</f>
        <v>22.852099986365033</v>
      </c>
      <c r="AD172" s="10">
        <f>$C172/'yearly data'!$D$16*'yearly data'!AJ$16</f>
        <v>75.112408084717245</v>
      </c>
      <c r="AE172" s="10">
        <f>$C172/'yearly data'!$D$16*'yearly data'!AK$16</f>
        <v>33.80058363812276</v>
      </c>
      <c r="AF172" s="10">
        <f>$C172/'yearly data'!$D$16*'yearly data'!AL$16</f>
        <v>15987.496121217093</v>
      </c>
      <c r="AG172" s="10">
        <f>$C172/'yearly data'!$D$16*'yearly data'!AM$16</f>
        <v>16141.408874082379</v>
      </c>
      <c r="AH172" s="10">
        <f>$C172/'yearly data'!$D$16*'yearly data'!AN$16</f>
        <v>2.981384813208777</v>
      </c>
      <c r="AI172" s="10">
        <f>$C172/'yearly data'!$D$16*'yearly data'!AO$16</f>
        <v>1.6099477991327396</v>
      </c>
      <c r="AJ172" s="10">
        <f>$C172/'yearly data'!$D$16*'yearly data'!AP$16</f>
        <v>0.89441544396263295</v>
      </c>
      <c r="AK172" s="10">
        <f>$C172/'yearly data'!$D$16*'yearly data'!AQ$16</f>
        <v>1.0994475557015755</v>
      </c>
      <c r="AL172" s="10">
        <f>$C172/'yearly data'!$D$16*'yearly data'!AR$16</f>
        <v>0.60469615563586654</v>
      </c>
      <c r="AM172" s="10">
        <f>$C172/'yearly data'!$D$16*'yearly data'!AS$16</f>
        <v>0.24187846225434662</v>
      </c>
      <c r="AN172" s="10">
        <f>$C172/'yearly data'!$D$16*'yearly data'!AT$16</f>
        <v>1.1426330632948984</v>
      </c>
      <c r="AO172" s="10">
        <f>$C172/'yearly data'!$D$16*'yearly data'!AU$16</f>
        <v>4.0808323689103521</v>
      </c>
      <c r="AP172" s="10">
        <f>$C172/'yearly data'!$D$16*'yearly data'!AV$16</f>
        <v>0.40940389461560167</v>
      </c>
      <c r="AQ172" s="10">
        <f>$C172/'yearly data'!$D$16*'yearly data'!AW$16</f>
        <v>0.64712228503756397</v>
      </c>
      <c r="AR172" s="10">
        <f>$C172/'yearly data'!$D$16*'yearly data'!AX$16</f>
        <v>0.88153903114811005</v>
      </c>
      <c r="AS172" s="10">
        <f>$C172/'yearly data'!$D$16*'yearly data'!AY$16</f>
        <v>0.43911869341834697</v>
      </c>
      <c r="AT172" s="10">
        <f>$C172/'yearly data'!$D$16*'yearly data'!AZ$16</f>
        <v>1.320657724566457</v>
      </c>
      <c r="AU172" s="10">
        <f>$C172/'yearly data'!$D$16*'yearly data'!BA$16</f>
        <v>0.44902362635259541</v>
      </c>
      <c r="AV172" s="10">
        <f>$C172/'yearly data'!$D$16*'yearly data'!BB$16</f>
        <v>0.12628789491166745</v>
      </c>
      <c r="AW172" s="10">
        <f>$C172/'yearly data'!$D$16*'yearly data'!BC$16</f>
        <v>3.536061057526689E-2</v>
      </c>
      <c r="AX172" s="10">
        <f>$C172/'yearly data'!$D$16*'yearly data'!BD$16</f>
        <v>0.50515157964666979</v>
      </c>
    </row>
    <row r="173" spans="1:50">
      <c r="A173" s="11" t="s">
        <v>82</v>
      </c>
      <c r="B173" s="5" t="s">
        <v>1</v>
      </c>
      <c r="C173" s="9">
        <f>'yearly data'!$F$16/3</f>
        <v>100.99264652348016</v>
      </c>
      <c r="D173" s="10">
        <f>$C173/'yearly data'!$D$16*'yearly data'!J$16</f>
        <v>6241.7227787490019</v>
      </c>
      <c r="E173" s="10">
        <f>$C173/'yearly data'!$D$16*'yearly data'!K$16</f>
        <v>4494.0401501772176</v>
      </c>
      <c r="F173" s="10">
        <f>$C173/'yearly data'!$D$16*'yearly data'!L$16</f>
        <v>1889.2776991666528</v>
      </c>
      <c r="G173" s="10">
        <f>$C173/'yearly data'!$D$16*'yearly data'!M$16</f>
        <v>8131.0004779156552</v>
      </c>
      <c r="H173" s="10">
        <f>$C173/'yearly data'!$D$16*'yearly data'!N$16</f>
        <v>1122.6519994749706</v>
      </c>
      <c r="I173" s="10">
        <f>$C173/'yearly data'!$D$16*'yearly data'!O$16</f>
        <v>918.67693493438014</v>
      </c>
      <c r="J173" s="10">
        <f>$C173/'yearly data'!$D$16*'yearly data'!P$16</f>
        <v>2471.866759089452</v>
      </c>
      <c r="K173" s="10">
        <f>$C173/'yearly data'!$D$16*'yearly data'!Q$16</f>
        <v>24062.146338347997</v>
      </c>
      <c r="L173" s="10">
        <f>$C173/'yearly data'!$D$16*'yearly data'!R$16</f>
        <v>526.8416376225108</v>
      </c>
      <c r="M173" s="10">
        <f>$C173/'yearly data'!$D$16*'yearly data'!S$16</f>
        <v>555.05981661070871</v>
      </c>
      <c r="N173" s="10">
        <f>$C173/'yearly data'!$D$16*'yearly data'!T$16</f>
        <v>2086.7517161454302</v>
      </c>
      <c r="O173" s="10">
        <f>$C173/'yearly data'!$D$16*'yearly data'!U$16</f>
        <v>863.88462800324044</v>
      </c>
      <c r="P173" s="10">
        <f>$C173/'yearly data'!$D$16*'yearly data'!V$16</f>
        <v>40.440524187502845</v>
      </c>
      <c r="Q173" s="10">
        <f>$C173/'yearly data'!$D$16*'yearly data'!W$16</f>
        <v>2214.5524155891485</v>
      </c>
      <c r="R173" s="10">
        <f>$C173/'yearly data'!$D$16*'yearly data'!X$16</f>
        <v>0</v>
      </c>
      <c r="S173" s="10">
        <f>$C173/'yearly data'!$D$16*'yearly data'!Y$16</f>
        <v>1411.6198057666077</v>
      </c>
      <c r="T173" s="10">
        <f>$C173/'yearly data'!$D$16*'yearly data'!Z$16</f>
        <v>501.1787836875111</v>
      </c>
      <c r="U173" s="10">
        <f>$C173/'yearly data'!$D$16*'yearly data'!AA$16</f>
        <v>177.76419359050539</v>
      </c>
      <c r="V173" s="10">
        <f>$C173/'yearly data'!$D$16*'yearly data'!AB$16</f>
        <v>585.08488598578822</v>
      </c>
      <c r="W173" s="10">
        <f>$C173/'yearly data'!$D$16*'yearly data'!AC$16</f>
        <v>0</v>
      </c>
      <c r="X173" s="10">
        <f>$C173/'yearly data'!$D$16*'yearly data'!AD$16</f>
        <v>10518.20330546311</v>
      </c>
      <c r="Y173" s="10">
        <f>$C173/'yearly data'!$D$16*'yearly data'!AE$16</f>
        <v>952.50680815705266</v>
      </c>
      <c r="Z173" s="10">
        <f>$C173/'yearly data'!$D$16*'yearly data'!AF$16</f>
        <v>44496.034859157116</v>
      </c>
      <c r="AA173" s="10">
        <f>$C173/'yearly data'!$D$16*'yearly data'!AG$16</f>
        <v>46537.363793566466</v>
      </c>
      <c r="AB173" s="10">
        <f>$C173/'yearly data'!$D$16*'yearly data'!AH$16</f>
        <v>74.740126280248603</v>
      </c>
      <c r="AC173" s="10">
        <f>$C173/'yearly data'!$D$16*'yearly data'!AI$16</f>
        <v>21.674636621272096</v>
      </c>
      <c r="AD173" s="10">
        <f>$C173/'yearly data'!$D$16*'yearly data'!AJ$16</f>
        <v>71.242211961103436</v>
      </c>
      <c r="AE173" s="10">
        <f>$C173/'yearly data'!$D$16*'yearly data'!AK$16</f>
        <v>32.058995382496548</v>
      </c>
      <c r="AF173" s="10">
        <f>$C173/'yearly data'!$D$16*'yearly data'!AL$16</f>
        <v>15163.734147764739</v>
      </c>
      <c r="AG173" s="10">
        <f>$C173/'yearly data'!$D$16*'yearly data'!AM$16</f>
        <v>15309.716486006091</v>
      </c>
      <c r="AH173" s="10">
        <f>$C173/'yearly data'!$D$16*'yearly data'!AN$16</f>
        <v>2.8277677978407212</v>
      </c>
      <c r="AI173" s="10">
        <f>$C173/'yearly data'!$D$16*'yearly data'!AO$16</f>
        <v>1.5269946108339894</v>
      </c>
      <c r="AJ173" s="10">
        <f>$C173/'yearly data'!$D$16*'yearly data'!AP$16</f>
        <v>0.84833033935221624</v>
      </c>
      <c r="AK173" s="10">
        <f>$C173/'yearly data'!$D$16*'yearly data'!AQ$16</f>
        <v>1.042798091562525</v>
      </c>
      <c r="AL173" s="10">
        <f>$C173/'yearly data'!$D$16*'yearly data'!AR$16</f>
        <v>0.57353895035938884</v>
      </c>
      <c r="AM173" s="10">
        <f>$C173/'yearly data'!$D$16*'yearly data'!AS$16</f>
        <v>0.22941558014375552</v>
      </c>
      <c r="AN173" s="10">
        <f>$C173/'yearly data'!$D$16*'yearly data'!AT$16</f>
        <v>1.0837584490329089</v>
      </c>
      <c r="AO173" s="10">
        <f>$C173/'yearly data'!$D$16*'yearly data'!AU$16</f>
        <v>3.8705658894032458</v>
      </c>
      <c r="AP173" s="10">
        <f>$C173/'yearly data'!$D$16*'yearly data'!AV$16</f>
        <v>0.38830919926051982</v>
      </c>
      <c r="AQ173" s="10">
        <f>$C173/'yearly data'!$D$16*'yearly data'!AW$16</f>
        <v>0.61377905689566037</v>
      </c>
      <c r="AR173" s="10">
        <f>$C173/'yearly data'!$D$16*'yearly data'!AX$16</f>
        <v>0.83611738873031283</v>
      </c>
      <c r="AS173" s="10">
        <f>$C173/'yearly data'!$D$16*'yearly data'!AY$16</f>
        <v>0.4164929314649124</v>
      </c>
      <c r="AT173" s="10">
        <f>$C173/'yearly data'!$D$16*'yearly data'!AZ$16</f>
        <v>1.2526103201952252</v>
      </c>
      <c r="AU173" s="10">
        <f>$C173/'yearly data'!$D$16*'yearly data'!BA$16</f>
        <v>0.42588750886637661</v>
      </c>
      <c r="AV173" s="10">
        <f>$C173/'yearly data'!$D$16*'yearly data'!BB$16</f>
        <v>0.1197808618686684</v>
      </c>
      <c r="AW173" s="10">
        <f>$C173/'yearly data'!$D$16*'yearly data'!BC$16</f>
        <v>3.3538641323227161E-2</v>
      </c>
      <c r="AX173" s="10">
        <f>$C173/'yearly data'!$D$16*'yearly data'!BD$16</f>
        <v>0.47912344747467361</v>
      </c>
    </row>
    <row r="174" spans="1:50">
      <c r="A174" s="11" t="s">
        <v>83</v>
      </c>
      <c r="B174" s="5" t="s">
        <v>1</v>
      </c>
      <c r="C174" s="9">
        <f>'yearly data'!$F$16/3</f>
        <v>100.99264652348016</v>
      </c>
      <c r="D174" s="10">
        <f>$C174/'yearly data'!$D$16*'yearly data'!J$16</f>
        <v>6241.7227787490019</v>
      </c>
      <c r="E174" s="10">
        <f>$C174/'yearly data'!$D$16*'yearly data'!K$16</f>
        <v>4494.0401501772176</v>
      </c>
      <c r="F174" s="10">
        <f>$C174/'yearly data'!$D$16*'yearly data'!L$16</f>
        <v>1889.2776991666528</v>
      </c>
      <c r="G174" s="10">
        <f>$C174/'yearly data'!$D$16*'yearly data'!M$16</f>
        <v>8131.0004779156552</v>
      </c>
      <c r="H174" s="10">
        <f>$C174/'yearly data'!$D$16*'yearly data'!N$16</f>
        <v>1122.6519994749706</v>
      </c>
      <c r="I174" s="10">
        <f>$C174/'yearly data'!$D$16*'yearly data'!O$16</f>
        <v>918.67693493438014</v>
      </c>
      <c r="J174" s="10">
        <f>$C174/'yearly data'!$D$16*'yearly data'!P$16</f>
        <v>2471.866759089452</v>
      </c>
      <c r="K174" s="10">
        <f>$C174/'yearly data'!$D$16*'yearly data'!Q$16</f>
        <v>24062.146338347997</v>
      </c>
      <c r="L174" s="10">
        <f>$C174/'yearly data'!$D$16*'yearly data'!R$16</f>
        <v>526.8416376225108</v>
      </c>
      <c r="M174" s="10">
        <f>$C174/'yearly data'!$D$16*'yearly data'!S$16</f>
        <v>555.05981661070871</v>
      </c>
      <c r="N174" s="10">
        <f>$C174/'yearly data'!$D$16*'yearly data'!T$16</f>
        <v>2086.7517161454302</v>
      </c>
      <c r="O174" s="10">
        <f>$C174/'yearly data'!$D$16*'yearly data'!U$16</f>
        <v>863.88462800324044</v>
      </c>
      <c r="P174" s="10">
        <f>$C174/'yearly data'!$D$16*'yearly data'!V$16</f>
        <v>40.440524187502845</v>
      </c>
      <c r="Q174" s="10">
        <f>$C174/'yearly data'!$D$16*'yearly data'!W$16</f>
        <v>2214.5524155891485</v>
      </c>
      <c r="R174" s="10">
        <f>$C174/'yearly data'!$D$16*'yearly data'!X$16</f>
        <v>0</v>
      </c>
      <c r="S174" s="10">
        <f>$C174/'yearly data'!$D$16*'yearly data'!Y$16</f>
        <v>1411.6198057666077</v>
      </c>
      <c r="T174" s="10">
        <f>$C174/'yearly data'!$D$16*'yearly data'!Z$16</f>
        <v>501.1787836875111</v>
      </c>
      <c r="U174" s="10">
        <f>$C174/'yearly data'!$D$16*'yearly data'!AA$16</f>
        <v>177.76419359050539</v>
      </c>
      <c r="V174" s="10">
        <f>$C174/'yearly data'!$D$16*'yearly data'!AB$16</f>
        <v>585.08488598578822</v>
      </c>
      <c r="W174" s="10">
        <f>$C174/'yearly data'!$D$16*'yearly data'!AC$16</f>
        <v>0</v>
      </c>
      <c r="X174" s="10">
        <f>$C174/'yearly data'!$D$16*'yearly data'!AD$16</f>
        <v>10518.20330546311</v>
      </c>
      <c r="Y174" s="10">
        <f>$C174/'yearly data'!$D$16*'yearly data'!AE$16</f>
        <v>952.50680815705266</v>
      </c>
      <c r="Z174" s="10">
        <f>$C174/'yearly data'!$D$16*'yearly data'!AF$16</f>
        <v>44496.034859157116</v>
      </c>
      <c r="AA174" s="10">
        <f>$C174/'yearly data'!$D$16*'yearly data'!AG$16</f>
        <v>46537.363793566466</v>
      </c>
      <c r="AB174" s="10">
        <f>$C174/'yearly data'!$D$16*'yearly data'!AH$16</f>
        <v>74.740126280248603</v>
      </c>
      <c r="AC174" s="10">
        <f>$C174/'yearly data'!$D$16*'yearly data'!AI$16</f>
        <v>21.674636621272096</v>
      </c>
      <c r="AD174" s="10">
        <f>$C174/'yearly data'!$D$16*'yearly data'!AJ$16</f>
        <v>71.242211961103436</v>
      </c>
      <c r="AE174" s="10">
        <f>$C174/'yearly data'!$D$16*'yearly data'!AK$16</f>
        <v>32.058995382496548</v>
      </c>
      <c r="AF174" s="10">
        <f>$C174/'yearly data'!$D$16*'yearly data'!AL$16</f>
        <v>15163.734147764739</v>
      </c>
      <c r="AG174" s="10">
        <f>$C174/'yearly data'!$D$16*'yearly data'!AM$16</f>
        <v>15309.716486006091</v>
      </c>
      <c r="AH174" s="10">
        <f>$C174/'yearly data'!$D$16*'yearly data'!AN$16</f>
        <v>2.8277677978407212</v>
      </c>
      <c r="AI174" s="10">
        <f>$C174/'yearly data'!$D$16*'yearly data'!AO$16</f>
        <v>1.5269946108339894</v>
      </c>
      <c r="AJ174" s="10">
        <f>$C174/'yearly data'!$D$16*'yearly data'!AP$16</f>
        <v>0.84833033935221624</v>
      </c>
      <c r="AK174" s="10">
        <f>$C174/'yearly data'!$D$16*'yearly data'!AQ$16</f>
        <v>1.042798091562525</v>
      </c>
      <c r="AL174" s="10">
        <f>$C174/'yearly data'!$D$16*'yearly data'!AR$16</f>
        <v>0.57353895035938884</v>
      </c>
      <c r="AM174" s="10">
        <f>$C174/'yearly data'!$D$16*'yearly data'!AS$16</f>
        <v>0.22941558014375552</v>
      </c>
      <c r="AN174" s="10">
        <f>$C174/'yearly data'!$D$16*'yearly data'!AT$16</f>
        <v>1.0837584490329089</v>
      </c>
      <c r="AO174" s="10">
        <f>$C174/'yearly data'!$D$16*'yearly data'!AU$16</f>
        <v>3.8705658894032458</v>
      </c>
      <c r="AP174" s="10">
        <f>$C174/'yearly data'!$D$16*'yearly data'!AV$16</f>
        <v>0.38830919926051982</v>
      </c>
      <c r="AQ174" s="10">
        <f>$C174/'yearly data'!$D$16*'yearly data'!AW$16</f>
        <v>0.61377905689566037</v>
      </c>
      <c r="AR174" s="10">
        <f>$C174/'yearly data'!$D$16*'yearly data'!AX$16</f>
        <v>0.83611738873031283</v>
      </c>
      <c r="AS174" s="10">
        <f>$C174/'yearly data'!$D$16*'yearly data'!AY$16</f>
        <v>0.4164929314649124</v>
      </c>
      <c r="AT174" s="10">
        <f>$C174/'yearly data'!$D$16*'yearly data'!AZ$16</f>
        <v>1.2526103201952252</v>
      </c>
      <c r="AU174" s="10">
        <f>$C174/'yearly data'!$D$16*'yearly data'!BA$16</f>
        <v>0.42588750886637661</v>
      </c>
      <c r="AV174" s="10">
        <f>$C174/'yearly data'!$D$16*'yearly data'!BB$16</f>
        <v>0.1197808618686684</v>
      </c>
      <c r="AW174" s="10">
        <f>$C174/'yearly data'!$D$16*'yearly data'!BC$16</f>
        <v>3.3538641323227161E-2</v>
      </c>
      <c r="AX174" s="10">
        <f>$C174/'yearly data'!$D$16*'yearly data'!BD$16</f>
        <v>0.47912344747467361</v>
      </c>
    </row>
    <row r="175" spans="1:50">
      <c r="A175" s="11" t="s">
        <v>84</v>
      </c>
      <c r="B175" s="5" t="s">
        <v>1</v>
      </c>
      <c r="C175" s="9">
        <f>'yearly data'!$F$16/3</f>
        <v>100.99264652348016</v>
      </c>
      <c r="D175" s="10">
        <f>$C175/'yearly data'!$D$16*'yearly data'!J$16</f>
        <v>6241.7227787490019</v>
      </c>
      <c r="E175" s="10">
        <f>$C175/'yearly data'!$D$16*'yearly data'!K$16</f>
        <v>4494.0401501772176</v>
      </c>
      <c r="F175" s="10">
        <f>$C175/'yearly data'!$D$16*'yearly data'!L$16</f>
        <v>1889.2776991666528</v>
      </c>
      <c r="G175" s="10">
        <f>$C175/'yearly data'!$D$16*'yearly data'!M$16</f>
        <v>8131.0004779156552</v>
      </c>
      <c r="H175" s="10">
        <f>$C175/'yearly data'!$D$16*'yearly data'!N$16</f>
        <v>1122.6519994749706</v>
      </c>
      <c r="I175" s="10">
        <f>$C175/'yearly data'!$D$16*'yearly data'!O$16</f>
        <v>918.67693493438014</v>
      </c>
      <c r="J175" s="10">
        <f>$C175/'yearly data'!$D$16*'yearly data'!P$16</f>
        <v>2471.866759089452</v>
      </c>
      <c r="K175" s="10">
        <f>$C175/'yearly data'!$D$16*'yearly data'!Q$16</f>
        <v>24062.146338347997</v>
      </c>
      <c r="L175" s="10">
        <f>$C175/'yearly data'!$D$16*'yearly data'!R$16</f>
        <v>526.8416376225108</v>
      </c>
      <c r="M175" s="10">
        <f>$C175/'yearly data'!$D$16*'yearly data'!S$16</f>
        <v>555.05981661070871</v>
      </c>
      <c r="N175" s="10">
        <f>$C175/'yearly data'!$D$16*'yearly data'!T$16</f>
        <v>2086.7517161454302</v>
      </c>
      <c r="O175" s="10">
        <f>$C175/'yearly data'!$D$16*'yearly data'!U$16</f>
        <v>863.88462800324044</v>
      </c>
      <c r="P175" s="10">
        <f>$C175/'yearly data'!$D$16*'yearly data'!V$16</f>
        <v>40.440524187502845</v>
      </c>
      <c r="Q175" s="10">
        <f>$C175/'yearly data'!$D$16*'yearly data'!W$16</f>
        <v>2214.5524155891485</v>
      </c>
      <c r="R175" s="10">
        <f>$C175/'yearly data'!$D$16*'yearly data'!X$16</f>
        <v>0</v>
      </c>
      <c r="S175" s="10">
        <f>$C175/'yearly data'!$D$16*'yearly data'!Y$16</f>
        <v>1411.6198057666077</v>
      </c>
      <c r="T175" s="10">
        <f>$C175/'yearly data'!$D$16*'yearly data'!Z$16</f>
        <v>501.1787836875111</v>
      </c>
      <c r="U175" s="10">
        <f>$C175/'yearly data'!$D$16*'yearly data'!AA$16</f>
        <v>177.76419359050539</v>
      </c>
      <c r="V175" s="10">
        <f>$C175/'yearly data'!$D$16*'yearly data'!AB$16</f>
        <v>585.08488598578822</v>
      </c>
      <c r="W175" s="10">
        <f>$C175/'yearly data'!$D$16*'yearly data'!AC$16</f>
        <v>0</v>
      </c>
      <c r="X175" s="10">
        <f>$C175/'yearly data'!$D$16*'yearly data'!AD$16</f>
        <v>10518.20330546311</v>
      </c>
      <c r="Y175" s="10">
        <f>$C175/'yearly data'!$D$16*'yearly data'!AE$16</f>
        <v>952.50680815705266</v>
      </c>
      <c r="Z175" s="10">
        <f>$C175/'yearly data'!$D$16*'yearly data'!AF$16</f>
        <v>44496.034859157116</v>
      </c>
      <c r="AA175" s="10">
        <f>$C175/'yearly data'!$D$16*'yearly data'!AG$16</f>
        <v>46537.363793566466</v>
      </c>
      <c r="AB175" s="10">
        <f>$C175/'yearly data'!$D$16*'yearly data'!AH$16</f>
        <v>74.740126280248603</v>
      </c>
      <c r="AC175" s="10">
        <f>$C175/'yearly data'!$D$16*'yearly data'!AI$16</f>
        <v>21.674636621272096</v>
      </c>
      <c r="AD175" s="10">
        <f>$C175/'yearly data'!$D$16*'yearly data'!AJ$16</f>
        <v>71.242211961103436</v>
      </c>
      <c r="AE175" s="10">
        <f>$C175/'yearly data'!$D$16*'yearly data'!AK$16</f>
        <v>32.058995382496548</v>
      </c>
      <c r="AF175" s="10">
        <f>$C175/'yearly data'!$D$16*'yearly data'!AL$16</f>
        <v>15163.734147764739</v>
      </c>
      <c r="AG175" s="10">
        <f>$C175/'yearly data'!$D$16*'yearly data'!AM$16</f>
        <v>15309.716486006091</v>
      </c>
      <c r="AH175" s="10">
        <f>$C175/'yearly data'!$D$16*'yearly data'!AN$16</f>
        <v>2.8277677978407212</v>
      </c>
      <c r="AI175" s="10">
        <f>$C175/'yearly data'!$D$16*'yearly data'!AO$16</f>
        <v>1.5269946108339894</v>
      </c>
      <c r="AJ175" s="10">
        <f>$C175/'yearly data'!$D$16*'yearly data'!AP$16</f>
        <v>0.84833033935221624</v>
      </c>
      <c r="AK175" s="10">
        <f>$C175/'yearly data'!$D$16*'yearly data'!AQ$16</f>
        <v>1.042798091562525</v>
      </c>
      <c r="AL175" s="10">
        <f>$C175/'yearly data'!$D$16*'yearly data'!AR$16</f>
        <v>0.57353895035938884</v>
      </c>
      <c r="AM175" s="10">
        <f>$C175/'yearly data'!$D$16*'yearly data'!AS$16</f>
        <v>0.22941558014375552</v>
      </c>
      <c r="AN175" s="10">
        <f>$C175/'yearly data'!$D$16*'yearly data'!AT$16</f>
        <v>1.0837584490329089</v>
      </c>
      <c r="AO175" s="10">
        <f>$C175/'yearly data'!$D$16*'yearly data'!AU$16</f>
        <v>3.8705658894032458</v>
      </c>
      <c r="AP175" s="10">
        <f>$C175/'yearly data'!$D$16*'yearly data'!AV$16</f>
        <v>0.38830919926051982</v>
      </c>
      <c r="AQ175" s="10">
        <f>$C175/'yearly data'!$D$16*'yearly data'!AW$16</f>
        <v>0.61377905689566037</v>
      </c>
      <c r="AR175" s="10">
        <f>$C175/'yearly data'!$D$16*'yearly data'!AX$16</f>
        <v>0.83611738873031283</v>
      </c>
      <c r="AS175" s="10">
        <f>$C175/'yearly data'!$D$16*'yearly data'!AY$16</f>
        <v>0.4164929314649124</v>
      </c>
      <c r="AT175" s="10">
        <f>$C175/'yearly data'!$D$16*'yearly data'!AZ$16</f>
        <v>1.2526103201952252</v>
      </c>
      <c r="AU175" s="10">
        <f>$C175/'yearly data'!$D$16*'yearly data'!BA$16</f>
        <v>0.42588750886637661</v>
      </c>
      <c r="AV175" s="10">
        <f>$C175/'yearly data'!$D$16*'yearly data'!BB$16</f>
        <v>0.1197808618686684</v>
      </c>
      <c r="AW175" s="10">
        <f>$C175/'yearly data'!$D$16*'yearly data'!BC$16</f>
        <v>3.3538641323227161E-2</v>
      </c>
      <c r="AX175" s="10">
        <f>$C175/'yearly data'!$D$16*'yearly data'!BD$16</f>
        <v>0.47912344747467361</v>
      </c>
    </row>
    <row r="176" spans="1:50">
      <c r="A176" s="11" t="s">
        <v>85</v>
      </c>
      <c r="B176" s="5" t="s">
        <v>1</v>
      </c>
      <c r="C176" s="9">
        <f>'yearly data'!$G$16/3</f>
        <v>107.79770658900618</v>
      </c>
      <c r="D176" s="10">
        <f>$C176/'yearly data'!$D$16*'yearly data'!J$16</f>
        <v>6662.3009087802184</v>
      </c>
      <c r="E176" s="10">
        <f>$C176/'yearly data'!$D$16*'yearly data'!K$16</f>
        <v>4796.8563869190812</v>
      </c>
      <c r="F176" s="10">
        <f>$C176/'yearly data'!$D$16*'yearly data'!L$16</f>
        <v>2016.5805144295323</v>
      </c>
      <c r="G176" s="10">
        <f>$C176/'yearly data'!$D$16*'yearly data'!M$16</f>
        <v>8678.881423209752</v>
      </c>
      <c r="H176" s="10">
        <f>$C176/'yearly data'!$D$16*'yearly data'!N$16</f>
        <v>1198.2982425639057</v>
      </c>
      <c r="I176" s="10">
        <f>$C176/'yearly data'!$D$16*'yearly data'!O$16</f>
        <v>980.57898363045354</v>
      </c>
      <c r="J176" s="10">
        <f>$C176/'yearly data'!$D$16*'yearly data'!P$16</f>
        <v>2638.4254378509795</v>
      </c>
      <c r="K176" s="10">
        <f>$C176/'yearly data'!$D$16*'yearly data'!Q$16</f>
        <v>25683.495582818639</v>
      </c>
      <c r="L176" s="10">
        <f>$C176/'yearly data'!$D$16*'yearly data'!R$16</f>
        <v>562.3411429078559</v>
      </c>
      <c r="M176" s="10">
        <f>$C176/'yearly data'!$D$16*'yearly data'!S$16</f>
        <v>592.46071184437847</v>
      </c>
      <c r="N176" s="10">
        <f>$C176/'yearly data'!$D$16*'yearly data'!T$16</f>
        <v>2227.3606739165052</v>
      </c>
      <c r="O176" s="10">
        <f>$C176/'yearly data'!$D$16*'yearly data'!U$16</f>
        <v>922.09467581974036</v>
      </c>
      <c r="P176" s="10">
        <f>$C176/'yearly data'!$D$16*'yearly data'!V$16</f>
        <v>43.165476999917082</v>
      </c>
      <c r="Q176" s="10">
        <f>$C176/'yearly data'!$D$16*'yearly data'!W$16</f>
        <v>2363.7728066285708</v>
      </c>
      <c r="R176" s="10">
        <f>$C176/'yearly data'!$D$16*'yearly data'!X$16</f>
        <v>0</v>
      </c>
      <c r="S176" s="10">
        <f>$C176/'yearly data'!$D$16*'yearly data'!Y$16</f>
        <v>1506.737201919748</v>
      </c>
      <c r="T176" s="10">
        <f>$C176/'yearly data'!$D$16*'yearly data'!Z$16</f>
        <v>534.9490812682152</v>
      </c>
      <c r="U176" s="10">
        <f>$C176/'yearly data'!$D$16*'yearly data'!AA$16</f>
        <v>189.74225393970059</v>
      </c>
      <c r="V176" s="10">
        <f>$C176/'yearly data'!$D$16*'yearly data'!AB$16</f>
        <v>624.5089225827403</v>
      </c>
      <c r="W176" s="10">
        <f>$C176/'yearly data'!$D$16*'yearly data'!AC$16</f>
        <v>0</v>
      </c>
      <c r="X176" s="10">
        <f>$C176/'yearly data'!$D$16*'yearly data'!AD$16</f>
        <v>11226.938126650806</v>
      </c>
      <c r="Y176" s="10">
        <f>$C176/'yearly data'!$D$16*'yearly data'!AE$16</f>
        <v>1016.6883725130696</v>
      </c>
      <c r="Z176" s="10">
        <f>$C176/'yearly data'!$D$16*'yearly data'!AF$16</f>
        <v>47494.255029809887</v>
      </c>
      <c r="AA176" s="10">
        <f>$C176/'yearly data'!$D$16*'yearly data'!AG$16</f>
        <v>49673.132256004246</v>
      </c>
      <c r="AB176" s="10">
        <f>$C176/'yearly data'!$D$16*'yearly data'!AH$16</f>
        <v>79.776245900342346</v>
      </c>
      <c r="AC176" s="10">
        <f>$C176/'yearly data'!$D$16*'yearly data'!AI$16</f>
        <v>23.135111311099283</v>
      </c>
      <c r="AD176" s="10">
        <f>$C176/'yearly data'!$D$16*'yearly data'!AJ$16</f>
        <v>76.0426360343901</v>
      </c>
      <c r="AE176" s="10">
        <f>$C176/'yearly data'!$D$16*'yearly data'!AK$16</f>
        <v>34.219186215475546</v>
      </c>
      <c r="AF176" s="10">
        <f>$C176/'yearly data'!$D$16*'yearly data'!AL$16</f>
        <v>16185.492911846795</v>
      </c>
      <c r="AG176" s="10">
        <f>$C176/'yearly data'!$D$16*'yearly data'!AM$16</f>
        <v>16341.311793781528</v>
      </c>
      <c r="AH176" s="10">
        <f>$C176/'yearly data'!$D$16*'yearly data'!AN$16</f>
        <v>3.0183077072111764</v>
      </c>
      <c r="AI176" s="10">
        <f>$C176/'yearly data'!$D$16*'yearly data'!AO$16</f>
        <v>1.6298861618940352</v>
      </c>
      <c r="AJ176" s="10">
        <f>$C176/'yearly data'!$D$16*'yearly data'!AP$16</f>
        <v>0.9054923121633528</v>
      </c>
      <c r="AK176" s="10">
        <f>$C176/'yearly data'!$D$16*'yearly data'!AQ$16</f>
        <v>1.1130636395363473</v>
      </c>
      <c r="AL176" s="10">
        <f>$C176/'yearly data'!$D$16*'yearly data'!AR$16</f>
        <v>0.61218500174499113</v>
      </c>
      <c r="AM176" s="10">
        <f>$C176/'yearly data'!$D$16*'yearly data'!AS$16</f>
        <v>0.24487400069799645</v>
      </c>
      <c r="AN176" s="10">
        <f>$C176/'yearly data'!$D$16*'yearly data'!AT$16</f>
        <v>1.1567839770893065</v>
      </c>
      <c r="AO176" s="10">
        <f>$C176/'yearly data'!$D$16*'yearly data'!AU$16</f>
        <v>4.1313713467475237</v>
      </c>
      <c r="AP176" s="10">
        <f>$C176/'yearly data'!$D$16*'yearly data'!AV$16</f>
        <v>0.41447414805557681</v>
      </c>
      <c r="AQ176" s="10">
        <f>$C176/'yearly data'!$D$16*'yearly data'!AW$16</f>
        <v>0.65513655660397629</v>
      </c>
      <c r="AR176" s="10">
        <f>$C176/'yearly data'!$D$16*'yearly data'!AX$16</f>
        <v>0.89245643170031452</v>
      </c>
      <c r="AS176" s="10">
        <f>$C176/'yearly data'!$D$16*'yearly data'!AY$16</f>
        <v>0.44455694912412674</v>
      </c>
      <c r="AT176" s="10">
        <f>$C176/'yearly data'!$D$16*'yearly data'!AZ$16</f>
        <v>1.3370133808244413</v>
      </c>
      <c r="AU176" s="10">
        <f>$C176/'yearly data'!$D$16*'yearly data'!BA$16</f>
        <v>0.45458454948031007</v>
      </c>
      <c r="AV176" s="10">
        <f>$C176/'yearly data'!$D$16*'yearly data'!BB$16</f>
        <v>0.12785190454133719</v>
      </c>
      <c r="AW176" s="10">
        <f>$C176/'yearly data'!$D$16*'yearly data'!BC$16</f>
        <v>3.5798533271574416E-2</v>
      </c>
      <c r="AX176" s="10">
        <f>$C176/'yearly data'!$D$16*'yearly data'!BD$16</f>
        <v>0.51140761816534874</v>
      </c>
    </row>
    <row r="177" spans="1:50">
      <c r="A177" s="11" t="s">
        <v>86</v>
      </c>
      <c r="B177" s="5" t="s">
        <v>1</v>
      </c>
      <c r="C177" s="9">
        <f>'yearly data'!$G$16/3</f>
        <v>107.79770658900618</v>
      </c>
      <c r="D177" s="10">
        <f>$C177/'yearly data'!$D$16*'yearly data'!J$16</f>
        <v>6662.3009087802184</v>
      </c>
      <c r="E177" s="10">
        <f>$C177/'yearly data'!$D$16*'yearly data'!K$16</f>
        <v>4796.8563869190812</v>
      </c>
      <c r="F177" s="10">
        <f>$C177/'yearly data'!$D$16*'yearly data'!L$16</f>
        <v>2016.5805144295323</v>
      </c>
      <c r="G177" s="10">
        <f>$C177/'yearly data'!$D$16*'yearly data'!M$16</f>
        <v>8678.881423209752</v>
      </c>
      <c r="H177" s="10">
        <f>$C177/'yearly data'!$D$16*'yearly data'!N$16</f>
        <v>1198.2982425639057</v>
      </c>
      <c r="I177" s="10">
        <f>$C177/'yearly data'!$D$16*'yearly data'!O$16</f>
        <v>980.57898363045354</v>
      </c>
      <c r="J177" s="10">
        <f>$C177/'yearly data'!$D$16*'yearly data'!P$16</f>
        <v>2638.4254378509795</v>
      </c>
      <c r="K177" s="10">
        <f>$C177/'yearly data'!$D$16*'yearly data'!Q$16</f>
        <v>25683.495582818639</v>
      </c>
      <c r="L177" s="10">
        <f>$C177/'yearly data'!$D$16*'yearly data'!R$16</f>
        <v>562.3411429078559</v>
      </c>
      <c r="M177" s="10">
        <f>$C177/'yearly data'!$D$16*'yearly data'!S$16</f>
        <v>592.46071184437847</v>
      </c>
      <c r="N177" s="10">
        <f>$C177/'yearly data'!$D$16*'yearly data'!T$16</f>
        <v>2227.3606739165052</v>
      </c>
      <c r="O177" s="10">
        <f>$C177/'yearly data'!$D$16*'yearly data'!U$16</f>
        <v>922.09467581974036</v>
      </c>
      <c r="P177" s="10">
        <f>$C177/'yearly data'!$D$16*'yearly data'!V$16</f>
        <v>43.165476999917082</v>
      </c>
      <c r="Q177" s="10">
        <f>$C177/'yearly data'!$D$16*'yearly data'!W$16</f>
        <v>2363.7728066285708</v>
      </c>
      <c r="R177" s="10">
        <f>$C177/'yearly data'!$D$16*'yearly data'!X$16</f>
        <v>0</v>
      </c>
      <c r="S177" s="10">
        <f>$C177/'yearly data'!$D$16*'yearly data'!Y$16</f>
        <v>1506.737201919748</v>
      </c>
      <c r="T177" s="10">
        <f>$C177/'yearly data'!$D$16*'yearly data'!Z$16</f>
        <v>534.9490812682152</v>
      </c>
      <c r="U177" s="10">
        <f>$C177/'yearly data'!$D$16*'yearly data'!AA$16</f>
        <v>189.74225393970059</v>
      </c>
      <c r="V177" s="10">
        <f>$C177/'yearly data'!$D$16*'yearly data'!AB$16</f>
        <v>624.5089225827403</v>
      </c>
      <c r="W177" s="10">
        <f>$C177/'yearly data'!$D$16*'yearly data'!AC$16</f>
        <v>0</v>
      </c>
      <c r="X177" s="10">
        <f>$C177/'yearly data'!$D$16*'yearly data'!AD$16</f>
        <v>11226.938126650806</v>
      </c>
      <c r="Y177" s="10">
        <f>$C177/'yearly data'!$D$16*'yearly data'!AE$16</f>
        <v>1016.6883725130696</v>
      </c>
      <c r="Z177" s="10">
        <f>$C177/'yearly data'!$D$16*'yearly data'!AF$16</f>
        <v>47494.255029809887</v>
      </c>
      <c r="AA177" s="10">
        <f>$C177/'yearly data'!$D$16*'yearly data'!AG$16</f>
        <v>49673.132256004246</v>
      </c>
      <c r="AB177" s="10">
        <f>$C177/'yearly data'!$D$16*'yearly data'!AH$16</f>
        <v>79.776245900342346</v>
      </c>
      <c r="AC177" s="10">
        <f>$C177/'yearly data'!$D$16*'yearly data'!AI$16</f>
        <v>23.135111311099283</v>
      </c>
      <c r="AD177" s="10">
        <f>$C177/'yearly data'!$D$16*'yearly data'!AJ$16</f>
        <v>76.0426360343901</v>
      </c>
      <c r="AE177" s="10">
        <f>$C177/'yearly data'!$D$16*'yearly data'!AK$16</f>
        <v>34.219186215475546</v>
      </c>
      <c r="AF177" s="10">
        <f>$C177/'yearly data'!$D$16*'yearly data'!AL$16</f>
        <v>16185.492911846795</v>
      </c>
      <c r="AG177" s="10">
        <f>$C177/'yearly data'!$D$16*'yearly data'!AM$16</f>
        <v>16341.311793781528</v>
      </c>
      <c r="AH177" s="10">
        <f>$C177/'yearly data'!$D$16*'yearly data'!AN$16</f>
        <v>3.0183077072111764</v>
      </c>
      <c r="AI177" s="10">
        <f>$C177/'yearly data'!$D$16*'yearly data'!AO$16</f>
        <v>1.6298861618940352</v>
      </c>
      <c r="AJ177" s="10">
        <f>$C177/'yearly data'!$D$16*'yearly data'!AP$16</f>
        <v>0.9054923121633528</v>
      </c>
      <c r="AK177" s="10">
        <f>$C177/'yearly data'!$D$16*'yearly data'!AQ$16</f>
        <v>1.1130636395363473</v>
      </c>
      <c r="AL177" s="10">
        <f>$C177/'yearly data'!$D$16*'yearly data'!AR$16</f>
        <v>0.61218500174499113</v>
      </c>
      <c r="AM177" s="10">
        <f>$C177/'yearly data'!$D$16*'yearly data'!AS$16</f>
        <v>0.24487400069799645</v>
      </c>
      <c r="AN177" s="10">
        <f>$C177/'yearly data'!$D$16*'yearly data'!AT$16</f>
        <v>1.1567839770893065</v>
      </c>
      <c r="AO177" s="10">
        <f>$C177/'yearly data'!$D$16*'yearly data'!AU$16</f>
        <v>4.1313713467475237</v>
      </c>
      <c r="AP177" s="10">
        <f>$C177/'yearly data'!$D$16*'yearly data'!AV$16</f>
        <v>0.41447414805557681</v>
      </c>
      <c r="AQ177" s="10">
        <f>$C177/'yearly data'!$D$16*'yearly data'!AW$16</f>
        <v>0.65513655660397629</v>
      </c>
      <c r="AR177" s="10">
        <f>$C177/'yearly data'!$D$16*'yearly data'!AX$16</f>
        <v>0.89245643170031452</v>
      </c>
      <c r="AS177" s="10">
        <f>$C177/'yearly data'!$D$16*'yearly data'!AY$16</f>
        <v>0.44455694912412674</v>
      </c>
      <c r="AT177" s="10">
        <f>$C177/'yearly data'!$D$16*'yearly data'!AZ$16</f>
        <v>1.3370133808244413</v>
      </c>
      <c r="AU177" s="10">
        <f>$C177/'yearly data'!$D$16*'yearly data'!BA$16</f>
        <v>0.45458454948031007</v>
      </c>
      <c r="AV177" s="10">
        <f>$C177/'yearly data'!$D$16*'yearly data'!BB$16</f>
        <v>0.12785190454133719</v>
      </c>
      <c r="AW177" s="10">
        <f>$C177/'yearly data'!$D$16*'yearly data'!BC$16</f>
        <v>3.5798533271574416E-2</v>
      </c>
      <c r="AX177" s="10">
        <f>$C177/'yearly data'!$D$16*'yearly data'!BD$16</f>
        <v>0.51140761816534874</v>
      </c>
    </row>
    <row r="178" spans="1:50">
      <c r="A178" s="11" t="s">
        <v>87</v>
      </c>
      <c r="B178" s="5" t="s">
        <v>1</v>
      </c>
      <c r="C178" s="9">
        <f>'yearly data'!$G$16/3</f>
        <v>107.79770658900618</v>
      </c>
      <c r="D178" s="10">
        <f>$C178/'yearly data'!$D$16*'yearly data'!J$16</f>
        <v>6662.3009087802184</v>
      </c>
      <c r="E178" s="10">
        <f>$C178/'yearly data'!$D$16*'yearly data'!K$16</f>
        <v>4796.8563869190812</v>
      </c>
      <c r="F178" s="10">
        <f>$C178/'yearly data'!$D$16*'yearly data'!L$16</f>
        <v>2016.5805144295323</v>
      </c>
      <c r="G178" s="10">
        <f>$C178/'yearly data'!$D$16*'yearly data'!M$16</f>
        <v>8678.881423209752</v>
      </c>
      <c r="H178" s="10">
        <f>$C178/'yearly data'!$D$16*'yearly data'!N$16</f>
        <v>1198.2982425639057</v>
      </c>
      <c r="I178" s="10">
        <f>$C178/'yearly data'!$D$16*'yearly data'!O$16</f>
        <v>980.57898363045354</v>
      </c>
      <c r="J178" s="10">
        <f>$C178/'yearly data'!$D$16*'yearly data'!P$16</f>
        <v>2638.4254378509795</v>
      </c>
      <c r="K178" s="10">
        <f>$C178/'yearly data'!$D$16*'yearly data'!Q$16</f>
        <v>25683.495582818639</v>
      </c>
      <c r="L178" s="10">
        <f>$C178/'yearly data'!$D$16*'yearly data'!R$16</f>
        <v>562.3411429078559</v>
      </c>
      <c r="M178" s="10">
        <f>$C178/'yearly data'!$D$16*'yearly data'!S$16</f>
        <v>592.46071184437847</v>
      </c>
      <c r="N178" s="10">
        <f>$C178/'yearly data'!$D$16*'yearly data'!T$16</f>
        <v>2227.3606739165052</v>
      </c>
      <c r="O178" s="10">
        <f>$C178/'yearly data'!$D$16*'yearly data'!U$16</f>
        <v>922.09467581974036</v>
      </c>
      <c r="P178" s="10">
        <f>$C178/'yearly data'!$D$16*'yearly data'!V$16</f>
        <v>43.165476999917082</v>
      </c>
      <c r="Q178" s="10">
        <f>$C178/'yearly data'!$D$16*'yearly data'!W$16</f>
        <v>2363.7728066285708</v>
      </c>
      <c r="R178" s="10">
        <f>$C178/'yearly data'!$D$16*'yearly data'!X$16</f>
        <v>0</v>
      </c>
      <c r="S178" s="10">
        <f>$C178/'yearly data'!$D$16*'yearly data'!Y$16</f>
        <v>1506.737201919748</v>
      </c>
      <c r="T178" s="10">
        <f>$C178/'yearly data'!$D$16*'yearly data'!Z$16</f>
        <v>534.9490812682152</v>
      </c>
      <c r="U178" s="10">
        <f>$C178/'yearly data'!$D$16*'yearly data'!AA$16</f>
        <v>189.74225393970059</v>
      </c>
      <c r="V178" s="10">
        <f>$C178/'yearly data'!$D$16*'yearly data'!AB$16</f>
        <v>624.5089225827403</v>
      </c>
      <c r="W178" s="10">
        <f>$C178/'yearly data'!$D$16*'yearly data'!AC$16</f>
        <v>0</v>
      </c>
      <c r="X178" s="10">
        <f>$C178/'yearly data'!$D$16*'yearly data'!AD$16</f>
        <v>11226.938126650806</v>
      </c>
      <c r="Y178" s="10">
        <f>$C178/'yearly data'!$D$16*'yearly data'!AE$16</f>
        <v>1016.6883725130696</v>
      </c>
      <c r="Z178" s="10">
        <f>$C178/'yearly data'!$D$16*'yearly data'!AF$16</f>
        <v>47494.255029809887</v>
      </c>
      <c r="AA178" s="10">
        <f>$C178/'yearly data'!$D$16*'yearly data'!AG$16</f>
        <v>49673.132256004246</v>
      </c>
      <c r="AB178" s="10">
        <f>$C178/'yearly data'!$D$16*'yearly data'!AH$16</f>
        <v>79.776245900342346</v>
      </c>
      <c r="AC178" s="10">
        <f>$C178/'yearly data'!$D$16*'yearly data'!AI$16</f>
        <v>23.135111311099283</v>
      </c>
      <c r="AD178" s="10">
        <f>$C178/'yearly data'!$D$16*'yearly data'!AJ$16</f>
        <v>76.0426360343901</v>
      </c>
      <c r="AE178" s="10">
        <f>$C178/'yearly data'!$D$16*'yearly data'!AK$16</f>
        <v>34.219186215475546</v>
      </c>
      <c r="AF178" s="10">
        <f>$C178/'yearly data'!$D$16*'yearly data'!AL$16</f>
        <v>16185.492911846795</v>
      </c>
      <c r="AG178" s="10">
        <f>$C178/'yearly data'!$D$16*'yearly data'!AM$16</f>
        <v>16341.311793781528</v>
      </c>
      <c r="AH178" s="10">
        <f>$C178/'yearly data'!$D$16*'yearly data'!AN$16</f>
        <v>3.0183077072111764</v>
      </c>
      <c r="AI178" s="10">
        <f>$C178/'yearly data'!$D$16*'yearly data'!AO$16</f>
        <v>1.6298861618940352</v>
      </c>
      <c r="AJ178" s="10">
        <f>$C178/'yearly data'!$D$16*'yearly data'!AP$16</f>
        <v>0.9054923121633528</v>
      </c>
      <c r="AK178" s="10">
        <f>$C178/'yearly data'!$D$16*'yearly data'!AQ$16</f>
        <v>1.1130636395363473</v>
      </c>
      <c r="AL178" s="10">
        <f>$C178/'yearly data'!$D$16*'yearly data'!AR$16</f>
        <v>0.61218500174499113</v>
      </c>
      <c r="AM178" s="10">
        <f>$C178/'yearly data'!$D$16*'yearly data'!AS$16</f>
        <v>0.24487400069799645</v>
      </c>
      <c r="AN178" s="10">
        <f>$C178/'yearly data'!$D$16*'yearly data'!AT$16</f>
        <v>1.1567839770893065</v>
      </c>
      <c r="AO178" s="10">
        <f>$C178/'yearly data'!$D$16*'yearly data'!AU$16</f>
        <v>4.1313713467475237</v>
      </c>
      <c r="AP178" s="10">
        <f>$C178/'yearly data'!$D$16*'yearly data'!AV$16</f>
        <v>0.41447414805557681</v>
      </c>
      <c r="AQ178" s="10">
        <f>$C178/'yearly data'!$D$16*'yearly data'!AW$16</f>
        <v>0.65513655660397629</v>
      </c>
      <c r="AR178" s="10">
        <f>$C178/'yearly data'!$D$16*'yearly data'!AX$16</f>
        <v>0.89245643170031452</v>
      </c>
      <c r="AS178" s="10">
        <f>$C178/'yearly data'!$D$16*'yearly data'!AY$16</f>
        <v>0.44455694912412674</v>
      </c>
      <c r="AT178" s="10">
        <f>$C178/'yearly data'!$D$16*'yearly data'!AZ$16</f>
        <v>1.3370133808244413</v>
      </c>
      <c r="AU178" s="10">
        <f>$C178/'yearly data'!$D$16*'yearly data'!BA$16</f>
        <v>0.45458454948031007</v>
      </c>
      <c r="AV178" s="10">
        <f>$C178/'yearly data'!$D$16*'yearly data'!BB$16</f>
        <v>0.12785190454133719</v>
      </c>
      <c r="AW178" s="10">
        <f>$C178/'yearly data'!$D$16*'yearly data'!BC$16</f>
        <v>3.5798533271574416E-2</v>
      </c>
      <c r="AX178" s="10">
        <f>$C178/'yearly data'!$D$16*'yearly data'!BD$16</f>
        <v>0.51140761816534874</v>
      </c>
    </row>
    <row r="179" spans="1:50">
      <c r="A179" s="11" t="s">
        <v>88</v>
      </c>
      <c r="B179" s="5" t="s">
        <v>1</v>
      </c>
      <c r="C179" s="9">
        <f>'yearly data'!$H$16/3</f>
        <v>111.29083849047447</v>
      </c>
      <c r="D179" s="10">
        <f>$C179/'yearly data'!$D$16*'yearly data'!J$16</f>
        <v>6878.1895076942028</v>
      </c>
      <c r="E179" s="10">
        <f>$C179/'yearly data'!$D$16*'yearly data'!K$16</f>
        <v>4952.2961694720971</v>
      </c>
      <c r="F179" s="10">
        <f>$C179/'yearly data'!$D$16*'yearly data'!L$16</f>
        <v>2081.926818629584</v>
      </c>
      <c r="G179" s="10">
        <f>$C179/'yearly data'!$D$16*'yearly data'!M$16</f>
        <v>8960.1163263237868</v>
      </c>
      <c r="H179" s="10">
        <f>$C179/'yearly data'!$D$16*'yearly data'!N$16</f>
        <v>1237.1285103963407</v>
      </c>
      <c r="I179" s="10">
        <f>$C179/'yearly data'!$D$16*'yearly data'!O$16</f>
        <v>1012.3541654781369</v>
      </c>
      <c r="J179" s="10">
        <f>$C179/'yearly data'!$D$16*'yearly data'!P$16</f>
        <v>2723.922322323127</v>
      </c>
      <c r="K179" s="10">
        <f>$C179/'yearly data'!$D$16*'yearly data'!Q$16</f>
        <v>26515.756681875391</v>
      </c>
      <c r="L179" s="10">
        <f>$C179/'yearly data'!$D$16*'yearly data'!R$16</f>
        <v>580.56353230700017</v>
      </c>
      <c r="M179" s="10">
        <f>$C179/'yearly data'!$D$16*'yearly data'!S$16</f>
        <v>611.65911112758988</v>
      </c>
      <c r="N179" s="10">
        <f>$C179/'yearly data'!$D$16*'yearly data'!T$16</f>
        <v>2299.5372059813085</v>
      </c>
      <c r="O179" s="10">
        <f>$C179/'yearly data'!$D$16*'yearly data'!U$16</f>
        <v>951.97470230824899</v>
      </c>
      <c r="P179" s="10">
        <f>$C179/'yearly data'!$D$16*'yearly data'!V$16</f>
        <v>44.564233147164131</v>
      </c>
      <c r="Q179" s="10">
        <f>$C179/'yearly data'!$D$16*'yearly data'!W$16</f>
        <v>2440.369707062996</v>
      </c>
      <c r="R179" s="10">
        <f>$C179/'yearly data'!$D$16*'yearly data'!X$16</f>
        <v>0</v>
      </c>
      <c r="S179" s="10">
        <f>$C179/'yearly data'!$D$16*'yearly data'!Y$16</f>
        <v>1555.5622832104079</v>
      </c>
      <c r="T179" s="10">
        <f>$C179/'yearly data'!$D$16*'yearly data'!Z$16</f>
        <v>552.2838443217895</v>
      </c>
      <c r="U179" s="10">
        <f>$C179/'yearly data'!$D$16*'yearly data'!AA$16</f>
        <v>195.89075877589588</v>
      </c>
      <c r="V179" s="10">
        <f>$C179/'yearly data'!$D$16*'yearly data'!AB$16</f>
        <v>644.7458284432945</v>
      </c>
      <c r="W179" s="10">
        <f>$C179/'yearly data'!$D$16*'yearly data'!AC$16</f>
        <v>0</v>
      </c>
      <c r="X179" s="10">
        <f>$C179/'yearly data'!$D$16*'yearly data'!AD$16</f>
        <v>11590.741559645308</v>
      </c>
      <c r="Y179" s="10">
        <f>$C179/'yearly data'!$D$16*'yearly data'!AE$16</f>
        <v>1049.6336614274023</v>
      </c>
      <c r="Z179" s="10">
        <f>$C179/'yearly data'!$D$16*'yearly data'!AF$16</f>
        <v>49033.283109633798</v>
      </c>
      <c r="AA179" s="10">
        <f>$C179/'yearly data'!$D$16*'yearly data'!AG$16</f>
        <v>51282.765785508273</v>
      </c>
      <c r="AB179" s="10">
        <f>$C179/'yearly data'!$D$16*'yearly data'!AH$16</f>
        <v>82.361356088227225</v>
      </c>
      <c r="AC179" s="10">
        <f>$C179/'yearly data'!$D$16*'yearly data'!AI$16</f>
        <v>23.884793265585898</v>
      </c>
      <c r="AD179" s="10">
        <f>$C179/'yearly data'!$D$16*'yearly data'!AJ$16</f>
        <v>78.506760422640866</v>
      </c>
      <c r="AE179" s="10">
        <f>$C179/'yearly data'!$D$16*'yearly data'!AK$16</f>
        <v>35.328042190188391</v>
      </c>
      <c r="AF179" s="10">
        <f>$C179/'yearly data'!$D$16*'yearly data'!AL$16</f>
        <v>16709.975884818756</v>
      </c>
      <c r="AG179" s="10">
        <f>$C179/'yearly data'!$D$16*'yearly data'!AM$16</f>
        <v>16870.84400132962</v>
      </c>
      <c r="AH179" s="10">
        <f>$C179/'yearly data'!$D$16*'yearly data'!AN$16</f>
        <v>3.1161144906217451</v>
      </c>
      <c r="AI179" s="10">
        <f>$C179/'yearly data'!$D$16*'yearly data'!AO$16</f>
        <v>1.6827018249357424</v>
      </c>
      <c r="AJ179" s="10">
        <f>$C179/'yearly data'!$D$16*'yearly data'!AP$16</f>
        <v>0.93483434718652336</v>
      </c>
      <c r="AK179" s="10">
        <f>$C179/'yearly data'!$D$16*'yearly data'!AQ$16</f>
        <v>1.1491319217907432</v>
      </c>
      <c r="AL179" s="10">
        <f>$C179/'yearly data'!$D$16*'yearly data'!AR$16</f>
        <v>0.63202255698490883</v>
      </c>
      <c r="AM179" s="10">
        <f>$C179/'yearly data'!$D$16*'yearly data'!AS$16</f>
        <v>0.2528090227939635</v>
      </c>
      <c r="AN179" s="10">
        <f>$C179/'yearly data'!$D$16*'yearly data'!AT$16</f>
        <v>1.1942689954754966</v>
      </c>
      <c r="AO179" s="10">
        <f>$C179/'yearly data'!$D$16*'yearly data'!AU$16</f>
        <v>4.2652464124124885</v>
      </c>
      <c r="AP179" s="10">
        <f>$C179/'yearly data'!$D$16*'yearly data'!AV$16</f>
        <v>0.42790497988604254</v>
      </c>
      <c r="AQ179" s="10">
        <f>$C179/'yearly data'!$D$16*'yearly data'!AW$16</f>
        <v>0.67636593594890593</v>
      </c>
      <c r="AR179" s="10">
        <f>$C179/'yearly data'!$D$16*'yearly data'!AX$16</f>
        <v>0.92137604539978502</v>
      </c>
      <c r="AS179" s="10">
        <f>$C179/'yearly data'!$D$16*'yearly data'!AY$16</f>
        <v>0.45896259939390044</v>
      </c>
      <c r="AT179" s="10">
        <f>$C179/'yearly data'!$D$16*'yearly data'!AZ$16</f>
        <v>1.3803386447936854</v>
      </c>
      <c r="AU179" s="10">
        <f>$C179/'yearly data'!$D$16*'yearly data'!BA$16</f>
        <v>0.46931513922985307</v>
      </c>
      <c r="AV179" s="10">
        <f>$C179/'yearly data'!$D$16*'yearly data'!BB$16</f>
        <v>0.13199488290839617</v>
      </c>
      <c r="AW179" s="10">
        <f>$C179/'yearly data'!$D$16*'yearly data'!BC$16</f>
        <v>3.6958567214350931E-2</v>
      </c>
      <c r="AX179" s="10">
        <f>$C179/'yearly data'!$D$16*'yearly data'!BD$16</f>
        <v>0.52797953163358469</v>
      </c>
    </row>
    <row r="180" spans="1:50">
      <c r="A180" s="11" t="s">
        <v>89</v>
      </c>
      <c r="B180" s="5" t="s">
        <v>1</v>
      </c>
      <c r="C180" s="9">
        <f>'yearly data'!$H$16/3</f>
        <v>111.29083849047447</v>
      </c>
      <c r="D180" s="10">
        <f>$C180/'yearly data'!$D$16*'yearly data'!J$16</f>
        <v>6878.1895076942028</v>
      </c>
      <c r="E180" s="10">
        <f>$C180/'yearly data'!$D$16*'yearly data'!K$16</f>
        <v>4952.2961694720971</v>
      </c>
      <c r="F180" s="10">
        <f>$C180/'yearly data'!$D$16*'yearly data'!L$16</f>
        <v>2081.926818629584</v>
      </c>
      <c r="G180" s="10">
        <f>$C180/'yearly data'!$D$16*'yearly data'!M$16</f>
        <v>8960.1163263237868</v>
      </c>
      <c r="H180" s="10">
        <f>$C180/'yearly data'!$D$16*'yearly data'!N$16</f>
        <v>1237.1285103963407</v>
      </c>
      <c r="I180" s="10">
        <f>$C180/'yearly data'!$D$16*'yearly data'!O$16</f>
        <v>1012.3541654781369</v>
      </c>
      <c r="J180" s="10">
        <f>$C180/'yearly data'!$D$16*'yearly data'!P$16</f>
        <v>2723.922322323127</v>
      </c>
      <c r="K180" s="10">
        <f>$C180/'yearly data'!$D$16*'yearly data'!Q$16</f>
        <v>26515.756681875391</v>
      </c>
      <c r="L180" s="10">
        <f>$C180/'yearly data'!$D$16*'yearly data'!R$16</f>
        <v>580.56353230700017</v>
      </c>
      <c r="M180" s="10">
        <f>$C180/'yearly data'!$D$16*'yearly data'!S$16</f>
        <v>611.65911112758988</v>
      </c>
      <c r="N180" s="10">
        <f>$C180/'yearly data'!$D$16*'yearly data'!T$16</f>
        <v>2299.5372059813085</v>
      </c>
      <c r="O180" s="10">
        <f>$C180/'yearly data'!$D$16*'yearly data'!U$16</f>
        <v>951.97470230824899</v>
      </c>
      <c r="P180" s="10">
        <f>$C180/'yearly data'!$D$16*'yearly data'!V$16</f>
        <v>44.564233147164131</v>
      </c>
      <c r="Q180" s="10">
        <f>$C180/'yearly data'!$D$16*'yearly data'!W$16</f>
        <v>2440.369707062996</v>
      </c>
      <c r="R180" s="10">
        <f>$C180/'yearly data'!$D$16*'yearly data'!X$16</f>
        <v>0</v>
      </c>
      <c r="S180" s="10">
        <f>$C180/'yearly data'!$D$16*'yearly data'!Y$16</f>
        <v>1555.5622832104079</v>
      </c>
      <c r="T180" s="10">
        <f>$C180/'yearly data'!$D$16*'yearly data'!Z$16</f>
        <v>552.2838443217895</v>
      </c>
      <c r="U180" s="10">
        <f>$C180/'yearly data'!$D$16*'yearly data'!AA$16</f>
        <v>195.89075877589588</v>
      </c>
      <c r="V180" s="10">
        <f>$C180/'yearly data'!$D$16*'yearly data'!AB$16</f>
        <v>644.7458284432945</v>
      </c>
      <c r="W180" s="10">
        <f>$C180/'yearly data'!$D$16*'yearly data'!AC$16</f>
        <v>0</v>
      </c>
      <c r="X180" s="10">
        <f>$C180/'yearly data'!$D$16*'yearly data'!AD$16</f>
        <v>11590.741559645308</v>
      </c>
      <c r="Y180" s="10">
        <f>$C180/'yearly data'!$D$16*'yearly data'!AE$16</f>
        <v>1049.6336614274023</v>
      </c>
      <c r="Z180" s="10">
        <f>$C180/'yearly data'!$D$16*'yearly data'!AF$16</f>
        <v>49033.283109633798</v>
      </c>
      <c r="AA180" s="10">
        <f>$C180/'yearly data'!$D$16*'yearly data'!AG$16</f>
        <v>51282.765785508273</v>
      </c>
      <c r="AB180" s="10">
        <f>$C180/'yearly data'!$D$16*'yearly data'!AH$16</f>
        <v>82.361356088227225</v>
      </c>
      <c r="AC180" s="10">
        <f>$C180/'yearly data'!$D$16*'yearly data'!AI$16</f>
        <v>23.884793265585898</v>
      </c>
      <c r="AD180" s="10">
        <f>$C180/'yearly data'!$D$16*'yearly data'!AJ$16</f>
        <v>78.506760422640866</v>
      </c>
      <c r="AE180" s="10">
        <f>$C180/'yearly data'!$D$16*'yearly data'!AK$16</f>
        <v>35.328042190188391</v>
      </c>
      <c r="AF180" s="10">
        <f>$C180/'yearly data'!$D$16*'yearly data'!AL$16</f>
        <v>16709.975884818756</v>
      </c>
      <c r="AG180" s="10">
        <f>$C180/'yearly data'!$D$16*'yearly data'!AM$16</f>
        <v>16870.84400132962</v>
      </c>
      <c r="AH180" s="10">
        <f>$C180/'yearly data'!$D$16*'yearly data'!AN$16</f>
        <v>3.1161144906217451</v>
      </c>
      <c r="AI180" s="10">
        <f>$C180/'yearly data'!$D$16*'yearly data'!AO$16</f>
        <v>1.6827018249357424</v>
      </c>
      <c r="AJ180" s="10">
        <f>$C180/'yearly data'!$D$16*'yearly data'!AP$16</f>
        <v>0.93483434718652336</v>
      </c>
      <c r="AK180" s="10">
        <f>$C180/'yearly data'!$D$16*'yearly data'!AQ$16</f>
        <v>1.1491319217907432</v>
      </c>
      <c r="AL180" s="10">
        <f>$C180/'yearly data'!$D$16*'yearly data'!AR$16</f>
        <v>0.63202255698490883</v>
      </c>
      <c r="AM180" s="10">
        <f>$C180/'yearly data'!$D$16*'yearly data'!AS$16</f>
        <v>0.2528090227939635</v>
      </c>
      <c r="AN180" s="10">
        <f>$C180/'yearly data'!$D$16*'yearly data'!AT$16</f>
        <v>1.1942689954754966</v>
      </c>
      <c r="AO180" s="10">
        <f>$C180/'yearly data'!$D$16*'yearly data'!AU$16</f>
        <v>4.2652464124124885</v>
      </c>
      <c r="AP180" s="10">
        <f>$C180/'yearly data'!$D$16*'yearly data'!AV$16</f>
        <v>0.42790497988604254</v>
      </c>
      <c r="AQ180" s="10">
        <f>$C180/'yearly data'!$D$16*'yearly data'!AW$16</f>
        <v>0.67636593594890593</v>
      </c>
      <c r="AR180" s="10">
        <f>$C180/'yearly data'!$D$16*'yearly data'!AX$16</f>
        <v>0.92137604539978502</v>
      </c>
      <c r="AS180" s="10">
        <f>$C180/'yearly data'!$D$16*'yearly data'!AY$16</f>
        <v>0.45896259939390044</v>
      </c>
      <c r="AT180" s="10">
        <f>$C180/'yearly data'!$D$16*'yearly data'!AZ$16</f>
        <v>1.3803386447936854</v>
      </c>
      <c r="AU180" s="10">
        <f>$C180/'yearly data'!$D$16*'yearly data'!BA$16</f>
        <v>0.46931513922985307</v>
      </c>
      <c r="AV180" s="10">
        <f>$C180/'yearly data'!$D$16*'yearly data'!BB$16</f>
        <v>0.13199488290839617</v>
      </c>
      <c r="AW180" s="10">
        <f>$C180/'yearly data'!$D$16*'yearly data'!BC$16</f>
        <v>3.6958567214350931E-2</v>
      </c>
      <c r="AX180" s="10">
        <f>$C180/'yearly data'!$D$16*'yearly data'!BD$16</f>
        <v>0.52797953163358469</v>
      </c>
    </row>
    <row r="181" spans="1:50">
      <c r="A181" s="11" t="s">
        <v>90</v>
      </c>
      <c r="B181" s="5" t="s">
        <v>1</v>
      </c>
      <c r="C181" s="9">
        <f>'yearly data'!$H$16/3</f>
        <v>111.29083849047447</v>
      </c>
      <c r="D181" s="10">
        <f>$C181/'yearly data'!$D$16*'yearly data'!J$16</f>
        <v>6878.1895076942028</v>
      </c>
      <c r="E181" s="10">
        <f>$C181/'yearly data'!$D$16*'yearly data'!K$16</f>
        <v>4952.2961694720971</v>
      </c>
      <c r="F181" s="10">
        <f>$C181/'yearly data'!$D$16*'yearly data'!L$16</f>
        <v>2081.926818629584</v>
      </c>
      <c r="G181" s="10">
        <f>$C181/'yearly data'!$D$16*'yearly data'!M$16</f>
        <v>8960.1163263237868</v>
      </c>
      <c r="H181" s="10">
        <f>$C181/'yearly data'!$D$16*'yearly data'!N$16</f>
        <v>1237.1285103963407</v>
      </c>
      <c r="I181" s="10">
        <f>$C181/'yearly data'!$D$16*'yearly data'!O$16</f>
        <v>1012.3541654781369</v>
      </c>
      <c r="J181" s="10">
        <f>$C181/'yearly data'!$D$16*'yearly data'!P$16</f>
        <v>2723.922322323127</v>
      </c>
      <c r="K181" s="10">
        <f>$C181/'yearly data'!$D$16*'yearly data'!Q$16</f>
        <v>26515.756681875391</v>
      </c>
      <c r="L181" s="10">
        <f>$C181/'yearly data'!$D$16*'yearly data'!R$16</f>
        <v>580.56353230700017</v>
      </c>
      <c r="M181" s="10">
        <f>$C181/'yearly data'!$D$16*'yearly data'!S$16</f>
        <v>611.65911112758988</v>
      </c>
      <c r="N181" s="10">
        <f>$C181/'yearly data'!$D$16*'yearly data'!T$16</f>
        <v>2299.5372059813085</v>
      </c>
      <c r="O181" s="10">
        <f>$C181/'yearly data'!$D$16*'yearly data'!U$16</f>
        <v>951.97470230824899</v>
      </c>
      <c r="P181" s="10">
        <f>$C181/'yearly data'!$D$16*'yearly data'!V$16</f>
        <v>44.564233147164131</v>
      </c>
      <c r="Q181" s="10">
        <f>$C181/'yearly data'!$D$16*'yearly data'!W$16</f>
        <v>2440.369707062996</v>
      </c>
      <c r="R181" s="10">
        <f>$C181/'yearly data'!$D$16*'yearly data'!X$16</f>
        <v>0</v>
      </c>
      <c r="S181" s="10">
        <f>$C181/'yearly data'!$D$16*'yearly data'!Y$16</f>
        <v>1555.5622832104079</v>
      </c>
      <c r="T181" s="10">
        <f>$C181/'yearly data'!$D$16*'yearly data'!Z$16</f>
        <v>552.2838443217895</v>
      </c>
      <c r="U181" s="10">
        <f>$C181/'yearly data'!$D$16*'yearly data'!AA$16</f>
        <v>195.89075877589588</v>
      </c>
      <c r="V181" s="10">
        <f>$C181/'yearly data'!$D$16*'yearly data'!AB$16</f>
        <v>644.7458284432945</v>
      </c>
      <c r="W181" s="10">
        <f>$C181/'yearly data'!$D$16*'yearly data'!AC$16</f>
        <v>0</v>
      </c>
      <c r="X181" s="10">
        <f>$C181/'yearly data'!$D$16*'yearly data'!AD$16</f>
        <v>11590.741559645308</v>
      </c>
      <c r="Y181" s="10">
        <f>$C181/'yearly data'!$D$16*'yearly data'!AE$16</f>
        <v>1049.6336614274023</v>
      </c>
      <c r="Z181" s="10">
        <f>$C181/'yearly data'!$D$16*'yearly data'!AF$16</f>
        <v>49033.283109633798</v>
      </c>
      <c r="AA181" s="10">
        <f>$C181/'yearly data'!$D$16*'yearly data'!AG$16</f>
        <v>51282.765785508273</v>
      </c>
      <c r="AB181" s="10">
        <f>$C181/'yearly data'!$D$16*'yearly data'!AH$16</f>
        <v>82.361356088227225</v>
      </c>
      <c r="AC181" s="10">
        <f>$C181/'yearly data'!$D$16*'yearly data'!AI$16</f>
        <v>23.884793265585898</v>
      </c>
      <c r="AD181" s="10">
        <f>$C181/'yearly data'!$D$16*'yearly data'!AJ$16</f>
        <v>78.506760422640866</v>
      </c>
      <c r="AE181" s="10">
        <f>$C181/'yearly data'!$D$16*'yearly data'!AK$16</f>
        <v>35.328042190188391</v>
      </c>
      <c r="AF181" s="10">
        <f>$C181/'yearly data'!$D$16*'yearly data'!AL$16</f>
        <v>16709.975884818756</v>
      </c>
      <c r="AG181" s="10">
        <f>$C181/'yearly data'!$D$16*'yearly data'!AM$16</f>
        <v>16870.84400132962</v>
      </c>
      <c r="AH181" s="10">
        <f>$C181/'yearly data'!$D$16*'yearly data'!AN$16</f>
        <v>3.1161144906217451</v>
      </c>
      <c r="AI181" s="10">
        <f>$C181/'yearly data'!$D$16*'yearly data'!AO$16</f>
        <v>1.6827018249357424</v>
      </c>
      <c r="AJ181" s="10">
        <f>$C181/'yearly data'!$D$16*'yearly data'!AP$16</f>
        <v>0.93483434718652336</v>
      </c>
      <c r="AK181" s="10">
        <f>$C181/'yearly data'!$D$16*'yearly data'!AQ$16</f>
        <v>1.1491319217907432</v>
      </c>
      <c r="AL181" s="10">
        <f>$C181/'yearly data'!$D$16*'yearly data'!AR$16</f>
        <v>0.63202255698490883</v>
      </c>
      <c r="AM181" s="10">
        <f>$C181/'yearly data'!$D$16*'yearly data'!AS$16</f>
        <v>0.2528090227939635</v>
      </c>
      <c r="AN181" s="10">
        <f>$C181/'yearly data'!$D$16*'yearly data'!AT$16</f>
        <v>1.1942689954754966</v>
      </c>
      <c r="AO181" s="10">
        <f>$C181/'yearly data'!$D$16*'yearly data'!AU$16</f>
        <v>4.2652464124124885</v>
      </c>
      <c r="AP181" s="10">
        <f>$C181/'yearly data'!$D$16*'yearly data'!AV$16</f>
        <v>0.42790497988604254</v>
      </c>
      <c r="AQ181" s="10">
        <f>$C181/'yearly data'!$D$16*'yearly data'!AW$16</f>
        <v>0.67636593594890593</v>
      </c>
      <c r="AR181" s="10">
        <f>$C181/'yearly data'!$D$16*'yearly data'!AX$16</f>
        <v>0.92137604539978502</v>
      </c>
      <c r="AS181" s="10">
        <f>$C181/'yearly data'!$D$16*'yearly data'!AY$16</f>
        <v>0.45896259939390044</v>
      </c>
      <c r="AT181" s="10">
        <f>$C181/'yearly data'!$D$16*'yearly data'!AZ$16</f>
        <v>1.3803386447936854</v>
      </c>
      <c r="AU181" s="10">
        <f>$C181/'yearly data'!$D$16*'yearly data'!BA$16</f>
        <v>0.46931513922985307</v>
      </c>
      <c r="AV181" s="10">
        <f>$C181/'yearly data'!$D$16*'yearly data'!BB$16</f>
        <v>0.13199488290839617</v>
      </c>
      <c r="AW181" s="10">
        <f>$C181/'yearly data'!$D$16*'yearly data'!BC$16</f>
        <v>3.6958567214350931E-2</v>
      </c>
      <c r="AX181" s="10">
        <f>$C181/'yearly data'!$D$16*'yearly data'!BD$16</f>
        <v>0.52797953163358469</v>
      </c>
    </row>
    <row r="182" spans="1:50">
      <c r="A182" s="11" t="s">
        <v>55</v>
      </c>
      <c r="B182" s="5" t="s">
        <v>17</v>
      </c>
      <c r="C182" s="9">
        <f>'yearly data'!$E$17/3</f>
        <v>70.38154274379319</v>
      </c>
      <c r="D182" s="10">
        <f>$C182/'yearly data'!$D$17*'yearly data'!J$17</f>
        <v>5139.9745327691135</v>
      </c>
      <c r="E182" s="10">
        <f>$C182/'yearly data'!$D$17*'yearly data'!K$17</f>
        <v>3649.3814669083122</v>
      </c>
      <c r="F182" s="10">
        <f>$C182/'yearly data'!$D$17*'yearly data'!L$17</f>
        <v>1563.532479570219</v>
      </c>
      <c r="G182" s="10">
        <f>$C182/'yearly data'!$D$17*'yearly data'!M$17</f>
        <v>6703.5070123393325</v>
      </c>
      <c r="H182" s="10">
        <f>$C182/'yearly data'!$D$17*'yearly data'!N$17</f>
        <v>892.42455932092764</v>
      </c>
      <c r="I182" s="10">
        <f>$C182/'yearly data'!$D$17*'yearly data'!O$17</f>
        <v>857.10979731783459</v>
      </c>
      <c r="J182" s="10">
        <f>$C182/'yearly data'!$D$17*'yearly data'!P$17</f>
        <v>2137.9967386727858</v>
      </c>
      <c r="K182" s="10">
        <f>$C182/'yearly data'!$D$17*'yearly data'!Q$17</f>
        <v>19455.420386907539</v>
      </c>
      <c r="L182" s="10">
        <f>$C182/'yearly data'!$D$17*'yearly data'!R$17</f>
        <v>382.42215321235358</v>
      </c>
      <c r="M182" s="10">
        <f>$C182/'yearly data'!$D$17*'yearly data'!S$17</f>
        <v>440.92608379938878</v>
      </c>
      <c r="N182" s="10">
        <f>$C182/'yearly data'!$D$17*'yearly data'!T$17</f>
        <v>1865.5067500148321</v>
      </c>
      <c r="O182" s="10">
        <f>$C182/'yearly data'!$D$17*'yearly data'!U$17</f>
        <v>703.24724767184944</v>
      </c>
      <c r="P182" s="10">
        <f>$C182/'yearly data'!$D$17*'yearly data'!V$17</f>
        <v>77.90700409418541</v>
      </c>
      <c r="Q182" s="10">
        <f>$C182/'yearly data'!$D$17*'yearly data'!W$17</f>
        <v>1633.3044238360101</v>
      </c>
      <c r="R182" s="10">
        <f>$C182/'yearly data'!$D$17*'yearly data'!X$17</f>
        <v>0</v>
      </c>
      <c r="S182" s="10">
        <f>$C182/'yearly data'!$D$17*'yearly data'!Y$17</f>
        <v>764.60269727184038</v>
      </c>
      <c r="T182" s="10">
        <f>$C182/'yearly data'!$D$17*'yearly data'!Z$17</f>
        <v>422.20004692939295</v>
      </c>
      <c r="U182" s="10">
        <f>$C182/'yearly data'!$D$17*'yearly data'!AA$17</f>
        <v>158.6973877489572</v>
      </c>
      <c r="V182" s="10">
        <f>$C182/'yearly data'!$D$17*'yearly data'!AB$17</f>
        <v>427.27383913959596</v>
      </c>
      <c r="W182" s="10">
        <f>$C182/'yearly data'!$D$17*'yearly data'!AC$17</f>
        <v>0</v>
      </c>
      <c r="X182" s="10">
        <f>$C182/'yearly data'!$D$17*'yearly data'!AD$17</f>
        <v>8311.0203228682203</v>
      </c>
      <c r="Y182" s="10">
        <f>$C182/'yearly data'!$D$17*'yearly data'!AE$17</f>
        <v>567.70185786793184</v>
      </c>
      <c r="Z182" s="10">
        <f>$C182/'yearly data'!$D$17*'yearly data'!AF$17</f>
        <v>35210.230201362101</v>
      </c>
      <c r="AA182" s="10">
        <f>$C182/'yearly data'!$D$17*'yearly data'!AG$17</f>
        <v>36959.764558000861</v>
      </c>
      <c r="AB182" s="10">
        <f>$C182/'yearly data'!$D$17*'yearly data'!AH$17</f>
        <v>60.681068008472472</v>
      </c>
      <c r="AC182" s="10">
        <f>$C182/'yearly data'!$D$17*'yearly data'!AI$17</f>
        <v>0</v>
      </c>
      <c r="AD182" s="10">
        <f>$C182/'yearly data'!$D$17*'yearly data'!AJ$17</f>
        <v>36.732556372663161</v>
      </c>
      <c r="AE182" s="10">
        <f>$C182/'yearly data'!$D$17*'yearly data'!AK$17</f>
        <v>0</v>
      </c>
      <c r="AF182" s="10">
        <f>$C182/'yearly data'!$D$17*'yearly data'!AL$17</f>
        <v>11209.605329811367</v>
      </c>
      <c r="AG182" s="10">
        <f>$C182/'yearly data'!$D$17*'yearly data'!AM$17</f>
        <v>11307.016299146866</v>
      </c>
      <c r="AH182" s="10">
        <f>$C182/'yearly data'!$D$17*'yearly data'!AN$17</f>
        <v>2.1877576039808058</v>
      </c>
      <c r="AI182" s="10">
        <f>$C182/'yearly data'!$D$17*'yearly data'!AO$17</f>
        <v>1.1813891061496349</v>
      </c>
      <c r="AJ182" s="10">
        <f>$C182/'yearly data'!$D$17*'yearly data'!AP$17</f>
        <v>0.61257212911462555</v>
      </c>
      <c r="AK182" s="10">
        <f>$C182/'yearly data'!$D$17*'yearly data'!AQ$17</f>
        <v>0.87616505984668192</v>
      </c>
      <c r="AL182" s="10">
        <f>$C182/'yearly data'!$D$17*'yearly data'!AR$17</f>
        <v>0.49065243351414189</v>
      </c>
      <c r="AM182" s="10">
        <f>$C182/'yearly data'!$D$17*'yearly data'!AS$17</f>
        <v>0.18399466256780317</v>
      </c>
      <c r="AN182" s="10">
        <f>$C182/'yearly data'!$D$17*'yearly data'!AT$17</f>
        <v>0.79661989259514687</v>
      </c>
      <c r="AO182" s="10">
        <f>$C182/'yearly data'!$D$17*'yearly data'!AU$17</f>
        <v>3.0639226638274879</v>
      </c>
      <c r="AP182" s="10">
        <f>$C182/'yearly data'!$D$17*'yearly data'!AV$17</f>
        <v>0.30984382570941749</v>
      </c>
      <c r="AQ182" s="10">
        <f>$C182/'yearly data'!$D$17*'yearly data'!AW$17</f>
        <v>0.46476573856412629</v>
      </c>
      <c r="AR182" s="10">
        <f>$C182/'yearly data'!$D$17*'yearly data'!AX$17</f>
        <v>0.68765681969785042</v>
      </c>
      <c r="AS182" s="10">
        <f>$C182/'yearly data'!$D$17*'yearly data'!AY$17</f>
        <v>0.3425008870309757</v>
      </c>
      <c r="AT182" s="10">
        <f>$C182/'yearly data'!$D$17*'yearly data'!AZ$17</f>
        <v>1.032812752364725</v>
      </c>
      <c r="AU182" s="10">
        <f>$C182/'yearly data'!$D$17*'yearly data'!BA$17</f>
        <v>0.38232657156946115</v>
      </c>
      <c r="AV182" s="10">
        <f>$C182/'yearly data'!$D$17*'yearly data'!BB$17</f>
        <v>7.2642048598197631E-2</v>
      </c>
      <c r="AW182" s="10">
        <f>$C182/'yearly data'!$D$17*'yearly data'!BC$17</f>
        <v>2.0178346832832674E-2</v>
      </c>
      <c r="AX182" s="10">
        <f>$C182/'yearly data'!$D$17*'yearly data'!BD$17</f>
        <v>0.4035669366566535</v>
      </c>
    </row>
    <row r="183" spans="1:50">
      <c r="A183" s="11" t="s">
        <v>56</v>
      </c>
      <c r="B183" s="5" t="s">
        <v>17</v>
      </c>
      <c r="C183" s="9">
        <f>'yearly data'!$E$17/3</f>
        <v>70.38154274379319</v>
      </c>
      <c r="D183" s="10">
        <f>$C183/'yearly data'!$D$17*'yearly data'!J$17</f>
        <v>5139.9745327691135</v>
      </c>
      <c r="E183" s="10">
        <f>$C183/'yearly data'!$D$17*'yearly data'!K$17</f>
        <v>3649.3814669083122</v>
      </c>
      <c r="F183" s="10">
        <f>$C183/'yearly data'!$D$17*'yearly data'!L$17</f>
        <v>1563.532479570219</v>
      </c>
      <c r="G183" s="10">
        <f>$C183/'yearly data'!$D$17*'yearly data'!M$17</f>
        <v>6703.5070123393325</v>
      </c>
      <c r="H183" s="10">
        <f>$C183/'yearly data'!$D$17*'yearly data'!N$17</f>
        <v>892.42455932092764</v>
      </c>
      <c r="I183" s="10">
        <f>$C183/'yearly data'!$D$17*'yearly data'!O$17</f>
        <v>857.10979731783459</v>
      </c>
      <c r="J183" s="10">
        <f>$C183/'yearly data'!$D$17*'yearly data'!P$17</f>
        <v>2137.9967386727858</v>
      </c>
      <c r="K183" s="10">
        <f>$C183/'yearly data'!$D$17*'yearly data'!Q$17</f>
        <v>19455.420386907539</v>
      </c>
      <c r="L183" s="10">
        <f>$C183/'yearly data'!$D$17*'yearly data'!R$17</f>
        <v>382.42215321235358</v>
      </c>
      <c r="M183" s="10">
        <f>$C183/'yearly data'!$D$17*'yearly data'!S$17</f>
        <v>440.92608379938878</v>
      </c>
      <c r="N183" s="10">
        <f>$C183/'yearly data'!$D$17*'yearly data'!T$17</f>
        <v>1865.5067500148321</v>
      </c>
      <c r="O183" s="10">
        <f>$C183/'yearly data'!$D$17*'yearly data'!U$17</f>
        <v>703.24724767184944</v>
      </c>
      <c r="P183" s="10">
        <f>$C183/'yearly data'!$D$17*'yearly data'!V$17</f>
        <v>77.90700409418541</v>
      </c>
      <c r="Q183" s="10">
        <f>$C183/'yearly data'!$D$17*'yearly data'!W$17</f>
        <v>1633.3044238360101</v>
      </c>
      <c r="R183" s="10">
        <f>$C183/'yearly data'!$D$17*'yearly data'!X$17</f>
        <v>0</v>
      </c>
      <c r="S183" s="10">
        <f>$C183/'yearly data'!$D$17*'yearly data'!Y$17</f>
        <v>764.60269727184038</v>
      </c>
      <c r="T183" s="10">
        <f>$C183/'yearly data'!$D$17*'yearly data'!Z$17</f>
        <v>422.20004692939295</v>
      </c>
      <c r="U183" s="10">
        <f>$C183/'yearly data'!$D$17*'yearly data'!AA$17</f>
        <v>158.6973877489572</v>
      </c>
      <c r="V183" s="10">
        <f>$C183/'yearly data'!$D$17*'yearly data'!AB$17</f>
        <v>427.27383913959596</v>
      </c>
      <c r="W183" s="10">
        <f>$C183/'yearly data'!$D$17*'yearly data'!AC$17</f>
        <v>0</v>
      </c>
      <c r="X183" s="10">
        <f>$C183/'yearly data'!$D$17*'yearly data'!AD$17</f>
        <v>8311.0203228682203</v>
      </c>
      <c r="Y183" s="10">
        <f>$C183/'yearly data'!$D$17*'yearly data'!AE$17</f>
        <v>567.70185786793184</v>
      </c>
      <c r="Z183" s="10">
        <f>$C183/'yearly data'!$D$17*'yearly data'!AF$17</f>
        <v>35210.230201362101</v>
      </c>
      <c r="AA183" s="10">
        <f>$C183/'yearly data'!$D$17*'yearly data'!AG$17</f>
        <v>36959.764558000861</v>
      </c>
      <c r="AB183" s="10">
        <f>$C183/'yearly data'!$D$17*'yearly data'!AH$17</f>
        <v>60.681068008472472</v>
      </c>
      <c r="AC183" s="10">
        <f>$C183/'yearly data'!$D$17*'yearly data'!AI$17</f>
        <v>0</v>
      </c>
      <c r="AD183" s="10">
        <f>$C183/'yearly data'!$D$17*'yearly data'!AJ$17</f>
        <v>36.732556372663161</v>
      </c>
      <c r="AE183" s="10">
        <f>$C183/'yearly data'!$D$17*'yearly data'!AK$17</f>
        <v>0</v>
      </c>
      <c r="AF183" s="10">
        <f>$C183/'yearly data'!$D$17*'yearly data'!AL$17</f>
        <v>11209.605329811367</v>
      </c>
      <c r="AG183" s="10">
        <f>$C183/'yearly data'!$D$17*'yearly data'!AM$17</f>
        <v>11307.016299146866</v>
      </c>
      <c r="AH183" s="10">
        <f>$C183/'yearly data'!$D$17*'yearly data'!AN$17</f>
        <v>2.1877576039808058</v>
      </c>
      <c r="AI183" s="10">
        <f>$C183/'yearly data'!$D$17*'yearly data'!AO$17</f>
        <v>1.1813891061496349</v>
      </c>
      <c r="AJ183" s="10">
        <f>$C183/'yearly data'!$D$17*'yearly data'!AP$17</f>
        <v>0.61257212911462555</v>
      </c>
      <c r="AK183" s="10">
        <f>$C183/'yearly data'!$D$17*'yearly data'!AQ$17</f>
        <v>0.87616505984668192</v>
      </c>
      <c r="AL183" s="10">
        <f>$C183/'yearly data'!$D$17*'yearly data'!AR$17</f>
        <v>0.49065243351414189</v>
      </c>
      <c r="AM183" s="10">
        <f>$C183/'yearly data'!$D$17*'yearly data'!AS$17</f>
        <v>0.18399466256780317</v>
      </c>
      <c r="AN183" s="10">
        <f>$C183/'yearly data'!$D$17*'yearly data'!AT$17</f>
        <v>0.79661989259514687</v>
      </c>
      <c r="AO183" s="10">
        <f>$C183/'yearly data'!$D$17*'yearly data'!AU$17</f>
        <v>3.0639226638274879</v>
      </c>
      <c r="AP183" s="10">
        <f>$C183/'yearly data'!$D$17*'yearly data'!AV$17</f>
        <v>0.30984382570941749</v>
      </c>
      <c r="AQ183" s="10">
        <f>$C183/'yearly data'!$D$17*'yearly data'!AW$17</f>
        <v>0.46476573856412629</v>
      </c>
      <c r="AR183" s="10">
        <f>$C183/'yearly data'!$D$17*'yearly data'!AX$17</f>
        <v>0.68765681969785042</v>
      </c>
      <c r="AS183" s="10">
        <f>$C183/'yearly data'!$D$17*'yearly data'!AY$17</f>
        <v>0.3425008870309757</v>
      </c>
      <c r="AT183" s="10">
        <f>$C183/'yearly data'!$D$17*'yearly data'!AZ$17</f>
        <v>1.032812752364725</v>
      </c>
      <c r="AU183" s="10">
        <f>$C183/'yearly data'!$D$17*'yearly data'!BA$17</f>
        <v>0.38232657156946115</v>
      </c>
      <c r="AV183" s="10">
        <f>$C183/'yearly data'!$D$17*'yearly data'!BB$17</f>
        <v>7.2642048598197631E-2</v>
      </c>
      <c r="AW183" s="10">
        <f>$C183/'yearly data'!$D$17*'yearly data'!BC$17</f>
        <v>2.0178346832832674E-2</v>
      </c>
      <c r="AX183" s="10">
        <f>$C183/'yearly data'!$D$17*'yearly data'!BD$17</f>
        <v>0.4035669366566535</v>
      </c>
    </row>
    <row r="184" spans="1:50">
      <c r="A184" s="11" t="s">
        <v>57</v>
      </c>
      <c r="B184" s="5" t="s">
        <v>17</v>
      </c>
      <c r="C184" s="9">
        <f>'yearly data'!$E$17/3</f>
        <v>70.38154274379319</v>
      </c>
      <c r="D184" s="10">
        <f>$C184/'yearly data'!$D$17*'yearly data'!J$17</f>
        <v>5139.9745327691135</v>
      </c>
      <c r="E184" s="10">
        <f>$C184/'yearly data'!$D$17*'yearly data'!K$17</f>
        <v>3649.3814669083122</v>
      </c>
      <c r="F184" s="10">
        <f>$C184/'yearly data'!$D$17*'yearly data'!L$17</f>
        <v>1563.532479570219</v>
      </c>
      <c r="G184" s="10">
        <f>$C184/'yearly data'!$D$17*'yearly data'!M$17</f>
        <v>6703.5070123393325</v>
      </c>
      <c r="H184" s="10">
        <f>$C184/'yearly data'!$D$17*'yearly data'!N$17</f>
        <v>892.42455932092764</v>
      </c>
      <c r="I184" s="10">
        <f>$C184/'yearly data'!$D$17*'yearly data'!O$17</f>
        <v>857.10979731783459</v>
      </c>
      <c r="J184" s="10">
        <f>$C184/'yearly data'!$D$17*'yearly data'!P$17</f>
        <v>2137.9967386727858</v>
      </c>
      <c r="K184" s="10">
        <f>$C184/'yearly data'!$D$17*'yearly data'!Q$17</f>
        <v>19455.420386907539</v>
      </c>
      <c r="L184" s="10">
        <f>$C184/'yearly data'!$D$17*'yearly data'!R$17</f>
        <v>382.42215321235358</v>
      </c>
      <c r="M184" s="10">
        <f>$C184/'yearly data'!$D$17*'yearly data'!S$17</f>
        <v>440.92608379938878</v>
      </c>
      <c r="N184" s="10">
        <f>$C184/'yearly data'!$D$17*'yearly data'!T$17</f>
        <v>1865.5067500148321</v>
      </c>
      <c r="O184" s="10">
        <f>$C184/'yearly data'!$D$17*'yearly data'!U$17</f>
        <v>703.24724767184944</v>
      </c>
      <c r="P184" s="10">
        <f>$C184/'yearly data'!$D$17*'yearly data'!V$17</f>
        <v>77.90700409418541</v>
      </c>
      <c r="Q184" s="10">
        <f>$C184/'yearly data'!$D$17*'yearly data'!W$17</f>
        <v>1633.3044238360101</v>
      </c>
      <c r="R184" s="10">
        <f>$C184/'yearly data'!$D$17*'yearly data'!X$17</f>
        <v>0</v>
      </c>
      <c r="S184" s="10">
        <f>$C184/'yearly data'!$D$17*'yearly data'!Y$17</f>
        <v>764.60269727184038</v>
      </c>
      <c r="T184" s="10">
        <f>$C184/'yearly data'!$D$17*'yearly data'!Z$17</f>
        <v>422.20004692939295</v>
      </c>
      <c r="U184" s="10">
        <f>$C184/'yearly data'!$D$17*'yearly data'!AA$17</f>
        <v>158.6973877489572</v>
      </c>
      <c r="V184" s="10">
        <f>$C184/'yearly data'!$D$17*'yearly data'!AB$17</f>
        <v>427.27383913959596</v>
      </c>
      <c r="W184" s="10">
        <f>$C184/'yearly data'!$D$17*'yearly data'!AC$17</f>
        <v>0</v>
      </c>
      <c r="X184" s="10">
        <f>$C184/'yearly data'!$D$17*'yearly data'!AD$17</f>
        <v>8311.0203228682203</v>
      </c>
      <c r="Y184" s="10">
        <f>$C184/'yearly data'!$D$17*'yearly data'!AE$17</f>
        <v>567.70185786793184</v>
      </c>
      <c r="Z184" s="10">
        <f>$C184/'yearly data'!$D$17*'yearly data'!AF$17</f>
        <v>35210.230201362101</v>
      </c>
      <c r="AA184" s="10">
        <f>$C184/'yearly data'!$D$17*'yearly data'!AG$17</f>
        <v>36959.764558000861</v>
      </c>
      <c r="AB184" s="10">
        <f>$C184/'yearly data'!$D$17*'yearly data'!AH$17</f>
        <v>60.681068008472472</v>
      </c>
      <c r="AC184" s="10">
        <f>$C184/'yearly data'!$D$17*'yearly data'!AI$17</f>
        <v>0</v>
      </c>
      <c r="AD184" s="10">
        <f>$C184/'yearly data'!$D$17*'yearly data'!AJ$17</f>
        <v>36.732556372663161</v>
      </c>
      <c r="AE184" s="10">
        <f>$C184/'yearly data'!$D$17*'yearly data'!AK$17</f>
        <v>0</v>
      </c>
      <c r="AF184" s="10">
        <f>$C184/'yearly data'!$D$17*'yearly data'!AL$17</f>
        <v>11209.605329811367</v>
      </c>
      <c r="AG184" s="10">
        <f>$C184/'yearly data'!$D$17*'yearly data'!AM$17</f>
        <v>11307.016299146866</v>
      </c>
      <c r="AH184" s="10">
        <f>$C184/'yearly data'!$D$17*'yearly data'!AN$17</f>
        <v>2.1877576039808058</v>
      </c>
      <c r="AI184" s="10">
        <f>$C184/'yearly data'!$D$17*'yearly data'!AO$17</f>
        <v>1.1813891061496349</v>
      </c>
      <c r="AJ184" s="10">
        <f>$C184/'yearly data'!$D$17*'yearly data'!AP$17</f>
        <v>0.61257212911462555</v>
      </c>
      <c r="AK184" s="10">
        <f>$C184/'yearly data'!$D$17*'yearly data'!AQ$17</f>
        <v>0.87616505984668192</v>
      </c>
      <c r="AL184" s="10">
        <f>$C184/'yearly data'!$D$17*'yearly data'!AR$17</f>
        <v>0.49065243351414189</v>
      </c>
      <c r="AM184" s="10">
        <f>$C184/'yearly data'!$D$17*'yearly data'!AS$17</f>
        <v>0.18399466256780317</v>
      </c>
      <c r="AN184" s="10">
        <f>$C184/'yearly data'!$D$17*'yearly data'!AT$17</f>
        <v>0.79661989259514687</v>
      </c>
      <c r="AO184" s="10">
        <f>$C184/'yearly data'!$D$17*'yearly data'!AU$17</f>
        <v>3.0639226638274879</v>
      </c>
      <c r="AP184" s="10">
        <f>$C184/'yearly data'!$D$17*'yearly data'!AV$17</f>
        <v>0.30984382570941749</v>
      </c>
      <c r="AQ184" s="10">
        <f>$C184/'yearly data'!$D$17*'yearly data'!AW$17</f>
        <v>0.46476573856412629</v>
      </c>
      <c r="AR184" s="10">
        <f>$C184/'yearly data'!$D$17*'yearly data'!AX$17</f>
        <v>0.68765681969785042</v>
      </c>
      <c r="AS184" s="10">
        <f>$C184/'yearly data'!$D$17*'yearly data'!AY$17</f>
        <v>0.3425008870309757</v>
      </c>
      <c r="AT184" s="10">
        <f>$C184/'yearly data'!$D$17*'yearly data'!AZ$17</f>
        <v>1.032812752364725</v>
      </c>
      <c r="AU184" s="10">
        <f>$C184/'yearly data'!$D$17*'yearly data'!BA$17</f>
        <v>0.38232657156946115</v>
      </c>
      <c r="AV184" s="10">
        <f>$C184/'yearly data'!$D$17*'yearly data'!BB$17</f>
        <v>7.2642048598197631E-2</v>
      </c>
      <c r="AW184" s="10">
        <f>$C184/'yearly data'!$D$17*'yearly data'!BC$17</f>
        <v>2.0178346832832674E-2</v>
      </c>
      <c r="AX184" s="10">
        <f>$C184/'yearly data'!$D$17*'yearly data'!BD$17</f>
        <v>0.4035669366566535</v>
      </c>
    </row>
    <row r="185" spans="1:50">
      <c r="A185" s="11" t="s">
        <v>58</v>
      </c>
      <c r="B185" s="5" t="s">
        <v>17</v>
      </c>
      <c r="C185" s="9">
        <f>'yearly data'!$F$17/3</f>
        <v>66.913771222591919</v>
      </c>
      <c r="D185" s="10">
        <f>$C185/'yearly data'!$D$17*'yearly data'!J$17</f>
        <v>4886.722662895766</v>
      </c>
      <c r="E185" s="10">
        <f>$C185/'yearly data'!$D$17*'yearly data'!K$17</f>
        <v>3469.5726615371</v>
      </c>
      <c r="F185" s="10">
        <f>$C185/'yearly data'!$D$17*'yearly data'!L$17</f>
        <v>1486.4956145946362</v>
      </c>
      <c r="G185" s="10">
        <f>$C185/'yearly data'!$D$17*'yearly data'!M$17</f>
        <v>6373.2182774904022</v>
      </c>
      <c r="H185" s="10">
        <f>$C185/'yearly data'!$D$17*'yearly data'!N$17</f>
        <v>848.45387679554892</v>
      </c>
      <c r="I185" s="10">
        <f>$C185/'yearly data'!$D$17*'yearly data'!O$17</f>
        <v>814.87910969990082</v>
      </c>
      <c r="J185" s="10">
        <f>$C185/'yearly data'!$D$17*'yearly data'!P$17</f>
        <v>2032.6554245475779</v>
      </c>
      <c r="K185" s="10">
        <f>$C185/'yearly data'!$D$17*'yearly data'!Q$17</f>
        <v>18496.831670028834</v>
      </c>
      <c r="L185" s="10">
        <f>$C185/'yearly data'!$D$17*'yearly data'!R$17</f>
        <v>363.57981756174411</v>
      </c>
      <c r="M185" s="10">
        <f>$C185/'yearly data'!$D$17*'yearly data'!S$17</f>
        <v>419.20119888289315</v>
      </c>
      <c r="N185" s="10">
        <f>$C185/'yearly data'!$D$17*'yearly data'!T$17</f>
        <v>1773.5912999108248</v>
      </c>
      <c r="O185" s="10">
        <f>$C185/'yearly data'!$D$17*'yearly data'!U$17</f>
        <v>668.59752726550505</v>
      </c>
      <c r="P185" s="10">
        <f>$C185/'yearly data'!$D$17*'yearly data'!V$17</f>
        <v>74.068445296413785</v>
      </c>
      <c r="Q185" s="10">
        <f>$C185/'yearly data'!$D$17*'yearly data'!W$17</f>
        <v>1552.8298228877372</v>
      </c>
      <c r="R185" s="10">
        <f>$C185/'yearly data'!$D$17*'yearly data'!X$17</f>
        <v>0</v>
      </c>
      <c r="S185" s="10">
        <f>$C185/'yearly data'!$D$17*'yearly data'!Y$17</f>
        <v>726.92993030387288</v>
      </c>
      <c r="T185" s="10">
        <f>$C185/'yearly data'!$D$17*'yearly data'!Z$17</f>
        <v>401.39781324830892</v>
      </c>
      <c r="U185" s="10">
        <f>$C185/'yearly data'!$D$17*'yearly data'!AA$17</f>
        <v>150.87820305549008</v>
      </c>
      <c r="V185" s="10">
        <f>$C185/'yearly data'!$D$17*'yearly data'!AB$17</f>
        <v>406.22161446023154</v>
      </c>
      <c r="W185" s="10">
        <f>$C185/'yearly data'!$D$17*'yearly data'!AC$17</f>
        <v>0</v>
      </c>
      <c r="X185" s="10">
        <f>$C185/'yearly data'!$D$17*'yearly data'!AD$17</f>
        <v>7901.5277419413969</v>
      </c>
      <c r="Y185" s="10">
        <f>$C185/'yearly data'!$D$17*'yearly data'!AE$17</f>
        <v>539.73059923249821</v>
      </c>
      <c r="Z185" s="10">
        <f>$C185/'yearly data'!$D$17*'yearly data'!AF$17</f>
        <v>33475.385684075751</v>
      </c>
      <c r="AA185" s="10">
        <f>$C185/'yearly data'!$D$17*'yearly data'!AG$17</f>
        <v>35138.718670571201</v>
      </c>
      <c r="AB185" s="10">
        <f>$C185/'yearly data'!$D$17*'yearly data'!AH$17</f>
        <v>57.691248926474366</v>
      </c>
      <c r="AC185" s="10">
        <f>$C185/'yearly data'!$D$17*'yearly data'!AI$17</f>
        <v>0</v>
      </c>
      <c r="AD185" s="10">
        <f>$C185/'yearly data'!$D$17*'yearly data'!AJ$17</f>
        <v>34.922705267896426</v>
      </c>
      <c r="AE185" s="10">
        <f>$C185/'yearly data'!$D$17*'yearly data'!AK$17</f>
        <v>0</v>
      </c>
      <c r="AF185" s="10">
        <f>$C185/'yearly data'!$D$17*'yearly data'!AL$17</f>
        <v>10657.296462866931</v>
      </c>
      <c r="AG185" s="10">
        <f>$C185/'yearly data'!$D$17*'yearly data'!AM$17</f>
        <v>10749.907892832514</v>
      </c>
      <c r="AH185" s="10">
        <f>$C185/'yearly data'!$D$17*'yearly data'!AN$17</f>
        <v>2.0799645204731951</v>
      </c>
      <c r="AI185" s="10">
        <f>$C185/'yearly data'!$D$17*'yearly data'!AO$17</f>
        <v>1.1231808410555253</v>
      </c>
      <c r="AJ185" s="10">
        <f>$C185/'yearly data'!$D$17*'yearly data'!AP$17</f>
        <v>0.58239006573249463</v>
      </c>
      <c r="AK185" s="10">
        <f>$C185/'yearly data'!$D$17*'yearly data'!AQ$17</f>
        <v>0.83299549970407083</v>
      </c>
      <c r="AL185" s="10">
        <f>$C185/'yearly data'!$D$17*'yearly data'!AR$17</f>
        <v>0.46647747983427973</v>
      </c>
      <c r="AM185" s="10">
        <f>$C185/'yearly data'!$D$17*'yearly data'!AS$17</f>
        <v>0.17492905493785485</v>
      </c>
      <c r="AN185" s="10">
        <f>$C185/'yearly data'!$D$17*'yearly data'!AT$17</f>
        <v>0.75736960524608921</v>
      </c>
      <c r="AO185" s="10">
        <f>$C185/'yearly data'!$D$17*'yearly data'!AU$17</f>
        <v>2.9129600201772661</v>
      </c>
      <c r="AP185" s="10">
        <f>$C185/'yearly data'!$D$17*'yearly data'!AV$17</f>
        <v>0.29457749944080325</v>
      </c>
      <c r="AQ185" s="10">
        <f>$C185/'yearly data'!$D$17*'yearly data'!AW$17</f>
        <v>0.44186624916120487</v>
      </c>
      <c r="AR185" s="10">
        <f>$C185/'yearly data'!$D$17*'yearly data'!AX$17</f>
        <v>0.65377525582834661</v>
      </c>
      <c r="AS185" s="10">
        <f>$C185/'yearly data'!$D$17*'yearly data'!AY$17</f>
        <v>0.32562551352068225</v>
      </c>
      <c r="AT185" s="10">
        <f>$C185/'yearly data'!$D$17*'yearly data'!AZ$17</f>
        <v>0.98192499813601075</v>
      </c>
      <c r="AU185" s="10">
        <f>$C185/'yearly data'!$D$17*'yearly data'!BA$17</f>
        <v>0.3634889453254127</v>
      </c>
      <c r="AV185" s="10">
        <f>$C185/'yearly data'!$D$17*'yearly data'!BB$17</f>
        <v>6.9062899611828418E-2</v>
      </c>
      <c r="AW185" s="10">
        <f>$C185/'yearly data'!$D$17*'yearly data'!BC$17</f>
        <v>1.918413878106345E-2</v>
      </c>
      <c r="AX185" s="10">
        <f>$C185/'yearly data'!$D$17*'yearly data'!BD$17</f>
        <v>0.38368277562126901</v>
      </c>
    </row>
    <row r="186" spans="1:50">
      <c r="A186" s="11" t="s">
        <v>59</v>
      </c>
      <c r="B186" s="5" t="s">
        <v>17</v>
      </c>
      <c r="C186" s="9">
        <f>'yearly data'!$F$17/3</f>
        <v>66.913771222591919</v>
      </c>
      <c r="D186" s="10">
        <f>$C186/'yearly data'!$D$17*'yearly data'!J$17</f>
        <v>4886.722662895766</v>
      </c>
      <c r="E186" s="10">
        <f>$C186/'yearly data'!$D$17*'yearly data'!K$17</f>
        <v>3469.5726615371</v>
      </c>
      <c r="F186" s="10">
        <f>$C186/'yearly data'!$D$17*'yearly data'!L$17</f>
        <v>1486.4956145946362</v>
      </c>
      <c r="G186" s="10">
        <f>$C186/'yearly data'!$D$17*'yearly data'!M$17</f>
        <v>6373.2182774904022</v>
      </c>
      <c r="H186" s="10">
        <f>$C186/'yearly data'!$D$17*'yearly data'!N$17</f>
        <v>848.45387679554892</v>
      </c>
      <c r="I186" s="10">
        <f>$C186/'yearly data'!$D$17*'yearly data'!O$17</f>
        <v>814.87910969990082</v>
      </c>
      <c r="J186" s="10">
        <f>$C186/'yearly data'!$D$17*'yearly data'!P$17</f>
        <v>2032.6554245475779</v>
      </c>
      <c r="K186" s="10">
        <f>$C186/'yearly data'!$D$17*'yearly data'!Q$17</f>
        <v>18496.831670028834</v>
      </c>
      <c r="L186" s="10">
        <f>$C186/'yearly data'!$D$17*'yearly data'!R$17</f>
        <v>363.57981756174411</v>
      </c>
      <c r="M186" s="10">
        <f>$C186/'yearly data'!$D$17*'yearly data'!S$17</f>
        <v>419.20119888289315</v>
      </c>
      <c r="N186" s="10">
        <f>$C186/'yearly data'!$D$17*'yearly data'!T$17</f>
        <v>1773.5912999108248</v>
      </c>
      <c r="O186" s="10">
        <f>$C186/'yearly data'!$D$17*'yearly data'!U$17</f>
        <v>668.59752726550505</v>
      </c>
      <c r="P186" s="10">
        <f>$C186/'yearly data'!$D$17*'yearly data'!V$17</f>
        <v>74.068445296413785</v>
      </c>
      <c r="Q186" s="10">
        <f>$C186/'yearly data'!$D$17*'yearly data'!W$17</f>
        <v>1552.8298228877372</v>
      </c>
      <c r="R186" s="10">
        <f>$C186/'yearly data'!$D$17*'yearly data'!X$17</f>
        <v>0</v>
      </c>
      <c r="S186" s="10">
        <f>$C186/'yearly data'!$D$17*'yearly data'!Y$17</f>
        <v>726.92993030387288</v>
      </c>
      <c r="T186" s="10">
        <f>$C186/'yearly data'!$D$17*'yearly data'!Z$17</f>
        <v>401.39781324830892</v>
      </c>
      <c r="U186" s="10">
        <f>$C186/'yearly data'!$D$17*'yearly data'!AA$17</f>
        <v>150.87820305549008</v>
      </c>
      <c r="V186" s="10">
        <f>$C186/'yearly data'!$D$17*'yearly data'!AB$17</f>
        <v>406.22161446023154</v>
      </c>
      <c r="W186" s="10">
        <f>$C186/'yearly data'!$D$17*'yearly data'!AC$17</f>
        <v>0</v>
      </c>
      <c r="X186" s="10">
        <f>$C186/'yearly data'!$D$17*'yearly data'!AD$17</f>
        <v>7901.5277419413969</v>
      </c>
      <c r="Y186" s="10">
        <f>$C186/'yearly data'!$D$17*'yearly data'!AE$17</f>
        <v>539.73059923249821</v>
      </c>
      <c r="Z186" s="10">
        <f>$C186/'yearly data'!$D$17*'yearly data'!AF$17</f>
        <v>33475.385684075751</v>
      </c>
      <c r="AA186" s="10">
        <f>$C186/'yearly data'!$D$17*'yearly data'!AG$17</f>
        <v>35138.718670571201</v>
      </c>
      <c r="AB186" s="10">
        <f>$C186/'yearly data'!$D$17*'yearly data'!AH$17</f>
        <v>57.691248926474366</v>
      </c>
      <c r="AC186" s="10">
        <f>$C186/'yearly data'!$D$17*'yearly data'!AI$17</f>
        <v>0</v>
      </c>
      <c r="AD186" s="10">
        <f>$C186/'yearly data'!$D$17*'yearly data'!AJ$17</f>
        <v>34.922705267896426</v>
      </c>
      <c r="AE186" s="10">
        <f>$C186/'yearly data'!$D$17*'yearly data'!AK$17</f>
        <v>0</v>
      </c>
      <c r="AF186" s="10">
        <f>$C186/'yearly data'!$D$17*'yearly data'!AL$17</f>
        <v>10657.296462866931</v>
      </c>
      <c r="AG186" s="10">
        <f>$C186/'yearly data'!$D$17*'yearly data'!AM$17</f>
        <v>10749.907892832514</v>
      </c>
      <c r="AH186" s="10">
        <f>$C186/'yearly data'!$D$17*'yearly data'!AN$17</f>
        <v>2.0799645204731951</v>
      </c>
      <c r="AI186" s="10">
        <f>$C186/'yearly data'!$D$17*'yearly data'!AO$17</f>
        <v>1.1231808410555253</v>
      </c>
      <c r="AJ186" s="10">
        <f>$C186/'yearly data'!$D$17*'yearly data'!AP$17</f>
        <v>0.58239006573249463</v>
      </c>
      <c r="AK186" s="10">
        <f>$C186/'yearly data'!$D$17*'yearly data'!AQ$17</f>
        <v>0.83299549970407083</v>
      </c>
      <c r="AL186" s="10">
        <f>$C186/'yearly data'!$D$17*'yearly data'!AR$17</f>
        <v>0.46647747983427973</v>
      </c>
      <c r="AM186" s="10">
        <f>$C186/'yearly data'!$D$17*'yearly data'!AS$17</f>
        <v>0.17492905493785485</v>
      </c>
      <c r="AN186" s="10">
        <f>$C186/'yearly data'!$D$17*'yearly data'!AT$17</f>
        <v>0.75736960524608921</v>
      </c>
      <c r="AO186" s="10">
        <f>$C186/'yearly data'!$D$17*'yearly data'!AU$17</f>
        <v>2.9129600201772661</v>
      </c>
      <c r="AP186" s="10">
        <f>$C186/'yearly data'!$D$17*'yearly data'!AV$17</f>
        <v>0.29457749944080325</v>
      </c>
      <c r="AQ186" s="10">
        <f>$C186/'yearly data'!$D$17*'yearly data'!AW$17</f>
        <v>0.44186624916120487</v>
      </c>
      <c r="AR186" s="10">
        <f>$C186/'yearly data'!$D$17*'yearly data'!AX$17</f>
        <v>0.65377525582834661</v>
      </c>
      <c r="AS186" s="10">
        <f>$C186/'yearly data'!$D$17*'yearly data'!AY$17</f>
        <v>0.32562551352068225</v>
      </c>
      <c r="AT186" s="10">
        <f>$C186/'yearly data'!$D$17*'yearly data'!AZ$17</f>
        <v>0.98192499813601075</v>
      </c>
      <c r="AU186" s="10">
        <f>$C186/'yearly data'!$D$17*'yearly data'!BA$17</f>
        <v>0.3634889453254127</v>
      </c>
      <c r="AV186" s="10">
        <f>$C186/'yearly data'!$D$17*'yearly data'!BB$17</f>
        <v>6.9062899611828418E-2</v>
      </c>
      <c r="AW186" s="10">
        <f>$C186/'yearly data'!$D$17*'yearly data'!BC$17</f>
        <v>1.918413878106345E-2</v>
      </c>
      <c r="AX186" s="10">
        <f>$C186/'yearly data'!$D$17*'yearly data'!BD$17</f>
        <v>0.38368277562126901</v>
      </c>
    </row>
    <row r="187" spans="1:50">
      <c r="A187" s="11" t="s">
        <v>60</v>
      </c>
      <c r="B187" s="5" t="s">
        <v>17</v>
      </c>
      <c r="C187" s="9">
        <f>'yearly data'!$F$17/3</f>
        <v>66.913771222591919</v>
      </c>
      <c r="D187" s="10">
        <f>$C187/'yearly data'!$D$17*'yearly data'!J$17</f>
        <v>4886.722662895766</v>
      </c>
      <c r="E187" s="10">
        <f>$C187/'yearly data'!$D$17*'yearly data'!K$17</f>
        <v>3469.5726615371</v>
      </c>
      <c r="F187" s="10">
        <f>$C187/'yearly data'!$D$17*'yearly data'!L$17</f>
        <v>1486.4956145946362</v>
      </c>
      <c r="G187" s="10">
        <f>$C187/'yearly data'!$D$17*'yearly data'!M$17</f>
        <v>6373.2182774904022</v>
      </c>
      <c r="H187" s="10">
        <f>$C187/'yearly data'!$D$17*'yearly data'!N$17</f>
        <v>848.45387679554892</v>
      </c>
      <c r="I187" s="10">
        <f>$C187/'yearly data'!$D$17*'yearly data'!O$17</f>
        <v>814.87910969990082</v>
      </c>
      <c r="J187" s="10">
        <f>$C187/'yearly data'!$D$17*'yearly data'!P$17</f>
        <v>2032.6554245475779</v>
      </c>
      <c r="K187" s="10">
        <f>$C187/'yearly data'!$D$17*'yearly data'!Q$17</f>
        <v>18496.831670028834</v>
      </c>
      <c r="L187" s="10">
        <f>$C187/'yearly data'!$D$17*'yearly data'!R$17</f>
        <v>363.57981756174411</v>
      </c>
      <c r="M187" s="10">
        <f>$C187/'yearly data'!$D$17*'yearly data'!S$17</f>
        <v>419.20119888289315</v>
      </c>
      <c r="N187" s="10">
        <f>$C187/'yearly data'!$D$17*'yearly data'!T$17</f>
        <v>1773.5912999108248</v>
      </c>
      <c r="O187" s="10">
        <f>$C187/'yearly data'!$D$17*'yearly data'!U$17</f>
        <v>668.59752726550505</v>
      </c>
      <c r="P187" s="10">
        <f>$C187/'yearly data'!$D$17*'yearly data'!V$17</f>
        <v>74.068445296413785</v>
      </c>
      <c r="Q187" s="10">
        <f>$C187/'yearly data'!$D$17*'yearly data'!W$17</f>
        <v>1552.8298228877372</v>
      </c>
      <c r="R187" s="10">
        <f>$C187/'yearly data'!$D$17*'yearly data'!X$17</f>
        <v>0</v>
      </c>
      <c r="S187" s="10">
        <f>$C187/'yearly data'!$D$17*'yearly data'!Y$17</f>
        <v>726.92993030387288</v>
      </c>
      <c r="T187" s="10">
        <f>$C187/'yearly data'!$D$17*'yearly data'!Z$17</f>
        <v>401.39781324830892</v>
      </c>
      <c r="U187" s="10">
        <f>$C187/'yearly data'!$D$17*'yearly data'!AA$17</f>
        <v>150.87820305549008</v>
      </c>
      <c r="V187" s="10">
        <f>$C187/'yearly data'!$D$17*'yearly data'!AB$17</f>
        <v>406.22161446023154</v>
      </c>
      <c r="W187" s="10">
        <f>$C187/'yearly data'!$D$17*'yearly data'!AC$17</f>
        <v>0</v>
      </c>
      <c r="X187" s="10">
        <f>$C187/'yearly data'!$D$17*'yearly data'!AD$17</f>
        <v>7901.5277419413969</v>
      </c>
      <c r="Y187" s="10">
        <f>$C187/'yearly data'!$D$17*'yearly data'!AE$17</f>
        <v>539.73059923249821</v>
      </c>
      <c r="Z187" s="10">
        <f>$C187/'yearly data'!$D$17*'yearly data'!AF$17</f>
        <v>33475.385684075751</v>
      </c>
      <c r="AA187" s="10">
        <f>$C187/'yearly data'!$D$17*'yearly data'!AG$17</f>
        <v>35138.718670571201</v>
      </c>
      <c r="AB187" s="10">
        <f>$C187/'yearly data'!$D$17*'yearly data'!AH$17</f>
        <v>57.691248926474366</v>
      </c>
      <c r="AC187" s="10">
        <f>$C187/'yearly data'!$D$17*'yearly data'!AI$17</f>
        <v>0</v>
      </c>
      <c r="AD187" s="10">
        <f>$C187/'yearly data'!$D$17*'yearly data'!AJ$17</f>
        <v>34.922705267896426</v>
      </c>
      <c r="AE187" s="10">
        <f>$C187/'yearly data'!$D$17*'yearly data'!AK$17</f>
        <v>0</v>
      </c>
      <c r="AF187" s="10">
        <f>$C187/'yearly data'!$D$17*'yearly data'!AL$17</f>
        <v>10657.296462866931</v>
      </c>
      <c r="AG187" s="10">
        <f>$C187/'yearly data'!$D$17*'yearly data'!AM$17</f>
        <v>10749.907892832514</v>
      </c>
      <c r="AH187" s="10">
        <f>$C187/'yearly data'!$D$17*'yearly data'!AN$17</f>
        <v>2.0799645204731951</v>
      </c>
      <c r="AI187" s="10">
        <f>$C187/'yearly data'!$D$17*'yearly data'!AO$17</f>
        <v>1.1231808410555253</v>
      </c>
      <c r="AJ187" s="10">
        <f>$C187/'yearly data'!$D$17*'yearly data'!AP$17</f>
        <v>0.58239006573249463</v>
      </c>
      <c r="AK187" s="10">
        <f>$C187/'yearly data'!$D$17*'yearly data'!AQ$17</f>
        <v>0.83299549970407083</v>
      </c>
      <c r="AL187" s="10">
        <f>$C187/'yearly data'!$D$17*'yearly data'!AR$17</f>
        <v>0.46647747983427973</v>
      </c>
      <c r="AM187" s="10">
        <f>$C187/'yearly data'!$D$17*'yearly data'!AS$17</f>
        <v>0.17492905493785485</v>
      </c>
      <c r="AN187" s="10">
        <f>$C187/'yearly data'!$D$17*'yearly data'!AT$17</f>
        <v>0.75736960524608921</v>
      </c>
      <c r="AO187" s="10">
        <f>$C187/'yearly data'!$D$17*'yearly data'!AU$17</f>
        <v>2.9129600201772661</v>
      </c>
      <c r="AP187" s="10">
        <f>$C187/'yearly data'!$D$17*'yearly data'!AV$17</f>
        <v>0.29457749944080325</v>
      </c>
      <c r="AQ187" s="10">
        <f>$C187/'yearly data'!$D$17*'yearly data'!AW$17</f>
        <v>0.44186624916120487</v>
      </c>
      <c r="AR187" s="10">
        <f>$C187/'yearly data'!$D$17*'yearly data'!AX$17</f>
        <v>0.65377525582834661</v>
      </c>
      <c r="AS187" s="10">
        <f>$C187/'yearly data'!$D$17*'yearly data'!AY$17</f>
        <v>0.32562551352068225</v>
      </c>
      <c r="AT187" s="10">
        <f>$C187/'yearly data'!$D$17*'yearly data'!AZ$17</f>
        <v>0.98192499813601075</v>
      </c>
      <c r="AU187" s="10">
        <f>$C187/'yearly data'!$D$17*'yearly data'!BA$17</f>
        <v>0.3634889453254127</v>
      </c>
      <c r="AV187" s="10">
        <f>$C187/'yearly data'!$D$17*'yearly data'!BB$17</f>
        <v>6.9062899611828418E-2</v>
      </c>
      <c r="AW187" s="10">
        <f>$C187/'yearly data'!$D$17*'yearly data'!BC$17</f>
        <v>1.918413878106345E-2</v>
      </c>
      <c r="AX187" s="10">
        <f>$C187/'yearly data'!$D$17*'yearly data'!BD$17</f>
        <v>0.38368277562126901</v>
      </c>
    </row>
    <row r="188" spans="1:50">
      <c r="A188" s="11" t="s">
        <v>61</v>
      </c>
      <c r="B188" s="5" t="s">
        <v>17</v>
      </c>
      <c r="C188" s="9">
        <f>'yearly data'!$G$17/3</f>
        <v>72.400872365839078</v>
      </c>
      <c r="D188" s="10">
        <f>$C188/'yearly data'!$D$17*'yearly data'!J$17</f>
        <v>5287.4464753544798</v>
      </c>
      <c r="E188" s="10">
        <f>$C188/'yearly data'!$D$17*'yearly data'!K$17</f>
        <v>3754.0865331939349</v>
      </c>
      <c r="F188" s="10">
        <f>$C188/'yearly data'!$D$17*'yearly data'!L$17</f>
        <v>1608.3920738323163</v>
      </c>
      <c r="G188" s="10">
        <f>$C188/'yearly data'!$D$17*'yearly data'!M$17</f>
        <v>6895.8385491867957</v>
      </c>
      <c r="H188" s="10">
        <f>$C188/'yearly data'!$D$17*'yearly data'!N$17</f>
        <v>918.02927439002053</v>
      </c>
      <c r="I188" s="10">
        <f>$C188/'yearly data'!$D$17*'yearly data'!O$17</f>
        <v>881.70129013819178</v>
      </c>
      <c r="J188" s="10">
        <f>$C188/'yearly data'!$D$17*'yearly data'!P$17</f>
        <v>2199.3383912983277</v>
      </c>
      <c r="K188" s="10">
        <f>$C188/'yearly data'!$D$17*'yearly data'!Q$17</f>
        <v>20013.619385750921</v>
      </c>
      <c r="L188" s="10">
        <f>$C188/'yearly data'!$D$17*'yearly data'!R$17</f>
        <v>393.39429664659764</v>
      </c>
      <c r="M188" s="10">
        <f>$C188/'yearly data'!$D$17*'yearly data'!S$17</f>
        <v>453.57677412867002</v>
      </c>
      <c r="N188" s="10">
        <f>$C188/'yearly data'!$D$17*'yearly data'!T$17</f>
        <v>1919.0303428997538</v>
      </c>
      <c r="O188" s="10">
        <f>$C188/'yearly data'!$D$17*'yearly data'!U$17</f>
        <v>723.42424214347534</v>
      </c>
      <c r="P188" s="10">
        <f>$C188/'yearly data'!$D$17*'yearly data'!V$17</f>
        <v>80.142248094234176</v>
      </c>
      <c r="Q188" s="10">
        <f>$C188/'yearly data'!$D$17*'yearly data'!W$17</f>
        <v>1680.1658576195359</v>
      </c>
      <c r="R188" s="10">
        <f>$C188/'yearly data'!$D$17*'yearly data'!X$17</f>
        <v>0</v>
      </c>
      <c r="S188" s="10">
        <f>$C188/'yearly data'!$D$17*'yearly data'!Y$17</f>
        <v>786.54005208825458</v>
      </c>
      <c r="T188" s="10">
        <f>$C188/'yearly data'!$D$17*'yearly data'!Z$17</f>
        <v>434.3134651347487</v>
      </c>
      <c r="U188" s="10">
        <f>$C188/'yearly data'!$D$17*'yearly data'!AA$17</f>
        <v>163.25060331556301</v>
      </c>
      <c r="V188" s="10">
        <f>$C188/'yearly data'!$D$17*'yearly data'!AB$17</f>
        <v>439.53283043850365</v>
      </c>
      <c r="W188" s="10">
        <f>$C188/'yearly data'!$D$17*'yearly data'!AC$17</f>
        <v>0</v>
      </c>
      <c r="X188" s="10">
        <f>$C188/'yearly data'!$D$17*'yearly data'!AD$17</f>
        <v>8549.47331598442</v>
      </c>
      <c r="Y188" s="10">
        <f>$C188/'yearly data'!$D$17*'yearly data'!AE$17</f>
        <v>583.98989494970363</v>
      </c>
      <c r="Z188" s="10">
        <f>$C188/'yearly data'!$D$17*'yearly data'!AF$17</f>
        <v>36220.453309194381</v>
      </c>
      <c r="AA188" s="10">
        <f>$C188/'yearly data'!$D$17*'yearly data'!AG$17</f>
        <v>38020.183873722592</v>
      </c>
      <c r="AB188" s="10">
        <f>$C188/'yearly data'!$D$17*'yearly data'!AH$17</f>
        <v>62.422079548571119</v>
      </c>
      <c r="AC188" s="10">
        <f>$C188/'yearly data'!$D$17*'yearly data'!AI$17</f>
        <v>0</v>
      </c>
      <c r="AD188" s="10">
        <f>$C188/'yearly data'!$D$17*'yearly data'!AJ$17</f>
        <v>37.78645681708516</v>
      </c>
      <c r="AE188" s="10">
        <f>$C188/'yearly data'!$D$17*'yearly data'!AK$17</f>
        <v>0</v>
      </c>
      <c r="AF188" s="10">
        <f>$C188/'yearly data'!$D$17*'yearly data'!AL$17</f>
        <v>11531.222151658141</v>
      </c>
      <c r="AG188" s="10">
        <f>$C188/'yearly data'!$D$17*'yearly data'!AM$17</f>
        <v>11631.427956801765</v>
      </c>
      <c r="AH188" s="10">
        <f>$C188/'yearly data'!$D$17*'yearly data'!AN$17</f>
        <v>2.2505269546279849</v>
      </c>
      <c r="AI188" s="10">
        <f>$C188/'yearly data'!$D$17*'yearly data'!AO$17</f>
        <v>1.2152845554991119</v>
      </c>
      <c r="AJ188" s="10">
        <f>$C188/'yearly data'!$D$17*'yearly data'!AP$17</f>
        <v>0.63014754729583577</v>
      </c>
      <c r="AK188" s="10">
        <f>$C188/'yearly data'!$D$17*'yearly data'!AQ$17</f>
        <v>0.90130327066412019</v>
      </c>
      <c r="AL188" s="10">
        <f>$C188/'yearly data'!$D$17*'yearly data'!AR$17</f>
        <v>0.50472983157190732</v>
      </c>
      <c r="AM188" s="10">
        <f>$C188/'yearly data'!$D$17*'yearly data'!AS$17</f>
        <v>0.18927368683946522</v>
      </c>
      <c r="AN188" s="10">
        <f>$C188/'yearly data'!$D$17*'yearly data'!AT$17</f>
        <v>0.8194758585759474</v>
      </c>
      <c r="AO188" s="10">
        <f>$C188/'yearly data'!$D$17*'yearly data'!AU$17</f>
        <v>3.1518302252921053</v>
      </c>
      <c r="AP188" s="10">
        <f>$C188/'yearly data'!$D$17*'yearly data'!AV$17</f>
        <v>0.31873361117122073</v>
      </c>
      <c r="AQ188" s="10">
        <f>$C188/'yearly data'!$D$17*'yearly data'!AW$17</f>
        <v>0.47810041675683107</v>
      </c>
      <c r="AR188" s="10">
        <f>$C188/'yearly data'!$D$17*'yearly data'!AX$17</f>
        <v>0.70738650636971867</v>
      </c>
      <c r="AS188" s="10">
        <f>$C188/'yearly data'!$D$17*'yearly data'!AY$17</f>
        <v>0.35232764216870155</v>
      </c>
      <c r="AT188" s="10">
        <f>$C188/'yearly data'!$D$17*'yearly data'!AZ$17</f>
        <v>1.0624453705707357</v>
      </c>
      <c r="AU188" s="10">
        <f>$C188/'yearly data'!$D$17*'yearly data'!BA$17</f>
        <v>0.39329597265343424</v>
      </c>
      <c r="AV188" s="10">
        <f>$C188/'yearly data'!$D$17*'yearly data'!BB$17</f>
        <v>7.4726234804152511E-2</v>
      </c>
      <c r="AW188" s="10">
        <f>$C188/'yearly data'!$D$17*'yearly data'!BC$17</f>
        <v>2.0757287445597919E-2</v>
      </c>
      <c r="AX188" s="10">
        <f>$C188/'yearly data'!$D$17*'yearly data'!BD$17</f>
        <v>0.41514574891195843</v>
      </c>
    </row>
    <row r="189" spans="1:50">
      <c r="A189" s="11" t="s">
        <v>62</v>
      </c>
      <c r="B189" s="5" t="s">
        <v>17</v>
      </c>
      <c r="C189" s="9">
        <f>'yearly data'!$G$17/3</f>
        <v>72.400872365839078</v>
      </c>
      <c r="D189" s="10">
        <f>$C189/'yearly data'!$D$17*'yearly data'!J$17</f>
        <v>5287.4464753544798</v>
      </c>
      <c r="E189" s="10">
        <f>$C189/'yearly data'!$D$17*'yearly data'!K$17</f>
        <v>3754.0865331939349</v>
      </c>
      <c r="F189" s="10">
        <f>$C189/'yearly data'!$D$17*'yearly data'!L$17</f>
        <v>1608.3920738323163</v>
      </c>
      <c r="G189" s="10">
        <f>$C189/'yearly data'!$D$17*'yearly data'!M$17</f>
        <v>6895.8385491867957</v>
      </c>
      <c r="H189" s="10">
        <f>$C189/'yearly data'!$D$17*'yearly data'!N$17</f>
        <v>918.02927439002053</v>
      </c>
      <c r="I189" s="10">
        <f>$C189/'yearly data'!$D$17*'yearly data'!O$17</f>
        <v>881.70129013819178</v>
      </c>
      <c r="J189" s="10">
        <f>$C189/'yearly data'!$D$17*'yearly data'!P$17</f>
        <v>2199.3383912983277</v>
      </c>
      <c r="K189" s="10">
        <f>$C189/'yearly data'!$D$17*'yearly data'!Q$17</f>
        <v>20013.619385750921</v>
      </c>
      <c r="L189" s="10">
        <f>$C189/'yearly data'!$D$17*'yearly data'!R$17</f>
        <v>393.39429664659764</v>
      </c>
      <c r="M189" s="10">
        <f>$C189/'yearly data'!$D$17*'yearly data'!S$17</f>
        <v>453.57677412867002</v>
      </c>
      <c r="N189" s="10">
        <f>$C189/'yearly data'!$D$17*'yearly data'!T$17</f>
        <v>1919.0303428997538</v>
      </c>
      <c r="O189" s="10">
        <f>$C189/'yearly data'!$D$17*'yearly data'!U$17</f>
        <v>723.42424214347534</v>
      </c>
      <c r="P189" s="10">
        <f>$C189/'yearly data'!$D$17*'yearly data'!V$17</f>
        <v>80.142248094234176</v>
      </c>
      <c r="Q189" s="10">
        <f>$C189/'yearly data'!$D$17*'yearly data'!W$17</f>
        <v>1680.1658576195359</v>
      </c>
      <c r="R189" s="10">
        <f>$C189/'yearly data'!$D$17*'yearly data'!X$17</f>
        <v>0</v>
      </c>
      <c r="S189" s="10">
        <f>$C189/'yearly data'!$D$17*'yearly data'!Y$17</f>
        <v>786.54005208825458</v>
      </c>
      <c r="T189" s="10">
        <f>$C189/'yearly data'!$D$17*'yearly data'!Z$17</f>
        <v>434.3134651347487</v>
      </c>
      <c r="U189" s="10">
        <f>$C189/'yearly data'!$D$17*'yearly data'!AA$17</f>
        <v>163.25060331556301</v>
      </c>
      <c r="V189" s="10">
        <f>$C189/'yearly data'!$D$17*'yearly data'!AB$17</f>
        <v>439.53283043850365</v>
      </c>
      <c r="W189" s="10">
        <f>$C189/'yearly data'!$D$17*'yearly data'!AC$17</f>
        <v>0</v>
      </c>
      <c r="X189" s="10">
        <f>$C189/'yearly data'!$D$17*'yearly data'!AD$17</f>
        <v>8549.47331598442</v>
      </c>
      <c r="Y189" s="10">
        <f>$C189/'yearly data'!$D$17*'yearly data'!AE$17</f>
        <v>583.98989494970363</v>
      </c>
      <c r="Z189" s="10">
        <f>$C189/'yearly data'!$D$17*'yearly data'!AF$17</f>
        <v>36220.453309194381</v>
      </c>
      <c r="AA189" s="10">
        <f>$C189/'yearly data'!$D$17*'yearly data'!AG$17</f>
        <v>38020.183873722592</v>
      </c>
      <c r="AB189" s="10">
        <f>$C189/'yearly data'!$D$17*'yearly data'!AH$17</f>
        <v>62.422079548571119</v>
      </c>
      <c r="AC189" s="10">
        <f>$C189/'yearly data'!$D$17*'yearly data'!AI$17</f>
        <v>0</v>
      </c>
      <c r="AD189" s="10">
        <f>$C189/'yearly data'!$D$17*'yearly data'!AJ$17</f>
        <v>37.78645681708516</v>
      </c>
      <c r="AE189" s="10">
        <f>$C189/'yearly data'!$D$17*'yearly data'!AK$17</f>
        <v>0</v>
      </c>
      <c r="AF189" s="10">
        <f>$C189/'yearly data'!$D$17*'yearly data'!AL$17</f>
        <v>11531.222151658141</v>
      </c>
      <c r="AG189" s="10">
        <f>$C189/'yearly data'!$D$17*'yearly data'!AM$17</f>
        <v>11631.427956801765</v>
      </c>
      <c r="AH189" s="10">
        <f>$C189/'yearly data'!$D$17*'yearly data'!AN$17</f>
        <v>2.2505269546279849</v>
      </c>
      <c r="AI189" s="10">
        <f>$C189/'yearly data'!$D$17*'yearly data'!AO$17</f>
        <v>1.2152845554991119</v>
      </c>
      <c r="AJ189" s="10">
        <f>$C189/'yearly data'!$D$17*'yearly data'!AP$17</f>
        <v>0.63014754729583577</v>
      </c>
      <c r="AK189" s="10">
        <f>$C189/'yearly data'!$D$17*'yearly data'!AQ$17</f>
        <v>0.90130327066412019</v>
      </c>
      <c r="AL189" s="10">
        <f>$C189/'yearly data'!$D$17*'yearly data'!AR$17</f>
        <v>0.50472983157190732</v>
      </c>
      <c r="AM189" s="10">
        <f>$C189/'yearly data'!$D$17*'yearly data'!AS$17</f>
        <v>0.18927368683946522</v>
      </c>
      <c r="AN189" s="10">
        <f>$C189/'yearly data'!$D$17*'yearly data'!AT$17</f>
        <v>0.8194758585759474</v>
      </c>
      <c r="AO189" s="10">
        <f>$C189/'yearly data'!$D$17*'yearly data'!AU$17</f>
        <v>3.1518302252921053</v>
      </c>
      <c r="AP189" s="10">
        <f>$C189/'yearly data'!$D$17*'yearly data'!AV$17</f>
        <v>0.31873361117122073</v>
      </c>
      <c r="AQ189" s="10">
        <f>$C189/'yearly data'!$D$17*'yearly data'!AW$17</f>
        <v>0.47810041675683107</v>
      </c>
      <c r="AR189" s="10">
        <f>$C189/'yearly data'!$D$17*'yearly data'!AX$17</f>
        <v>0.70738650636971867</v>
      </c>
      <c r="AS189" s="10">
        <f>$C189/'yearly data'!$D$17*'yearly data'!AY$17</f>
        <v>0.35232764216870155</v>
      </c>
      <c r="AT189" s="10">
        <f>$C189/'yearly data'!$D$17*'yearly data'!AZ$17</f>
        <v>1.0624453705707357</v>
      </c>
      <c r="AU189" s="10">
        <f>$C189/'yearly data'!$D$17*'yearly data'!BA$17</f>
        <v>0.39329597265343424</v>
      </c>
      <c r="AV189" s="10">
        <f>$C189/'yearly data'!$D$17*'yearly data'!BB$17</f>
        <v>7.4726234804152511E-2</v>
      </c>
      <c r="AW189" s="10">
        <f>$C189/'yearly data'!$D$17*'yearly data'!BC$17</f>
        <v>2.0757287445597919E-2</v>
      </c>
      <c r="AX189" s="10">
        <f>$C189/'yearly data'!$D$17*'yearly data'!BD$17</f>
        <v>0.41514574891195843</v>
      </c>
    </row>
    <row r="190" spans="1:50">
      <c r="A190" s="11" t="s">
        <v>63</v>
      </c>
      <c r="B190" s="5" t="s">
        <v>17</v>
      </c>
      <c r="C190" s="9">
        <f>'yearly data'!$G$17/3</f>
        <v>72.400872365839078</v>
      </c>
      <c r="D190" s="10">
        <f>$C190/'yearly data'!$D$17*'yearly data'!J$17</f>
        <v>5287.4464753544798</v>
      </c>
      <c r="E190" s="10">
        <f>$C190/'yearly data'!$D$17*'yearly data'!K$17</f>
        <v>3754.0865331939349</v>
      </c>
      <c r="F190" s="10">
        <f>$C190/'yearly data'!$D$17*'yearly data'!L$17</f>
        <v>1608.3920738323163</v>
      </c>
      <c r="G190" s="10">
        <f>$C190/'yearly data'!$D$17*'yearly data'!M$17</f>
        <v>6895.8385491867957</v>
      </c>
      <c r="H190" s="10">
        <f>$C190/'yearly data'!$D$17*'yearly data'!N$17</f>
        <v>918.02927439002053</v>
      </c>
      <c r="I190" s="10">
        <f>$C190/'yearly data'!$D$17*'yearly data'!O$17</f>
        <v>881.70129013819178</v>
      </c>
      <c r="J190" s="10">
        <f>$C190/'yearly data'!$D$17*'yearly data'!P$17</f>
        <v>2199.3383912983277</v>
      </c>
      <c r="K190" s="10">
        <f>$C190/'yearly data'!$D$17*'yearly data'!Q$17</f>
        <v>20013.619385750921</v>
      </c>
      <c r="L190" s="10">
        <f>$C190/'yearly data'!$D$17*'yearly data'!R$17</f>
        <v>393.39429664659764</v>
      </c>
      <c r="M190" s="10">
        <f>$C190/'yearly data'!$D$17*'yearly data'!S$17</f>
        <v>453.57677412867002</v>
      </c>
      <c r="N190" s="10">
        <f>$C190/'yearly data'!$D$17*'yearly data'!T$17</f>
        <v>1919.0303428997538</v>
      </c>
      <c r="O190" s="10">
        <f>$C190/'yearly data'!$D$17*'yearly data'!U$17</f>
        <v>723.42424214347534</v>
      </c>
      <c r="P190" s="10">
        <f>$C190/'yearly data'!$D$17*'yearly data'!V$17</f>
        <v>80.142248094234176</v>
      </c>
      <c r="Q190" s="10">
        <f>$C190/'yearly data'!$D$17*'yearly data'!W$17</f>
        <v>1680.1658576195359</v>
      </c>
      <c r="R190" s="10">
        <f>$C190/'yearly data'!$D$17*'yearly data'!X$17</f>
        <v>0</v>
      </c>
      <c r="S190" s="10">
        <f>$C190/'yearly data'!$D$17*'yearly data'!Y$17</f>
        <v>786.54005208825458</v>
      </c>
      <c r="T190" s="10">
        <f>$C190/'yearly data'!$D$17*'yearly data'!Z$17</f>
        <v>434.3134651347487</v>
      </c>
      <c r="U190" s="10">
        <f>$C190/'yearly data'!$D$17*'yearly data'!AA$17</f>
        <v>163.25060331556301</v>
      </c>
      <c r="V190" s="10">
        <f>$C190/'yearly data'!$D$17*'yearly data'!AB$17</f>
        <v>439.53283043850365</v>
      </c>
      <c r="W190" s="10">
        <f>$C190/'yearly data'!$D$17*'yearly data'!AC$17</f>
        <v>0</v>
      </c>
      <c r="X190" s="10">
        <f>$C190/'yearly data'!$D$17*'yearly data'!AD$17</f>
        <v>8549.47331598442</v>
      </c>
      <c r="Y190" s="10">
        <f>$C190/'yearly data'!$D$17*'yearly data'!AE$17</f>
        <v>583.98989494970363</v>
      </c>
      <c r="Z190" s="10">
        <f>$C190/'yearly data'!$D$17*'yearly data'!AF$17</f>
        <v>36220.453309194381</v>
      </c>
      <c r="AA190" s="10">
        <f>$C190/'yearly data'!$D$17*'yearly data'!AG$17</f>
        <v>38020.183873722592</v>
      </c>
      <c r="AB190" s="10">
        <f>$C190/'yearly data'!$D$17*'yearly data'!AH$17</f>
        <v>62.422079548571119</v>
      </c>
      <c r="AC190" s="10">
        <f>$C190/'yearly data'!$D$17*'yearly data'!AI$17</f>
        <v>0</v>
      </c>
      <c r="AD190" s="10">
        <f>$C190/'yearly data'!$D$17*'yearly data'!AJ$17</f>
        <v>37.78645681708516</v>
      </c>
      <c r="AE190" s="10">
        <f>$C190/'yearly data'!$D$17*'yearly data'!AK$17</f>
        <v>0</v>
      </c>
      <c r="AF190" s="10">
        <f>$C190/'yearly data'!$D$17*'yearly data'!AL$17</f>
        <v>11531.222151658141</v>
      </c>
      <c r="AG190" s="10">
        <f>$C190/'yearly data'!$D$17*'yearly data'!AM$17</f>
        <v>11631.427956801765</v>
      </c>
      <c r="AH190" s="10">
        <f>$C190/'yearly data'!$D$17*'yearly data'!AN$17</f>
        <v>2.2505269546279849</v>
      </c>
      <c r="AI190" s="10">
        <f>$C190/'yearly data'!$D$17*'yearly data'!AO$17</f>
        <v>1.2152845554991119</v>
      </c>
      <c r="AJ190" s="10">
        <f>$C190/'yearly data'!$D$17*'yearly data'!AP$17</f>
        <v>0.63014754729583577</v>
      </c>
      <c r="AK190" s="10">
        <f>$C190/'yearly data'!$D$17*'yearly data'!AQ$17</f>
        <v>0.90130327066412019</v>
      </c>
      <c r="AL190" s="10">
        <f>$C190/'yearly data'!$D$17*'yearly data'!AR$17</f>
        <v>0.50472983157190732</v>
      </c>
      <c r="AM190" s="10">
        <f>$C190/'yearly data'!$D$17*'yearly data'!AS$17</f>
        <v>0.18927368683946522</v>
      </c>
      <c r="AN190" s="10">
        <f>$C190/'yearly data'!$D$17*'yearly data'!AT$17</f>
        <v>0.8194758585759474</v>
      </c>
      <c r="AO190" s="10">
        <f>$C190/'yearly data'!$D$17*'yearly data'!AU$17</f>
        <v>3.1518302252921053</v>
      </c>
      <c r="AP190" s="10">
        <f>$C190/'yearly data'!$D$17*'yearly data'!AV$17</f>
        <v>0.31873361117122073</v>
      </c>
      <c r="AQ190" s="10">
        <f>$C190/'yearly data'!$D$17*'yearly data'!AW$17</f>
        <v>0.47810041675683107</v>
      </c>
      <c r="AR190" s="10">
        <f>$C190/'yearly data'!$D$17*'yearly data'!AX$17</f>
        <v>0.70738650636971867</v>
      </c>
      <c r="AS190" s="10">
        <f>$C190/'yearly data'!$D$17*'yearly data'!AY$17</f>
        <v>0.35232764216870155</v>
      </c>
      <c r="AT190" s="10">
        <f>$C190/'yearly data'!$D$17*'yearly data'!AZ$17</f>
        <v>1.0624453705707357</v>
      </c>
      <c r="AU190" s="10">
        <f>$C190/'yearly data'!$D$17*'yearly data'!BA$17</f>
        <v>0.39329597265343424</v>
      </c>
      <c r="AV190" s="10">
        <f>$C190/'yearly data'!$D$17*'yearly data'!BB$17</f>
        <v>7.4726234804152511E-2</v>
      </c>
      <c r="AW190" s="10">
        <f>$C190/'yearly data'!$D$17*'yearly data'!BC$17</f>
        <v>2.0757287445597919E-2</v>
      </c>
      <c r="AX190" s="10">
        <f>$C190/'yearly data'!$D$17*'yearly data'!BD$17</f>
        <v>0.41514574891195843</v>
      </c>
    </row>
    <row r="191" spans="1:50">
      <c r="A191" s="11" t="s">
        <v>64</v>
      </c>
      <c r="B191" s="5" t="s">
        <v>17</v>
      </c>
      <c r="C191" s="9">
        <f>'yearly data'!$H$17/3</f>
        <v>71.594413872536464</v>
      </c>
      <c r="D191" s="10">
        <f>$C191/'yearly data'!$D$17*'yearly data'!J$17</f>
        <v>5228.5506916630038</v>
      </c>
      <c r="E191" s="10">
        <f>$C191/'yearly data'!$D$17*'yearly data'!K$17</f>
        <v>3712.270531944816</v>
      </c>
      <c r="F191" s="10">
        <f>$C191/'yearly data'!$D$17*'yearly data'!L$17</f>
        <v>1590.4765238379948</v>
      </c>
      <c r="G191" s="10">
        <f>$C191/'yearly data'!$D$17*'yearly data'!M$17</f>
        <v>6819.027215500998</v>
      </c>
      <c r="H191" s="10">
        <f>$C191/'yearly data'!$D$17*'yearly data'!N$17</f>
        <v>907.80353426783938</v>
      </c>
      <c r="I191" s="10">
        <f>$C191/'yearly data'!$D$17*'yearly data'!O$17</f>
        <v>871.88019999448625</v>
      </c>
      <c r="J191" s="10">
        <f>$C191/'yearly data'!$D$17*'yearly data'!P$17</f>
        <v>2174.8404112692097</v>
      </c>
      <c r="K191" s="10">
        <f>$C191/'yearly data'!$D$17*'yearly data'!Q$17</f>
        <v>19790.691777174477</v>
      </c>
      <c r="L191" s="10">
        <f>$C191/'yearly data'!$D$17*'yearly data'!R$17</f>
        <v>389.0123581232001</v>
      </c>
      <c r="M191" s="10">
        <f>$C191/'yearly data'!$D$17*'yearly data'!S$17</f>
        <v>448.52447531088035</v>
      </c>
      <c r="N191" s="10">
        <f>$C191/'yearly data'!$D$17*'yearly data'!T$17</f>
        <v>1897.6546568290546</v>
      </c>
      <c r="O191" s="10">
        <f>$C191/'yearly data'!$D$17*'yearly data'!U$17</f>
        <v>715.36616763037193</v>
      </c>
      <c r="P191" s="10">
        <f>$C191/'yearly data'!$D$17*'yearly data'!V$17</f>
        <v>79.249560001729151</v>
      </c>
      <c r="Q191" s="10">
        <f>$C191/'yearly data'!$D$17*'yearly data'!W$17</f>
        <v>1661.4508341431933</v>
      </c>
      <c r="R191" s="10">
        <f>$C191/'yearly data'!$D$17*'yearly data'!X$17</f>
        <v>0</v>
      </c>
      <c r="S191" s="10">
        <f>$C191/'yearly data'!$D$17*'yearly data'!Y$17</f>
        <v>777.77894349105293</v>
      </c>
      <c r="T191" s="10">
        <f>$C191/'yearly data'!$D$17*'yearly data'!Z$17</f>
        <v>429.47573637170592</v>
      </c>
      <c r="U191" s="10">
        <f>$C191/'yearly data'!$D$17*'yearly data'!AA$17</f>
        <v>161.43218827057066</v>
      </c>
      <c r="V191" s="10">
        <f>$C191/'yearly data'!$D$17*'yearly data'!AB$17</f>
        <v>434.63696423400029</v>
      </c>
      <c r="W191" s="10">
        <f>$C191/'yearly data'!$D$17*'yearly data'!AC$17</f>
        <v>0</v>
      </c>
      <c r="X191" s="10">
        <f>$C191/'yearly data'!$D$17*'yearly data'!AD$17</f>
        <v>8454.242483210739</v>
      </c>
      <c r="Y191" s="10">
        <f>$C191/'yearly data'!$D$17*'yearly data'!AE$17</f>
        <v>577.48495108099803</v>
      </c>
      <c r="Z191" s="10">
        <f>$C191/'yearly data'!$D$17*'yearly data'!AF$17</f>
        <v>35817.001095871979</v>
      </c>
      <c r="AA191" s="10">
        <f>$C191/'yearly data'!$D$17*'yearly data'!AG$17</f>
        <v>37596.684830134298</v>
      </c>
      <c r="AB191" s="10">
        <f>$C191/'yearly data'!$D$17*'yearly data'!AH$17</f>
        <v>61.726772785315745</v>
      </c>
      <c r="AC191" s="10">
        <f>$C191/'yearly data'!$D$17*'yearly data'!AI$17</f>
        <v>0</v>
      </c>
      <c r="AD191" s="10">
        <f>$C191/'yearly data'!$D$17*'yearly data'!AJ$17</f>
        <v>37.365561211325456</v>
      </c>
      <c r="AE191" s="10">
        <f>$C191/'yearly data'!$D$17*'yearly data'!AK$17</f>
        <v>0</v>
      </c>
      <c r="AF191" s="10">
        <f>$C191/'yearly data'!$D$17*'yearly data'!AL$17</f>
        <v>11402.778229112924</v>
      </c>
      <c r="AG191" s="10">
        <f>$C191/'yearly data'!$D$17*'yearly data'!AM$17</f>
        <v>11501.867862310055</v>
      </c>
      <c r="AH191" s="10">
        <f>$C191/'yearly data'!$D$17*'yearly data'!AN$17</f>
        <v>2.225458795672727</v>
      </c>
      <c r="AI191" s="10">
        <f>$C191/'yearly data'!$D$17*'yearly data'!AO$17</f>
        <v>1.2017477496632722</v>
      </c>
      <c r="AJ191" s="10">
        <f>$C191/'yearly data'!$D$17*'yearly data'!AP$17</f>
        <v>0.62312846278836354</v>
      </c>
      <c r="AK191" s="10">
        <f>$C191/'yearly data'!$D$17*'yearly data'!AQ$17</f>
        <v>0.8912638380728154</v>
      </c>
      <c r="AL191" s="10">
        <f>$C191/'yearly data'!$D$17*'yearly data'!AR$17</f>
        <v>0.49910774932077662</v>
      </c>
      <c r="AM191" s="10">
        <f>$C191/'yearly data'!$D$17*'yearly data'!AS$17</f>
        <v>0.18716540599529119</v>
      </c>
      <c r="AN191" s="10">
        <f>$C191/'yearly data'!$D$17*'yearly data'!AT$17</f>
        <v>0.81034788477384101</v>
      </c>
      <c r="AO191" s="10">
        <f>$C191/'yearly data'!$D$17*'yearly data'!AU$17</f>
        <v>3.1167226337455425</v>
      </c>
      <c r="AP191" s="10">
        <f>$C191/'yearly data'!$D$17*'yearly data'!AV$17</f>
        <v>0.31518330273665923</v>
      </c>
      <c r="AQ191" s="10">
        <f>$C191/'yearly data'!$D$17*'yearly data'!AW$17</f>
        <v>0.47277495410498888</v>
      </c>
      <c r="AR191" s="10">
        <f>$C191/'yearly data'!$D$17*'yearly data'!AX$17</f>
        <v>0.69950707291169456</v>
      </c>
      <c r="AS191" s="10">
        <f>$C191/'yearly data'!$D$17*'yearly data'!AY$17</f>
        <v>0.3484031367011915</v>
      </c>
      <c r="AT191" s="10">
        <f>$C191/'yearly data'!$D$17*'yearly data'!AZ$17</f>
        <v>1.0506110091221974</v>
      </c>
      <c r="AU191" s="10">
        <f>$C191/'yearly data'!$D$17*'yearly data'!BA$17</f>
        <v>0.38891512934086486</v>
      </c>
      <c r="AV191" s="10">
        <f>$C191/'yearly data'!$D$17*'yearly data'!BB$17</f>
        <v>7.3893874574764332E-2</v>
      </c>
      <c r="AW191" s="10">
        <f>$C191/'yearly data'!$D$17*'yearly data'!BC$17</f>
        <v>2.0526076270767867E-2</v>
      </c>
      <c r="AX191" s="10">
        <f>$C191/'yearly data'!$D$17*'yearly data'!BD$17</f>
        <v>0.41052152541535736</v>
      </c>
    </row>
    <row r="192" spans="1:50">
      <c r="A192" s="11" t="s">
        <v>65</v>
      </c>
      <c r="B192" s="5" t="s">
        <v>17</v>
      </c>
      <c r="C192" s="9">
        <f>'yearly data'!$H$17/3</f>
        <v>71.594413872536464</v>
      </c>
      <c r="D192" s="10">
        <f>$C192/'yearly data'!$D$17*'yearly data'!J$17</f>
        <v>5228.5506916630038</v>
      </c>
      <c r="E192" s="10">
        <f>$C192/'yearly data'!$D$17*'yearly data'!K$17</f>
        <v>3712.270531944816</v>
      </c>
      <c r="F192" s="10">
        <f>$C192/'yearly data'!$D$17*'yearly data'!L$17</f>
        <v>1590.4765238379948</v>
      </c>
      <c r="G192" s="10">
        <f>$C192/'yearly data'!$D$17*'yearly data'!M$17</f>
        <v>6819.027215500998</v>
      </c>
      <c r="H192" s="10">
        <f>$C192/'yearly data'!$D$17*'yearly data'!N$17</f>
        <v>907.80353426783938</v>
      </c>
      <c r="I192" s="10">
        <f>$C192/'yearly data'!$D$17*'yearly data'!O$17</f>
        <v>871.88019999448625</v>
      </c>
      <c r="J192" s="10">
        <f>$C192/'yearly data'!$D$17*'yearly data'!P$17</f>
        <v>2174.8404112692097</v>
      </c>
      <c r="K192" s="10">
        <f>$C192/'yearly data'!$D$17*'yearly data'!Q$17</f>
        <v>19790.691777174477</v>
      </c>
      <c r="L192" s="10">
        <f>$C192/'yearly data'!$D$17*'yearly data'!R$17</f>
        <v>389.0123581232001</v>
      </c>
      <c r="M192" s="10">
        <f>$C192/'yearly data'!$D$17*'yearly data'!S$17</f>
        <v>448.52447531088035</v>
      </c>
      <c r="N192" s="10">
        <f>$C192/'yearly data'!$D$17*'yearly data'!T$17</f>
        <v>1897.6546568290546</v>
      </c>
      <c r="O192" s="10">
        <f>$C192/'yearly data'!$D$17*'yearly data'!U$17</f>
        <v>715.36616763037193</v>
      </c>
      <c r="P192" s="10">
        <f>$C192/'yearly data'!$D$17*'yearly data'!V$17</f>
        <v>79.249560001729151</v>
      </c>
      <c r="Q192" s="10">
        <f>$C192/'yearly data'!$D$17*'yearly data'!W$17</f>
        <v>1661.4508341431933</v>
      </c>
      <c r="R192" s="10">
        <f>$C192/'yearly data'!$D$17*'yearly data'!X$17</f>
        <v>0</v>
      </c>
      <c r="S192" s="10">
        <f>$C192/'yearly data'!$D$17*'yearly data'!Y$17</f>
        <v>777.77894349105293</v>
      </c>
      <c r="T192" s="10">
        <f>$C192/'yearly data'!$D$17*'yearly data'!Z$17</f>
        <v>429.47573637170592</v>
      </c>
      <c r="U192" s="10">
        <f>$C192/'yearly data'!$D$17*'yearly data'!AA$17</f>
        <v>161.43218827057066</v>
      </c>
      <c r="V192" s="10">
        <f>$C192/'yearly data'!$D$17*'yearly data'!AB$17</f>
        <v>434.63696423400029</v>
      </c>
      <c r="W192" s="10">
        <f>$C192/'yearly data'!$D$17*'yearly data'!AC$17</f>
        <v>0</v>
      </c>
      <c r="X192" s="10">
        <f>$C192/'yearly data'!$D$17*'yearly data'!AD$17</f>
        <v>8454.242483210739</v>
      </c>
      <c r="Y192" s="10">
        <f>$C192/'yearly data'!$D$17*'yearly data'!AE$17</f>
        <v>577.48495108099803</v>
      </c>
      <c r="Z192" s="10">
        <f>$C192/'yearly data'!$D$17*'yearly data'!AF$17</f>
        <v>35817.001095871979</v>
      </c>
      <c r="AA192" s="10">
        <f>$C192/'yearly data'!$D$17*'yearly data'!AG$17</f>
        <v>37596.684830134298</v>
      </c>
      <c r="AB192" s="10">
        <f>$C192/'yearly data'!$D$17*'yearly data'!AH$17</f>
        <v>61.726772785315745</v>
      </c>
      <c r="AC192" s="10">
        <f>$C192/'yearly data'!$D$17*'yearly data'!AI$17</f>
        <v>0</v>
      </c>
      <c r="AD192" s="10">
        <f>$C192/'yearly data'!$D$17*'yearly data'!AJ$17</f>
        <v>37.365561211325456</v>
      </c>
      <c r="AE192" s="10">
        <f>$C192/'yearly data'!$D$17*'yearly data'!AK$17</f>
        <v>0</v>
      </c>
      <c r="AF192" s="10">
        <f>$C192/'yearly data'!$D$17*'yearly data'!AL$17</f>
        <v>11402.778229112924</v>
      </c>
      <c r="AG192" s="10">
        <f>$C192/'yearly data'!$D$17*'yearly data'!AM$17</f>
        <v>11501.867862310055</v>
      </c>
      <c r="AH192" s="10">
        <f>$C192/'yearly data'!$D$17*'yearly data'!AN$17</f>
        <v>2.225458795672727</v>
      </c>
      <c r="AI192" s="10">
        <f>$C192/'yearly data'!$D$17*'yearly data'!AO$17</f>
        <v>1.2017477496632722</v>
      </c>
      <c r="AJ192" s="10">
        <f>$C192/'yearly data'!$D$17*'yearly data'!AP$17</f>
        <v>0.62312846278836354</v>
      </c>
      <c r="AK192" s="10">
        <f>$C192/'yearly data'!$D$17*'yearly data'!AQ$17</f>
        <v>0.8912638380728154</v>
      </c>
      <c r="AL192" s="10">
        <f>$C192/'yearly data'!$D$17*'yearly data'!AR$17</f>
        <v>0.49910774932077662</v>
      </c>
      <c r="AM192" s="10">
        <f>$C192/'yearly data'!$D$17*'yearly data'!AS$17</f>
        <v>0.18716540599529119</v>
      </c>
      <c r="AN192" s="10">
        <f>$C192/'yearly data'!$D$17*'yearly data'!AT$17</f>
        <v>0.81034788477384101</v>
      </c>
      <c r="AO192" s="10">
        <f>$C192/'yearly data'!$D$17*'yearly data'!AU$17</f>
        <v>3.1167226337455425</v>
      </c>
      <c r="AP192" s="10">
        <f>$C192/'yearly data'!$D$17*'yearly data'!AV$17</f>
        <v>0.31518330273665923</v>
      </c>
      <c r="AQ192" s="10">
        <f>$C192/'yearly data'!$D$17*'yearly data'!AW$17</f>
        <v>0.47277495410498888</v>
      </c>
      <c r="AR192" s="10">
        <f>$C192/'yearly data'!$D$17*'yearly data'!AX$17</f>
        <v>0.69950707291169456</v>
      </c>
      <c r="AS192" s="10">
        <f>$C192/'yearly data'!$D$17*'yearly data'!AY$17</f>
        <v>0.3484031367011915</v>
      </c>
      <c r="AT192" s="10">
        <f>$C192/'yearly data'!$D$17*'yearly data'!AZ$17</f>
        <v>1.0506110091221974</v>
      </c>
      <c r="AU192" s="10">
        <f>$C192/'yearly data'!$D$17*'yearly data'!BA$17</f>
        <v>0.38891512934086486</v>
      </c>
      <c r="AV192" s="10">
        <f>$C192/'yearly data'!$D$17*'yearly data'!BB$17</f>
        <v>7.3893874574764332E-2</v>
      </c>
      <c r="AW192" s="10">
        <f>$C192/'yearly data'!$D$17*'yearly data'!BC$17</f>
        <v>2.0526076270767867E-2</v>
      </c>
      <c r="AX192" s="10">
        <f>$C192/'yearly data'!$D$17*'yearly data'!BD$17</f>
        <v>0.41052152541535736</v>
      </c>
    </row>
    <row r="193" spans="1:50">
      <c r="A193" s="11" t="s">
        <v>66</v>
      </c>
      <c r="B193" s="5" t="s">
        <v>17</v>
      </c>
      <c r="C193" s="9">
        <f>'yearly data'!$H$17/3</f>
        <v>71.594413872536464</v>
      </c>
      <c r="D193" s="10">
        <f>$C193/'yearly data'!$D$17*'yearly data'!J$17</f>
        <v>5228.5506916630038</v>
      </c>
      <c r="E193" s="10">
        <f>$C193/'yearly data'!$D$17*'yearly data'!K$17</f>
        <v>3712.270531944816</v>
      </c>
      <c r="F193" s="10">
        <f>$C193/'yearly data'!$D$17*'yearly data'!L$17</f>
        <v>1590.4765238379948</v>
      </c>
      <c r="G193" s="10">
        <f>$C193/'yearly data'!$D$17*'yearly data'!M$17</f>
        <v>6819.027215500998</v>
      </c>
      <c r="H193" s="10">
        <f>$C193/'yearly data'!$D$17*'yearly data'!N$17</f>
        <v>907.80353426783938</v>
      </c>
      <c r="I193" s="10">
        <f>$C193/'yearly data'!$D$17*'yearly data'!O$17</f>
        <v>871.88019999448625</v>
      </c>
      <c r="J193" s="10">
        <f>$C193/'yearly data'!$D$17*'yearly data'!P$17</f>
        <v>2174.8404112692097</v>
      </c>
      <c r="K193" s="10">
        <f>$C193/'yearly data'!$D$17*'yearly data'!Q$17</f>
        <v>19790.691777174477</v>
      </c>
      <c r="L193" s="10">
        <f>$C193/'yearly data'!$D$17*'yearly data'!R$17</f>
        <v>389.0123581232001</v>
      </c>
      <c r="M193" s="10">
        <f>$C193/'yearly data'!$D$17*'yearly data'!S$17</f>
        <v>448.52447531088035</v>
      </c>
      <c r="N193" s="10">
        <f>$C193/'yearly data'!$D$17*'yearly data'!T$17</f>
        <v>1897.6546568290546</v>
      </c>
      <c r="O193" s="10">
        <f>$C193/'yearly data'!$D$17*'yearly data'!U$17</f>
        <v>715.36616763037193</v>
      </c>
      <c r="P193" s="10">
        <f>$C193/'yearly data'!$D$17*'yearly data'!V$17</f>
        <v>79.249560001729151</v>
      </c>
      <c r="Q193" s="10">
        <f>$C193/'yearly data'!$D$17*'yearly data'!W$17</f>
        <v>1661.4508341431933</v>
      </c>
      <c r="R193" s="10">
        <f>$C193/'yearly data'!$D$17*'yearly data'!X$17</f>
        <v>0</v>
      </c>
      <c r="S193" s="10">
        <f>$C193/'yearly data'!$D$17*'yearly data'!Y$17</f>
        <v>777.77894349105293</v>
      </c>
      <c r="T193" s="10">
        <f>$C193/'yearly data'!$D$17*'yearly data'!Z$17</f>
        <v>429.47573637170592</v>
      </c>
      <c r="U193" s="10">
        <f>$C193/'yearly data'!$D$17*'yearly data'!AA$17</f>
        <v>161.43218827057066</v>
      </c>
      <c r="V193" s="10">
        <f>$C193/'yearly data'!$D$17*'yearly data'!AB$17</f>
        <v>434.63696423400029</v>
      </c>
      <c r="W193" s="10">
        <f>$C193/'yearly data'!$D$17*'yearly data'!AC$17</f>
        <v>0</v>
      </c>
      <c r="X193" s="10">
        <f>$C193/'yearly data'!$D$17*'yearly data'!AD$17</f>
        <v>8454.242483210739</v>
      </c>
      <c r="Y193" s="10">
        <f>$C193/'yearly data'!$D$17*'yearly data'!AE$17</f>
        <v>577.48495108099803</v>
      </c>
      <c r="Z193" s="10">
        <f>$C193/'yearly data'!$D$17*'yearly data'!AF$17</f>
        <v>35817.001095871979</v>
      </c>
      <c r="AA193" s="10">
        <f>$C193/'yearly data'!$D$17*'yearly data'!AG$17</f>
        <v>37596.684830134298</v>
      </c>
      <c r="AB193" s="10">
        <f>$C193/'yearly data'!$D$17*'yearly data'!AH$17</f>
        <v>61.726772785315745</v>
      </c>
      <c r="AC193" s="10">
        <f>$C193/'yearly data'!$D$17*'yearly data'!AI$17</f>
        <v>0</v>
      </c>
      <c r="AD193" s="10">
        <f>$C193/'yearly data'!$D$17*'yearly data'!AJ$17</f>
        <v>37.365561211325456</v>
      </c>
      <c r="AE193" s="10">
        <f>$C193/'yearly data'!$D$17*'yearly data'!AK$17</f>
        <v>0</v>
      </c>
      <c r="AF193" s="10">
        <f>$C193/'yearly data'!$D$17*'yearly data'!AL$17</f>
        <v>11402.778229112924</v>
      </c>
      <c r="AG193" s="10">
        <f>$C193/'yearly data'!$D$17*'yearly data'!AM$17</f>
        <v>11501.867862310055</v>
      </c>
      <c r="AH193" s="10">
        <f>$C193/'yearly data'!$D$17*'yearly data'!AN$17</f>
        <v>2.225458795672727</v>
      </c>
      <c r="AI193" s="10">
        <f>$C193/'yearly data'!$D$17*'yearly data'!AO$17</f>
        <v>1.2017477496632722</v>
      </c>
      <c r="AJ193" s="10">
        <f>$C193/'yearly data'!$D$17*'yearly data'!AP$17</f>
        <v>0.62312846278836354</v>
      </c>
      <c r="AK193" s="10">
        <f>$C193/'yearly data'!$D$17*'yearly data'!AQ$17</f>
        <v>0.8912638380728154</v>
      </c>
      <c r="AL193" s="10">
        <f>$C193/'yearly data'!$D$17*'yearly data'!AR$17</f>
        <v>0.49910774932077662</v>
      </c>
      <c r="AM193" s="10">
        <f>$C193/'yearly data'!$D$17*'yearly data'!AS$17</f>
        <v>0.18716540599529119</v>
      </c>
      <c r="AN193" s="10">
        <f>$C193/'yearly data'!$D$17*'yearly data'!AT$17</f>
        <v>0.81034788477384101</v>
      </c>
      <c r="AO193" s="10">
        <f>$C193/'yearly data'!$D$17*'yearly data'!AU$17</f>
        <v>3.1167226337455425</v>
      </c>
      <c r="AP193" s="10">
        <f>$C193/'yearly data'!$D$17*'yearly data'!AV$17</f>
        <v>0.31518330273665923</v>
      </c>
      <c r="AQ193" s="10">
        <f>$C193/'yearly data'!$D$17*'yearly data'!AW$17</f>
        <v>0.47277495410498888</v>
      </c>
      <c r="AR193" s="10">
        <f>$C193/'yearly data'!$D$17*'yearly data'!AX$17</f>
        <v>0.69950707291169456</v>
      </c>
      <c r="AS193" s="10">
        <f>$C193/'yearly data'!$D$17*'yearly data'!AY$17</f>
        <v>0.3484031367011915</v>
      </c>
      <c r="AT193" s="10">
        <f>$C193/'yearly data'!$D$17*'yearly data'!AZ$17</f>
        <v>1.0506110091221974</v>
      </c>
      <c r="AU193" s="10">
        <f>$C193/'yearly data'!$D$17*'yearly data'!BA$17</f>
        <v>0.38891512934086486</v>
      </c>
      <c r="AV193" s="10">
        <f>$C193/'yearly data'!$D$17*'yearly data'!BB$17</f>
        <v>7.3893874574764332E-2</v>
      </c>
      <c r="AW193" s="10">
        <f>$C193/'yearly data'!$D$17*'yearly data'!BC$17</f>
        <v>2.0526076270767867E-2</v>
      </c>
      <c r="AX193" s="10">
        <f>$C193/'yearly data'!$D$17*'yearly data'!BD$17</f>
        <v>0.41052152541535736</v>
      </c>
    </row>
    <row r="194" spans="1:50">
      <c r="A194" s="11" t="s">
        <v>67</v>
      </c>
      <c r="B194" s="5" t="s">
        <v>17</v>
      </c>
      <c r="C194" s="9">
        <f>'yearly data'!$E$18/3</f>
        <v>72.415458280377138</v>
      </c>
      <c r="D194" s="10">
        <f>$C194/'yearly data'!$D$18*'yearly data'!J$18</f>
        <v>4766.665321804302</v>
      </c>
      <c r="E194" s="10">
        <f>$C194/'yearly data'!$D$18*'yearly data'!K$18</f>
        <v>3288.9993461515051</v>
      </c>
      <c r="F194" s="10">
        <f>$C194/'yearly data'!$D$18*'yearly data'!L$18</f>
        <v>1441.9548777189598</v>
      </c>
      <c r="G194" s="10">
        <f>$C194/'yearly data'!$D$18*'yearly data'!M$18</f>
        <v>6208.6201995232623</v>
      </c>
      <c r="H194" s="10">
        <f>$C194/'yearly data'!$D$18*'yearly data'!N$18</f>
        <v>873.21371728191707</v>
      </c>
      <c r="I194" s="10">
        <f>$C194/'yearly data'!$D$18*'yearly data'!O$18</f>
        <v>825.49426117745884</v>
      </c>
      <c r="J194" s="10">
        <f>$C194/'yearly data'!$D$18*'yearly data'!P$18</f>
        <v>1938.6857591739324</v>
      </c>
      <c r="K194" s="10">
        <f>$C194/'yearly data'!$D$18*'yearly data'!Q$18</f>
        <v>18388.404597989836</v>
      </c>
      <c r="L194" s="10">
        <f>$C194/'yearly data'!$D$18*'yearly data'!R$18</f>
        <v>308.24775141397402</v>
      </c>
      <c r="M194" s="10">
        <f>$C194/'yearly data'!$D$18*'yearly data'!S$18</f>
        <v>391.47895524400082</v>
      </c>
      <c r="N194" s="10">
        <f>$C194/'yearly data'!$D$18*'yearly data'!T$18</f>
        <v>1728.8671730929141</v>
      </c>
      <c r="O194" s="10">
        <f>$C194/'yearly data'!$D$18*'yearly data'!U$18</f>
        <v>643.57473674372602</v>
      </c>
      <c r="P194" s="10">
        <f>$C194/'yearly data'!$D$18*'yearly data'!V$18</f>
        <v>10.034791108754765</v>
      </c>
      <c r="Q194" s="10">
        <f>$C194/'yearly data'!$D$18*'yearly data'!W$18</f>
        <v>1627.016659810537</v>
      </c>
      <c r="R194" s="10">
        <f>$C194/'yearly data'!$D$18*'yearly data'!X$18</f>
        <v>0</v>
      </c>
      <c r="S194" s="10">
        <f>$C194/'yearly data'!$D$18*'yearly data'!Y$18</f>
        <v>1046.351865041388</v>
      </c>
      <c r="T194" s="10">
        <f>$C194/'yearly data'!$D$18*'yearly data'!Z$18</f>
        <v>368.38423361600502</v>
      </c>
      <c r="U194" s="10">
        <f>$C194/'yearly data'!$D$18*'yearly data'!AA$18</f>
        <v>138.85987944756874</v>
      </c>
      <c r="V194" s="10">
        <f>$C194/'yearly data'!$D$18*'yearly data'!AB$18</f>
        <v>421.11983933603904</v>
      </c>
      <c r="W194" s="10">
        <f>$C194/'yearly data'!$D$18*'yearly data'!AC$18</f>
        <v>0</v>
      </c>
      <c r="X194" s="10">
        <f>$C194/'yearly data'!$D$18*'yearly data'!AD$18</f>
        <v>7246.0212402133602</v>
      </c>
      <c r="Y194" s="10">
        <f>$C194/'yearly data'!$D$18*'yearly data'!AE$18</f>
        <v>669.50770696195571</v>
      </c>
      <c r="Z194" s="10">
        <f>$C194/'yearly data'!$D$18*'yearly data'!AF$18</f>
        <v>32987.869430020059</v>
      </c>
      <c r="AA194" s="10">
        <f>$C194/'yearly data'!$D$18*'yearly data'!AG$18</f>
        <v>34686.577408479432</v>
      </c>
      <c r="AB194" s="10">
        <f>$C194/'yearly data'!$D$18*'yearly data'!AH$18</f>
        <v>56.328893224087786</v>
      </c>
      <c r="AC194" s="10">
        <f>$C194/'yearly data'!$D$18*'yearly data'!AI$18</f>
        <v>18.588534763948967</v>
      </c>
      <c r="AD194" s="10">
        <f>$C194/'yearly data'!$D$18*'yearly data'!AJ$18</f>
        <v>46.488468568395561</v>
      </c>
      <c r="AE194" s="10">
        <f>$C194/'yearly data'!$D$18*'yearly data'!AK$18</f>
        <v>19.525156798726137</v>
      </c>
      <c r="AF194" s="10">
        <f>$C194/'yearly data'!$D$18*'yearly data'!AL$18</f>
        <v>9889.5894008066316</v>
      </c>
      <c r="AG194" s="10">
        <f>$C194/'yearly data'!$D$18*'yearly data'!AM$18</f>
        <v>9992.4067625991138</v>
      </c>
      <c r="AH194" s="10">
        <f>$C194/'yearly data'!$D$18*'yearly data'!AN$18</f>
        <v>2.083209676413952</v>
      </c>
      <c r="AI194" s="10">
        <f>$C194/'yearly data'!$D$18*'yearly data'!AO$18</f>
        <v>1.124933225263534</v>
      </c>
      <c r="AJ194" s="10">
        <f>$C194/'yearly data'!$D$18*'yearly data'!AP$18</f>
        <v>0.62496290292418566</v>
      </c>
      <c r="AK194" s="10">
        <f>$C194/'yearly data'!$D$18*'yearly data'!AQ$18</f>
        <v>0.68028258571891009</v>
      </c>
      <c r="AL194" s="10">
        <f>$C194/'yearly data'!$D$18*'yearly data'!AR$18</f>
        <v>0.39456389971696793</v>
      </c>
      <c r="AM194" s="10">
        <f>$C194/'yearly data'!$D$18*'yearly data'!AS$18</f>
        <v>0.14966216885816025</v>
      </c>
      <c r="AN194" s="10">
        <f>$C194/'yearly data'!$D$18*'yearly data'!AT$18</f>
        <v>0.77308010766825896</v>
      </c>
      <c r="AO194" s="10">
        <f>$C194/'yearly data'!$D$18*'yearly data'!AU$18</f>
        <v>2.7610003845294964</v>
      </c>
      <c r="AP194" s="10">
        <f>$C194/'yearly data'!$D$18*'yearly data'!AV$18</f>
        <v>0.27966342342576295</v>
      </c>
      <c r="AQ194" s="10">
        <f>$C194/'yearly data'!$D$18*'yearly data'!AW$18</f>
        <v>0.44360405095121025</v>
      </c>
      <c r="AR194" s="10">
        <f>$C194/'yearly data'!$D$18*'yearly data'!AX$18</f>
        <v>0.67280695290881232</v>
      </c>
      <c r="AS194" s="10">
        <f>$C194/'yearly data'!$D$18*'yearly data'!AY$18</f>
        <v>0.28656592438708667</v>
      </c>
      <c r="AT194" s="10">
        <f>$C194/'yearly data'!$D$18*'yearly data'!AZ$18</f>
        <v>0.96435663250263093</v>
      </c>
      <c r="AU194" s="10">
        <f>$C194/'yearly data'!$D$18*'yearly data'!BA$18</f>
        <v>0.38374915091835959</v>
      </c>
      <c r="AV194" s="10">
        <f>$C194/'yearly data'!$D$18*'yearly data'!BB$18</f>
        <v>7.3111688882757597E-2</v>
      </c>
      <c r="AW194" s="10">
        <f>$C194/'yearly data'!$D$18*'yearly data'!BC$18</f>
        <v>2.0308802467432666E-2</v>
      </c>
      <c r="AX194" s="10">
        <f>$C194/'yearly data'!$D$18*'yearly data'!BD$18</f>
        <v>0.40617604934865337</v>
      </c>
    </row>
    <row r="195" spans="1:50">
      <c r="A195" s="11" t="s">
        <v>68</v>
      </c>
      <c r="B195" s="5" t="s">
        <v>17</v>
      </c>
      <c r="C195" s="9">
        <f>'yearly data'!$E$18/3</f>
        <v>72.415458280377138</v>
      </c>
      <c r="D195" s="10">
        <f>$C195/'yearly data'!$D$18*'yearly data'!J$18</f>
        <v>4766.665321804302</v>
      </c>
      <c r="E195" s="10">
        <f>$C195/'yearly data'!$D$18*'yearly data'!K$18</f>
        <v>3288.9993461515051</v>
      </c>
      <c r="F195" s="10">
        <f>$C195/'yearly data'!$D$18*'yearly data'!L$18</f>
        <v>1441.9548777189598</v>
      </c>
      <c r="G195" s="10">
        <f>$C195/'yearly data'!$D$18*'yearly data'!M$18</f>
        <v>6208.6201995232623</v>
      </c>
      <c r="H195" s="10">
        <f>$C195/'yearly data'!$D$18*'yearly data'!N$18</f>
        <v>873.21371728191707</v>
      </c>
      <c r="I195" s="10">
        <f>$C195/'yearly data'!$D$18*'yearly data'!O$18</f>
        <v>825.49426117745884</v>
      </c>
      <c r="J195" s="10">
        <f>$C195/'yearly data'!$D$18*'yearly data'!P$18</f>
        <v>1938.6857591739324</v>
      </c>
      <c r="K195" s="10">
        <f>$C195/'yearly data'!$D$18*'yearly data'!Q$18</f>
        <v>18388.404597989836</v>
      </c>
      <c r="L195" s="10">
        <f>$C195/'yearly data'!$D$18*'yearly data'!R$18</f>
        <v>308.24775141397402</v>
      </c>
      <c r="M195" s="10">
        <f>$C195/'yearly data'!$D$18*'yearly data'!S$18</f>
        <v>391.47895524400082</v>
      </c>
      <c r="N195" s="10">
        <f>$C195/'yearly data'!$D$18*'yearly data'!T$18</f>
        <v>1728.8671730929141</v>
      </c>
      <c r="O195" s="10">
        <f>$C195/'yearly data'!$D$18*'yearly data'!U$18</f>
        <v>643.57473674372602</v>
      </c>
      <c r="P195" s="10">
        <f>$C195/'yearly data'!$D$18*'yearly data'!V$18</f>
        <v>10.034791108754765</v>
      </c>
      <c r="Q195" s="10">
        <f>$C195/'yearly data'!$D$18*'yearly data'!W$18</f>
        <v>1627.016659810537</v>
      </c>
      <c r="R195" s="10">
        <f>$C195/'yearly data'!$D$18*'yearly data'!X$18</f>
        <v>0</v>
      </c>
      <c r="S195" s="10">
        <f>$C195/'yearly data'!$D$18*'yearly data'!Y$18</f>
        <v>1046.351865041388</v>
      </c>
      <c r="T195" s="10">
        <f>$C195/'yearly data'!$D$18*'yearly data'!Z$18</f>
        <v>368.38423361600502</v>
      </c>
      <c r="U195" s="10">
        <f>$C195/'yearly data'!$D$18*'yearly data'!AA$18</f>
        <v>138.85987944756874</v>
      </c>
      <c r="V195" s="10">
        <f>$C195/'yearly data'!$D$18*'yearly data'!AB$18</f>
        <v>421.11983933603904</v>
      </c>
      <c r="W195" s="10">
        <f>$C195/'yearly data'!$D$18*'yearly data'!AC$18</f>
        <v>0</v>
      </c>
      <c r="X195" s="10">
        <f>$C195/'yearly data'!$D$18*'yearly data'!AD$18</f>
        <v>7246.0212402133602</v>
      </c>
      <c r="Y195" s="10">
        <f>$C195/'yearly data'!$D$18*'yearly data'!AE$18</f>
        <v>669.50770696195571</v>
      </c>
      <c r="Z195" s="10">
        <f>$C195/'yearly data'!$D$18*'yearly data'!AF$18</f>
        <v>32987.869430020059</v>
      </c>
      <c r="AA195" s="10">
        <f>$C195/'yearly data'!$D$18*'yearly data'!AG$18</f>
        <v>34686.577408479432</v>
      </c>
      <c r="AB195" s="10">
        <f>$C195/'yearly data'!$D$18*'yearly data'!AH$18</f>
        <v>56.328893224087786</v>
      </c>
      <c r="AC195" s="10">
        <f>$C195/'yearly data'!$D$18*'yearly data'!AI$18</f>
        <v>18.588534763948967</v>
      </c>
      <c r="AD195" s="10">
        <f>$C195/'yearly data'!$D$18*'yearly data'!AJ$18</f>
        <v>46.488468568395561</v>
      </c>
      <c r="AE195" s="10">
        <f>$C195/'yearly data'!$D$18*'yearly data'!AK$18</f>
        <v>19.525156798726137</v>
      </c>
      <c r="AF195" s="10">
        <f>$C195/'yearly data'!$D$18*'yearly data'!AL$18</f>
        <v>9889.5894008066316</v>
      </c>
      <c r="AG195" s="10">
        <f>$C195/'yearly data'!$D$18*'yearly data'!AM$18</f>
        <v>9992.4067625991138</v>
      </c>
      <c r="AH195" s="10">
        <f>$C195/'yearly data'!$D$18*'yearly data'!AN$18</f>
        <v>2.083209676413952</v>
      </c>
      <c r="AI195" s="10">
        <f>$C195/'yearly data'!$D$18*'yearly data'!AO$18</f>
        <v>1.124933225263534</v>
      </c>
      <c r="AJ195" s="10">
        <f>$C195/'yearly data'!$D$18*'yearly data'!AP$18</f>
        <v>0.62496290292418566</v>
      </c>
      <c r="AK195" s="10">
        <f>$C195/'yearly data'!$D$18*'yearly data'!AQ$18</f>
        <v>0.68028258571891009</v>
      </c>
      <c r="AL195" s="10">
        <f>$C195/'yearly data'!$D$18*'yearly data'!AR$18</f>
        <v>0.39456389971696793</v>
      </c>
      <c r="AM195" s="10">
        <f>$C195/'yearly data'!$D$18*'yearly data'!AS$18</f>
        <v>0.14966216885816025</v>
      </c>
      <c r="AN195" s="10">
        <f>$C195/'yearly data'!$D$18*'yearly data'!AT$18</f>
        <v>0.77308010766825896</v>
      </c>
      <c r="AO195" s="10">
        <f>$C195/'yearly data'!$D$18*'yearly data'!AU$18</f>
        <v>2.7610003845294964</v>
      </c>
      <c r="AP195" s="10">
        <f>$C195/'yearly data'!$D$18*'yearly data'!AV$18</f>
        <v>0.27966342342576295</v>
      </c>
      <c r="AQ195" s="10">
        <f>$C195/'yearly data'!$D$18*'yearly data'!AW$18</f>
        <v>0.44360405095121025</v>
      </c>
      <c r="AR195" s="10">
        <f>$C195/'yearly data'!$D$18*'yearly data'!AX$18</f>
        <v>0.67280695290881232</v>
      </c>
      <c r="AS195" s="10">
        <f>$C195/'yearly data'!$D$18*'yearly data'!AY$18</f>
        <v>0.28656592438708667</v>
      </c>
      <c r="AT195" s="10">
        <f>$C195/'yearly data'!$D$18*'yearly data'!AZ$18</f>
        <v>0.96435663250263093</v>
      </c>
      <c r="AU195" s="10">
        <f>$C195/'yearly data'!$D$18*'yearly data'!BA$18</f>
        <v>0.38374915091835959</v>
      </c>
      <c r="AV195" s="10">
        <f>$C195/'yearly data'!$D$18*'yearly data'!BB$18</f>
        <v>7.3111688882757597E-2</v>
      </c>
      <c r="AW195" s="10">
        <f>$C195/'yearly data'!$D$18*'yearly data'!BC$18</f>
        <v>2.0308802467432666E-2</v>
      </c>
      <c r="AX195" s="10">
        <f>$C195/'yearly data'!$D$18*'yearly data'!BD$18</f>
        <v>0.40617604934865337</v>
      </c>
    </row>
    <row r="196" spans="1:50">
      <c r="A196" s="11" t="s">
        <v>69</v>
      </c>
      <c r="B196" s="5" t="s">
        <v>17</v>
      </c>
      <c r="C196" s="9">
        <f>'yearly data'!$E$18/3</f>
        <v>72.415458280377138</v>
      </c>
      <c r="D196" s="10">
        <f>$C196/'yearly data'!$D$18*'yearly data'!J$18</f>
        <v>4766.665321804302</v>
      </c>
      <c r="E196" s="10">
        <f>$C196/'yearly data'!$D$18*'yearly data'!K$18</f>
        <v>3288.9993461515051</v>
      </c>
      <c r="F196" s="10">
        <f>$C196/'yearly data'!$D$18*'yearly data'!L$18</f>
        <v>1441.9548777189598</v>
      </c>
      <c r="G196" s="10">
        <f>$C196/'yearly data'!$D$18*'yearly data'!M$18</f>
        <v>6208.6201995232623</v>
      </c>
      <c r="H196" s="10">
        <f>$C196/'yearly data'!$D$18*'yearly data'!N$18</f>
        <v>873.21371728191707</v>
      </c>
      <c r="I196" s="10">
        <f>$C196/'yearly data'!$D$18*'yearly data'!O$18</f>
        <v>825.49426117745884</v>
      </c>
      <c r="J196" s="10">
        <f>$C196/'yearly data'!$D$18*'yearly data'!P$18</f>
        <v>1938.6857591739324</v>
      </c>
      <c r="K196" s="10">
        <f>$C196/'yearly data'!$D$18*'yearly data'!Q$18</f>
        <v>18388.404597989836</v>
      </c>
      <c r="L196" s="10">
        <f>$C196/'yearly data'!$D$18*'yearly data'!R$18</f>
        <v>308.24775141397402</v>
      </c>
      <c r="M196" s="10">
        <f>$C196/'yearly data'!$D$18*'yearly data'!S$18</f>
        <v>391.47895524400082</v>
      </c>
      <c r="N196" s="10">
        <f>$C196/'yearly data'!$D$18*'yearly data'!T$18</f>
        <v>1728.8671730929141</v>
      </c>
      <c r="O196" s="10">
        <f>$C196/'yearly data'!$D$18*'yearly data'!U$18</f>
        <v>643.57473674372602</v>
      </c>
      <c r="P196" s="10">
        <f>$C196/'yearly data'!$D$18*'yearly data'!V$18</f>
        <v>10.034791108754765</v>
      </c>
      <c r="Q196" s="10">
        <f>$C196/'yearly data'!$D$18*'yearly data'!W$18</f>
        <v>1627.016659810537</v>
      </c>
      <c r="R196" s="10">
        <f>$C196/'yearly data'!$D$18*'yearly data'!X$18</f>
        <v>0</v>
      </c>
      <c r="S196" s="10">
        <f>$C196/'yearly data'!$D$18*'yearly data'!Y$18</f>
        <v>1046.351865041388</v>
      </c>
      <c r="T196" s="10">
        <f>$C196/'yearly data'!$D$18*'yearly data'!Z$18</f>
        <v>368.38423361600502</v>
      </c>
      <c r="U196" s="10">
        <f>$C196/'yearly data'!$D$18*'yearly data'!AA$18</f>
        <v>138.85987944756874</v>
      </c>
      <c r="V196" s="10">
        <f>$C196/'yearly data'!$D$18*'yearly data'!AB$18</f>
        <v>421.11983933603904</v>
      </c>
      <c r="W196" s="10">
        <f>$C196/'yearly data'!$D$18*'yearly data'!AC$18</f>
        <v>0</v>
      </c>
      <c r="X196" s="10">
        <f>$C196/'yearly data'!$D$18*'yearly data'!AD$18</f>
        <v>7246.0212402133602</v>
      </c>
      <c r="Y196" s="10">
        <f>$C196/'yearly data'!$D$18*'yearly data'!AE$18</f>
        <v>669.50770696195571</v>
      </c>
      <c r="Z196" s="10">
        <f>$C196/'yearly data'!$D$18*'yearly data'!AF$18</f>
        <v>32987.869430020059</v>
      </c>
      <c r="AA196" s="10">
        <f>$C196/'yearly data'!$D$18*'yearly data'!AG$18</f>
        <v>34686.577408479432</v>
      </c>
      <c r="AB196" s="10">
        <f>$C196/'yearly data'!$D$18*'yearly data'!AH$18</f>
        <v>56.328893224087786</v>
      </c>
      <c r="AC196" s="10">
        <f>$C196/'yearly data'!$D$18*'yearly data'!AI$18</f>
        <v>18.588534763948967</v>
      </c>
      <c r="AD196" s="10">
        <f>$C196/'yearly data'!$D$18*'yearly data'!AJ$18</f>
        <v>46.488468568395561</v>
      </c>
      <c r="AE196" s="10">
        <f>$C196/'yearly data'!$D$18*'yearly data'!AK$18</f>
        <v>19.525156798726137</v>
      </c>
      <c r="AF196" s="10">
        <f>$C196/'yearly data'!$D$18*'yearly data'!AL$18</f>
        <v>9889.5894008066316</v>
      </c>
      <c r="AG196" s="10">
        <f>$C196/'yearly data'!$D$18*'yearly data'!AM$18</f>
        <v>9992.4067625991138</v>
      </c>
      <c r="AH196" s="10">
        <f>$C196/'yearly data'!$D$18*'yearly data'!AN$18</f>
        <v>2.083209676413952</v>
      </c>
      <c r="AI196" s="10">
        <f>$C196/'yearly data'!$D$18*'yearly data'!AO$18</f>
        <v>1.124933225263534</v>
      </c>
      <c r="AJ196" s="10">
        <f>$C196/'yearly data'!$D$18*'yearly data'!AP$18</f>
        <v>0.62496290292418566</v>
      </c>
      <c r="AK196" s="10">
        <f>$C196/'yearly data'!$D$18*'yearly data'!AQ$18</f>
        <v>0.68028258571891009</v>
      </c>
      <c r="AL196" s="10">
        <f>$C196/'yearly data'!$D$18*'yearly data'!AR$18</f>
        <v>0.39456389971696793</v>
      </c>
      <c r="AM196" s="10">
        <f>$C196/'yearly data'!$D$18*'yearly data'!AS$18</f>
        <v>0.14966216885816025</v>
      </c>
      <c r="AN196" s="10">
        <f>$C196/'yearly data'!$D$18*'yearly data'!AT$18</f>
        <v>0.77308010766825896</v>
      </c>
      <c r="AO196" s="10">
        <f>$C196/'yearly data'!$D$18*'yearly data'!AU$18</f>
        <v>2.7610003845294964</v>
      </c>
      <c r="AP196" s="10">
        <f>$C196/'yearly data'!$D$18*'yearly data'!AV$18</f>
        <v>0.27966342342576295</v>
      </c>
      <c r="AQ196" s="10">
        <f>$C196/'yearly data'!$D$18*'yearly data'!AW$18</f>
        <v>0.44360405095121025</v>
      </c>
      <c r="AR196" s="10">
        <f>$C196/'yearly data'!$D$18*'yearly data'!AX$18</f>
        <v>0.67280695290881232</v>
      </c>
      <c r="AS196" s="10">
        <f>$C196/'yearly data'!$D$18*'yearly data'!AY$18</f>
        <v>0.28656592438708667</v>
      </c>
      <c r="AT196" s="10">
        <f>$C196/'yearly data'!$D$18*'yearly data'!AZ$18</f>
        <v>0.96435663250263093</v>
      </c>
      <c r="AU196" s="10">
        <f>$C196/'yearly data'!$D$18*'yearly data'!BA$18</f>
        <v>0.38374915091835959</v>
      </c>
      <c r="AV196" s="10">
        <f>$C196/'yearly data'!$D$18*'yearly data'!BB$18</f>
        <v>7.3111688882757597E-2</v>
      </c>
      <c r="AW196" s="10">
        <f>$C196/'yearly data'!$D$18*'yearly data'!BC$18</f>
        <v>2.0308802467432666E-2</v>
      </c>
      <c r="AX196" s="10">
        <f>$C196/'yearly data'!$D$18*'yearly data'!BD$18</f>
        <v>0.40617604934865337</v>
      </c>
    </row>
    <row r="197" spans="1:50">
      <c r="A197" s="11" t="s">
        <v>70</v>
      </c>
      <c r="B197" s="5" t="s">
        <v>17</v>
      </c>
      <c r="C197" s="9">
        <f>'yearly data'!$F$18/3</f>
        <v>71.542103863092251</v>
      </c>
      <c r="D197" s="10">
        <f>$C197/'yearly data'!$D$18*'yearly data'!J$18</f>
        <v>4709.1777588809518</v>
      </c>
      <c r="E197" s="10">
        <f>$C197/'yearly data'!$D$18*'yearly data'!K$18</f>
        <v>3249.3329244285774</v>
      </c>
      <c r="F197" s="10">
        <f>$C197/'yearly data'!$D$18*'yearly data'!L$18</f>
        <v>1424.5644241903021</v>
      </c>
      <c r="G197" s="10">
        <f>$C197/'yearly data'!$D$18*'yearly data'!M$18</f>
        <v>6133.7421830712547</v>
      </c>
      <c r="H197" s="10">
        <f>$C197/'yearly data'!$D$18*'yearly data'!N$18</f>
        <v>862.68247056565394</v>
      </c>
      <c r="I197" s="10">
        <f>$C197/'yearly data'!$D$18*'yearly data'!O$18</f>
        <v>815.53852691073234</v>
      </c>
      <c r="J197" s="10">
        <f>$C197/'yearly data'!$D$18*'yearly data'!P$18</f>
        <v>1915.3045666535963</v>
      </c>
      <c r="K197" s="10">
        <f>$C197/'yearly data'!$D$18*'yearly data'!Q$18</f>
        <v>18166.634346667295</v>
      </c>
      <c r="L197" s="10">
        <f>$C197/'yearly data'!$D$18*'yearly data'!R$18</f>
        <v>304.5301814129225</v>
      </c>
      <c r="M197" s="10">
        <f>$C197/'yearly data'!$D$18*'yearly data'!S$18</f>
        <v>386.75758935120126</v>
      </c>
      <c r="N197" s="10">
        <f>$C197/'yearly data'!$D$18*'yearly data'!T$18</f>
        <v>1708.0164622312434</v>
      </c>
      <c r="O197" s="10">
        <f>$C197/'yearly data'!$D$18*'yearly data'!U$18</f>
        <v>635.81301220955436</v>
      </c>
      <c r="P197" s="10">
        <f>$C197/'yearly data'!$D$18*'yearly data'!V$18</f>
        <v>9.9137682035702124</v>
      </c>
      <c r="Q197" s="10">
        <f>$C197/'yearly data'!$D$18*'yearly data'!W$18</f>
        <v>1607.3942998809766</v>
      </c>
      <c r="R197" s="10">
        <f>$C197/'yearly data'!$D$18*'yearly data'!X$18</f>
        <v>0</v>
      </c>
      <c r="S197" s="10">
        <f>$C197/'yearly data'!$D$18*'yearly data'!Y$18</f>
        <v>1033.7325149044325</v>
      </c>
      <c r="T197" s="10">
        <f>$C197/'yearly data'!$D$18*'yearly data'!Z$18</f>
        <v>363.9413977170596</v>
      </c>
      <c r="U197" s="10">
        <f>$C197/'yearly data'!$D$18*'yearly data'!AA$18</f>
        <v>137.18518329872117</v>
      </c>
      <c r="V197" s="10">
        <f>$C197/'yearly data'!$D$18*'yearly data'!AB$18</f>
        <v>416.04099456139937</v>
      </c>
      <c r="W197" s="10">
        <f>$C197/'yearly data'!$D$18*'yearly data'!AC$18</f>
        <v>0</v>
      </c>
      <c r="X197" s="10">
        <f>$C197/'yearly data'!$D$18*'yearly data'!AD$18</f>
        <v>7158.6318235313802</v>
      </c>
      <c r="Y197" s="10">
        <f>$C197/'yearly data'!$D$18*'yearly data'!AE$18</f>
        <v>661.43322221565199</v>
      </c>
      <c r="Z197" s="10">
        <f>$C197/'yearly data'!$D$18*'yearly data'!AF$18</f>
        <v>32590.024796185407</v>
      </c>
      <c r="AA197" s="10">
        <f>$C197/'yearly data'!$D$18*'yearly data'!AG$18</f>
        <v>34268.245793661794</v>
      </c>
      <c r="AB197" s="10">
        <f>$C197/'yearly data'!$D$18*'yearly data'!AH$18</f>
        <v>55.649548110679085</v>
      </c>
      <c r="AC197" s="10">
        <f>$C197/'yearly data'!$D$18*'yearly data'!AI$18</f>
        <v>18.364350876524096</v>
      </c>
      <c r="AD197" s="10">
        <f>$C197/'yearly data'!$D$18*'yearly data'!AJ$18</f>
        <v>45.927802236356072</v>
      </c>
      <c r="AE197" s="10">
        <f>$C197/'yearly data'!$D$18*'yearly data'!AK$18</f>
        <v>19.289676939269551</v>
      </c>
      <c r="AF197" s="10">
        <f>$C197/'yearly data'!$D$18*'yearly data'!AL$18</f>
        <v>9770.3176763236188</v>
      </c>
      <c r="AG197" s="10">
        <f>$C197/'yearly data'!$D$18*'yearly data'!AM$18</f>
        <v>9871.8950266706524</v>
      </c>
      <c r="AH197" s="10">
        <f>$C197/'yearly data'!$D$18*'yearly data'!AN$18</f>
        <v>2.0580854775725599</v>
      </c>
      <c r="AI197" s="10">
        <f>$C197/'yearly data'!$D$18*'yearly data'!AO$18</f>
        <v>1.1113661578891822</v>
      </c>
      <c r="AJ197" s="10">
        <f>$C197/'yearly data'!$D$18*'yearly data'!AP$18</f>
        <v>0.61742564327176797</v>
      </c>
      <c r="AK197" s="10">
        <f>$C197/'yearly data'!$D$18*'yearly data'!AQ$18</f>
        <v>0.67207815236520185</v>
      </c>
      <c r="AL197" s="10">
        <f>$C197/'yearly data'!$D$18*'yearly data'!AR$18</f>
        <v>0.38980532837181714</v>
      </c>
      <c r="AM197" s="10">
        <f>$C197/'yearly data'!$D$18*'yearly data'!AS$18</f>
        <v>0.14785719352034443</v>
      </c>
      <c r="AN197" s="10">
        <f>$C197/'yearly data'!$D$18*'yearly data'!AT$18</f>
        <v>0.76375650545707063</v>
      </c>
      <c r="AO197" s="10">
        <f>$C197/'yearly data'!$D$18*'yearly data'!AU$18</f>
        <v>2.7277018052038233</v>
      </c>
      <c r="AP197" s="10">
        <f>$C197/'yearly data'!$D$18*'yearly data'!AV$18</f>
        <v>0.27629058988991434</v>
      </c>
      <c r="AQ197" s="10">
        <f>$C197/'yearly data'!$D$18*'yearly data'!AW$18</f>
        <v>0.43825403913572625</v>
      </c>
      <c r="AR197" s="10">
        <f>$C197/'yearly data'!$D$18*'yearly data'!AX$18</f>
        <v>0.66469267816338662</v>
      </c>
      <c r="AS197" s="10">
        <f>$C197/'yearly data'!$D$18*'yearly data'!AY$18</f>
        <v>0.28310984440292386</v>
      </c>
      <c r="AT197" s="10">
        <f>$C197/'yearly data'!$D$18*'yearly data'!AZ$18</f>
        <v>0.95272617203418741</v>
      </c>
      <c r="AU197" s="10">
        <f>$C197/'yearly data'!$D$18*'yearly data'!BA$18</f>
        <v>0.37912100902652418</v>
      </c>
      <c r="AV197" s="10">
        <f>$C197/'yearly data'!$D$18*'yearly data'!BB$18</f>
        <v>7.2229937693754659E-2</v>
      </c>
      <c r="AW197" s="10">
        <f>$C197/'yearly data'!$D$18*'yearly data'!BC$18</f>
        <v>2.006387158159852E-2</v>
      </c>
      <c r="AX197" s="10">
        <f>$C197/'yearly data'!$D$18*'yearly data'!BD$18</f>
        <v>0.40127743163197044</v>
      </c>
    </row>
    <row r="198" spans="1:50">
      <c r="A198" s="11" t="s">
        <v>71</v>
      </c>
      <c r="B198" s="5" t="s">
        <v>17</v>
      </c>
      <c r="C198" s="9">
        <f>'yearly data'!$F$18/3</f>
        <v>71.542103863092251</v>
      </c>
      <c r="D198" s="10">
        <f>$C198/'yearly data'!$D$18*'yearly data'!J$18</f>
        <v>4709.1777588809518</v>
      </c>
      <c r="E198" s="10">
        <f>$C198/'yearly data'!$D$18*'yearly data'!K$18</f>
        <v>3249.3329244285774</v>
      </c>
      <c r="F198" s="10">
        <f>$C198/'yearly data'!$D$18*'yearly data'!L$18</f>
        <v>1424.5644241903021</v>
      </c>
      <c r="G198" s="10">
        <f>$C198/'yearly data'!$D$18*'yearly data'!M$18</f>
        <v>6133.7421830712547</v>
      </c>
      <c r="H198" s="10">
        <f>$C198/'yearly data'!$D$18*'yearly data'!N$18</f>
        <v>862.68247056565394</v>
      </c>
      <c r="I198" s="10">
        <f>$C198/'yearly data'!$D$18*'yearly data'!O$18</f>
        <v>815.53852691073234</v>
      </c>
      <c r="J198" s="10">
        <f>$C198/'yearly data'!$D$18*'yearly data'!P$18</f>
        <v>1915.3045666535963</v>
      </c>
      <c r="K198" s="10">
        <f>$C198/'yearly data'!$D$18*'yearly data'!Q$18</f>
        <v>18166.634346667295</v>
      </c>
      <c r="L198" s="10">
        <f>$C198/'yearly data'!$D$18*'yearly data'!R$18</f>
        <v>304.5301814129225</v>
      </c>
      <c r="M198" s="10">
        <f>$C198/'yearly data'!$D$18*'yearly data'!S$18</f>
        <v>386.75758935120126</v>
      </c>
      <c r="N198" s="10">
        <f>$C198/'yearly data'!$D$18*'yearly data'!T$18</f>
        <v>1708.0164622312434</v>
      </c>
      <c r="O198" s="10">
        <f>$C198/'yearly data'!$D$18*'yearly data'!U$18</f>
        <v>635.81301220955436</v>
      </c>
      <c r="P198" s="10">
        <f>$C198/'yearly data'!$D$18*'yearly data'!V$18</f>
        <v>9.9137682035702124</v>
      </c>
      <c r="Q198" s="10">
        <f>$C198/'yearly data'!$D$18*'yearly data'!W$18</f>
        <v>1607.3942998809766</v>
      </c>
      <c r="R198" s="10">
        <f>$C198/'yearly data'!$D$18*'yearly data'!X$18</f>
        <v>0</v>
      </c>
      <c r="S198" s="10">
        <f>$C198/'yearly data'!$D$18*'yearly data'!Y$18</f>
        <v>1033.7325149044325</v>
      </c>
      <c r="T198" s="10">
        <f>$C198/'yearly data'!$D$18*'yearly data'!Z$18</f>
        <v>363.9413977170596</v>
      </c>
      <c r="U198" s="10">
        <f>$C198/'yearly data'!$D$18*'yearly data'!AA$18</f>
        <v>137.18518329872117</v>
      </c>
      <c r="V198" s="10">
        <f>$C198/'yearly data'!$D$18*'yearly data'!AB$18</f>
        <v>416.04099456139937</v>
      </c>
      <c r="W198" s="10">
        <f>$C198/'yearly data'!$D$18*'yearly data'!AC$18</f>
        <v>0</v>
      </c>
      <c r="X198" s="10">
        <f>$C198/'yearly data'!$D$18*'yearly data'!AD$18</f>
        <v>7158.6318235313802</v>
      </c>
      <c r="Y198" s="10">
        <f>$C198/'yearly data'!$D$18*'yearly data'!AE$18</f>
        <v>661.43322221565199</v>
      </c>
      <c r="Z198" s="10">
        <f>$C198/'yearly data'!$D$18*'yearly data'!AF$18</f>
        <v>32590.024796185407</v>
      </c>
      <c r="AA198" s="10">
        <f>$C198/'yearly data'!$D$18*'yearly data'!AG$18</f>
        <v>34268.245793661794</v>
      </c>
      <c r="AB198" s="10">
        <f>$C198/'yearly data'!$D$18*'yearly data'!AH$18</f>
        <v>55.649548110679085</v>
      </c>
      <c r="AC198" s="10">
        <f>$C198/'yearly data'!$D$18*'yearly data'!AI$18</f>
        <v>18.364350876524096</v>
      </c>
      <c r="AD198" s="10">
        <f>$C198/'yearly data'!$D$18*'yearly data'!AJ$18</f>
        <v>45.927802236356072</v>
      </c>
      <c r="AE198" s="10">
        <f>$C198/'yearly data'!$D$18*'yearly data'!AK$18</f>
        <v>19.289676939269551</v>
      </c>
      <c r="AF198" s="10">
        <f>$C198/'yearly data'!$D$18*'yearly data'!AL$18</f>
        <v>9770.3176763236188</v>
      </c>
      <c r="AG198" s="10">
        <f>$C198/'yearly data'!$D$18*'yearly data'!AM$18</f>
        <v>9871.8950266706524</v>
      </c>
      <c r="AH198" s="10">
        <f>$C198/'yearly data'!$D$18*'yearly data'!AN$18</f>
        <v>2.0580854775725599</v>
      </c>
      <c r="AI198" s="10">
        <f>$C198/'yearly data'!$D$18*'yearly data'!AO$18</f>
        <v>1.1113661578891822</v>
      </c>
      <c r="AJ198" s="10">
        <f>$C198/'yearly data'!$D$18*'yearly data'!AP$18</f>
        <v>0.61742564327176797</v>
      </c>
      <c r="AK198" s="10">
        <f>$C198/'yearly data'!$D$18*'yearly data'!AQ$18</f>
        <v>0.67207815236520185</v>
      </c>
      <c r="AL198" s="10">
        <f>$C198/'yearly data'!$D$18*'yearly data'!AR$18</f>
        <v>0.38980532837181714</v>
      </c>
      <c r="AM198" s="10">
        <f>$C198/'yearly data'!$D$18*'yearly data'!AS$18</f>
        <v>0.14785719352034443</v>
      </c>
      <c r="AN198" s="10">
        <f>$C198/'yearly data'!$D$18*'yearly data'!AT$18</f>
        <v>0.76375650545707063</v>
      </c>
      <c r="AO198" s="10">
        <f>$C198/'yearly data'!$D$18*'yearly data'!AU$18</f>
        <v>2.7277018052038233</v>
      </c>
      <c r="AP198" s="10">
        <f>$C198/'yearly data'!$D$18*'yearly data'!AV$18</f>
        <v>0.27629058988991434</v>
      </c>
      <c r="AQ198" s="10">
        <f>$C198/'yearly data'!$D$18*'yearly data'!AW$18</f>
        <v>0.43825403913572625</v>
      </c>
      <c r="AR198" s="10">
        <f>$C198/'yearly data'!$D$18*'yearly data'!AX$18</f>
        <v>0.66469267816338662</v>
      </c>
      <c r="AS198" s="10">
        <f>$C198/'yearly data'!$D$18*'yearly data'!AY$18</f>
        <v>0.28310984440292386</v>
      </c>
      <c r="AT198" s="10">
        <f>$C198/'yearly data'!$D$18*'yearly data'!AZ$18</f>
        <v>0.95272617203418741</v>
      </c>
      <c r="AU198" s="10">
        <f>$C198/'yearly data'!$D$18*'yearly data'!BA$18</f>
        <v>0.37912100902652418</v>
      </c>
      <c r="AV198" s="10">
        <f>$C198/'yearly data'!$D$18*'yearly data'!BB$18</f>
        <v>7.2229937693754659E-2</v>
      </c>
      <c r="AW198" s="10">
        <f>$C198/'yearly data'!$D$18*'yearly data'!BC$18</f>
        <v>2.006387158159852E-2</v>
      </c>
      <c r="AX198" s="10">
        <f>$C198/'yearly data'!$D$18*'yearly data'!BD$18</f>
        <v>0.40127743163197044</v>
      </c>
    </row>
    <row r="199" spans="1:50">
      <c r="A199" s="11" t="s">
        <v>72</v>
      </c>
      <c r="B199" s="5" t="s">
        <v>17</v>
      </c>
      <c r="C199" s="9">
        <f>'yearly data'!$F$18/3</f>
        <v>71.542103863092251</v>
      </c>
      <c r="D199" s="10">
        <f>$C199/'yearly data'!$D$18*'yearly data'!J$18</f>
        <v>4709.1777588809518</v>
      </c>
      <c r="E199" s="10">
        <f>$C199/'yearly data'!$D$18*'yearly data'!K$18</f>
        <v>3249.3329244285774</v>
      </c>
      <c r="F199" s="10">
        <f>$C199/'yearly data'!$D$18*'yearly data'!L$18</f>
        <v>1424.5644241903021</v>
      </c>
      <c r="G199" s="10">
        <f>$C199/'yearly data'!$D$18*'yearly data'!M$18</f>
        <v>6133.7421830712547</v>
      </c>
      <c r="H199" s="10">
        <f>$C199/'yearly data'!$D$18*'yearly data'!N$18</f>
        <v>862.68247056565394</v>
      </c>
      <c r="I199" s="10">
        <f>$C199/'yearly data'!$D$18*'yearly data'!O$18</f>
        <v>815.53852691073234</v>
      </c>
      <c r="J199" s="10">
        <f>$C199/'yearly data'!$D$18*'yearly data'!P$18</f>
        <v>1915.3045666535963</v>
      </c>
      <c r="K199" s="10">
        <f>$C199/'yearly data'!$D$18*'yearly data'!Q$18</f>
        <v>18166.634346667295</v>
      </c>
      <c r="L199" s="10">
        <f>$C199/'yearly data'!$D$18*'yearly data'!R$18</f>
        <v>304.5301814129225</v>
      </c>
      <c r="M199" s="10">
        <f>$C199/'yearly data'!$D$18*'yearly data'!S$18</f>
        <v>386.75758935120126</v>
      </c>
      <c r="N199" s="10">
        <f>$C199/'yearly data'!$D$18*'yearly data'!T$18</f>
        <v>1708.0164622312434</v>
      </c>
      <c r="O199" s="10">
        <f>$C199/'yearly data'!$D$18*'yearly data'!U$18</f>
        <v>635.81301220955436</v>
      </c>
      <c r="P199" s="10">
        <f>$C199/'yearly data'!$D$18*'yearly data'!V$18</f>
        <v>9.9137682035702124</v>
      </c>
      <c r="Q199" s="10">
        <f>$C199/'yearly data'!$D$18*'yearly data'!W$18</f>
        <v>1607.3942998809766</v>
      </c>
      <c r="R199" s="10">
        <f>$C199/'yearly data'!$D$18*'yearly data'!X$18</f>
        <v>0</v>
      </c>
      <c r="S199" s="10">
        <f>$C199/'yearly data'!$D$18*'yearly data'!Y$18</f>
        <v>1033.7325149044325</v>
      </c>
      <c r="T199" s="10">
        <f>$C199/'yearly data'!$D$18*'yearly data'!Z$18</f>
        <v>363.9413977170596</v>
      </c>
      <c r="U199" s="10">
        <f>$C199/'yearly data'!$D$18*'yearly data'!AA$18</f>
        <v>137.18518329872117</v>
      </c>
      <c r="V199" s="10">
        <f>$C199/'yearly data'!$D$18*'yearly data'!AB$18</f>
        <v>416.04099456139937</v>
      </c>
      <c r="W199" s="10">
        <f>$C199/'yearly data'!$D$18*'yearly data'!AC$18</f>
        <v>0</v>
      </c>
      <c r="X199" s="10">
        <f>$C199/'yearly data'!$D$18*'yearly data'!AD$18</f>
        <v>7158.6318235313802</v>
      </c>
      <c r="Y199" s="10">
        <f>$C199/'yearly data'!$D$18*'yearly data'!AE$18</f>
        <v>661.43322221565199</v>
      </c>
      <c r="Z199" s="10">
        <f>$C199/'yearly data'!$D$18*'yearly data'!AF$18</f>
        <v>32590.024796185407</v>
      </c>
      <c r="AA199" s="10">
        <f>$C199/'yearly data'!$D$18*'yearly data'!AG$18</f>
        <v>34268.245793661794</v>
      </c>
      <c r="AB199" s="10">
        <f>$C199/'yearly data'!$D$18*'yearly data'!AH$18</f>
        <v>55.649548110679085</v>
      </c>
      <c r="AC199" s="10">
        <f>$C199/'yearly data'!$D$18*'yearly data'!AI$18</f>
        <v>18.364350876524096</v>
      </c>
      <c r="AD199" s="10">
        <f>$C199/'yearly data'!$D$18*'yearly data'!AJ$18</f>
        <v>45.927802236356072</v>
      </c>
      <c r="AE199" s="10">
        <f>$C199/'yearly data'!$D$18*'yearly data'!AK$18</f>
        <v>19.289676939269551</v>
      </c>
      <c r="AF199" s="10">
        <f>$C199/'yearly data'!$D$18*'yearly data'!AL$18</f>
        <v>9770.3176763236188</v>
      </c>
      <c r="AG199" s="10">
        <f>$C199/'yearly data'!$D$18*'yearly data'!AM$18</f>
        <v>9871.8950266706524</v>
      </c>
      <c r="AH199" s="10">
        <f>$C199/'yearly data'!$D$18*'yearly data'!AN$18</f>
        <v>2.0580854775725599</v>
      </c>
      <c r="AI199" s="10">
        <f>$C199/'yearly data'!$D$18*'yearly data'!AO$18</f>
        <v>1.1113661578891822</v>
      </c>
      <c r="AJ199" s="10">
        <f>$C199/'yearly data'!$D$18*'yearly data'!AP$18</f>
        <v>0.61742564327176797</v>
      </c>
      <c r="AK199" s="10">
        <f>$C199/'yearly data'!$D$18*'yearly data'!AQ$18</f>
        <v>0.67207815236520185</v>
      </c>
      <c r="AL199" s="10">
        <f>$C199/'yearly data'!$D$18*'yearly data'!AR$18</f>
        <v>0.38980532837181714</v>
      </c>
      <c r="AM199" s="10">
        <f>$C199/'yearly data'!$D$18*'yearly data'!AS$18</f>
        <v>0.14785719352034443</v>
      </c>
      <c r="AN199" s="10">
        <f>$C199/'yearly data'!$D$18*'yearly data'!AT$18</f>
        <v>0.76375650545707063</v>
      </c>
      <c r="AO199" s="10">
        <f>$C199/'yearly data'!$D$18*'yearly data'!AU$18</f>
        <v>2.7277018052038233</v>
      </c>
      <c r="AP199" s="10">
        <f>$C199/'yearly data'!$D$18*'yearly data'!AV$18</f>
        <v>0.27629058988991434</v>
      </c>
      <c r="AQ199" s="10">
        <f>$C199/'yearly data'!$D$18*'yearly data'!AW$18</f>
        <v>0.43825403913572625</v>
      </c>
      <c r="AR199" s="10">
        <f>$C199/'yearly data'!$D$18*'yearly data'!AX$18</f>
        <v>0.66469267816338662</v>
      </c>
      <c r="AS199" s="10">
        <f>$C199/'yearly data'!$D$18*'yearly data'!AY$18</f>
        <v>0.28310984440292386</v>
      </c>
      <c r="AT199" s="10">
        <f>$C199/'yearly data'!$D$18*'yearly data'!AZ$18</f>
        <v>0.95272617203418741</v>
      </c>
      <c r="AU199" s="10">
        <f>$C199/'yearly data'!$D$18*'yearly data'!BA$18</f>
        <v>0.37912100902652418</v>
      </c>
      <c r="AV199" s="10">
        <f>$C199/'yearly data'!$D$18*'yearly data'!BB$18</f>
        <v>7.2229937693754659E-2</v>
      </c>
      <c r="AW199" s="10">
        <f>$C199/'yearly data'!$D$18*'yearly data'!BC$18</f>
        <v>2.006387158159852E-2</v>
      </c>
      <c r="AX199" s="10">
        <f>$C199/'yearly data'!$D$18*'yearly data'!BD$18</f>
        <v>0.40127743163197044</v>
      </c>
    </row>
    <row r="200" spans="1:50">
      <c r="A200" s="11" t="s">
        <v>73</v>
      </c>
      <c r="B200" s="5" t="s">
        <v>17</v>
      </c>
      <c r="C200" s="9">
        <f>'yearly data'!$G$18/3</f>
        <v>80.431220997251202</v>
      </c>
      <c r="D200" s="10">
        <f>$C200/'yearly data'!$D$18*'yearly data'!J$18</f>
        <v>5294.2938016573262</v>
      </c>
      <c r="E200" s="10">
        <f>$C200/'yearly data'!$D$18*'yearly data'!K$18</f>
        <v>3653.0630275913059</v>
      </c>
      <c r="F200" s="10">
        <f>$C200/'yearly data'!$D$18*'yearly data'!L$18</f>
        <v>1601.5667675378822</v>
      </c>
      <c r="G200" s="10">
        <f>$C200/'yearly data'!$D$18*'yearly data'!M$18</f>
        <v>6895.8605691952089</v>
      </c>
      <c r="H200" s="10">
        <f>$C200/'yearly data'!$D$18*'yearly data'!N$18</f>
        <v>969.87089690993162</v>
      </c>
      <c r="I200" s="10">
        <f>$C200/'yearly data'!$D$18*'yearly data'!O$18</f>
        <v>916.8693111857084</v>
      </c>
      <c r="J200" s="10">
        <f>$C200/'yearly data'!$D$18*'yearly data'!P$18</f>
        <v>2153.281446298543</v>
      </c>
      <c r="K200" s="10">
        <f>$C200/'yearly data'!$D$18*'yearly data'!Q$18</f>
        <v>20423.841388690966</v>
      </c>
      <c r="L200" s="10">
        <f>$C200/'yearly data'!$D$18*'yearly data'!R$18</f>
        <v>342.36810212387121</v>
      </c>
      <c r="M200" s="10">
        <f>$C200/'yearly data'!$D$18*'yearly data'!S$18</f>
        <v>434.81227783012599</v>
      </c>
      <c r="N200" s="10">
        <f>$C200/'yearly data'!$D$18*'yearly data'!T$18</f>
        <v>1920.2377638147143</v>
      </c>
      <c r="O200" s="10">
        <f>$C200/'yearly data'!$D$18*'yearly data'!U$18</f>
        <v>714.81287432947261</v>
      </c>
      <c r="P200" s="10">
        <f>$C200/'yearly data'!$D$18*'yearly data'!V$18</f>
        <v>11.145555389631687</v>
      </c>
      <c r="Q200" s="10">
        <f>$C200/'yearly data'!$D$18*'yearly data'!W$18</f>
        <v>1807.1132827021204</v>
      </c>
      <c r="R200" s="10">
        <f>$C200/'yearly data'!$D$18*'yearly data'!X$18</f>
        <v>0</v>
      </c>
      <c r="S200" s="10">
        <f>$C200/'yearly data'!$D$18*'yearly data'!Y$18</f>
        <v>1162.1739349101797</v>
      </c>
      <c r="T200" s="10">
        <f>$C200/'yearly data'!$D$18*'yearly data'!Z$18</f>
        <v>409.16117096369783</v>
      </c>
      <c r="U200" s="10">
        <f>$C200/'yearly data'!$D$18*'yearly data'!AA$18</f>
        <v>154.23046289725002</v>
      </c>
      <c r="V200" s="10">
        <f>$C200/'yearly data'!$D$18*'yearly data'!AB$18</f>
        <v>467.73415052932364</v>
      </c>
      <c r="W200" s="10">
        <f>$C200/'yearly data'!$D$18*'yearly data'!AC$18</f>
        <v>0</v>
      </c>
      <c r="X200" s="10">
        <f>$C200/'yearly data'!$D$18*'yearly data'!AD$18</f>
        <v>8048.0929011852104</v>
      </c>
      <c r="Y200" s="10">
        <f>$C200/'yearly data'!$D$18*'yearly data'!AE$18</f>
        <v>743.61639927109104</v>
      </c>
      <c r="Z200" s="10">
        <f>$C200/'yearly data'!$D$18*'yearly data'!AF$18</f>
        <v>36639.340264637656</v>
      </c>
      <c r="AA200" s="10">
        <f>$C200/'yearly data'!$D$18*'yearly data'!AG$18</f>
        <v>38526.080472733294</v>
      </c>
      <c r="AB200" s="10">
        <f>$C200/'yearly data'!$D$18*'yearly data'!AH$18</f>
        <v>62.564012809194018</v>
      </c>
      <c r="AC200" s="10">
        <f>$C200/'yearly data'!$D$18*'yearly data'!AI$18</f>
        <v>20.646124227034026</v>
      </c>
      <c r="AD200" s="10">
        <f>$C200/'yearly data'!$D$18*'yearly data'!AJ$18</f>
        <v>51.634338552016089</v>
      </c>
      <c r="AE200" s="10">
        <f>$C200/'yearly data'!$D$18*'yearly data'!AK$18</f>
        <v>21.686422191846756</v>
      </c>
      <c r="AF200" s="10">
        <f>$C200/'yearly data'!$D$18*'yearly data'!AL$18</f>
        <v>10984.281112861427</v>
      </c>
      <c r="AG200" s="10">
        <f>$C200/'yearly data'!$D$18*'yearly data'!AM$18</f>
        <v>11098.479464222637</v>
      </c>
      <c r="AH200" s="10">
        <f>$C200/'yearly data'!$D$18*'yearly data'!AN$18</f>
        <v>2.3138029068120414</v>
      </c>
      <c r="AI200" s="10">
        <f>$C200/'yearly data'!$D$18*'yearly data'!AO$18</f>
        <v>1.2494535696785023</v>
      </c>
      <c r="AJ200" s="10">
        <f>$C200/'yearly data'!$D$18*'yearly data'!AP$18</f>
        <v>0.69414087204361241</v>
      </c>
      <c r="AK200" s="10">
        <f>$C200/'yearly data'!$D$18*'yearly data'!AQ$18</f>
        <v>0.75558396358814262</v>
      </c>
      <c r="AL200" s="10">
        <f>$C200/'yearly data'!$D$18*'yearly data'!AR$18</f>
        <v>0.43823869888112277</v>
      </c>
      <c r="AM200" s="10">
        <f>$C200/'yearly data'!$D$18*'yearly data'!AS$18</f>
        <v>0.16622847198939142</v>
      </c>
      <c r="AN200" s="10">
        <f>$C200/'yearly data'!$D$18*'yearly data'!AT$18</f>
        <v>0.85865336580067919</v>
      </c>
      <c r="AO200" s="10">
        <f>$C200/'yearly data'!$D$18*'yearly data'!AU$18</f>
        <v>3.0666191635738542</v>
      </c>
      <c r="AP200" s="10">
        <f>$C200/'yearly data'!$D$18*'yearly data'!AV$18</f>
        <v>0.31061973711903756</v>
      </c>
      <c r="AQ200" s="10">
        <f>$C200/'yearly data'!$D$18*'yearly data'!AW$18</f>
        <v>0.49270716922330104</v>
      </c>
      <c r="AR200" s="10">
        <f>$C200/'yearly data'!$D$18*'yearly data'!AX$18</f>
        <v>0.74728084310915222</v>
      </c>
      <c r="AS200" s="10">
        <f>$C200/'yearly data'!$D$18*'yearly data'!AY$18</f>
        <v>0.31828628502797218</v>
      </c>
      <c r="AT200" s="10">
        <f>$C200/'yearly data'!$D$18*'yearly data'!AZ$18</f>
        <v>1.0711025417897848</v>
      </c>
      <c r="AU200" s="10">
        <f>$C200/'yearly data'!$D$18*'yearly data'!BA$18</f>
        <v>0.42622685125484977</v>
      </c>
      <c r="AV200" s="10">
        <f>$C200/'yearly data'!$D$18*'yearly data'!BB$18</f>
        <v>8.1204518284527863E-2</v>
      </c>
      <c r="AW200" s="10">
        <f>$C200/'yearly data'!$D$18*'yearly data'!BC$18</f>
        <v>2.2556810634591074E-2</v>
      </c>
      <c r="AX200" s="10">
        <f>$C200/'yearly data'!$D$18*'yearly data'!BD$18</f>
        <v>0.45113621269182153</v>
      </c>
    </row>
    <row r="201" spans="1:50">
      <c r="A201" s="11" t="s">
        <v>74</v>
      </c>
      <c r="B201" s="5" t="s">
        <v>17</v>
      </c>
      <c r="C201" s="9">
        <f>'yearly data'!$G$18/3</f>
        <v>80.431220997251202</v>
      </c>
      <c r="D201" s="10">
        <f>$C201/'yearly data'!$D$18*'yearly data'!J$18</f>
        <v>5294.2938016573262</v>
      </c>
      <c r="E201" s="10">
        <f>$C201/'yearly data'!$D$18*'yearly data'!K$18</f>
        <v>3653.0630275913059</v>
      </c>
      <c r="F201" s="10">
        <f>$C201/'yearly data'!$D$18*'yearly data'!L$18</f>
        <v>1601.5667675378822</v>
      </c>
      <c r="G201" s="10">
        <f>$C201/'yearly data'!$D$18*'yearly data'!M$18</f>
        <v>6895.8605691952089</v>
      </c>
      <c r="H201" s="10">
        <f>$C201/'yearly data'!$D$18*'yearly data'!N$18</f>
        <v>969.87089690993162</v>
      </c>
      <c r="I201" s="10">
        <f>$C201/'yearly data'!$D$18*'yearly data'!O$18</f>
        <v>916.8693111857084</v>
      </c>
      <c r="J201" s="10">
        <f>$C201/'yearly data'!$D$18*'yearly data'!P$18</f>
        <v>2153.281446298543</v>
      </c>
      <c r="K201" s="10">
        <f>$C201/'yearly data'!$D$18*'yearly data'!Q$18</f>
        <v>20423.841388690966</v>
      </c>
      <c r="L201" s="10">
        <f>$C201/'yearly data'!$D$18*'yearly data'!R$18</f>
        <v>342.36810212387121</v>
      </c>
      <c r="M201" s="10">
        <f>$C201/'yearly data'!$D$18*'yearly data'!S$18</f>
        <v>434.81227783012599</v>
      </c>
      <c r="N201" s="10">
        <f>$C201/'yearly data'!$D$18*'yearly data'!T$18</f>
        <v>1920.2377638147143</v>
      </c>
      <c r="O201" s="10">
        <f>$C201/'yearly data'!$D$18*'yearly data'!U$18</f>
        <v>714.81287432947261</v>
      </c>
      <c r="P201" s="10">
        <f>$C201/'yearly data'!$D$18*'yearly data'!V$18</f>
        <v>11.145555389631687</v>
      </c>
      <c r="Q201" s="10">
        <f>$C201/'yearly data'!$D$18*'yearly data'!W$18</f>
        <v>1807.1132827021204</v>
      </c>
      <c r="R201" s="10">
        <f>$C201/'yearly data'!$D$18*'yearly data'!X$18</f>
        <v>0</v>
      </c>
      <c r="S201" s="10">
        <f>$C201/'yearly data'!$D$18*'yearly data'!Y$18</f>
        <v>1162.1739349101797</v>
      </c>
      <c r="T201" s="10">
        <f>$C201/'yearly data'!$D$18*'yearly data'!Z$18</f>
        <v>409.16117096369783</v>
      </c>
      <c r="U201" s="10">
        <f>$C201/'yearly data'!$D$18*'yearly data'!AA$18</f>
        <v>154.23046289725002</v>
      </c>
      <c r="V201" s="10">
        <f>$C201/'yearly data'!$D$18*'yearly data'!AB$18</f>
        <v>467.73415052932364</v>
      </c>
      <c r="W201" s="10">
        <f>$C201/'yearly data'!$D$18*'yearly data'!AC$18</f>
        <v>0</v>
      </c>
      <c r="X201" s="10">
        <f>$C201/'yearly data'!$D$18*'yearly data'!AD$18</f>
        <v>8048.0929011852104</v>
      </c>
      <c r="Y201" s="10">
        <f>$C201/'yearly data'!$D$18*'yearly data'!AE$18</f>
        <v>743.61639927109104</v>
      </c>
      <c r="Z201" s="10">
        <f>$C201/'yearly data'!$D$18*'yearly data'!AF$18</f>
        <v>36639.340264637656</v>
      </c>
      <c r="AA201" s="10">
        <f>$C201/'yearly data'!$D$18*'yearly data'!AG$18</f>
        <v>38526.080472733294</v>
      </c>
      <c r="AB201" s="10">
        <f>$C201/'yearly data'!$D$18*'yearly data'!AH$18</f>
        <v>62.564012809194018</v>
      </c>
      <c r="AC201" s="10">
        <f>$C201/'yearly data'!$D$18*'yearly data'!AI$18</f>
        <v>20.646124227034026</v>
      </c>
      <c r="AD201" s="10">
        <f>$C201/'yearly data'!$D$18*'yearly data'!AJ$18</f>
        <v>51.634338552016089</v>
      </c>
      <c r="AE201" s="10">
        <f>$C201/'yearly data'!$D$18*'yearly data'!AK$18</f>
        <v>21.686422191846756</v>
      </c>
      <c r="AF201" s="10">
        <f>$C201/'yearly data'!$D$18*'yearly data'!AL$18</f>
        <v>10984.281112861427</v>
      </c>
      <c r="AG201" s="10">
        <f>$C201/'yearly data'!$D$18*'yearly data'!AM$18</f>
        <v>11098.479464222637</v>
      </c>
      <c r="AH201" s="10">
        <f>$C201/'yearly data'!$D$18*'yearly data'!AN$18</f>
        <v>2.3138029068120414</v>
      </c>
      <c r="AI201" s="10">
        <f>$C201/'yearly data'!$D$18*'yearly data'!AO$18</f>
        <v>1.2494535696785023</v>
      </c>
      <c r="AJ201" s="10">
        <f>$C201/'yearly data'!$D$18*'yearly data'!AP$18</f>
        <v>0.69414087204361241</v>
      </c>
      <c r="AK201" s="10">
        <f>$C201/'yearly data'!$D$18*'yearly data'!AQ$18</f>
        <v>0.75558396358814262</v>
      </c>
      <c r="AL201" s="10">
        <f>$C201/'yearly data'!$D$18*'yearly data'!AR$18</f>
        <v>0.43823869888112277</v>
      </c>
      <c r="AM201" s="10">
        <f>$C201/'yearly data'!$D$18*'yearly data'!AS$18</f>
        <v>0.16622847198939142</v>
      </c>
      <c r="AN201" s="10">
        <f>$C201/'yearly data'!$D$18*'yearly data'!AT$18</f>
        <v>0.85865336580067919</v>
      </c>
      <c r="AO201" s="10">
        <f>$C201/'yearly data'!$D$18*'yearly data'!AU$18</f>
        <v>3.0666191635738542</v>
      </c>
      <c r="AP201" s="10">
        <f>$C201/'yearly data'!$D$18*'yearly data'!AV$18</f>
        <v>0.31061973711903756</v>
      </c>
      <c r="AQ201" s="10">
        <f>$C201/'yearly data'!$D$18*'yearly data'!AW$18</f>
        <v>0.49270716922330104</v>
      </c>
      <c r="AR201" s="10">
        <f>$C201/'yearly data'!$D$18*'yearly data'!AX$18</f>
        <v>0.74728084310915222</v>
      </c>
      <c r="AS201" s="10">
        <f>$C201/'yearly data'!$D$18*'yearly data'!AY$18</f>
        <v>0.31828628502797218</v>
      </c>
      <c r="AT201" s="10">
        <f>$C201/'yearly data'!$D$18*'yearly data'!AZ$18</f>
        <v>1.0711025417897848</v>
      </c>
      <c r="AU201" s="10">
        <f>$C201/'yearly data'!$D$18*'yearly data'!BA$18</f>
        <v>0.42622685125484977</v>
      </c>
      <c r="AV201" s="10">
        <f>$C201/'yearly data'!$D$18*'yearly data'!BB$18</f>
        <v>8.1204518284527863E-2</v>
      </c>
      <c r="AW201" s="10">
        <f>$C201/'yearly data'!$D$18*'yearly data'!BC$18</f>
        <v>2.2556810634591074E-2</v>
      </c>
      <c r="AX201" s="10">
        <f>$C201/'yearly data'!$D$18*'yearly data'!BD$18</f>
        <v>0.45113621269182153</v>
      </c>
    </row>
    <row r="202" spans="1:50">
      <c r="A202" s="11" t="s">
        <v>75</v>
      </c>
      <c r="B202" s="5" t="s">
        <v>17</v>
      </c>
      <c r="C202" s="9">
        <f>'yearly data'!$G$18/3</f>
        <v>80.431220997251202</v>
      </c>
      <c r="D202" s="10">
        <f>$C202/'yearly data'!$D$18*'yearly data'!J$18</f>
        <v>5294.2938016573262</v>
      </c>
      <c r="E202" s="10">
        <f>$C202/'yearly data'!$D$18*'yearly data'!K$18</f>
        <v>3653.0630275913059</v>
      </c>
      <c r="F202" s="10">
        <f>$C202/'yearly data'!$D$18*'yearly data'!L$18</f>
        <v>1601.5667675378822</v>
      </c>
      <c r="G202" s="10">
        <f>$C202/'yearly data'!$D$18*'yearly data'!M$18</f>
        <v>6895.8605691952089</v>
      </c>
      <c r="H202" s="10">
        <f>$C202/'yearly data'!$D$18*'yearly data'!N$18</f>
        <v>969.87089690993162</v>
      </c>
      <c r="I202" s="10">
        <f>$C202/'yearly data'!$D$18*'yearly data'!O$18</f>
        <v>916.8693111857084</v>
      </c>
      <c r="J202" s="10">
        <f>$C202/'yearly data'!$D$18*'yearly data'!P$18</f>
        <v>2153.281446298543</v>
      </c>
      <c r="K202" s="10">
        <f>$C202/'yearly data'!$D$18*'yearly data'!Q$18</f>
        <v>20423.841388690966</v>
      </c>
      <c r="L202" s="10">
        <f>$C202/'yearly data'!$D$18*'yearly data'!R$18</f>
        <v>342.36810212387121</v>
      </c>
      <c r="M202" s="10">
        <f>$C202/'yearly data'!$D$18*'yearly data'!S$18</f>
        <v>434.81227783012599</v>
      </c>
      <c r="N202" s="10">
        <f>$C202/'yearly data'!$D$18*'yearly data'!T$18</f>
        <v>1920.2377638147143</v>
      </c>
      <c r="O202" s="10">
        <f>$C202/'yearly data'!$D$18*'yearly data'!U$18</f>
        <v>714.81287432947261</v>
      </c>
      <c r="P202" s="10">
        <f>$C202/'yearly data'!$D$18*'yearly data'!V$18</f>
        <v>11.145555389631687</v>
      </c>
      <c r="Q202" s="10">
        <f>$C202/'yearly data'!$D$18*'yearly data'!W$18</f>
        <v>1807.1132827021204</v>
      </c>
      <c r="R202" s="10">
        <f>$C202/'yearly data'!$D$18*'yearly data'!X$18</f>
        <v>0</v>
      </c>
      <c r="S202" s="10">
        <f>$C202/'yearly data'!$D$18*'yearly data'!Y$18</f>
        <v>1162.1739349101797</v>
      </c>
      <c r="T202" s="10">
        <f>$C202/'yearly data'!$D$18*'yearly data'!Z$18</f>
        <v>409.16117096369783</v>
      </c>
      <c r="U202" s="10">
        <f>$C202/'yearly data'!$D$18*'yearly data'!AA$18</f>
        <v>154.23046289725002</v>
      </c>
      <c r="V202" s="10">
        <f>$C202/'yearly data'!$D$18*'yearly data'!AB$18</f>
        <v>467.73415052932364</v>
      </c>
      <c r="W202" s="10">
        <f>$C202/'yearly data'!$D$18*'yearly data'!AC$18</f>
        <v>0</v>
      </c>
      <c r="X202" s="10">
        <f>$C202/'yearly data'!$D$18*'yearly data'!AD$18</f>
        <v>8048.0929011852104</v>
      </c>
      <c r="Y202" s="10">
        <f>$C202/'yearly data'!$D$18*'yearly data'!AE$18</f>
        <v>743.61639927109104</v>
      </c>
      <c r="Z202" s="10">
        <f>$C202/'yearly data'!$D$18*'yearly data'!AF$18</f>
        <v>36639.340264637656</v>
      </c>
      <c r="AA202" s="10">
        <f>$C202/'yearly data'!$D$18*'yearly data'!AG$18</f>
        <v>38526.080472733294</v>
      </c>
      <c r="AB202" s="10">
        <f>$C202/'yearly data'!$D$18*'yearly data'!AH$18</f>
        <v>62.564012809194018</v>
      </c>
      <c r="AC202" s="10">
        <f>$C202/'yearly data'!$D$18*'yearly data'!AI$18</f>
        <v>20.646124227034026</v>
      </c>
      <c r="AD202" s="10">
        <f>$C202/'yearly data'!$D$18*'yearly data'!AJ$18</f>
        <v>51.634338552016089</v>
      </c>
      <c r="AE202" s="10">
        <f>$C202/'yearly data'!$D$18*'yearly data'!AK$18</f>
        <v>21.686422191846756</v>
      </c>
      <c r="AF202" s="10">
        <f>$C202/'yearly data'!$D$18*'yearly data'!AL$18</f>
        <v>10984.281112861427</v>
      </c>
      <c r="AG202" s="10">
        <f>$C202/'yearly data'!$D$18*'yearly data'!AM$18</f>
        <v>11098.479464222637</v>
      </c>
      <c r="AH202" s="10">
        <f>$C202/'yearly data'!$D$18*'yearly data'!AN$18</f>
        <v>2.3138029068120414</v>
      </c>
      <c r="AI202" s="10">
        <f>$C202/'yearly data'!$D$18*'yearly data'!AO$18</f>
        <v>1.2494535696785023</v>
      </c>
      <c r="AJ202" s="10">
        <f>$C202/'yearly data'!$D$18*'yearly data'!AP$18</f>
        <v>0.69414087204361241</v>
      </c>
      <c r="AK202" s="10">
        <f>$C202/'yearly data'!$D$18*'yearly data'!AQ$18</f>
        <v>0.75558396358814262</v>
      </c>
      <c r="AL202" s="10">
        <f>$C202/'yearly data'!$D$18*'yearly data'!AR$18</f>
        <v>0.43823869888112277</v>
      </c>
      <c r="AM202" s="10">
        <f>$C202/'yearly data'!$D$18*'yearly data'!AS$18</f>
        <v>0.16622847198939142</v>
      </c>
      <c r="AN202" s="10">
        <f>$C202/'yearly data'!$D$18*'yearly data'!AT$18</f>
        <v>0.85865336580067919</v>
      </c>
      <c r="AO202" s="10">
        <f>$C202/'yearly data'!$D$18*'yearly data'!AU$18</f>
        <v>3.0666191635738542</v>
      </c>
      <c r="AP202" s="10">
        <f>$C202/'yearly data'!$D$18*'yearly data'!AV$18</f>
        <v>0.31061973711903756</v>
      </c>
      <c r="AQ202" s="10">
        <f>$C202/'yearly data'!$D$18*'yearly data'!AW$18</f>
        <v>0.49270716922330104</v>
      </c>
      <c r="AR202" s="10">
        <f>$C202/'yearly data'!$D$18*'yearly data'!AX$18</f>
        <v>0.74728084310915222</v>
      </c>
      <c r="AS202" s="10">
        <f>$C202/'yearly data'!$D$18*'yearly data'!AY$18</f>
        <v>0.31828628502797218</v>
      </c>
      <c r="AT202" s="10">
        <f>$C202/'yearly data'!$D$18*'yearly data'!AZ$18</f>
        <v>1.0711025417897848</v>
      </c>
      <c r="AU202" s="10">
        <f>$C202/'yearly data'!$D$18*'yearly data'!BA$18</f>
        <v>0.42622685125484977</v>
      </c>
      <c r="AV202" s="10">
        <f>$C202/'yearly data'!$D$18*'yearly data'!BB$18</f>
        <v>8.1204518284527863E-2</v>
      </c>
      <c r="AW202" s="10">
        <f>$C202/'yearly data'!$D$18*'yearly data'!BC$18</f>
        <v>2.2556810634591074E-2</v>
      </c>
      <c r="AX202" s="10">
        <f>$C202/'yearly data'!$D$18*'yearly data'!BD$18</f>
        <v>0.45113621269182153</v>
      </c>
    </row>
    <row r="203" spans="1:50">
      <c r="A203" s="11" t="s">
        <v>76</v>
      </c>
      <c r="B203" s="5" t="s">
        <v>17</v>
      </c>
      <c r="C203" s="9">
        <f>'yearly data'!$H$18/3</f>
        <v>87.407327165784878</v>
      </c>
      <c r="D203" s="10">
        <f>$C203/'yearly data'!$D$18*'yearly data'!J$18</f>
        <v>5753.4880696273913</v>
      </c>
      <c r="E203" s="10">
        <f>$C203/'yearly data'!$D$18*'yearly data'!K$18</f>
        <v>3969.9070988965641</v>
      </c>
      <c r="F203" s="10">
        <f>$C203/'yearly data'!$D$18*'yearly data'!L$18</f>
        <v>1740.4767538319036</v>
      </c>
      <c r="G203" s="10">
        <f>$C203/'yearly data'!$D$18*'yearly data'!M$18</f>
        <v>7493.9648234592951</v>
      </c>
      <c r="H203" s="10">
        <f>$C203/'yearly data'!$D$18*'yearly data'!N$18</f>
        <v>1053.9914941447528</v>
      </c>
      <c r="I203" s="10">
        <f>$C203/'yearly data'!$D$18*'yearly data'!O$18</f>
        <v>996.39287900174895</v>
      </c>
      <c r="J203" s="10">
        <f>$C203/'yearly data'!$D$18*'yearly data'!P$18</f>
        <v>2340.0437482238831</v>
      </c>
      <c r="K203" s="10">
        <f>$C203/'yearly data'!$D$18*'yearly data'!Q$18</f>
        <v>22195.278949009364</v>
      </c>
      <c r="L203" s="10">
        <f>$C203/'yearly data'!$D$18*'yearly data'!R$18</f>
        <v>372.06299173915045</v>
      </c>
      <c r="M203" s="10">
        <f>$C203/'yearly data'!$D$18*'yearly data'!S$18</f>
        <v>472.52520293452773</v>
      </c>
      <c r="N203" s="10">
        <f>$C203/'yearly data'!$D$18*'yearly data'!T$18</f>
        <v>2086.7872994689965</v>
      </c>
      <c r="O203" s="10">
        <f>$C203/'yearly data'!$D$18*'yearly data'!U$18</f>
        <v>776.81131772159199</v>
      </c>
      <c r="P203" s="10">
        <f>$C203/'yearly data'!$D$18*'yearly data'!V$18</f>
        <v>12.112251863231171</v>
      </c>
      <c r="Q203" s="10">
        <f>$C203/'yearly data'!$D$18*'yearly data'!W$18</f>
        <v>1963.8511012058113</v>
      </c>
      <c r="R203" s="10">
        <f>$C203/'yearly data'!$D$18*'yearly data'!X$18</f>
        <v>0</v>
      </c>
      <c r="S203" s="10">
        <f>$C203/'yearly data'!$D$18*'yearly data'!Y$18</f>
        <v>1262.9737071343641</v>
      </c>
      <c r="T203" s="10">
        <f>$C203/'yearly data'!$D$18*'yearly data'!Z$18</f>
        <v>444.64927786166299</v>
      </c>
      <c r="U203" s="10">
        <f>$C203/'yearly data'!$D$18*'yearly data'!AA$18</f>
        <v>167.60745842526867</v>
      </c>
      <c r="V203" s="10">
        <f>$C203/'yearly data'!$D$18*'yearly data'!AB$18</f>
        <v>508.30251505599159</v>
      </c>
      <c r="W203" s="10">
        <f>$C203/'yearly data'!$D$18*'yearly data'!AC$18</f>
        <v>0</v>
      </c>
      <c r="X203" s="10">
        <f>$C203/'yearly data'!$D$18*'yearly data'!AD$18</f>
        <v>8746.1346545835459</v>
      </c>
      <c r="Y203" s="10">
        <f>$C203/'yearly data'!$D$18*'yearly data'!AE$18</f>
        <v>808.11308209721824</v>
      </c>
      <c r="Z203" s="10">
        <f>$C203/'yearly data'!$D$18*'yearly data'!AF$18</f>
        <v>39817.209809100721</v>
      </c>
      <c r="AA203" s="10">
        <f>$C203/'yearly data'!$D$18*'yearly data'!AG$18</f>
        <v>41867.59418224723</v>
      </c>
      <c r="AB203" s="10">
        <f>$C203/'yearly data'!$D$18*'yearly data'!AH$18</f>
        <v>67.990427953399703</v>
      </c>
      <c r="AC203" s="10">
        <f>$C203/'yearly data'!$D$18*'yearly data'!AI$18</f>
        <v>22.436841224621901</v>
      </c>
      <c r="AD203" s="10">
        <f>$C203/'yearly data'!$D$18*'yearly data'!AJ$18</f>
        <v>56.112781415555183</v>
      </c>
      <c r="AE203" s="10">
        <f>$C203/'yearly data'!$D$18*'yearly data'!AK$18</f>
        <v>23.567368194533177</v>
      </c>
      <c r="AF203" s="10">
        <f>$C203/'yearly data'!$D$18*'yearly data'!AL$18</f>
        <v>11936.989654125016</v>
      </c>
      <c r="AG203" s="10">
        <f>$C203/'yearly data'!$D$18*'yearly data'!AM$18</f>
        <v>12061.092863493972</v>
      </c>
      <c r="AH203" s="10">
        <f>$C203/'yearly data'!$D$18*'yearly data'!AN$18</f>
        <v>2.5144878464517655</v>
      </c>
      <c r="AI203" s="10">
        <f>$C203/'yearly data'!$D$18*'yearly data'!AO$18</f>
        <v>1.357823437083953</v>
      </c>
      <c r="AJ203" s="10">
        <f>$C203/'yearly data'!$D$18*'yearly data'!AP$18</f>
        <v>0.75434635393552962</v>
      </c>
      <c r="AK203" s="10">
        <f>$C203/'yearly data'!$D$18*'yearly data'!AQ$18</f>
        <v>0.82111863885326775</v>
      </c>
      <c r="AL203" s="10">
        <f>$C203/'yearly data'!$D$18*'yearly data'!AR$18</f>
        <v>0.47624881053489537</v>
      </c>
      <c r="AM203" s="10">
        <f>$C203/'yearly data'!$D$18*'yearly data'!AS$18</f>
        <v>0.18064610054771893</v>
      </c>
      <c r="AN203" s="10">
        <f>$C203/'yearly data'!$D$18*'yearly data'!AT$18</f>
        <v>0.93312764292248285</v>
      </c>
      <c r="AO203" s="10">
        <f>$C203/'yearly data'!$D$18*'yearly data'!AU$18</f>
        <v>3.332598724723153</v>
      </c>
      <c r="AP203" s="10">
        <f>$C203/'yearly data'!$D$18*'yearly data'!AV$18</f>
        <v>0.33756097010440383</v>
      </c>
      <c r="AQ203" s="10">
        <f>$C203/'yearly data'!$D$18*'yearly data'!AW$18</f>
        <v>0.53544153878629575</v>
      </c>
      <c r="AR203" s="10">
        <f>$C203/'yearly data'!$D$18*'yearly data'!AX$18</f>
        <v>0.81209535710762759</v>
      </c>
      <c r="AS203" s="10">
        <f>$C203/'yearly data'!$D$18*'yearly data'!AY$18</f>
        <v>0.34589246691621173</v>
      </c>
      <c r="AT203" s="10">
        <f>$C203/'yearly data'!$D$18*'yearly data'!AZ$18</f>
        <v>1.1640033451875995</v>
      </c>
      <c r="AU203" s="10">
        <f>$C203/'yearly data'!$D$18*'yearly data'!BA$18</f>
        <v>0.46319512960953574</v>
      </c>
      <c r="AV203" s="10">
        <f>$C203/'yearly data'!$D$18*'yearly data'!BB$18</f>
        <v>8.8247695472362178E-2</v>
      </c>
      <c r="AW203" s="10">
        <f>$C203/'yearly data'!$D$18*'yearly data'!BC$18</f>
        <v>2.451324874232283E-2</v>
      </c>
      <c r="AX203" s="10">
        <f>$C203/'yearly data'!$D$18*'yearly data'!BD$18</f>
        <v>0.49026497484645665</v>
      </c>
    </row>
    <row r="204" spans="1:50">
      <c r="A204" s="11" t="s">
        <v>77</v>
      </c>
      <c r="B204" s="5" t="s">
        <v>17</v>
      </c>
      <c r="C204" s="9">
        <f>'yearly data'!$H$18/3</f>
        <v>87.407327165784878</v>
      </c>
      <c r="D204" s="10">
        <f>$C204/'yearly data'!$D$18*'yearly data'!J$18</f>
        <v>5753.4880696273913</v>
      </c>
      <c r="E204" s="10">
        <f>$C204/'yearly data'!$D$18*'yearly data'!K$18</f>
        <v>3969.9070988965641</v>
      </c>
      <c r="F204" s="10">
        <f>$C204/'yearly data'!$D$18*'yearly data'!L$18</f>
        <v>1740.4767538319036</v>
      </c>
      <c r="G204" s="10">
        <f>$C204/'yearly data'!$D$18*'yearly data'!M$18</f>
        <v>7493.9648234592951</v>
      </c>
      <c r="H204" s="10">
        <f>$C204/'yearly data'!$D$18*'yearly data'!N$18</f>
        <v>1053.9914941447528</v>
      </c>
      <c r="I204" s="10">
        <f>$C204/'yearly data'!$D$18*'yearly data'!O$18</f>
        <v>996.39287900174895</v>
      </c>
      <c r="J204" s="10">
        <f>$C204/'yearly data'!$D$18*'yearly data'!P$18</f>
        <v>2340.0437482238831</v>
      </c>
      <c r="K204" s="10">
        <f>$C204/'yearly data'!$D$18*'yearly data'!Q$18</f>
        <v>22195.278949009364</v>
      </c>
      <c r="L204" s="10">
        <f>$C204/'yearly data'!$D$18*'yearly data'!R$18</f>
        <v>372.06299173915045</v>
      </c>
      <c r="M204" s="10">
        <f>$C204/'yearly data'!$D$18*'yearly data'!S$18</f>
        <v>472.52520293452773</v>
      </c>
      <c r="N204" s="10">
        <f>$C204/'yearly data'!$D$18*'yearly data'!T$18</f>
        <v>2086.7872994689965</v>
      </c>
      <c r="O204" s="10">
        <f>$C204/'yearly data'!$D$18*'yearly data'!U$18</f>
        <v>776.81131772159199</v>
      </c>
      <c r="P204" s="10">
        <f>$C204/'yearly data'!$D$18*'yearly data'!V$18</f>
        <v>12.112251863231171</v>
      </c>
      <c r="Q204" s="10">
        <f>$C204/'yearly data'!$D$18*'yearly data'!W$18</f>
        <v>1963.8511012058113</v>
      </c>
      <c r="R204" s="10">
        <f>$C204/'yearly data'!$D$18*'yearly data'!X$18</f>
        <v>0</v>
      </c>
      <c r="S204" s="10">
        <f>$C204/'yearly data'!$D$18*'yearly data'!Y$18</f>
        <v>1262.9737071343641</v>
      </c>
      <c r="T204" s="10">
        <f>$C204/'yearly data'!$D$18*'yearly data'!Z$18</f>
        <v>444.64927786166299</v>
      </c>
      <c r="U204" s="10">
        <f>$C204/'yearly data'!$D$18*'yearly data'!AA$18</f>
        <v>167.60745842526867</v>
      </c>
      <c r="V204" s="10">
        <f>$C204/'yearly data'!$D$18*'yearly data'!AB$18</f>
        <v>508.30251505599159</v>
      </c>
      <c r="W204" s="10">
        <f>$C204/'yearly data'!$D$18*'yearly data'!AC$18</f>
        <v>0</v>
      </c>
      <c r="X204" s="10">
        <f>$C204/'yearly data'!$D$18*'yearly data'!AD$18</f>
        <v>8746.1346545835459</v>
      </c>
      <c r="Y204" s="10">
        <f>$C204/'yearly data'!$D$18*'yearly data'!AE$18</f>
        <v>808.11308209721824</v>
      </c>
      <c r="Z204" s="10">
        <f>$C204/'yearly data'!$D$18*'yearly data'!AF$18</f>
        <v>39817.209809100721</v>
      </c>
      <c r="AA204" s="10">
        <f>$C204/'yearly data'!$D$18*'yearly data'!AG$18</f>
        <v>41867.59418224723</v>
      </c>
      <c r="AB204" s="10">
        <f>$C204/'yearly data'!$D$18*'yearly data'!AH$18</f>
        <v>67.990427953399703</v>
      </c>
      <c r="AC204" s="10">
        <f>$C204/'yearly data'!$D$18*'yearly data'!AI$18</f>
        <v>22.436841224621901</v>
      </c>
      <c r="AD204" s="10">
        <f>$C204/'yearly data'!$D$18*'yearly data'!AJ$18</f>
        <v>56.112781415555183</v>
      </c>
      <c r="AE204" s="10">
        <f>$C204/'yearly data'!$D$18*'yearly data'!AK$18</f>
        <v>23.567368194533177</v>
      </c>
      <c r="AF204" s="10">
        <f>$C204/'yearly data'!$D$18*'yearly data'!AL$18</f>
        <v>11936.989654125016</v>
      </c>
      <c r="AG204" s="10">
        <f>$C204/'yearly data'!$D$18*'yearly data'!AM$18</f>
        <v>12061.092863493972</v>
      </c>
      <c r="AH204" s="10">
        <f>$C204/'yearly data'!$D$18*'yearly data'!AN$18</f>
        <v>2.5144878464517655</v>
      </c>
      <c r="AI204" s="10">
        <f>$C204/'yearly data'!$D$18*'yearly data'!AO$18</f>
        <v>1.357823437083953</v>
      </c>
      <c r="AJ204" s="10">
        <f>$C204/'yearly data'!$D$18*'yearly data'!AP$18</f>
        <v>0.75434635393552962</v>
      </c>
      <c r="AK204" s="10">
        <f>$C204/'yearly data'!$D$18*'yearly data'!AQ$18</f>
        <v>0.82111863885326775</v>
      </c>
      <c r="AL204" s="10">
        <f>$C204/'yearly data'!$D$18*'yearly data'!AR$18</f>
        <v>0.47624881053489537</v>
      </c>
      <c r="AM204" s="10">
        <f>$C204/'yearly data'!$D$18*'yearly data'!AS$18</f>
        <v>0.18064610054771893</v>
      </c>
      <c r="AN204" s="10">
        <f>$C204/'yearly data'!$D$18*'yearly data'!AT$18</f>
        <v>0.93312764292248285</v>
      </c>
      <c r="AO204" s="10">
        <f>$C204/'yearly data'!$D$18*'yearly data'!AU$18</f>
        <v>3.332598724723153</v>
      </c>
      <c r="AP204" s="10">
        <f>$C204/'yearly data'!$D$18*'yearly data'!AV$18</f>
        <v>0.33756097010440383</v>
      </c>
      <c r="AQ204" s="10">
        <f>$C204/'yearly data'!$D$18*'yearly data'!AW$18</f>
        <v>0.53544153878629575</v>
      </c>
      <c r="AR204" s="10">
        <f>$C204/'yearly data'!$D$18*'yearly data'!AX$18</f>
        <v>0.81209535710762759</v>
      </c>
      <c r="AS204" s="10">
        <f>$C204/'yearly data'!$D$18*'yearly data'!AY$18</f>
        <v>0.34589246691621173</v>
      </c>
      <c r="AT204" s="10">
        <f>$C204/'yearly data'!$D$18*'yearly data'!AZ$18</f>
        <v>1.1640033451875995</v>
      </c>
      <c r="AU204" s="10">
        <f>$C204/'yearly data'!$D$18*'yearly data'!BA$18</f>
        <v>0.46319512960953574</v>
      </c>
      <c r="AV204" s="10">
        <f>$C204/'yearly data'!$D$18*'yearly data'!BB$18</f>
        <v>8.8247695472362178E-2</v>
      </c>
      <c r="AW204" s="10">
        <f>$C204/'yearly data'!$D$18*'yearly data'!BC$18</f>
        <v>2.451324874232283E-2</v>
      </c>
      <c r="AX204" s="10">
        <f>$C204/'yearly data'!$D$18*'yearly data'!BD$18</f>
        <v>0.49026497484645665</v>
      </c>
    </row>
    <row r="205" spans="1:50">
      <c r="A205" s="11" t="s">
        <v>78</v>
      </c>
      <c r="B205" s="5" t="s">
        <v>17</v>
      </c>
      <c r="C205" s="9">
        <f>'yearly data'!$H$18/3</f>
        <v>87.407327165784878</v>
      </c>
      <c r="D205" s="10">
        <f>$C205/'yearly data'!$D$18*'yearly data'!J$18</f>
        <v>5753.4880696273913</v>
      </c>
      <c r="E205" s="10">
        <f>$C205/'yearly data'!$D$18*'yearly data'!K$18</f>
        <v>3969.9070988965641</v>
      </c>
      <c r="F205" s="10">
        <f>$C205/'yearly data'!$D$18*'yearly data'!L$18</f>
        <v>1740.4767538319036</v>
      </c>
      <c r="G205" s="10">
        <f>$C205/'yearly data'!$D$18*'yearly data'!M$18</f>
        <v>7493.9648234592951</v>
      </c>
      <c r="H205" s="10">
        <f>$C205/'yearly data'!$D$18*'yearly data'!N$18</f>
        <v>1053.9914941447528</v>
      </c>
      <c r="I205" s="10">
        <f>$C205/'yearly data'!$D$18*'yearly data'!O$18</f>
        <v>996.39287900174895</v>
      </c>
      <c r="J205" s="10">
        <f>$C205/'yearly data'!$D$18*'yearly data'!P$18</f>
        <v>2340.0437482238831</v>
      </c>
      <c r="K205" s="10">
        <f>$C205/'yearly data'!$D$18*'yearly data'!Q$18</f>
        <v>22195.278949009364</v>
      </c>
      <c r="L205" s="10">
        <f>$C205/'yearly data'!$D$18*'yearly data'!R$18</f>
        <v>372.06299173915045</v>
      </c>
      <c r="M205" s="10">
        <f>$C205/'yearly data'!$D$18*'yearly data'!S$18</f>
        <v>472.52520293452773</v>
      </c>
      <c r="N205" s="10">
        <f>$C205/'yearly data'!$D$18*'yearly data'!T$18</f>
        <v>2086.7872994689965</v>
      </c>
      <c r="O205" s="10">
        <f>$C205/'yearly data'!$D$18*'yearly data'!U$18</f>
        <v>776.81131772159199</v>
      </c>
      <c r="P205" s="10">
        <f>$C205/'yearly data'!$D$18*'yearly data'!V$18</f>
        <v>12.112251863231171</v>
      </c>
      <c r="Q205" s="10">
        <f>$C205/'yearly data'!$D$18*'yearly data'!W$18</f>
        <v>1963.8511012058113</v>
      </c>
      <c r="R205" s="10">
        <f>$C205/'yearly data'!$D$18*'yearly data'!X$18</f>
        <v>0</v>
      </c>
      <c r="S205" s="10">
        <f>$C205/'yearly data'!$D$18*'yearly data'!Y$18</f>
        <v>1262.9737071343641</v>
      </c>
      <c r="T205" s="10">
        <f>$C205/'yearly data'!$D$18*'yearly data'!Z$18</f>
        <v>444.64927786166299</v>
      </c>
      <c r="U205" s="10">
        <f>$C205/'yearly data'!$D$18*'yearly data'!AA$18</f>
        <v>167.60745842526867</v>
      </c>
      <c r="V205" s="10">
        <f>$C205/'yearly data'!$D$18*'yearly data'!AB$18</f>
        <v>508.30251505599159</v>
      </c>
      <c r="W205" s="10">
        <f>$C205/'yearly data'!$D$18*'yearly data'!AC$18</f>
        <v>0</v>
      </c>
      <c r="X205" s="10">
        <f>$C205/'yearly data'!$D$18*'yearly data'!AD$18</f>
        <v>8746.1346545835459</v>
      </c>
      <c r="Y205" s="10">
        <f>$C205/'yearly data'!$D$18*'yearly data'!AE$18</f>
        <v>808.11308209721824</v>
      </c>
      <c r="Z205" s="10">
        <f>$C205/'yearly data'!$D$18*'yearly data'!AF$18</f>
        <v>39817.209809100721</v>
      </c>
      <c r="AA205" s="10">
        <f>$C205/'yearly data'!$D$18*'yearly data'!AG$18</f>
        <v>41867.59418224723</v>
      </c>
      <c r="AB205" s="10">
        <f>$C205/'yearly data'!$D$18*'yearly data'!AH$18</f>
        <v>67.990427953399703</v>
      </c>
      <c r="AC205" s="10">
        <f>$C205/'yearly data'!$D$18*'yearly data'!AI$18</f>
        <v>22.436841224621901</v>
      </c>
      <c r="AD205" s="10">
        <f>$C205/'yearly data'!$D$18*'yearly data'!AJ$18</f>
        <v>56.112781415555183</v>
      </c>
      <c r="AE205" s="10">
        <f>$C205/'yearly data'!$D$18*'yearly data'!AK$18</f>
        <v>23.567368194533177</v>
      </c>
      <c r="AF205" s="10">
        <f>$C205/'yearly data'!$D$18*'yearly data'!AL$18</f>
        <v>11936.989654125016</v>
      </c>
      <c r="AG205" s="10">
        <f>$C205/'yearly data'!$D$18*'yearly data'!AM$18</f>
        <v>12061.092863493972</v>
      </c>
      <c r="AH205" s="10">
        <f>$C205/'yearly data'!$D$18*'yearly data'!AN$18</f>
        <v>2.5144878464517655</v>
      </c>
      <c r="AI205" s="10">
        <f>$C205/'yearly data'!$D$18*'yearly data'!AO$18</f>
        <v>1.357823437083953</v>
      </c>
      <c r="AJ205" s="10">
        <f>$C205/'yearly data'!$D$18*'yearly data'!AP$18</f>
        <v>0.75434635393552962</v>
      </c>
      <c r="AK205" s="10">
        <f>$C205/'yearly data'!$D$18*'yearly data'!AQ$18</f>
        <v>0.82111863885326775</v>
      </c>
      <c r="AL205" s="10">
        <f>$C205/'yearly data'!$D$18*'yearly data'!AR$18</f>
        <v>0.47624881053489537</v>
      </c>
      <c r="AM205" s="10">
        <f>$C205/'yearly data'!$D$18*'yearly data'!AS$18</f>
        <v>0.18064610054771893</v>
      </c>
      <c r="AN205" s="10">
        <f>$C205/'yearly data'!$D$18*'yearly data'!AT$18</f>
        <v>0.93312764292248285</v>
      </c>
      <c r="AO205" s="10">
        <f>$C205/'yearly data'!$D$18*'yearly data'!AU$18</f>
        <v>3.332598724723153</v>
      </c>
      <c r="AP205" s="10">
        <f>$C205/'yearly data'!$D$18*'yearly data'!AV$18</f>
        <v>0.33756097010440383</v>
      </c>
      <c r="AQ205" s="10">
        <f>$C205/'yearly data'!$D$18*'yearly data'!AW$18</f>
        <v>0.53544153878629575</v>
      </c>
      <c r="AR205" s="10">
        <f>$C205/'yearly data'!$D$18*'yearly data'!AX$18</f>
        <v>0.81209535710762759</v>
      </c>
      <c r="AS205" s="10">
        <f>$C205/'yearly data'!$D$18*'yearly data'!AY$18</f>
        <v>0.34589246691621173</v>
      </c>
      <c r="AT205" s="10">
        <f>$C205/'yearly data'!$D$18*'yearly data'!AZ$18</f>
        <v>1.1640033451875995</v>
      </c>
      <c r="AU205" s="10">
        <f>$C205/'yearly data'!$D$18*'yearly data'!BA$18</f>
        <v>0.46319512960953574</v>
      </c>
      <c r="AV205" s="10">
        <f>$C205/'yearly data'!$D$18*'yearly data'!BB$18</f>
        <v>8.8247695472362178E-2</v>
      </c>
      <c r="AW205" s="10">
        <f>$C205/'yearly data'!$D$18*'yearly data'!BC$18</f>
        <v>2.451324874232283E-2</v>
      </c>
      <c r="AX205" s="10">
        <f>$C205/'yearly data'!$D$18*'yearly data'!BD$18</f>
        <v>0.49026497484645665</v>
      </c>
    </row>
    <row r="206" spans="1:50">
      <c r="A206" s="11" t="s">
        <v>79</v>
      </c>
      <c r="B206" s="5" t="s">
        <v>17</v>
      </c>
      <c r="C206" s="9">
        <f>'yearly data'!$E$19/3</f>
        <v>86.866440779218351</v>
      </c>
      <c r="D206" s="10">
        <f>$C206/'yearly data'!$D$19*'yearly data'!J$19</f>
        <v>5368.6705001283535</v>
      </c>
      <c r="E206" s="10">
        <f>$C206/'yearly data'!$D$19*'yearly data'!K$19</f>
        <v>3865.4425446117752</v>
      </c>
      <c r="F206" s="10">
        <f>$C206/'yearly data'!$D$19*'yearly data'!L$19</f>
        <v>1625.0176128615685</v>
      </c>
      <c r="G206" s="10">
        <f>$C206/'yearly data'!$D$19*'yearly data'!M$19</f>
        <v>6993.688112989922</v>
      </c>
      <c r="H206" s="10">
        <f>$C206/'yearly data'!$D$19*'yearly data'!N$19</f>
        <v>965.62261496326471</v>
      </c>
      <c r="I206" s="10">
        <f>$C206/'yearly data'!$D$19*'yearly data'!O$19</f>
        <v>790.17827842701035</v>
      </c>
      <c r="J206" s="10">
        <f>$C206/'yearly data'!$D$19*'yearly data'!P$19</f>
        <v>2126.1178396056848</v>
      </c>
      <c r="K206" s="10">
        <f>$C206/'yearly data'!$D$19*'yearly data'!Q$19</f>
        <v>20696.487139140718</v>
      </c>
      <c r="L206" s="10">
        <f>$C206/'yearly data'!$D$19*'yearly data'!R$19</f>
        <v>453.15039747891137</v>
      </c>
      <c r="M206" s="10">
        <f>$C206/'yearly data'!$D$19*'yearly data'!S$19</f>
        <v>477.4215979905822</v>
      </c>
      <c r="N206" s="10">
        <f>$C206/'yearly data'!$D$19*'yearly data'!T$19</f>
        <v>1794.870226807408</v>
      </c>
      <c r="O206" s="10">
        <f>$C206/'yearly data'!$D$19*'yearly data'!U$19</f>
        <v>743.0499690992217</v>
      </c>
      <c r="P206" s="10">
        <f>$C206/'yearly data'!$D$19*'yearly data'!V$19</f>
        <v>34.783962202609764</v>
      </c>
      <c r="Q206" s="10">
        <f>$C206/'yearly data'!$D$19*'yearly data'!W$19</f>
        <v>1904.7949814497113</v>
      </c>
      <c r="R206" s="10">
        <f>$C206/'yearly data'!$D$19*'yearly data'!X$19</f>
        <v>0</v>
      </c>
      <c r="S206" s="10">
        <f>$C206/'yearly data'!$D$19*'yearly data'!Y$19</f>
        <v>1214.1714518976169</v>
      </c>
      <c r="T206" s="10">
        <f>$C206/'yearly data'!$D$19*'yearly data'!Z$19</f>
        <v>431.07709948832854</v>
      </c>
      <c r="U206" s="10">
        <f>$C206/'yearly data'!$D$19*'yearly data'!AA$19</f>
        <v>152.89967464715394</v>
      </c>
      <c r="V206" s="10">
        <f>$C206/'yearly data'!$D$19*'yearly data'!AB$19</f>
        <v>503.24695261336541</v>
      </c>
      <c r="W206" s="10">
        <f>$C206/'yearly data'!$D$19*'yearly data'!AC$19</f>
        <v>0</v>
      </c>
      <c r="X206" s="10">
        <f>$C206/'yearly data'!$D$19*'yearly data'!AD$19</f>
        <v>9046.9842705366209</v>
      </c>
      <c r="Y206" s="10">
        <f>$C206/'yearly data'!$D$19*'yearly data'!AE$19</f>
        <v>819.27624525950171</v>
      </c>
      <c r="Z206" s="10">
        <f>$C206/'yearly data'!$D$19*'yearly data'!AF$19</f>
        <v>38272.213968611752</v>
      </c>
      <c r="AA206" s="10">
        <f>$C206/'yearly data'!$D$19*'yearly data'!AG$19</f>
        <v>40028.014862002026</v>
      </c>
      <c r="AB206" s="10">
        <f>$C206/'yearly data'!$D$19*'yearly data'!AH$19</f>
        <v>64.285955233830506</v>
      </c>
      <c r="AC206" s="10">
        <f>$C206/'yearly data'!$D$19*'yearly data'!AI$19</f>
        <v>18.642927017810848</v>
      </c>
      <c r="AD206" s="10">
        <f>$C206/'yearly data'!$D$19*'yearly data'!AJ$19</f>
        <v>61.277306807292256</v>
      </c>
      <c r="AE206" s="10">
        <f>$C206/'yearly data'!$D$19*'yearly data'!AK$19</f>
        <v>27.574788063281517</v>
      </c>
      <c r="AF206" s="10">
        <f>$C206/'yearly data'!$D$19*'yearly data'!AL$19</f>
        <v>13042.727957746618</v>
      </c>
      <c r="AG206" s="10">
        <f>$C206/'yearly data'!$D$19*'yearly data'!AM$19</f>
        <v>13168.291219787741</v>
      </c>
      <c r="AH206" s="10">
        <f>$C206/'yearly data'!$D$19*'yearly data'!AN$19</f>
        <v>2.432237716350985</v>
      </c>
      <c r="AI206" s="10">
        <f>$C206/'yearly data'!$D$19*'yearly data'!AO$19</f>
        <v>1.3134083668295318</v>
      </c>
      <c r="AJ206" s="10">
        <f>$C206/'yearly data'!$D$19*'yearly data'!AP$19</f>
        <v>0.72967131490529535</v>
      </c>
      <c r="AK206" s="10">
        <f>$C206/'yearly data'!$D$19*'yearly data'!AQ$19</f>
        <v>0.89693816117926684</v>
      </c>
      <c r="AL206" s="10">
        <f>$C206/'yearly data'!$D$19*'yearly data'!AR$19</f>
        <v>0.49331598864859677</v>
      </c>
      <c r="AM206" s="10">
        <f>$C206/'yearly data'!$D$19*'yearly data'!AS$19</f>
        <v>0.19732639545943872</v>
      </c>
      <c r="AN206" s="10">
        <f>$C206/'yearly data'!$D$19*'yearly data'!AT$19</f>
        <v>0.93216924570847048</v>
      </c>
      <c r="AO206" s="10">
        <f>$C206/'yearly data'!$D$19*'yearly data'!AU$19</f>
        <v>3.3291758775302518</v>
      </c>
      <c r="AP206" s="10">
        <f>$C206/'yearly data'!$D$19*'yearly data'!AV$19</f>
        <v>0.33399499094963692</v>
      </c>
      <c r="AQ206" s="10">
        <f>$C206/'yearly data'!$D$19*'yearly data'!AW$19</f>
        <v>0.52792756633974869</v>
      </c>
      <c r="AR206" s="10">
        <f>$C206/'yearly data'!$D$19*'yearly data'!AX$19</f>
        <v>0.71916663373833101</v>
      </c>
      <c r="AS206" s="10">
        <f>$C206/'yearly data'!$D$19*'yearly data'!AY$19</f>
        <v>0.35823656287340083</v>
      </c>
      <c r="AT206" s="10">
        <f>$C206/'yearly data'!$D$19*'yearly data'!AZ$19</f>
        <v>1.0774031966117319</v>
      </c>
      <c r="AU206" s="10">
        <f>$C206/'yearly data'!$D$19*'yearly data'!BA$19</f>
        <v>0.3663170868479888</v>
      </c>
      <c r="AV206" s="10">
        <f>$C206/'yearly data'!$D$19*'yearly data'!BB$19</f>
        <v>0.10302668067599688</v>
      </c>
      <c r="AW206" s="10">
        <f>$C206/'yearly data'!$D$19*'yearly data'!BC$19</f>
        <v>2.8847470589279126E-2</v>
      </c>
      <c r="AX206" s="10">
        <f>$C206/'yearly data'!$D$19*'yearly data'!BD$19</f>
        <v>0.41210672270398752</v>
      </c>
    </row>
    <row r="207" spans="1:50">
      <c r="A207" s="11" t="s">
        <v>80</v>
      </c>
      <c r="B207" s="5" t="s">
        <v>17</v>
      </c>
      <c r="C207" s="9">
        <f>'yearly data'!$E$19/3</f>
        <v>86.866440779218351</v>
      </c>
      <c r="D207" s="10">
        <f>$C207/'yearly data'!$D$19*'yearly data'!J$19</f>
        <v>5368.6705001283535</v>
      </c>
      <c r="E207" s="10">
        <f>$C207/'yearly data'!$D$19*'yearly data'!K$19</f>
        <v>3865.4425446117752</v>
      </c>
      <c r="F207" s="10">
        <f>$C207/'yearly data'!$D$19*'yearly data'!L$19</f>
        <v>1625.0176128615685</v>
      </c>
      <c r="G207" s="10">
        <f>$C207/'yearly data'!$D$19*'yearly data'!M$19</f>
        <v>6993.688112989922</v>
      </c>
      <c r="H207" s="10">
        <f>$C207/'yearly data'!$D$19*'yearly data'!N$19</f>
        <v>965.62261496326471</v>
      </c>
      <c r="I207" s="10">
        <f>$C207/'yearly data'!$D$19*'yearly data'!O$19</f>
        <v>790.17827842701035</v>
      </c>
      <c r="J207" s="10">
        <f>$C207/'yearly data'!$D$19*'yearly data'!P$19</f>
        <v>2126.1178396056848</v>
      </c>
      <c r="K207" s="10">
        <f>$C207/'yearly data'!$D$19*'yearly data'!Q$19</f>
        <v>20696.487139140718</v>
      </c>
      <c r="L207" s="10">
        <f>$C207/'yearly data'!$D$19*'yearly data'!R$19</f>
        <v>453.15039747891137</v>
      </c>
      <c r="M207" s="10">
        <f>$C207/'yearly data'!$D$19*'yearly data'!S$19</f>
        <v>477.4215979905822</v>
      </c>
      <c r="N207" s="10">
        <f>$C207/'yearly data'!$D$19*'yearly data'!T$19</f>
        <v>1794.870226807408</v>
      </c>
      <c r="O207" s="10">
        <f>$C207/'yearly data'!$D$19*'yearly data'!U$19</f>
        <v>743.0499690992217</v>
      </c>
      <c r="P207" s="10">
        <f>$C207/'yearly data'!$D$19*'yearly data'!V$19</f>
        <v>34.783962202609764</v>
      </c>
      <c r="Q207" s="10">
        <f>$C207/'yearly data'!$D$19*'yearly data'!W$19</f>
        <v>1904.7949814497113</v>
      </c>
      <c r="R207" s="10">
        <f>$C207/'yearly data'!$D$19*'yearly data'!X$19</f>
        <v>0</v>
      </c>
      <c r="S207" s="10">
        <f>$C207/'yearly data'!$D$19*'yearly data'!Y$19</f>
        <v>1214.1714518976169</v>
      </c>
      <c r="T207" s="10">
        <f>$C207/'yearly data'!$D$19*'yearly data'!Z$19</f>
        <v>431.07709948832854</v>
      </c>
      <c r="U207" s="10">
        <f>$C207/'yearly data'!$D$19*'yearly data'!AA$19</f>
        <v>152.89967464715394</v>
      </c>
      <c r="V207" s="10">
        <f>$C207/'yearly data'!$D$19*'yearly data'!AB$19</f>
        <v>503.24695261336541</v>
      </c>
      <c r="W207" s="10">
        <f>$C207/'yearly data'!$D$19*'yearly data'!AC$19</f>
        <v>0</v>
      </c>
      <c r="X207" s="10">
        <f>$C207/'yearly data'!$D$19*'yearly data'!AD$19</f>
        <v>9046.9842705366209</v>
      </c>
      <c r="Y207" s="10">
        <f>$C207/'yearly data'!$D$19*'yearly data'!AE$19</f>
        <v>819.27624525950171</v>
      </c>
      <c r="Z207" s="10">
        <f>$C207/'yearly data'!$D$19*'yearly data'!AF$19</f>
        <v>38272.213968611752</v>
      </c>
      <c r="AA207" s="10">
        <f>$C207/'yearly data'!$D$19*'yearly data'!AG$19</f>
        <v>40028.014862002026</v>
      </c>
      <c r="AB207" s="10">
        <f>$C207/'yearly data'!$D$19*'yearly data'!AH$19</f>
        <v>64.285955233830506</v>
      </c>
      <c r="AC207" s="10">
        <f>$C207/'yearly data'!$D$19*'yearly data'!AI$19</f>
        <v>18.642927017810848</v>
      </c>
      <c r="AD207" s="10">
        <f>$C207/'yearly data'!$D$19*'yearly data'!AJ$19</f>
        <v>61.277306807292256</v>
      </c>
      <c r="AE207" s="10">
        <f>$C207/'yearly data'!$D$19*'yearly data'!AK$19</f>
        <v>27.574788063281517</v>
      </c>
      <c r="AF207" s="10">
        <f>$C207/'yearly data'!$D$19*'yearly data'!AL$19</f>
        <v>13042.727957746618</v>
      </c>
      <c r="AG207" s="10">
        <f>$C207/'yearly data'!$D$19*'yearly data'!AM$19</f>
        <v>13168.291219787741</v>
      </c>
      <c r="AH207" s="10">
        <f>$C207/'yearly data'!$D$19*'yearly data'!AN$19</f>
        <v>2.432237716350985</v>
      </c>
      <c r="AI207" s="10">
        <f>$C207/'yearly data'!$D$19*'yearly data'!AO$19</f>
        <v>1.3134083668295318</v>
      </c>
      <c r="AJ207" s="10">
        <f>$C207/'yearly data'!$D$19*'yearly data'!AP$19</f>
        <v>0.72967131490529535</v>
      </c>
      <c r="AK207" s="10">
        <f>$C207/'yearly data'!$D$19*'yearly data'!AQ$19</f>
        <v>0.89693816117926684</v>
      </c>
      <c r="AL207" s="10">
        <f>$C207/'yearly data'!$D$19*'yearly data'!AR$19</f>
        <v>0.49331598864859677</v>
      </c>
      <c r="AM207" s="10">
        <f>$C207/'yearly data'!$D$19*'yearly data'!AS$19</f>
        <v>0.19732639545943872</v>
      </c>
      <c r="AN207" s="10">
        <f>$C207/'yearly data'!$D$19*'yearly data'!AT$19</f>
        <v>0.93216924570847048</v>
      </c>
      <c r="AO207" s="10">
        <f>$C207/'yearly data'!$D$19*'yearly data'!AU$19</f>
        <v>3.3291758775302518</v>
      </c>
      <c r="AP207" s="10">
        <f>$C207/'yearly data'!$D$19*'yearly data'!AV$19</f>
        <v>0.33399499094963692</v>
      </c>
      <c r="AQ207" s="10">
        <f>$C207/'yearly data'!$D$19*'yearly data'!AW$19</f>
        <v>0.52792756633974869</v>
      </c>
      <c r="AR207" s="10">
        <f>$C207/'yearly data'!$D$19*'yearly data'!AX$19</f>
        <v>0.71916663373833101</v>
      </c>
      <c r="AS207" s="10">
        <f>$C207/'yearly data'!$D$19*'yearly data'!AY$19</f>
        <v>0.35823656287340083</v>
      </c>
      <c r="AT207" s="10">
        <f>$C207/'yearly data'!$D$19*'yearly data'!AZ$19</f>
        <v>1.0774031966117319</v>
      </c>
      <c r="AU207" s="10">
        <f>$C207/'yearly data'!$D$19*'yearly data'!BA$19</f>
        <v>0.3663170868479888</v>
      </c>
      <c r="AV207" s="10">
        <f>$C207/'yearly data'!$D$19*'yearly data'!BB$19</f>
        <v>0.10302668067599688</v>
      </c>
      <c r="AW207" s="10">
        <f>$C207/'yearly data'!$D$19*'yearly data'!BC$19</f>
        <v>2.8847470589279126E-2</v>
      </c>
      <c r="AX207" s="10">
        <f>$C207/'yearly data'!$D$19*'yearly data'!BD$19</f>
        <v>0.41210672270398752</v>
      </c>
    </row>
    <row r="208" spans="1:50">
      <c r="A208" s="11" t="s">
        <v>81</v>
      </c>
      <c r="B208" s="5" t="s">
        <v>17</v>
      </c>
      <c r="C208" s="9">
        <f>'yearly data'!$E$19/3</f>
        <v>86.866440779218351</v>
      </c>
      <c r="D208" s="10">
        <f>$C208/'yearly data'!$D$19*'yearly data'!J$19</f>
        <v>5368.6705001283535</v>
      </c>
      <c r="E208" s="10">
        <f>$C208/'yearly data'!$D$19*'yearly data'!K$19</f>
        <v>3865.4425446117752</v>
      </c>
      <c r="F208" s="10">
        <f>$C208/'yearly data'!$D$19*'yearly data'!L$19</f>
        <v>1625.0176128615685</v>
      </c>
      <c r="G208" s="10">
        <f>$C208/'yearly data'!$D$19*'yearly data'!M$19</f>
        <v>6993.688112989922</v>
      </c>
      <c r="H208" s="10">
        <f>$C208/'yearly data'!$D$19*'yearly data'!N$19</f>
        <v>965.62261496326471</v>
      </c>
      <c r="I208" s="10">
        <f>$C208/'yearly data'!$D$19*'yearly data'!O$19</f>
        <v>790.17827842701035</v>
      </c>
      <c r="J208" s="10">
        <f>$C208/'yearly data'!$D$19*'yearly data'!P$19</f>
        <v>2126.1178396056848</v>
      </c>
      <c r="K208" s="10">
        <f>$C208/'yearly data'!$D$19*'yearly data'!Q$19</f>
        <v>20696.487139140718</v>
      </c>
      <c r="L208" s="10">
        <f>$C208/'yearly data'!$D$19*'yearly data'!R$19</f>
        <v>453.15039747891137</v>
      </c>
      <c r="M208" s="10">
        <f>$C208/'yearly data'!$D$19*'yearly data'!S$19</f>
        <v>477.4215979905822</v>
      </c>
      <c r="N208" s="10">
        <f>$C208/'yearly data'!$D$19*'yearly data'!T$19</f>
        <v>1794.870226807408</v>
      </c>
      <c r="O208" s="10">
        <f>$C208/'yearly data'!$D$19*'yearly data'!U$19</f>
        <v>743.0499690992217</v>
      </c>
      <c r="P208" s="10">
        <f>$C208/'yearly data'!$D$19*'yearly data'!V$19</f>
        <v>34.783962202609764</v>
      </c>
      <c r="Q208" s="10">
        <f>$C208/'yearly data'!$D$19*'yearly data'!W$19</f>
        <v>1904.7949814497113</v>
      </c>
      <c r="R208" s="10">
        <f>$C208/'yearly data'!$D$19*'yearly data'!X$19</f>
        <v>0</v>
      </c>
      <c r="S208" s="10">
        <f>$C208/'yearly data'!$D$19*'yearly data'!Y$19</f>
        <v>1214.1714518976169</v>
      </c>
      <c r="T208" s="10">
        <f>$C208/'yearly data'!$D$19*'yearly data'!Z$19</f>
        <v>431.07709948832854</v>
      </c>
      <c r="U208" s="10">
        <f>$C208/'yearly data'!$D$19*'yearly data'!AA$19</f>
        <v>152.89967464715394</v>
      </c>
      <c r="V208" s="10">
        <f>$C208/'yearly data'!$D$19*'yearly data'!AB$19</f>
        <v>503.24695261336541</v>
      </c>
      <c r="W208" s="10">
        <f>$C208/'yearly data'!$D$19*'yearly data'!AC$19</f>
        <v>0</v>
      </c>
      <c r="X208" s="10">
        <f>$C208/'yearly data'!$D$19*'yearly data'!AD$19</f>
        <v>9046.9842705366209</v>
      </c>
      <c r="Y208" s="10">
        <f>$C208/'yearly data'!$D$19*'yearly data'!AE$19</f>
        <v>819.27624525950171</v>
      </c>
      <c r="Z208" s="10">
        <f>$C208/'yearly data'!$D$19*'yearly data'!AF$19</f>
        <v>38272.213968611752</v>
      </c>
      <c r="AA208" s="10">
        <f>$C208/'yearly data'!$D$19*'yearly data'!AG$19</f>
        <v>40028.014862002026</v>
      </c>
      <c r="AB208" s="10">
        <f>$C208/'yearly data'!$D$19*'yearly data'!AH$19</f>
        <v>64.285955233830506</v>
      </c>
      <c r="AC208" s="10">
        <f>$C208/'yearly data'!$D$19*'yearly data'!AI$19</f>
        <v>18.642927017810848</v>
      </c>
      <c r="AD208" s="10">
        <f>$C208/'yearly data'!$D$19*'yearly data'!AJ$19</f>
        <v>61.277306807292256</v>
      </c>
      <c r="AE208" s="10">
        <f>$C208/'yearly data'!$D$19*'yearly data'!AK$19</f>
        <v>27.574788063281517</v>
      </c>
      <c r="AF208" s="10">
        <f>$C208/'yearly data'!$D$19*'yearly data'!AL$19</f>
        <v>13042.727957746618</v>
      </c>
      <c r="AG208" s="10">
        <f>$C208/'yearly data'!$D$19*'yearly data'!AM$19</f>
        <v>13168.291219787741</v>
      </c>
      <c r="AH208" s="10">
        <f>$C208/'yearly data'!$D$19*'yearly data'!AN$19</f>
        <v>2.432237716350985</v>
      </c>
      <c r="AI208" s="10">
        <f>$C208/'yearly data'!$D$19*'yearly data'!AO$19</f>
        <v>1.3134083668295318</v>
      </c>
      <c r="AJ208" s="10">
        <f>$C208/'yearly data'!$D$19*'yearly data'!AP$19</f>
        <v>0.72967131490529535</v>
      </c>
      <c r="AK208" s="10">
        <f>$C208/'yearly data'!$D$19*'yearly data'!AQ$19</f>
        <v>0.89693816117926684</v>
      </c>
      <c r="AL208" s="10">
        <f>$C208/'yearly data'!$D$19*'yearly data'!AR$19</f>
        <v>0.49331598864859677</v>
      </c>
      <c r="AM208" s="10">
        <f>$C208/'yearly data'!$D$19*'yearly data'!AS$19</f>
        <v>0.19732639545943872</v>
      </c>
      <c r="AN208" s="10">
        <f>$C208/'yearly data'!$D$19*'yearly data'!AT$19</f>
        <v>0.93216924570847048</v>
      </c>
      <c r="AO208" s="10">
        <f>$C208/'yearly data'!$D$19*'yearly data'!AU$19</f>
        <v>3.3291758775302518</v>
      </c>
      <c r="AP208" s="10">
        <f>$C208/'yearly data'!$D$19*'yearly data'!AV$19</f>
        <v>0.33399499094963692</v>
      </c>
      <c r="AQ208" s="10">
        <f>$C208/'yearly data'!$D$19*'yearly data'!AW$19</f>
        <v>0.52792756633974869</v>
      </c>
      <c r="AR208" s="10">
        <f>$C208/'yearly data'!$D$19*'yearly data'!AX$19</f>
        <v>0.71916663373833101</v>
      </c>
      <c r="AS208" s="10">
        <f>$C208/'yearly data'!$D$19*'yearly data'!AY$19</f>
        <v>0.35823656287340083</v>
      </c>
      <c r="AT208" s="10">
        <f>$C208/'yearly data'!$D$19*'yearly data'!AZ$19</f>
        <v>1.0774031966117319</v>
      </c>
      <c r="AU208" s="10">
        <f>$C208/'yearly data'!$D$19*'yearly data'!BA$19</f>
        <v>0.3663170868479888</v>
      </c>
      <c r="AV208" s="10">
        <f>$C208/'yearly data'!$D$19*'yearly data'!BB$19</f>
        <v>0.10302668067599688</v>
      </c>
      <c r="AW208" s="10">
        <f>$C208/'yearly data'!$D$19*'yearly data'!BC$19</f>
        <v>2.8847470589279126E-2</v>
      </c>
      <c r="AX208" s="10">
        <f>$C208/'yearly data'!$D$19*'yearly data'!BD$19</f>
        <v>0.41210672270398752</v>
      </c>
    </row>
    <row r="209" spans="1:50">
      <c r="A209" s="11" t="s">
        <v>82</v>
      </c>
      <c r="B209" s="5" t="s">
        <v>17</v>
      </c>
      <c r="C209" s="9">
        <f>'yearly data'!$F$19/3</f>
        <v>82.390613536445358</v>
      </c>
      <c r="D209" s="10">
        <f>$C209/'yearly data'!$D$19*'yearly data'!J$19</f>
        <v>5092.0476585983379</v>
      </c>
      <c r="E209" s="10">
        <f>$C209/'yearly data'!$D$19*'yearly data'!K$19</f>
        <v>3666.2741098128886</v>
      </c>
      <c r="F209" s="10">
        <f>$C209/'yearly data'!$D$19*'yearly data'!L$19</f>
        <v>1541.2879465325691</v>
      </c>
      <c r="G209" s="10">
        <f>$C209/'yearly data'!$D$19*'yearly data'!M$19</f>
        <v>6633.3356051309083</v>
      </c>
      <c r="H209" s="10">
        <f>$C209/'yearly data'!$D$19*'yearly data'!N$19</f>
        <v>915.86853309320099</v>
      </c>
      <c r="I209" s="10">
        <f>$C209/'yearly data'!$D$19*'yearly data'!O$19</f>
        <v>749.46403442776523</v>
      </c>
      <c r="J209" s="10">
        <f>$C209/'yearly data'!$D$19*'yearly data'!P$19</f>
        <v>2016.5687886431942</v>
      </c>
      <c r="K209" s="10">
        <f>$C209/'yearly data'!$D$19*'yearly data'!Q$19</f>
        <v>19630.092566782136</v>
      </c>
      <c r="L209" s="10">
        <f>$C209/'yearly data'!$D$19*'yearly data'!R$19</f>
        <v>429.80164650079206</v>
      </c>
      <c r="M209" s="10">
        <f>$C209/'yearly data'!$D$19*'yearly data'!S$19</f>
        <v>452.82226393929369</v>
      </c>
      <c r="N209" s="10">
        <f>$C209/'yearly data'!$D$19*'yearly data'!T$19</f>
        <v>1702.388838295072</v>
      </c>
      <c r="O209" s="10">
        <f>$C209/'yearly data'!$D$19*'yearly data'!U$19</f>
        <v>704.76402962014538</v>
      </c>
      <c r="P209" s="10">
        <f>$C209/'yearly data'!$D$19*'yearly data'!V$19</f>
        <v>32.991704982888699</v>
      </c>
      <c r="Q209" s="10">
        <f>$C209/'yearly data'!$D$19*'yearly data'!W$19</f>
        <v>1806.6496770790791</v>
      </c>
      <c r="R209" s="10">
        <f>$C209/'yearly data'!$D$19*'yearly data'!X$19</f>
        <v>0</v>
      </c>
      <c r="S209" s="10">
        <f>$C209/'yearly data'!$D$19*'yearly data'!Y$19</f>
        <v>1151.6107942598435</v>
      </c>
      <c r="T209" s="10">
        <f>$C209/'yearly data'!$D$19*'yearly data'!Z$19</f>
        <v>408.86568379870346</v>
      </c>
      <c r="U209" s="10">
        <f>$C209/'yearly data'!$D$19*'yearly data'!AA$19</f>
        <v>145.02145927355272</v>
      </c>
      <c r="V209" s="10">
        <f>$C209/'yearly data'!$D$19*'yearly data'!AB$19</f>
        <v>477.3169570921462</v>
      </c>
      <c r="W209" s="10">
        <f>$C209/'yearly data'!$D$19*'yearly data'!AC$19</f>
        <v>0</v>
      </c>
      <c r="X209" s="10">
        <f>$C209/'yearly data'!$D$19*'yearly data'!AD$19</f>
        <v>8580.8348772867721</v>
      </c>
      <c r="Y209" s="10">
        <f>$C209/'yearly data'!$D$19*'yearly data'!AE$19</f>
        <v>777.06271716976198</v>
      </c>
      <c r="Z209" s="10">
        <f>$C209/'yearly data'!$D$19*'yearly data'!AF$19</f>
        <v>36300.223216080187</v>
      </c>
      <c r="AA209" s="10">
        <f>$C209/'yearly data'!$D$19*'yearly data'!AG$19</f>
        <v>37965.55578360115</v>
      </c>
      <c r="AB209" s="10">
        <f>$C209/'yearly data'!$D$19*'yearly data'!AH$19</f>
        <v>60.973596316137872</v>
      </c>
      <c r="AC209" s="10">
        <f>$C209/'yearly data'!$D$19*'yearly data'!AI$19</f>
        <v>17.682342931679983</v>
      </c>
      <c r="AD209" s="10">
        <f>$C209/'yearly data'!$D$19*'yearly data'!AJ$19</f>
        <v>58.119969673278447</v>
      </c>
      <c r="AE209" s="10">
        <f>$C209/'yearly data'!$D$19*'yearly data'!AK$19</f>
        <v>26.153986352975302</v>
      </c>
      <c r="AF209" s="10">
        <f>$C209/'yearly data'!$D$19*'yearly data'!AL$19</f>
        <v>12370.696312502496</v>
      </c>
      <c r="AG209" s="10">
        <f>$C209/'yearly data'!$D$19*'yearly data'!AM$19</f>
        <v>12489.789878491913</v>
      </c>
      <c r="AH209" s="10">
        <f>$C209/'yearly data'!$D$19*'yearly data'!AN$19</f>
        <v>2.3069157193393601</v>
      </c>
      <c r="AI209" s="10">
        <f>$C209/'yearly data'!$D$19*'yearly data'!AO$19</f>
        <v>1.2457344884432544</v>
      </c>
      <c r="AJ209" s="10">
        <f>$C209/'yearly data'!$D$19*'yearly data'!AP$19</f>
        <v>0.6920747158018079</v>
      </c>
      <c r="AK209" s="10">
        <f>$C209/'yearly data'!$D$19*'yearly data'!AQ$19</f>
        <v>0.85072307258029545</v>
      </c>
      <c r="AL209" s="10">
        <f>$C209/'yearly data'!$D$19*'yearly data'!AR$19</f>
        <v>0.46789768991916253</v>
      </c>
      <c r="AM209" s="10">
        <f>$C209/'yearly data'!$D$19*'yearly data'!AS$19</f>
        <v>0.18715907596766504</v>
      </c>
      <c r="AN209" s="10">
        <f>$C209/'yearly data'!$D$19*'yearly data'!AT$19</f>
        <v>0.88413886173750356</v>
      </c>
      <c r="AO209" s="10">
        <f>$C209/'yearly data'!$D$19*'yearly data'!AU$19</f>
        <v>3.1576387919196556</v>
      </c>
      <c r="AP209" s="10">
        <f>$C209/'yearly data'!$D$19*'yearly data'!AV$19</f>
        <v>0.31678576876863862</v>
      </c>
      <c r="AQ209" s="10">
        <f>$C209/'yearly data'!$D$19*'yearly data'!AW$19</f>
        <v>0.5007258925697835</v>
      </c>
      <c r="AR209" s="10">
        <f>$C209/'yearly data'!$D$19*'yearly data'!AX$19</f>
        <v>0.68211129242924595</v>
      </c>
      <c r="AS209" s="10">
        <f>$C209/'yearly data'!$D$19*'yearly data'!AY$19</f>
        <v>0.3397782842437817</v>
      </c>
      <c r="AT209" s="10">
        <f>$C209/'yearly data'!$D$19*'yearly data'!AZ$19</f>
        <v>1.0218895766730276</v>
      </c>
      <c r="AU209" s="10">
        <f>$C209/'yearly data'!$D$19*'yearly data'!BA$19</f>
        <v>0.3474424560688294</v>
      </c>
      <c r="AV209" s="10">
        <f>$C209/'yearly data'!$D$19*'yearly data'!BB$19</f>
        <v>9.7718190769358282E-2</v>
      </c>
      <c r="AW209" s="10">
        <f>$C209/'yearly data'!$D$19*'yearly data'!BC$19</f>
        <v>2.7361093415420319E-2</v>
      </c>
      <c r="AX209" s="10">
        <f>$C209/'yearly data'!$D$19*'yearly data'!BD$19</f>
        <v>0.39087276307743313</v>
      </c>
    </row>
    <row r="210" spans="1:50">
      <c r="A210" s="11" t="s">
        <v>83</v>
      </c>
      <c r="B210" s="5" t="s">
        <v>17</v>
      </c>
      <c r="C210" s="9">
        <f>'yearly data'!$F$19/3</f>
        <v>82.390613536445358</v>
      </c>
      <c r="D210" s="10">
        <f>$C210/'yearly data'!$D$19*'yearly data'!J$19</f>
        <v>5092.0476585983379</v>
      </c>
      <c r="E210" s="10">
        <f>$C210/'yearly data'!$D$19*'yearly data'!K$19</f>
        <v>3666.2741098128886</v>
      </c>
      <c r="F210" s="10">
        <f>$C210/'yearly data'!$D$19*'yearly data'!L$19</f>
        <v>1541.2879465325691</v>
      </c>
      <c r="G210" s="10">
        <f>$C210/'yearly data'!$D$19*'yearly data'!M$19</f>
        <v>6633.3356051309083</v>
      </c>
      <c r="H210" s="10">
        <f>$C210/'yearly data'!$D$19*'yearly data'!N$19</f>
        <v>915.86853309320099</v>
      </c>
      <c r="I210" s="10">
        <f>$C210/'yearly data'!$D$19*'yearly data'!O$19</f>
        <v>749.46403442776523</v>
      </c>
      <c r="J210" s="10">
        <f>$C210/'yearly data'!$D$19*'yearly data'!P$19</f>
        <v>2016.5687886431942</v>
      </c>
      <c r="K210" s="10">
        <f>$C210/'yearly data'!$D$19*'yearly data'!Q$19</f>
        <v>19630.092566782136</v>
      </c>
      <c r="L210" s="10">
        <f>$C210/'yearly data'!$D$19*'yearly data'!R$19</f>
        <v>429.80164650079206</v>
      </c>
      <c r="M210" s="10">
        <f>$C210/'yearly data'!$D$19*'yearly data'!S$19</f>
        <v>452.82226393929369</v>
      </c>
      <c r="N210" s="10">
        <f>$C210/'yearly data'!$D$19*'yearly data'!T$19</f>
        <v>1702.388838295072</v>
      </c>
      <c r="O210" s="10">
        <f>$C210/'yearly data'!$D$19*'yearly data'!U$19</f>
        <v>704.76402962014538</v>
      </c>
      <c r="P210" s="10">
        <f>$C210/'yearly data'!$D$19*'yearly data'!V$19</f>
        <v>32.991704982888699</v>
      </c>
      <c r="Q210" s="10">
        <f>$C210/'yearly data'!$D$19*'yearly data'!W$19</f>
        <v>1806.6496770790791</v>
      </c>
      <c r="R210" s="10">
        <f>$C210/'yearly data'!$D$19*'yearly data'!X$19</f>
        <v>0</v>
      </c>
      <c r="S210" s="10">
        <f>$C210/'yearly data'!$D$19*'yearly data'!Y$19</f>
        <v>1151.6107942598435</v>
      </c>
      <c r="T210" s="10">
        <f>$C210/'yearly data'!$D$19*'yearly data'!Z$19</f>
        <v>408.86568379870346</v>
      </c>
      <c r="U210" s="10">
        <f>$C210/'yearly data'!$D$19*'yearly data'!AA$19</f>
        <v>145.02145927355272</v>
      </c>
      <c r="V210" s="10">
        <f>$C210/'yearly data'!$D$19*'yearly data'!AB$19</f>
        <v>477.3169570921462</v>
      </c>
      <c r="W210" s="10">
        <f>$C210/'yearly data'!$D$19*'yearly data'!AC$19</f>
        <v>0</v>
      </c>
      <c r="X210" s="10">
        <f>$C210/'yearly data'!$D$19*'yearly data'!AD$19</f>
        <v>8580.8348772867721</v>
      </c>
      <c r="Y210" s="10">
        <f>$C210/'yearly data'!$D$19*'yearly data'!AE$19</f>
        <v>777.06271716976198</v>
      </c>
      <c r="Z210" s="10">
        <f>$C210/'yearly data'!$D$19*'yearly data'!AF$19</f>
        <v>36300.223216080187</v>
      </c>
      <c r="AA210" s="10">
        <f>$C210/'yearly data'!$D$19*'yearly data'!AG$19</f>
        <v>37965.55578360115</v>
      </c>
      <c r="AB210" s="10">
        <f>$C210/'yearly data'!$D$19*'yearly data'!AH$19</f>
        <v>60.973596316137872</v>
      </c>
      <c r="AC210" s="10">
        <f>$C210/'yearly data'!$D$19*'yearly data'!AI$19</f>
        <v>17.682342931679983</v>
      </c>
      <c r="AD210" s="10">
        <f>$C210/'yearly data'!$D$19*'yearly data'!AJ$19</f>
        <v>58.119969673278447</v>
      </c>
      <c r="AE210" s="10">
        <f>$C210/'yearly data'!$D$19*'yearly data'!AK$19</f>
        <v>26.153986352975302</v>
      </c>
      <c r="AF210" s="10">
        <f>$C210/'yearly data'!$D$19*'yearly data'!AL$19</f>
        <v>12370.696312502496</v>
      </c>
      <c r="AG210" s="10">
        <f>$C210/'yearly data'!$D$19*'yearly data'!AM$19</f>
        <v>12489.789878491913</v>
      </c>
      <c r="AH210" s="10">
        <f>$C210/'yearly data'!$D$19*'yearly data'!AN$19</f>
        <v>2.3069157193393601</v>
      </c>
      <c r="AI210" s="10">
        <f>$C210/'yearly data'!$D$19*'yearly data'!AO$19</f>
        <v>1.2457344884432544</v>
      </c>
      <c r="AJ210" s="10">
        <f>$C210/'yearly data'!$D$19*'yearly data'!AP$19</f>
        <v>0.6920747158018079</v>
      </c>
      <c r="AK210" s="10">
        <f>$C210/'yearly data'!$D$19*'yearly data'!AQ$19</f>
        <v>0.85072307258029545</v>
      </c>
      <c r="AL210" s="10">
        <f>$C210/'yearly data'!$D$19*'yearly data'!AR$19</f>
        <v>0.46789768991916253</v>
      </c>
      <c r="AM210" s="10">
        <f>$C210/'yearly data'!$D$19*'yearly data'!AS$19</f>
        <v>0.18715907596766504</v>
      </c>
      <c r="AN210" s="10">
        <f>$C210/'yearly data'!$D$19*'yearly data'!AT$19</f>
        <v>0.88413886173750356</v>
      </c>
      <c r="AO210" s="10">
        <f>$C210/'yearly data'!$D$19*'yearly data'!AU$19</f>
        <v>3.1576387919196556</v>
      </c>
      <c r="AP210" s="10">
        <f>$C210/'yearly data'!$D$19*'yearly data'!AV$19</f>
        <v>0.31678576876863862</v>
      </c>
      <c r="AQ210" s="10">
        <f>$C210/'yearly data'!$D$19*'yearly data'!AW$19</f>
        <v>0.5007258925697835</v>
      </c>
      <c r="AR210" s="10">
        <f>$C210/'yearly data'!$D$19*'yearly data'!AX$19</f>
        <v>0.68211129242924595</v>
      </c>
      <c r="AS210" s="10">
        <f>$C210/'yearly data'!$D$19*'yearly data'!AY$19</f>
        <v>0.3397782842437817</v>
      </c>
      <c r="AT210" s="10">
        <f>$C210/'yearly data'!$D$19*'yearly data'!AZ$19</f>
        <v>1.0218895766730276</v>
      </c>
      <c r="AU210" s="10">
        <f>$C210/'yearly data'!$D$19*'yearly data'!BA$19</f>
        <v>0.3474424560688294</v>
      </c>
      <c r="AV210" s="10">
        <f>$C210/'yearly data'!$D$19*'yearly data'!BB$19</f>
        <v>9.7718190769358282E-2</v>
      </c>
      <c r="AW210" s="10">
        <f>$C210/'yearly data'!$D$19*'yearly data'!BC$19</f>
        <v>2.7361093415420319E-2</v>
      </c>
      <c r="AX210" s="10">
        <f>$C210/'yearly data'!$D$19*'yearly data'!BD$19</f>
        <v>0.39087276307743313</v>
      </c>
    </row>
    <row r="211" spans="1:50">
      <c r="A211" s="11" t="s">
        <v>84</v>
      </c>
      <c r="B211" s="5" t="s">
        <v>17</v>
      </c>
      <c r="C211" s="9">
        <f>'yearly data'!$F$19/3</f>
        <v>82.390613536445358</v>
      </c>
      <c r="D211" s="10">
        <f>$C211/'yearly data'!$D$19*'yearly data'!J$19</f>
        <v>5092.0476585983379</v>
      </c>
      <c r="E211" s="10">
        <f>$C211/'yearly data'!$D$19*'yearly data'!K$19</f>
        <v>3666.2741098128886</v>
      </c>
      <c r="F211" s="10">
        <f>$C211/'yearly data'!$D$19*'yearly data'!L$19</f>
        <v>1541.2879465325691</v>
      </c>
      <c r="G211" s="10">
        <f>$C211/'yearly data'!$D$19*'yearly data'!M$19</f>
        <v>6633.3356051309083</v>
      </c>
      <c r="H211" s="10">
        <f>$C211/'yearly data'!$D$19*'yearly data'!N$19</f>
        <v>915.86853309320099</v>
      </c>
      <c r="I211" s="10">
        <f>$C211/'yearly data'!$D$19*'yearly data'!O$19</f>
        <v>749.46403442776523</v>
      </c>
      <c r="J211" s="10">
        <f>$C211/'yearly data'!$D$19*'yearly data'!P$19</f>
        <v>2016.5687886431942</v>
      </c>
      <c r="K211" s="10">
        <f>$C211/'yearly data'!$D$19*'yearly data'!Q$19</f>
        <v>19630.092566782136</v>
      </c>
      <c r="L211" s="10">
        <f>$C211/'yearly data'!$D$19*'yearly data'!R$19</f>
        <v>429.80164650079206</v>
      </c>
      <c r="M211" s="10">
        <f>$C211/'yearly data'!$D$19*'yearly data'!S$19</f>
        <v>452.82226393929369</v>
      </c>
      <c r="N211" s="10">
        <f>$C211/'yearly data'!$D$19*'yearly data'!T$19</f>
        <v>1702.388838295072</v>
      </c>
      <c r="O211" s="10">
        <f>$C211/'yearly data'!$D$19*'yearly data'!U$19</f>
        <v>704.76402962014538</v>
      </c>
      <c r="P211" s="10">
        <f>$C211/'yearly data'!$D$19*'yearly data'!V$19</f>
        <v>32.991704982888699</v>
      </c>
      <c r="Q211" s="10">
        <f>$C211/'yearly data'!$D$19*'yearly data'!W$19</f>
        <v>1806.6496770790791</v>
      </c>
      <c r="R211" s="10">
        <f>$C211/'yearly data'!$D$19*'yearly data'!X$19</f>
        <v>0</v>
      </c>
      <c r="S211" s="10">
        <f>$C211/'yearly data'!$D$19*'yearly data'!Y$19</f>
        <v>1151.6107942598435</v>
      </c>
      <c r="T211" s="10">
        <f>$C211/'yearly data'!$D$19*'yearly data'!Z$19</f>
        <v>408.86568379870346</v>
      </c>
      <c r="U211" s="10">
        <f>$C211/'yearly data'!$D$19*'yearly data'!AA$19</f>
        <v>145.02145927355272</v>
      </c>
      <c r="V211" s="10">
        <f>$C211/'yearly data'!$D$19*'yearly data'!AB$19</f>
        <v>477.3169570921462</v>
      </c>
      <c r="W211" s="10">
        <f>$C211/'yearly data'!$D$19*'yearly data'!AC$19</f>
        <v>0</v>
      </c>
      <c r="X211" s="10">
        <f>$C211/'yearly data'!$D$19*'yearly data'!AD$19</f>
        <v>8580.8348772867721</v>
      </c>
      <c r="Y211" s="10">
        <f>$C211/'yearly data'!$D$19*'yearly data'!AE$19</f>
        <v>777.06271716976198</v>
      </c>
      <c r="Z211" s="10">
        <f>$C211/'yearly data'!$D$19*'yearly data'!AF$19</f>
        <v>36300.223216080187</v>
      </c>
      <c r="AA211" s="10">
        <f>$C211/'yearly data'!$D$19*'yearly data'!AG$19</f>
        <v>37965.55578360115</v>
      </c>
      <c r="AB211" s="10">
        <f>$C211/'yearly data'!$D$19*'yearly data'!AH$19</f>
        <v>60.973596316137872</v>
      </c>
      <c r="AC211" s="10">
        <f>$C211/'yearly data'!$D$19*'yearly data'!AI$19</f>
        <v>17.682342931679983</v>
      </c>
      <c r="AD211" s="10">
        <f>$C211/'yearly data'!$D$19*'yearly data'!AJ$19</f>
        <v>58.119969673278447</v>
      </c>
      <c r="AE211" s="10">
        <f>$C211/'yearly data'!$D$19*'yearly data'!AK$19</f>
        <v>26.153986352975302</v>
      </c>
      <c r="AF211" s="10">
        <f>$C211/'yearly data'!$D$19*'yearly data'!AL$19</f>
        <v>12370.696312502496</v>
      </c>
      <c r="AG211" s="10">
        <f>$C211/'yearly data'!$D$19*'yearly data'!AM$19</f>
        <v>12489.789878491913</v>
      </c>
      <c r="AH211" s="10">
        <f>$C211/'yearly data'!$D$19*'yearly data'!AN$19</f>
        <v>2.3069157193393601</v>
      </c>
      <c r="AI211" s="10">
        <f>$C211/'yearly data'!$D$19*'yearly data'!AO$19</f>
        <v>1.2457344884432544</v>
      </c>
      <c r="AJ211" s="10">
        <f>$C211/'yearly data'!$D$19*'yearly data'!AP$19</f>
        <v>0.6920747158018079</v>
      </c>
      <c r="AK211" s="10">
        <f>$C211/'yearly data'!$D$19*'yearly data'!AQ$19</f>
        <v>0.85072307258029545</v>
      </c>
      <c r="AL211" s="10">
        <f>$C211/'yearly data'!$D$19*'yearly data'!AR$19</f>
        <v>0.46789768991916253</v>
      </c>
      <c r="AM211" s="10">
        <f>$C211/'yearly data'!$D$19*'yearly data'!AS$19</f>
        <v>0.18715907596766504</v>
      </c>
      <c r="AN211" s="10">
        <f>$C211/'yearly data'!$D$19*'yearly data'!AT$19</f>
        <v>0.88413886173750356</v>
      </c>
      <c r="AO211" s="10">
        <f>$C211/'yearly data'!$D$19*'yearly data'!AU$19</f>
        <v>3.1576387919196556</v>
      </c>
      <c r="AP211" s="10">
        <f>$C211/'yearly data'!$D$19*'yearly data'!AV$19</f>
        <v>0.31678576876863862</v>
      </c>
      <c r="AQ211" s="10">
        <f>$C211/'yearly data'!$D$19*'yearly data'!AW$19</f>
        <v>0.5007258925697835</v>
      </c>
      <c r="AR211" s="10">
        <f>$C211/'yearly data'!$D$19*'yearly data'!AX$19</f>
        <v>0.68211129242924595</v>
      </c>
      <c r="AS211" s="10">
        <f>$C211/'yearly data'!$D$19*'yearly data'!AY$19</f>
        <v>0.3397782842437817</v>
      </c>
      <c r="AT211" s="10">
        <f>$C211/'yearly data'!$D$19*'yearly data'!AZ$19</f>
        <v>1.0218895766730276</v>
      </c>
      <c r="AU211" s="10">
        <f>$C211/'yearly data'!$D$19*'yearly data'!BA$19</f>
        <v>0.3474424560688294</v>
      </c>
      <c r="AV211" s="10">
        <f>$C211/'yearly data'!$D$19*'yearly data'!BB$19</f>
        <v>9.7718190769358282E-2</v>
      </c>
      <c r="AW211" s="10">
        <f>$C211/'yearly data'!$D$19*'yearly data'!BC$19</f>
        <v>2.7361093415420319E-2</v>
      </c>
      <c r="AX211" s="10">
        <f>$C211/'yearly data'!$D$19*'yearly data'!BD$19</f>
        <v>0.39087276307743313</v>
      </c>
    </row>
    <row r="212" spans="1:50">
      <c r="A212" s="11" t="s">
        <v>85</v>
      </c>
      <c r="B212" s="5" t="s">
        <v>17</v>
      </c>
      <c r="C212" s="9">
        <f>'yearly data'!$G$19/3</f>
        <v>87.942236285738304</v>
      </c>
      <c r="D212" s="10">
        <f>$C212/'yearly data'!$D$19*'yearly data'!J$19</f>
        <v>5435.1586806986115</v>
      </c>
      <c r="E212" s="10">
        <f>$C212/'yearly data'!$D$19*'yearly data'!K$19</f>
        <v>3913.3140319537465</v>
      </c>
      <c r="F212" s="10">
        <f>$C212/'yearly data'!$D$19*'yearly data'!L$19</f>
        <v>1645.1426073962875</v>
      </c>
      <c r="G212" s="10">
        <f>$C212/'yearly data'!$D$19*'yearly data'!M$19</f>
        <v>7080.3012880949</v>
      </c>
      <c r="H212" s="10">
        <f>$C212/'yearly data'!$D$19*'yearly data'!N$19</f>
        <v>977.58134679172542</v>
      </c>
      <c r="I212" s="10">
        <f>$C212/'yearly data'!$D$19*'yearly data'!O$19</f>
        <v>799.96422376626981</v>
      </c>
      <c r="J212" s="10">
        <f>$C212/'yearly data'!$D$19*'yearly data'!P$19</f>
        <v>2152.4486987690425</v>
      </c>
      <c r="K212" s="10">
        <f>$C212/'yearly data'!$D$19*'yearly data'!Q$19</f>
        <v>20952.802324444849</v>
      </c>
      <c r="L212" s="10">
        <f>$C212/'yearly data'!$D$19*'yearly data'!R$19</f>
        <v>458.76242851198407</v>
      </c>
      <c r="M212" s="10">
        <f>$C212/'yearly data'!$D$19*'yearly data'!S$19</f>
        <v>483.33421516732648</v>
      </c>
      <c r="N212" s="10">
        <f>$C212/'yearly data'!$D$19*'yearly data'!T$19</f>
        <v>1817.0987572670997</v>
      </c>
      <c r="O212" s="10">
        <f>$C212/'yearly data'!$D$19*'yearly data'!U$19</f>
        <v>752.25225493833454</v>
      </c>
      <c r="P212" s="10">
        <f>$C212/'yearly data'!$D$19*'yearly data'!V$19</f>
        <v>35.214743409953535</v>
      </c>
      <c r="Q212" s="10">
        <f>$C212/'yearly data'!$D$19*'yearly data'!W$19</f>
        <v>1928.3848725918335</v>
      </c>
      <c r="R212" s="10">
        <f>$C212/'yearly data'!$D$19*'yearly data'!X$19</f>
        <v>0</v>
      </c>
      <c r="S212" s="10">
        <f>$C212/'yearly data'!$D$19*'yearly data'!Y$19</f>
        <v>1229.2083312768023</v>
      </c>
      <c r="T212" s="10">
        <f>$C212/'yearly data'!$D$19*'yearly data'!Z$19</f>
        <v>436.41576425268653</v>
      </c>
      <c r="U212" s="10">
        <f>$C212/'yearly data'!$D$19*'yearly data'!AA$19</f>
        <v>154.79325727190817</v>
      </c>
      <c r="V212" s="10">
        <f>$C212/'yearly data'!$D$19*'yearly data'!AB$19</f>
        <v>509.47940332085244</v>
      </c>
      <c r="W212" s="10">
        <f>$C212/'yearly data'!$D$19*'yearly data'!AC$19</f>
        <v>0</v>
      </c>
      <c r="X212" s="10">
        <f>$C212/'yearly data'!$D$19*'yearly data'!AD$19</f>
        <v>9159.0264463008716</v>
      </c>
      <c r="Y212" s="10">
        <f>$C212/'yearly data'!$D$19*'yearly data'!AE$19</f>
        <v>829.42255372273007</v>
      </c>
      <c r="Z212" s="10">
        <f>$C212/'yearly data'!$D$19*'yearly data'!AF$19</f>
        <v>38746.195352477233</v>
      </c>
      <c r="AA212" s="10">
        <f>$C212/'yearly data'!$D$19*'yearly data'!AG$19</f>
        <v>40523.740923035228</v>
      </c>
      <c r="AB212" s="10">
        <f>$C212/'yearly data'!$D$19*'yearly data'!AH$19</f>
        <v>65.082103218627921</v>
      </c>
      <c r="AC212" s="10">
        <f>$C212/'yearly data'!$D$19*'yearly data'!AI$19</f>
        <v>18.873809933402097</v>
      </c>
      <c r="AD212" s="10">
        <f>$C212/'yearly data'!$D$19*'yearly data'!AJ$19</f>
        <v>62.036194252473507</v>
      </c>
      <c r="AE212" s="10">
        <f>$C212/'yearly data'!$D$19*'yearly data'!AK$19</f>
        <v>27.91628741361308</v>
      </c>
      <c r="AF212" s="10">
        <f>$C212/'yearly data'!$D$19*'yearly data'!AL$19</f>
        <v>13204.25533245935</v>
      </c>
      <c r="AG212" s="10">
        <f>$C212/'yearly data'!$D$19*'yearly data'!AM$19</f>
        <v>13331.373629930449</v>
      </c>
      <c r="AH212" s="10">
        <f>$C212/'yearly data'!$D$19*'yearly data'!AN$19</f>
        <v>2.4623597103289487</v>
      </c>
      <c r="AI212" s="10">
        <f>$C212/'yearly data'!$D$19*'yearly data'!AO$19</f>
        <v>1.3296742435776321</v>
      </c>
      <c r="AJ212" s="10">
        <f>$C212/'yearly data'!$D$19*'yearly data'!AP$19</f>
        <v>0.73870791309868444</v>
      </c>
      <c r="AK212" s="10">
        <f>$C212/'yearly data'!$D$19*'yearly data'!AQ$19</f>
        <v>0.9080462719153265</v>
      </c>
      <c r="AL212" s="10">
        <f>$C212/'yearly data'!$D$19*'yearly data'!AR$19</f>
        <v>0.4994254495534296</v>
      </c>
      <c r="AM212" s="10">
        <f>$C212/'yearly data'!$D$19*'yearly data'!AS$19</f>
        <v>0.19977017982137185</v>
      </c>
      <c r="AN212" s="10">
        <f>$C212/'yearly data'!$D$19*'yearly data'!AT$19</f>
        <v>0.94371367502839698</v>
      </c>
      <c r="AO212" s="10">
        <f>$C212/'yearly data'!$D$19*'yearly data'!AU$19</f>
        <v>3.3704059822442751</v>
      </c>
      <c r="AP212" s="10">
        <f>$C212/'yearly data'!$D$19*'yearly data'!AV$19</f>
        <v>0.3381313444969985</v>
      </c>
      <c r="AQ212" s="10">
        <f>$C212/'yearly data'!$D$19*'yearly data'!AW$19</f>
        <v>0.5344656735597717</v>
      </c>
      <c r="AR212" s="10">
        <f>$C212/'yearly data'!$D$19*'yearly data'!AX$19</f>
        <v>0.72807313694111764</v>
      </c>
      <c r="AS212" s="10">
        <f>$C212/'yearly data'!$D$19*'yearly data'!AY$19</f>
        <v>0.3626731356298451</v>
      </c>
      <c r="AT212" s="10">
        <f>$C212/'yearly data'!$D$19*'yearly data'!AZ$19</f>
        <v>1.0907462725709627</v>
      </c>
      <c r="AU212" s="10">
        <f>$C212/'yearly data'!$D$19*'yearly data'!BA$19</f>
        <v>0.3708537326741273</v>
      </c>
      <c r="AV212" s="10">
        <f>$C212/'yearly data'!$D$19*'yearly data'!BB$19</f>
        <v>0.10430261231459832</v>
      </c>
      <c r="AW212" s="10">
        <f>$C212/'yearly data'!$D$19*'yearly data'!BC$19</f>
        <v>2.920473144808753E-2</v>
      </c>
      <c r="AX212" s="10">
        <f>$C212/'yearly data'!$D$19*'yearly data'!BD$19</f>
        <v>0.41721044925839329</v>
      </c>
    </row>
    <row r="213" spans="1:50">
      <c r="A213" s="11" t="s">
        <v>86</v>
      </c>
      <c r="B213" s="5" t="s">
        <v>17</v>
      </c>
      <c r="C213" s="9">
        <f>'yearly data'!$G$19/3</f>
        <v>87.942236285738304</v>
      </c>
      <c r="D213" s="10">
        <f>$C213/'yearly data'!$D$19*'yearly data'!J$19</f>
        <v>5435.1586806986115</v>
      </c>
      <c r="E213" s="10">
        <f>$C213/'yearly data'!$D$19*'yearly data'!K$19</f>
        <v>3913.3140319537465</v>
      </c>
      <c r="F213" s="10">
        <f>$C213/'yearly data'!$D$19*'yearly data'!L$19</f>
        <v>1645.1426073962875</v>
      </c>
      <c r="G213" s="10">
        <f>$C213/'yearly data'!$D$19*'yearly data'!M$19</f>
        <v>7080.3012880949</v>
      </c>
      <c r="H213" s="10">
        <f>$C213/'yearly data'!$D$19*'yearly data'!N$19</f>
        <v>977.58134679172542</v>
      </c>
      <c r="I213" s="10">
        <f>$C213/'yearly data'!$D$19*'yearly data'!O$19</f>
        <v>799.96422376626981</v>
      </c>
      <c r="J213" s="10">
        <f>$C213/'yearly data'!$D$19*'yearly data'!P$19</f>
        <v>2152.4486987690425</v>
      </c>
      <c r="K213" s="10">
        <f>$C213/'yearly data'!$D$19*'yearly data'!Q$19</f>
        <v>20952.802324444849</v>
      </c>
      <c r="L213" s="10">
        <f>$C213/'yearly data'!$D$19*'yearly data'!R$19</f>
        <v>458.76242851198407</v>
      </c>
      <c r="M213" s="10">
        <f>$C213/'yearly data'!$D$19*'yearly data'!S$19</f>
        <v>483.33421516732648</v>
      </c>
      <c r="N213" s="10">
        <f>$C213/'yearly data'!$D$19*'yearly data'!T$19</f>
        <v>1817.0987572670997</v>
      </c>
      <c r="O213" s="10">
        <f>$C213/'yearly data'!$D$19*'yearly data'!U$19</f>
        <v>752.25225493833454</v>
      </c>
      <c r="P213" s="10">
        <f>$C213/'yearly data'!$D$19*'yearly data'!V$19</f>
        <v>35.214743409953535</v>
      </c>
      <c r="Q213" s="10">
        <f>$C213/'yearly data'!$D$19*'yearly data'!W$19</f>
        <v>1928.3848725918335</v>
      </c>
      <c r="R213" s="10">
        <f>$C213/'yearly data'!$D$19*'yearly data'!X$19</f>
        <v>0</v>
      </c>
      <c r="S213" s="10">
        <f>$C213/'yearly data'!$D$19*'yearly data'!Y$19</f>
        <v>1229.2083312768023</v>
      </c>
      <c r="T213" s="10">
        <f>$C213/'yearly data'!$D$19*'yearly data'!Z$19</f>
        <v>436.41576425268653</v>
      </c>
      <c r="U213" s="10">
        <f>$C213/'yearly data'!$D$19*'yearly data'!AA$19</f>
        <v>154.79325727190817</v>
      </c>
      <c r="V213" s="10">
        <f>$C213/'yearly data'!$D$19*'yearly data'!AB$19</f>
        <v>509.47940332085244</v>
      </c>
      <c r="W213" s="10">
        <f>$C213/'yearly data'!$D$19*'yearly data'!AC$19</f>
        <v>0</v>
      </c>
      <c r="X213" s="10">
        <f>$C213/'yearly data'!$D$19*'yearly data'!AD$19</f>
        <v>9159.0264463008716</v>
      </c>
      <c r="Y213" s="10">
        <f>$C213/'yearly data'!$D$19*'yearly data'!AE$19</f>
        <v>829.42255372273007</v>
      </c>
      <c r="Z213" s="10">
        <f>$C213/'yearly data'!$D$19*'yearly data'!AF$19</f>
        <v>38746.195352477233</v>
      </c>
      <c r="AA213" s="10">
        <f>$C213/'yearly data'!$D$19*'yearly data'!AG$19</f>
        <v>40523.740923035228</v>
      </c>
      <c r="AB213" s="10">
        <f>$C213/'yearly data'!$D$19*'yearly data'!AH$19</f>
        <v>65.082103218627921</v>
      </c>
      <c r="AC213" s="10">
        <f>$C213/'yearly data'!$D$19*'yearly data'!AI$19</f>
        <v>18.873809933402097</v>
      </c>
      <c r="AD213" s="10">
        <f>$C213/'yearly data'!$D$19*'yearly data'!AJ$19</f>
        <v>62.036194252473507</v>
      </c>
      <c r="AE213" s="10">
        <f>$C213/'yearly data'!$D$19*'yearly data'!AK$19</f>
        <v>27.91628741361308</v>
      </c>
      <c r="AF213" s="10">
        <f>$C213/'yearly data'!$D$19*'yearly data'!AL$19</f>
        <v>13204.25533245935</v>
      </c>
      <c r="AG213" s="10">
        <f>$C213/'yearly data'!$D$19*'yearly data'!AM$19</f>
        <v>13331.373629930449</v>
      </c>
      <c r="AH213" s="10">
        <f>$C213/'yearly data'!$D$19*'yearly data'!AN$19</f>
        <v>2.4623597103289487</v>
      </c>
      <c r="AI213" s="10">
        <f>$C213/'yearly data'!$D$19*'yearly data'!AO$19</f>
        <v>1.3296742435776321</v>
      </c>
      <c r="AJ213" s="10">
        <f>$C213/'yearly data'!$D$19*'yearly data'!AP$19</f>
        <v>0.73870791309868444</v>
      </c>
      <c r="AK213" s="10">
        <f>$C213/'yearly data'!$D$19*'yearly data'!AQ$19</f>
        <v>0.9080462719153265</v>
      </c>
      <c r="AL213" s="10">
        <f>$C213/'yearly data'!$D$19*'yearly data'!AR$19</f>
        <v>0.4994254495534296</v>
      </c>
      <c r="AM213" s="10">
        <f>$C213/'yearly data'!$D$19*'yearly data'!AS$19</f>
        <v>0.19977017982137185</v>
      </c>
      <c r="AN213" s="10">
        <f>$C213/'yearly data'!$D$19*'yearly data'!AT$19</f>
        <v>0.94371367502839698</v>
      </c>
      <c r="AO213" s="10">
        <f>$C213/'yearly data'!$D$19*'yearly data'!AU$19</f>
        <v>3.3704059822442751</v>
      </c>
      <c r="AP213" s="10">
        <f>$C213/'yearly data'!$D$19*'yearly data'!AV$19</f>
        <v>0.3381313444969985</v>
      </c>
      <c r="AQ213" s="10">
        <f>$C213/'yearly data'!$D$19*'yearly data'!AW$19</f>
        <v>0.5344656735597717</v>
      </c>
      <c r="AR213" s="10">
        <f>$C213/'yearly data'!$D$19*'yearly data'!AX$19</f>
        <v>0.72807313694111764</v>
      </c>
      <c r="AS213" s="10">
        <f>$C213/'yearly data'!$D$19*'yearly data'!AY$19</f>
        <v>0.3626731356298451</v>
      </c>
      <c r="AT213" s="10">
        <f>$C213/'yearly data'!$D$19*'yearly data'!AZ$19</f>
        <v>1.0907462725709627</v>
      </c>
      <c r="AU213" s="10">
        <f>$C213/'yearly data'!$D$19*'yearly data'!BA$19</f>
        <v>0.3708537326741273</v>
      </c>
      <c r="AV213" s="10">
        <f>$C213/'yearly data'!$D$19*'yearly data'!BB$19</f>
        <v>0.10430261231459832</v>
      </c>
      <c r="AW213" s="10">
        <f>$C213/'yearly data'!$D$19*'yearly data'!BC$19</f>
        <v>2.920473144808753E-2</v>
      </c>
      <c r="AX213" s="10">
        <f>$C213/'yearly data'!$D$19*'yearly data'!BD$19</f>
        <v>0.41721044925839329</v>
      </c>
    </row>
    <row r="214" spans="1:50">
      <c r="A214" s="11" t="s">
        <v>87</v>
      </c>
      <c r="B214" s="5" t="s">
        <v>17</v>
      </c>
      <c r="C214" s="9">
        <f>'yearly data'!$G$19/3</f>
        <v>87.942236285738304</v>
      </c>
      <c r="D214" s="10">
        <f>$C214/'yearly data'!$D$19*'yearly data'!J$19</f>
        <v>5435.1586806986115</v>
      </c>
      <c r="E214" s="10">
        <f>$C214/'yearly data'!$D$19*'yearly data'!K$19</f>
        <v>3913.3140319537465</v>
      </c>
      <c r="F214" s="10">
        <f>$C214/'yearly data'!$D$19*'yearly data'!L$19</f>
        <v>1645.1426073962875</v>
      </c>
      <c r="G214" s="10">
        <f>$C214/'yearly data'!$D$19*'yearly data'!M$19</f>
        <v>7080.3012880949</v>
      </c>
      <c r="H214" s="10">
        <f>$C214/'yearly data'!$D$19*'yearly data'!N$19</f>
        <v>977.58134679172542</v>
      </c>
      <c r="I214" s="10">
        <f>$C214/'yearly data'!$D$19*'yearly data'!O$19</f>
        <v>799.96422376626981</v>
      </c>
      <c r="J214" s="10">
        <f>$C214/'yearly data'!$D$19*'yearly data'!P$19</f>
        <v>2152.4486987690425</v>
      </c>
      <c r="K214" s="10">
        <f>$C214/'yearly data'!$D$19*'yearly data'!Q$19</f>
        <v>20952.802324444849</v>
      </c>
      <c r="L214" s="10">
        <f>$C214/'yearly data'!$D$19*'yearly data'!R$19</f>
        <v>458.76242851198407</v>
      </c>
      <c r="M214" s="10">
        <f>$C214/'yearly data'!$D$19*'yearly data'!S$19</f>
        <v>483.33421516732648</v>
      </c>
      <c r="N214" s="10">
        <f>$C214/'yearly data'!$D$19*'yearly data'!T$19</f>
        <v>1817.0987572670997</v>
      </c>
      <c r="O214" s="10">
        <f>$C214/'yearly data'!$D$19*'yearly data'!U$19</f>
        <v>752.25225493833454</v>
      </c>
      <c r="P214" s="10">
        <f>$C214/'yearly data'!$D$19*'yearly data'!V$19</f>
        <v>35.214743409953535</v>
      </c>
      <c r="Q214" s="10">
        <f>$C214/'yearly data'!$D$19*'yearly data'!W$19</f>
        <v>1928.3848725918335</v>
      </c>
      <c r="R214" s="10">
        <f>$C214/'yearly data'!$D$19*'yearly data'!X$19</f>
        <v>0</v>
      </c>
      <c r="S214" s="10">
        <f>$C214/'yearly data'!$D$19*'yearly data'!Y$19</f>
        <v>1229.2083312768023</v>
      </c>
      <c r="T214" s="10">
        <f>$C214/'yearly data'!$D$19*'yearly data'!Z$19</f>
        <v>436.41576425268653</v>
      </c>
      <c r="U214" s="10">
        <f>$C214/'yearly data'!$D$19*'yearly data'!AA$19</f>
        <v>154.79325727190817</v>
      </c>
      <c r="V214" s="10">
        <f>$C214/'yearly data'!$D$19*'yearly data'!AB$19</f>
        <v>509.47940332085244</v>
      </c>
      <c r="W214" s="10">
        <f>$C214/'yearly data'!$D$19*'yearly data'!AC$19</f>
        <v>0</v>
      </c>
      <c r="X214" s="10">
        <f>$C214/'yearly data'!$D$19*'yearly data'!AD$19</f>
        <v>9159.0264463008716</v>
      </c>
      <c r="Y214" s="10">
        <f>$C214/'yearly data'!$D$19*'yearly data'!AE$19</f>
        <v>829.42255372273007</v>
      </c>
      <c r="Z214" s="10">
        <f>$C214/'yearly data'!$D$19*'yearly data'!AF$19</f>
        <v>38746.195352477233</v>
      </c>
      <c r="AA214" s="10">
        <f>$C214/'yearly data'!$D$19*'yearly data'!AG$19</f>
        <v>40523.740923035228</v>
      </c>
      <c r="AB214" s="10">
        <f>$C214/'yearly data'!$D$19*'yearly data'!AH$19</f>
        <v>65.082103218627921</v>
      </c>
      <c r="AC214" s="10">
        <f>$C214/'yearly data'!$D$19*'yearly data'!AI$19</f>
        <v>18.873809933402097</v>
      </c>
      <c r="AD214" s="10">
        <f>$C214/'yearly data'!$D$19*'yearly data'!AJ$19</f>
        <v>62.036194252473507</v>
      </c>
      <c r="AE214" s="10">
        <f>$C214/'yearly data'!$D$19*'yearly data'!AK$19</f>
        <v>27.91628741361308</v>
      </c>
      <c r="AF214" s="10">
        <f>$C214/'yearly data'!$D$19*'yearly data'!AL$19</f>
        <v>13204.25533245935</v>
      </c>
      <c r="AG214" s="10">
        <f>$C214/'yearly data'!$D$19*'yearly data'!AM$19</f>
        <v>13331.373629930449</v>
      </c>
      <c r="AH214" s="10">
        <f>$C214/'yearly data'!$D$19*'yearly data'!AN$19</f>
        <v>2.4623597103289487</v>
      </c>
      <c r="AI214" s="10">
        <f>$C214/'yearly data'!$D$19*'yearly data'!AO$19</f>
        <v>1.3296742435776321</v>
      </c>
      <c r="AJ214" s="10">
        <f>$C214/'yearly data'!$D$19*'yearly data'!AP$19</f>
        <v>0.73870791309868444</v>
      </c>
      <c r="AK214" s="10">
        <f>$C214/'yearly data'!$D$19*'yearly data'!AQ$19</f>
        <v>0.9080462719153265</v>
      </c>
      <c r="AL214" s="10">
        <f>$C214/'yearly data'!$D$19*'yearly data'!AR$19</f>
        <v>0.4994254495534296</v>
      </c>
      <c r="AM214" s="10">
        <f>$C214/'yearly data'!$D$19*'yearly data'!AS$19</f>
        <v>0.19977017982137185</v>
      </c>
      <c r="AN214" s="10">
        <f>$C214/'yearly data'!$D$19*'yearly data'!AT$19</f>
        <v>0.94371367502839698</v>
      </c>
      <c r="AO214" s="10">
        <f>$C214/'yearly data'!$D$19*'yearly data'!AU$19</f>
        <v>3.3704059822442751</v>
      </c>
      <c r="AP214" s="10">
        <f>$C214/'yearly data'!$D$19*'yearly data'!AV$19</f>
        <v>0.3381313444969985</v>
      </c>
      <c r="AQ214" s="10">
        <f>$C214/'yearly data'!$D$19*'yearly data'!AW$19</f>
        <v>0.5344656735597717</v>
      </c>
      <c r="AR214" s="10">
        <f>$C214/'yearly data'!$D$19*'yearly data'!AX$19</f>
        <v>0.72807313694111764</v>
      </c>
      <c r="AS214" s="10">
        <f>$C214/'yearly data'!$D$19*'yearly data'!AY$19</f>
        <v>0.3626731356298451</v>
      </c>
      <c r="AT214" s="10">
        <f>$C214/'yearly data'!$D$19*'yearly data'!AZ$19</f>
        <v>1.0907462725709627</v>
      </c>
      <c r="AU214" s="10">
        <f>$C214/'yearly data'!$D$19*'yearly data'!BA$19</f>
        <v>0.3708537326741273</v>
      </c>
      <c r="AV214" s="10">
        <f>$C214/'yearly data'!$D$19*'yearly data'!BB$19</f>
        <v>0.10430261231459832</v>
      </c>
      <c r="AW214" s="10">
        <f>$C214/'yearly data'!$D$19*'yearly data'!BC$19</f>
        <v>2.920473144808753E-2</v>
      </c>
      <c r="AX214" s="10">
        <f>$C214/'yearly data'!$D$19*'yearly data'!BD$19</f>
        <v>0.41721044925839329</v>
      </c>
    </row>
    <row r="215" spans="1:50">
      <c r="A215" s="11" t="s">
        <v>88</v>
      </c>
      <c r="B215" s="5" t="s">
        <v>17</v>
      </c>
      <c r="C215" s="9">
        <f>'yearly data'!$H$19/3</f>
        <v>90.791961393781563</v>
      </c>
      <c r="D215" s="10">
        <f>$C215/'yearly data'!$D$19*'yearly data'!J$19</f>
        <v>5611.2823365522208</v>
      </c>
      <c r="E215" s="10">
        <f>$C215/'yearly data'!$D$19*'yearly data'!K$19</f>
        <v>4040.1230570993248</v>
      </c>
      <c r="F215" s="10">
        <f>$C215/'yearly data'!$D$19*'yearly data'!L$19</f>
        <v>1698.4526480845436</v>
      </c>
      <c r="G215" s="10">
        <f>$C215/'yearly data'!$D$19*'yearly data'!M$19</f>
        <v>7309.7349846367651</v>
      </c>
      <c r="H215" s="10">
        <f>$C215/'yearly data'!$D$19*'yearly data'!N$19</f>
        <v>1009.25939168537</v>
      </c>
      <c r="I215" s="10">
        <f>$C215/'yearly data'!$D$19*'yearly data'!O$19</f>
        <v>825.88667275421733</v>
      </c>
      <c r="J215" s="10">
        <f>$C215/'yearly data'!$D$19*'yearly data'!P$19</f>
        <v>2222.197744958034</v>
      </c>
      <c r="K215" s="10">
        <f>$C215/'yearly data'!$D$19*'yearly data'!Q$19</f>
        <v>21631.767624733908</v>
      </c>
      <c r="L215" s="10">
        <f>$C215/'yearly data'!$D$19*'yearly data'!R$19</f>
        <v>473.62840038595056</v>
      </c>
      <c r="M215" s="10">
        <f>$C215/'yearly data'!$D$19*'yearly data'!S$19</f>
        <v>498.99642375687631</v>
      </c>
      <c r="N215" s="10">
        <f>$C215/'yearly data'!$D$19*'yearly data'!T$19</f>
        <v>1875.9809527977361</v>
      </c>
      <c r="O215" s="10">
        <f>$C215/'yearly data'!$D$19*'yearly data'!U$19</f>
        <v>776.6286209374282</v>
      </c>
      <c r="P215" s="10">
        <f>$C215/'yearly data'!$D$19*'yearly data'!V$19</f>
        <v>36.355859928102845</v>
      </c>
      <c r="Q215" s="10">
        <f>$C215/'yearly data'!$D$19*'yearly data'!W$19</f>
        <v>1990.8732402010041</v>
      </c>
      <c r="R215" s="10">
        <f>$C215/'yearly data'!$D$19*'yearly data'!X$19</f>
        <v>0</v>
      </c>
      <c r="S215" s="10">
        <f>$C215/'yearly data'!$D$19*'yearly data'!Y$19</f>
        <v>1269.0402253995985</v>
      </c>
      <c r="T215" s="10">
        <f>$C215/'yearly data'!$D$19*'yearly data'!Z$19</f>
        <v>450.55760341283593</v>
      </c>
      <c r="U215" s="10">
        <f>$C215/'yearly data'!$D$19*'yearly data'!AA$19</f>
        <v>159.80925698301735</v>
      </c>
      <c r="V215" s="10">
        <f>$C215/'yearly data'!$D$19*'yearly data'!AB$19</f>
        <v>525.98883393115614</v>
      </c>
      <c r="W215" s="10">
        <f>$C215/'yearly data'!$D$19*'yearly data'!AC$19</f>
        <v>0</v>
      </c>
      <c r="X215" s="10">
        <f>$C215/'yearly data'!$D$19*'yearly data'!AD$19</f>
        <v>9455.8202137967364</v>
      </c>
      <c r="Y215" s="10">
        <f>$C215/'yearly data'!$D$19*'yearly data'!AE$19</f>
        <v>856.29958546935552</v>
      </c>
      <c r="Z215" s="10">
        <f>$C215/'yearly data'!$D$19*'yearly data'!AF$19</f>
        <v>40001.7468417337</v>
      </c>
      <c r="AA215" s="10">
        <f>$C215/'yearly data'!$D$19*'yearly data'!AG$19</f>
        <v>41836.892906173292</v>
      </c>
      <c r="AB215" s="10">
        <f>$C215/'yearly data'!$D$19*'yearly data'!AH$19</f>
        <v>67.191056907544564</v>
      </c>
      <c r="AC215" s="10">
        <f>$C215/'yearly data'!$D$19*'yearly data'!AI$19</f>
        <v>19.485406503187924</v>
      </c>
      <c r="AD215" s="10">
        <f>$C215/'yearly data'!$D$19*'yearly data'!AJ$19</f>
        <v>64.046446752697818</v>
      </c>
      <c r="AE215" s="10">
        <f>$C215/'yearly data'!$D$19*'yearly data'!AK$19</f>
        <v>28.82090103871402</v>
      </c>
      <c r="AF215" s="10">
        <f>$C215/'yearly data'!$D$19*'yearly data'!AL$19</f>
        <v>13632.132761362369</v>
      </c>
      <c r="AG215" s="10">
        <f>$C215/'yearly data'!$D$19*'yearly data'!AM$19</f>
        <v>13763.37026502261</v>
      </c>
      <c r="AH215" s="10">
        <f>$C215/'yearly data'!$D$19*'yearly data'!AN$19</f>
        <v>2.5421512711070831</v>
      </c>
      <c r="AI215" s="10">
        <f>$C215/'yearly data'!$D$19*'yearly data'!AO$19</f>
        <v>1.3727616863978247</v>
      </c>
      <c r="AJ215" s="10">
        <f>$C215/'yearly data'!$D$19*'yearly data'!AP$19</f>
        <v>0.76264538133212478</v>
      </c>
      <c r="AK215" s="10">
        <f>$C215/'yearly data'!$D$19*'yearly data'!AQ$19</f>
        <v>0.93747106675377467</v>
      </c>
      <c r="AL215" s="10">
        <f>$C215/'yearly data'!$D$19*'yearly data'!AR$19</f>
        <v>0.51560908671457606</v>
      </c>
      <c r="AM215" s="10">
        <f>$C215/'yearly data'!$D$19*'yearly data'!AS$19</f>
        <v>0.20624363468583046</v>
      </c>
      <c r="AN215" s="10">
        <f>$C215/'yearly data'!$D$19*'yearly data'!AT$19</f>
        <v>0.97429425460104002</v>
      </c>
      <c r="AO215" s="10">
        <f>$C215/'yearly data'!$D$19*'yearly data'!AU$19</f>
        <v>3.4796223378608575</v>
      </c>
      <c r="AP215" s="10">
        <f>$C215/'yearly data'!$D$19*'yearly data'!AV$19</f>
        <v>0.34908832515756177</v>
      </c>
      <c r="AQ215" s="10">
        <f>$C215/'yearly data'!$D$19*'yearly data'!AW$19</f>
        <v>0.55178477202324272</v>
      </c>
      <c r="AR215" s="10">
        <f>$C215/'yearly data'!$D$19*'yearly data'!AX$19</f>
        <v>0.75166599046023375</v>
      </c>
      <c r="AS215" s="10">
        <f>$C215/'yearly data'!$D$19*'yearly data'!AY$19</f>
        <v>0.37442538101577183</v>
      </c>
      <c r="AT215" s="10">
        <f>$C215/'yearly data'!$D$19*'yearly data'!AZ$19</f>
        <v>1.1260913714760055</v>
      </c>
      <c r="AU215" s="10">
        <f>$C215/'yearly data'!$D$19*'yearly data'!BA$19</f>
        <v>0.38287106630184187</v>
      </c>
      <c r="AV215" s="10">
        <f>$C215/'yearly data'!$D$19*'yearly data'!BB$19</f>
        <v>0.10768248739739304</v>
      </c>
      <c r="AW215" s="10">
        <f>$C215/'yearly data'!$D$19*'yearly data'!BC$19</f>
        <v>3.0151096471270053E-2</v>
      </c>
      <c r="AX215" s="10">
        <f>$C215/'yearly data'!$D$19*'yearly data'!BD$19</f>
        <v>0.43072994958957217</v>
      </c>
    </row>
    <row r="216" spans="1:50">
      <c r="A216" s="11" t="s">
        <v>89</v>
      </c>
      <c r="B216" s="5" t="s">
        <v>17</v>
      </c>
      <c r="C216" s="9">
        <f>'yearly data'!$H$19/3</f>
        <v>90.791961393781563</v>
      </c>
      <c r="D216" s="10">
        <f>$C216/'yearly data'!$D$19*'yearly data'!J$19</f>
        <v>5611.2823365522208</v>
      </c>
      <c r="E216" s="10">
        <f>$C216/'yearly data'!$D$19*'yearly data'!K$19</f>
        <v>4040.1230570993248</v>
      </c>
      <c r="F216" s="10">
        <f>$C216/'yearly data'!$D$19*'yearly data'!L$19</f>
        <v>1698.4526480845436</v>
      </c>
      <c r="G216" s="10">
        <f>$C216/'yearly data'!$D$19*'yearly data'!M$19</f>
        <v>7309.7349846367651</v>
      </c>
      <c r="H216" s="10">
        <f>$C216/'yearly data'!$D$19*'yearly data'!N$19</f>
        <v>1009.25939168537</v>
      </c>
      <c r="I216" s="10">
        <f>$C216/'yearly data'!$D$19*'yearly data'!O$19</f>
        <v>825.88667275421733</v>
      </c>
      <c r="J216" s="10">
        <f>$C216/'yearly data'!$D$19*'yearly data'!P$19</f>
        <v>2222.197744958034</v>
      </c>
      <c r="K216" s="10">
        <f>$C216/'yearly data'!$D$19*'yearly data'!Q$19</f>
        <v>21631.767624733908</v>
      </c>
      <c r="L216" s="10">
        <f>$C216/'yearly data'!$D$19*'yearly data'!R$19</f>
        <v>473.62840038595056</v>
      </c>
      <c r="M216" s="10">
        <f>$C216/'yearly data'!$D$19*'yearly data'!S$19</f>
        <v>498.99642375687631</v>
      </c>
      <c r="N216" s="10">
        <f>$C216/'yearly data'!$D$19*'yearly data'!T$19</f>
        <v>1875.9809527977361</v>
      </c>
      <c r="O216" s="10">
        <f>$C216/'yearly data'!$D$19*'yearly data'!U$19</f>
        <v>776.6286209374282</v>
      </c>
      <c r="P216" s="10">
        <f>$C216/'yearly data'!$D$19*'yearly data'!V$19</f>
        <v>36.355859928102845</v>
      </c>
      <c r="Q216" s="10">
        <f>$C216/'yearly data'!$D$19*'yearly data'!W$19</f>
        <v>1990.8732402010041</v>
      </c>
      <c r="R216" s="10">
        <f>$C216/'yearly data'!$D$19*'yearly data'!X$19</f>
        <v>0</v>
      </c>
      <c r="S216" s="10">
        <f>$C216/'yearly data'!$D$19*'yearly data'!Y$19</f>
        <v>1269.0402253995985</v>
      </c>
      <c r="T216" s="10">
        <f>$C216/'yearly data'!$D$19*'yearly data'!Z$19</f>
        <v>450.55760341283593</v>
      </c>
      <c r="U216" s="10">
        <f>$C216/'yearly data'!$D$19*'yearly data'!AA$19</f>
        <v>159.80925698301735</v>
      </c>
      <c r="V216" s="10">
        <f>$C216/'yearly data'!$D$19*'yearly data'!AB$19</f>
        <v>525.98883393115614</v>
      </c>
      <c r="W216" s="10">
        <f>$C216/'yearly data'!$D$19*'yearly data'!AC$19</f>
        <v>0</v>
      </c>
      <c r="X216" s="10">
        <f>$C216/'yearly data'!$D$19*'yearly data'!AD$19</f>
        <v>9455.8202137967364</v>
      </c>
      <c r="Y216" s="10">
        <f>$C216/'yearly data'!$D$19*'yearly data'!AE$19</f>
        <v>856.29958546935552</v>
      </c>
      <c r="Z216" s="10">
        <f>$C216/'yearly data'!$D$19*'yearly data'!AF$19</f>
        <v>40001.7468417337</v>
      </c>
      <c r="AA216" s="10">
        <f>$C216/'yearly data'!$D$19*'yearly data'!AG$19</f>
        <v>41836.892906173292</v>
      </c>
      <c r="AB216" s="10">
        <f>$C216/'yearly data'!$D$19*'yearly data'!AH$19</f>
        <v>67.191056907544564</v>
      </c>
      <c r="AC216" s="10">
        <f>$C216/'yearly data'!$D$19*'yearly data'!AI$19</f>
        <v>19.485406503187924</v>
      </c>
      <c r="AD216" s="10">
        <f>$C216/'yearly data'!$D$19*'yearly data'!AJ$19</f>
        <v>64.046446752697818</v>
      </c>
      <c r="AE216" s="10">
        <f>$C216/'yearly data'!$D$19*'yearly data'!AK$19</f>
        <v>28.82090103871402</v>
      </c>
      <c r="AF216" s="10">
        <f>$C216/'yearly data'!$D$19*'yearly data'!AL$19</f>
        <v>13632.132761362369</v>
      </c>
      <c r="AG216" s="10">
        <f>$C216/'yearly data'!$D$19*'yearly data'!AM$19</f>
        <v>13763.37026502261</v>
      </c>
      <c r="AH216" s="10">
        <f>$C216/'yearly data'!$D$19*'yearly data'!AN$19</f>
        <v>2.5421512711070831</v>
      </c>
      <c r="AI216" s="10">
        <f>$C216/'yearly data'!$D$19*'yearly data'!AO$19</f>
        <v>1.3727616863978247</v>
      </c>
      <c r="AJ216" s="10">
        <f>$C216/'yearly data'!$D$19*'yearly data'!AP$19</f>
        <v>0.76264538133212478</v>
      </c>
      <c r="AK216" s="10">
        <f>$C216/'yearly data'!$D$19*'yearly data'!AQ$19</f>
        <v>0.93747106675377467</v>
      </c>
      <c r="AL216" s="10">
        <f>$C216/'yearly data'!$D$19*'yearly data'!AR$19</f>
        <v>0.51560908671457606</v>
      </c>
      <c r="AM216" s="10">
        <f>$C216/'yearly data'!$D$19*'yearly data'!AS$19</f>
        <v>0.20624363468583046</v>
      </c>
      <c r="AN216" s="10">
        <f>$C216/'yearly data'!$D$19*'yearly data'!AT$19</f>
        <v>0.97429425460104002</v>
      </c>
      <c r="AO216" s="10">
        <f>$C216/'yearly data'!$D$19*'yearly data'!AU$19</f>
        <v>3.4796223378608575</v>
      </c>
      <c r="AP216" s="10">
        <f>$C216/'yearly data'!$D$19*'yearly data'!AV$19</f>
        <v>0.34908832515756177</v>
      </c>
      <c r="AQ216" s="10">
        <f>$C216/'yearly data'!$D$19*'yearly data'!AW$19</f>
        <v>0.55178477202324272</v>
      </c>
      <c r="AR216" s="10">
        <f>$C216/'yearly data'!$D$19*'yearly data'!AX$19</f>
        <v>0.75166599046023375</v>
      </c>
      <c r="AS216" s="10">
        <f>$C216/'yearly data'!$D$19*'yearly data'!AY$19</f>
        <v>0.37442538101577183</v>
      </c>
      <c r="AT216" s="10">
        <f>$C216/'yearly data'!$D$19*'yearly data'!AZ$19</f>
        <v>1.1260913714760055</v>
      </c>
      <c r="AU216" s="10">
        <f>$C216/'yearly data'!$D$19*'yearly data'!BA$19</f>
        <v>0.38287106630184187</v>
      </c>
      <c r="AV216" s="10">
        <f>$C216/'yearly data'!$D$19*'yearly data'!BB$19</f>
        <v>0.10768248739739304</v>
      </c>
      <c r="AW216" s="10">
        <f>$C216/'yearly data'!$D$19*'yearly data'!BC$19</f>
        <v>3.0151096471270053E-2</v>
      </c>
      <c r="AX216" s="10">
        <f>$C216/'yearly data'!$D$19*'yearly data'!BD$19</f>
        <v>0.43072994958957217</v>
      </c>
    </row>
    <row r="217" spans="1:50">
      <c r="A217" s="11" t="s">
        <v>90</v>
      </c>
      <c r="B217" s="5" t="s">
        <v>17</v>
      </c>
      <c r="C217" s="9">
        <f>'yearly data'!$H$19/3</f>
        <v>90.791961393781563</v>
      </c>
      <c r="D217" s="10">
        <f>$C217/'yearly data'!$D$19*'yearly data'!J$19</f>
        <v>5611.2823365522208</v>
      </c>
      <c r="E217" s="10">
        <f>$C217/'yearly data'!$D$19*'yearly data'!K$19</f>
        <v>4040.1230570993248</v>
      </c>
      <c r="F217" s="10">
        <f>$C217/'yearly data'!$D$19*'yearly data'!L$19</f>
        <v>1698.4526480845436</v>
      </c>
      <c r="G217" s="10">
        <f>$C217/'yearly data'!$D$19*'yearly data'!M$19</f>
        <v>7309.7349846367651</v>
      </c>
      <c r="H217" s="10">
        <f>$C217/'yearly data'!$D$19*'yearly data'!N$19</f>
        <v>1009.25939168537</v>
      </c>
      <c r="I217" s="10">
        <f>$C217/'yearly data'!$D$19*'yearly data'!O$19</f>
        <v>825.88667275421733</v>
      </c>
      <c r="J217" s="10">
        <f>$C217/'yearly data'!$D$19*'yearly data'!P$19</f>
        <v>2222.197744958034</v>
      </c>
      <c r="K217" s="10">
        <f>$C217/'yearly data'!$D$19*'yearly data'!Q$19</f>
        <v>21631.767624733908</v>
      </c>
      <c r="L217" s="10">
        <f>$C217/'yearly data'!$D$19*'yearly data'!R$19</f>
        <v>473.62840038595056</v>
      </c>
      <c r="M217" s="10">
        <f>$C217/'yearly data'!$D$19*'yearly data'!S$19</f>
        <v>498.99642375687631</v>
      </c>
      <c r="N217" s="10">
        <f>$C217/'yearly data'!$D$19*'yearly data'!T$19</f>
        <v>1875.9809527977361</v>
      </c>
      <c r="O217" s="10">
        <f>$C217/'yearly data'!$D$19*'yearly data'!U$19</f>
        <v>776.6286209374282</v>
      </c>
      <c r="P217" s="10">
        <f>$C217/'yearly data'!$D$19*'yearly data'!V$19</f>
        <v>36.355859928102845</v>
      </c>
      <c r="Q217" s="10">
        <f>$C217/'yearly data'!$D$19*'yearly data'!W$19</f>
        <v>1990.8732402010041</v>
      </c>
      <c r="R217" s="10">
        <f>$C217/'yearly data'!$D$19*'yearly data'!X$19</f>
        <v>0</v>
      </c>
      <c r="S217" s="10">
        <f>$C217/'yearly data'!$D$19*'yearly data'!Y$19</f>
        <v>1269.0402253995985</v>
      </c>
      <c r="T217" s="10">
        <f>$C217/'yearly data'!$D$19*'yearly data'!Z$19</f>
        <v>450.55760341283593</v>
      </c>
      <c r="U217" s="10">
        <f>$C217/'yearly data'!$D$19*'yearly data'!AA$19</f>
        <v>159.80925698301735</v>
      </c>
      <c r="V217" s="10">
        <f>$C217/'yearly data'!$D$19*'yearly data'!AB$19</f>
        <v>525.98883393115614</v>
      </c>
      <c r="W217" s="10">
        <f>$C217/'yearly data'!$D$19*'yearly data'!AC$19</f>
        <v>0</v>
      </c>
      <c r="X217" s="10">
        <f>$C217/'yearly data'!$D$19*'yearly data'!AD$19</f>
        <v>9455.8202137967364</v>
      </c>
      <c r="Y217" s="10">
        <f>$C217/'yearly data'!$D$19*'yearly data'!AE$19</f>
        <v>856.29958546935552</v>
      </c>
      <c r="Z217" s="10">
        <f>$C217/'yearly data'!$D$19*'yearly data'!AF$19</f>
        <v>40001.7468417337</v>
      </c>
      <c r="AA217" s="10">
        <f>$C217/'yearly data'!$D$19*'yearly data'!AG$19</f>
        <v>41836.892906173292</v>
      </c>
      <c r="AB217" s="10">
        <f>$C217/'yearly data'!$D$19*'yearly data'!AH$19</f>
        <v>67.191056907544564</v>
      </c>
      <c r="AC217" s="10">
        <f>$C217/'yearly data'!$D$19*'yearly data'!AI$19</f>
        <v>19.485406503187924</v>
      </c>
      <c r="AD217" s="10">
        <f>$C217/'yearly data'!$D$19*'yearly data'!AJ$19</f>
        <v>64.046446752697818</v>
      </c>
      <c r="AE217" s="10">
        <f>$C217/'yearly data'!$D$19*'yearly data'!AK$19</f>
        <v>28.82090103871402</v>
      </c>
      <c r="AF217" s="10">
        <f>$C217/'yearly data'!$D$19*'yearly data'!AL$19</f>
        <v>13632.132761362369</v>
      </c>
      <c r="AG217" s="10">
        <f>$C217/'yearly data'!$D$19*'yearly data'!AM$19</f>
        <v>13763.37026502261</v>
      </c>
      <c r="AH217" s="10">
        <f>$C217/'yearly data'!$D$19*'yearly data'!AN$19</f>
        <v>2.5421512711070831</v>
      </c>
      <c r="AI217" s="10">
        <f>$C217/'yearly data'!$D$19*'yearly data'!AO$19</f>
        <v>1.3727616863978247</v>
      </c>
      <c r="AJ217" s="10">
        <f>$C217/'yearly data'!$D$19*'yearly data'!AP$19</f>
        <v>0.76264538133212478</v>
      </c>
      <c r="AK217" s="10">
        <f>$C217/'yearly data'!$D$19*'yearly data'!AQ$19</f>
        <v>0.93747106675377467</v>
      </c>
      <c r="AL217" s="10">
        <f>$C217/'yearly data'!$D$19*'yearly data'!AR$19</f>
        <v>0.51560908671457606</v>
      </c>
      <c r="AM217" s="10">
        <f>$C217/'yearly data'!$D$19*'yearly data'!AS$19</f>
        <v>0.20624363468583046</v>
      </c>
      <c r="AN217" s="10">
        <f>$C217/'yearly data'!$D$19*'yearly data'!AT$19</f>
        <v>0.97429425460104002</v>
      </c>
      <c r="AO217" s="10">
        <f>$C217/'yearly data'!$D$19*'yearly data'!AU$19</f>
        <v>3.4796223378608575</v>
      </c>
      <c r="AP217" s="10">
        <f>$C217/'yearly data'!$D$19*'yearly data'!AV$19</f>
        <v>0.34908832515756177</v>
      </c>
      <c r="AQ217" s="10">
        <f>$C217/'yearly data'!$D$19*'yearly data'!AW$19</f>
        <v>0.55178477202324272</v>
      </c>
      <c r="AR217" s="10">
        <f>$C217/'yearly data'!$D$19*'yearly data'!AX$19</f>
        <v>0.75166599046023375</v>
      </c>
      <c r="AS217" s="10">
        <f>$C217/'yearly data'!$D$19*'yearly data'!AY$19</f>
        <v>0.37442538101577183</v>
      </c>
      <c r="AT217" s="10">
        <f>$C217/'yearly data'!$D$19*'yearly data'!AZ$19</f>
        <v>1.1260913714760055</v>
      </c>
      <c r="AU217" s="10">
        <f>$C217/'yearly data'!$D$19*'yearly data'!BA$19</f>
        <v>0.38287106630184187</v>
      </c>
      <c r="AV217" s="10">
        <f>$C217/'yearly data'!$D$19*'yearly data'!BB$19</f>
        <v>0.10768248739739304</v>
      </c>
      <c r="AW217" s="10">
        <f>$C217/'yearly data'!$D$19*'yearly data'!BC$19</f>
        <v>3.0151096471270053E-2</v>
      </c>
      <c r="AX217" s="10">
        <f>$C217/'yearly data'!$D$19*'yearly data'!BD$19</f>
        <v>0.43072994958957217</v>
      </c>
    </row>
    <row r="218" spans="1:50">
      <c r="A218" s="11" t="s">
        <v>55</v>
      </c>
      <c r="B218" s="5" t="s">
        <v>15</v>
      </c>
      <c r="C218" s="9">
        <f>'yearly data'!$E$20/3</f>
        <v>94.360781929869461</v>
      </c>
      <c r="D218" s="10">
        <f>$C218/'yearly data'!$D$20*'yearly data'!J$20</f>
        <v>6891.1819363959767</v>
      </c>
      <c r="E218" s="10">
        <f>$C218/'yearly data'!$D$20*'yearly data'!K$20</f>
        <v>4892.7385697042091</v>
      </c>
      <c r="F218" s="10">
        <f>$C218/'yearly data'!$D$20*'yearly data'!L$20</f>
        <v>2096.2334952227866</v>
      </c>
      <c r="G218" s="10">
        <f>$C218/'yearly data'!$D$20*'yearly data'!M$20</f>
        <v>8987.4154316187633</v>
      </c>
      <c r="H218" s="10">
        <f>$C218/'yearly data'!$D$20*'yearly data'!N$20</f>
        <v>1196.4767458634344</v>
      </c>
      <c r="I218" s="10">
        <f>$C218/'yearly data'!$D$20*'yearly data'!O$20</f>
        <v>1149.1301202231068</v>
      </c>
      <c r="J218" s="10">
        <f>$C218/'yearly data'!$D$20*'yearly data'!P$20</f>
        <v>2866.4197481301471</v>
      </c>
      <c r="K218" s="10">
        <f>$C218/'yearly data'!$D$20*'yearly data'!Q$20</f>
        <v>26083.950548879056</v>
      </c>
      <c r="L218" s="10">
        <f>$C218/'yearly data'!$D$20*'yearly data'!R$20</f>
        <v>512.7147260153564</v>
      </c>
      <c r="M218" s="10">
        <f>$C218/'yearly data'!$D$20*'yearly data'!S$20</f>
        <v>591.15115154611522</v>
      </c>
      <c r="N218" s="10">
        <f>$C218/'yearly data'!$D$20*'yearly data'!T$20</f>
        <v>2501.0914618289303</v>
      </c>
      <c r="O218" s="10">
        <f>$C218/'yearly data'!$D$20*'yearly data'!U$20</f>
        <v>942.84605868768563</v>
      </c>
      <c r="P218" s="10">
        <f>$C218/'yearly data'!$D$20*'yearly data'!V$20</f>
        <v>104.4501944338124</v>
      </c>
      <c r="Q218" s="10">
        <f>$C218/'yearly data'!$D$20*'yearly data'!W$20</f>
        <v>2189.7769863288818</v>
      </c>
      <c r="R218" s="10">
        <f>$C218/'yearly data'!$D$20*'yearly data'!X$20</f>
        <v>0</v>
      </c>
      <c r="S218" s="10">
        <f>$C218/'yearly data'!$D$20*'yearly data'!Y$20</f>
        <v>1025.1055257895828</v>
      </c>
      <c r="T218" s="10">
        <f>$C218/'yearly data'!$D$20*'yearly data'!Z$20</f>
        <v>566.04508804403031</v>
      </c>
      <c r="U218" s="10">
        <f>$C218/'yearly data'!$D$20*'yearly data'!AA$20</f>
        <v>212.7661459870441</v>
      </c>
      <c r="V218" s="10">
        <f>$C218/'yearly data'!$D$20*'yearly data'!AB$20</f>
        <v>572.84753910775976</v>
      </c>
      <c r="W218" s="10">
        <f>$C218/'yearly data'!$D$20*'yearly data'!AC$20</f>
        <v>0</v>
      </c>
      <c r="X218" s="10">
        <f>$C218/'yearly data'!$D$20*'yearly data'!AD$20</f>
        <v>11142.614181614275</v>
      </c>
      <c r="Y218" s="10">
        <f>$C218/'yearly data'!$D$20*'yearly data'!AE$20</f>
        <v>761.11987778474486</v>
      </c>
      <c r="Z218" s="10">
        <f>$C218/'yearly data'!$D$20*'yearly data'!AF$20</f>
        <v>47206.479486047276</v>
      </c>
      <c r="AA218" s="10">
        <f>$C218/'yearly data'!$D$20*'yearly data'!AG$20</f>
        <v>49552.086352133818</v>
      </c>
      <c r="AB218" s="10">
        <f>$C218/'yearly data'!$D$20*'yearly data'!AH$20</f>
        <v>81.355321329952019</v>
      </c>
      <c r="AC218" s="10">
        <f>$C218/'yearly data'!$D$20*'yearly data'!AI$20</f>
        <v>0</v>
      </c>
      <c r="AD218" s="10">
        <f>$C218/'yearly data'!$D$20*'yearly data'!AJ$20</f>
        <v>49.24746753882679</v>
      </c>
      <c r="AE218" s="10">
        <f>$C218/'yearly data'!$D$20*'yearly data'!AK$20</f>
        <v>0</v>
      </c>
      <c r="AF218" s="10">
        <f>$C218/'yearly data'!$D$20*'yearly data'!AL$20</f>
        <v>15028.757296450614</v>
      </c>
      <c r="AG218" s="10">
        <f>$C218/'yearly data'!$D$20*'yearly data'!AM$20</f>
        <v>15159.356525690369</v>
      </c>
      <c r="AH218" s="10">
        <f>$C218/'yearly data'!$D$20*'yearly data'!AN$20</f>
        <v>2.9331343152868286</v>
      </c>
      <c r="AI218" s="10">
        <f>$C218/'yearly data'!$D$20*'yearly data'!AO$20</f>
        <v>1.5838925302548876</v>
      </c>
      <c r="AJ218" s="10">
        <f>$C218/'yearly data'!$D$20*'yearly data'!AP$20</f>
        <v>0.82127760828031204</v>
      </c>
      <c r="AK218" s="10">
        <f>$C218/'yearly data'!$D$20*'yearly data'!AQ$20</f>
        <v>1.1746775777240941</v>
      </c>
      <c r="AL218" s="10">
        <f>$C218/'yearly data'!$D$20*'yearly data'!AR$20</f>
        <v>0.65781944352549271</v>
      </c>
      <c r="AM218" s="10">
        <f>$C218/'yearly data'!$D$20*'yearly data'!AS$20</f>
        <v>0.24668229132205977</v>
      </c>
      <c r="AN218" s="10">
        <f>$C218/'yearly data'!$D$20*'yearly data'!AT$20</f>
        <v>1.06803109218284</v>
      </c>
      <c r="AO218" s="10">
        <f>$C218/'yearly data'!$D$20*'yearly data'!AU$20</f>
        <v>4.1078118930109229</v>
      </c>
      <c r="AP218" s="10">
        <f>$C218/'yearly data'!$D$20*'yearly data'!AV$20</f>
        <v>0.41540870703152055</v>
      </c>
      <c r="AQ218" s="10">
        <f>$C218/'yearly data'!$D$20*'yearly data'!AW$20</f>
        <v>0.62311306054728077</v>
      </c>
      <c r="AR218" s="10">
        <f>$C218/'yearly data'!$D$20*'yearly data'!AX$20</f>
        <v>0.92194391706224355</v>
      </c>
      <c r="AS218" s="10">
        <f>$C218/'yearly data'!$D$20*'yearly data'!AY$20</f>
        <v>0.4591921440194186</v>
      </c>
      <c r="AT218" s="10">
        <f>$C218/'yearly data'!$D$20*'yearly data'!AZ$20</f>
        <v>1.3846956901050687</v>
      </c>
      <c r="AU218" s="10">
        <f>$C218/'yearly data'!$D$20*'yearly data'!BA$20</f>
        <v>0.51258657937051377</v>
      </c>
      <c r="AV218" s="10">
        <f>$C218/'yearly data'!$D$20*'yearly data'!BB$20</f>
        <v>9.7391450080397624E-2</v>
      </c>
      <c r="AW218" s="10">
        <f>$C218/'yearly data'!$D$20*'yearly data'!BC$20</f>
        <v>2.7053180577888226E-2</v>
      </c>
      <c r="AX218" s="10">
        <f>$C218/'yearly data'!$D$20*'yearly data'!BD$20</f>
        <v>0.54106361155776461</v>
      </c>
    </row>
    <row r="219" spans="1:50">
      <c r="A219" s="11" t="s">
        <v>56</v>
      </c>
      <c r="B219" s="5" t="s">
        <v>15</v>
      </c>
      <c r="C219" s="9">
        <f>'yearly data'!$E$20/3</f>
        <v>94.360781929869461</v>
      </c>
      <c r="D219" s="10">
        <f>$C219/'yearly data'!$D$20*'yearly data'!J$20</f>
        <v>6891.1819363959767</v>
      </c>
      <c r="E219" s="10">
        <f>$C219/'yearly data'!$D$20*'yearly data'!K$20</f>
        <v>4892.7385697042091</v>
      </c>
      <c r="F219" s="10">
        <f>$C219/'yearly data'!$D$20*'yearly data'!L$20</f>
        <v>2096.2334952227866</v>
      </c>
      <c r="G219" s="10">
        <f>$C219/'yearly data'!$D$20*'yearly data'!M$20</f>
        <v>8987.4154316187633</v>
      </c>
      <c r="H219" s="10">
        <f>$C219/'yearly data'!$D$20*'yearly data'!N$20</f>
        <v>1196.4767458634344</v>
      </c>
      <c r="I219" s="10">
        <f>$C219/'yearly data'!$D$20*'yearly data'!O$20</f>
        <v>1149.1301202231068</v>
      </c>
      <c r="J219" s="10">
        <f>$C219/'yearly data'!$D$20*'yearly data'!P$20</f>
        <v>2866.4197481301471</v>
      </c>
      <c r="K219" s="10">
        <f>$C219/'yearly data'!$D$20*'yearly data'!Q$20</f>
        <v>26083.950548879056</v>
      </c>
      <c r="L219" s="10">
        <f>$C219/'yearly data'!$D$20*'yearly data'!R$20</f>
        <v>512.7147260153564</v>
      </c>
      <c r="M219" s="10">
        <f>$C219/'yearly data'!$D$20*'yearly data'!S$20</f>
        <v>591.15115154611522</v>
      </c>
      <c r="N219" s="10">
        <f>$C219/'yearly data'!$D$20*'yearly data'!T$20</f>
        <v>2501.0914618289303</v>
      </c>
      <c r="O219" s="10">
        <f>$C219/'yearly data'!$D$20*'yearly data'!U$20</f>
        <v>942.84605868768563</v>
      </c>
      <c r="P219" s="10">
        <f>$C219/'yearly data'!$D$20*'yearly data'!V$20</f>
        <v>104.4501944338124</v>
      </c>
      <c r="Q219" s="10">
        <f>$C219/'yearly data'!$D$20*'yearly data'!W$20</f>
        <v>2189.7769863288818</v>
      </c>
      <c r="R219" s="10">
        <f>$C219/'yearly data'!$D$20*'yearly data'!X$20</f>
        <v>0</v>
      </c>
      <c r="S219" s="10">
        <f>$C219/'yearly data'!$D$20*'yearly data'!Y$20</f>
        <v>1025.1055257895828</v>
      </c>
      <c r="T219" s="10">
        <f>$C219/'yearly data'!$D$20*'yearly data'!Z$20</f>
        <v>566.04508804403031</v>
      </c>
      <c r="U219" s="10">
        <f>$C219/'yearly data'!$D$20*'yearly data'!AA$20</f>
        <v>212.7661459870441</v>
      </c>
      <c r="V219" s="10">
        <f>$C219/'yearly data'!$D$20*'yearly data'!AB$20</f>
        <v>572.84753910775976</v>
      </c>
      <c r="W219" s="10">
        <f>$C219/'yearly data'!$D$20*'yearly data'!AC$20</f>
        <v>0</v>
      </c>
      <c r="X219" s="10">
        <f>$C219/'yearly data'!$D$20*'yearly data'!AD$20</f>
        <v>11142.614181614275</v>
      </c>
      <c r="Y219" s="10">
        <f>$C219/'yearly data'!$D$20*'yearly data'!AE$20</f>
        <v>761.11987778474486</v>
      </c>
      <c r="Z219" s="10">
        <f>$C219/'yearly data'!$D$20*'yearly data'!AF$20</f>
        <v>47206.479486047276</v>
      </c>
      <c r="AA219" s="10">
        <f>$C219/'yearly data'!$D$20*'yearly data'!AG$20</f>
        <v>49552.086352133818</v>
      </c>
      <c r="AB219" s="10">
        <f>$C219/'yearly data'!$D$20*'yearly data'!AH$20</f>
        <v>81.355321329952019</v>
      </c>
      <c r="AC219" s="10">
        <f>$C219/'yearly data'!$D$20*'yearly data'!AI$20</f>
        <v>0</v>
      </c>
      <c r="AD219" s="10">
        <f>$C219/'yearly data'!$D$20*'yearly data'!AJ$20</f>
        <v>49.24746753882679</v>
      </c>
      <c r="AE219" s="10">
        <f>$C219/'yearly data'!$D$20*'yearly data'!AK$20</f>
        <v>0</v>
      </c>
      <c r="AF219" s="10">
        <f>$C219/'yearly data'!$D$20*'yearly data'!AL$20</f>
        <v>15028.757296450614</v>
      </c>
      <c r="AG219" s="10">
        <f>$C219/'yearly data'!$D$20*'yearly data'!AM$20</f>
        <v>15159.356525690369</v>
      </c>
      <c r="AH219" s="10">
        <f>$C219/'yearly data'!$D$20*'yearly data'!AN$20</f>
        <v>2.9331343152868286</v>
      </c>
      <c r="AI219" s="10">
        <f>$C219/'yearly data'!$D$20*'yearly data'!AO$20</f>
        <v>1.5838925302548876</v>
      </c>
      <c r="AJ219" s="10">
        <f>$C219/'yearly data'!$D$20*'yearly data'!AP$20</f>
        <v>0.82127760828031204</v>
      </c>
      <c r="AK219" s="10">
        <f>$C219/'yearly data'!$D$20*'yearly data'!AQ$20</f>
        <v>1.1746775777240941</v>
      </c>
      <c r="AL219" s="10">
        <f>$C219/'yearly data'!$D$20*'yearly data'!AR$20</f>
        <v>0.65781944352549271</v>
      </c>
      <c r="AM219" s="10">
        <f>$C219/'yearly data'!$D$20*'yearly data'!AS$20</f>
        <v>0.24668229132205977</v>
      </c>
      <c r="AN219" s="10">
        <f>$C219/'yearly data'!$D$20*'yearly data'!AT$20</f>
        <v>1.06803109218284</v>
      </c>
      <c r="AO219" s="10">
        <f>$C219/'yearly data'!$D$20*'yearly data'!AU$20</f>
        <v>4.1078118930109229</v>
      </c>
      <c r="AP219" s="10">
        <f>$C219/'yearly data'!$D$20*'yearly data'!AV$20</f>
        <v>0.41540870703152055</v>
      </c>
      <c r="AQ219" s="10">
        <f>$C219/'yearly data'!$D$20*'yearly data'!AW$20</f>
        <v>0.62311306054728077</v>
      </c>
      <c r="AR219" s="10">
        <f>$C219/'yearly data'!$D$20*'yearly data'!AX$20</f>
        <v>0.92194391706224355</v>
      </c>
      <c r="AS219" s="10">
        <f>$C219/'yearly data'!$D$20*'yearly data'!AY$20</f>
        <v>0.4591921440194186</v>
      </c>
      <c r="AT219" s="10">
        <f>$C219/'yearly data'!$D$20*'yearly data'!AZ$20</f>
        <v>1.3846956901050687</v>
      </c>
      <c r="AU219" s="10">
        <f>$C219/'yearly data'!$D$20*'yearly data'!BA$20</f>
        <v>0.51258657937051377</v>
      </c>
      <c r="AV219" s="10">
        <f>$C219/'yearly data'!$D$20*'yearly data'!BB$20</f>
        <v>9.7391450080397624E-2</v>
      </c>
      <c r="AW219" s="10">
        <f>$C219/'yearly data'!$D$20*'yearly data'!BC$20</f>
        <v>2.7053180577888226E-2</v>
      </c>
      <c r="AX219" s="10">
        <f>$C219/'yearly data'!$D$20*'yearly data'!BD$20</f>
        <v>0.54106361155776461</v>
      </c>
    </row>
    <row r="220" spans="1:50">
      <c r="A220" s="11" t="s">
        <v>57</v>
      </c>
      <c r="B220" s="5" t="s">
        <v>15</v>
      </c>
      <c r="C220" s="9">
        <f>'yearly data'!$E$20/3</f>
        <v>94.360781929869461</v>
      </c>
      <c r="D220" s="10">
        <f>$C220/'yearly data'!$D$20*'yearly data'!J$20</f>
        <v>6891.1819363959767</v>
      </c>
      <c r="E220" s="10">
        <f>$C220/'yearly data'!$D$20*'yearly data'!K$20</f>
        <v>4892.7385697042091</v>
      </c>
      <c r="F220" s="10">
        <f>$C220/'yearly data'!$D$20*'yearly data'!L$20</f>
        <v>2096.2334952227866</v>
      </c>
      <c r="G220" s="10">
        <f>$C220/'yearly data'!$D$20*'yearly data'!M$20</f>
        <v>8987.4154316187633</v>
      </c>
      <c r="H220" s="10">
        <f>$C220/'yearly data'!$D$20*'yearly data'!N$20</f>
        <v>1196.4767458634344</v>
      </c>
      <c r="I220" s="10">
        <f>$C220/'yearly data'!$D$20*'yearly data'!O$20</f>
        <v>1149.1301202231068</v>
      </c>
      <c r="J220" s="10">
        <f>$C220/'yearly data'!$D$20*'yearly data'!P$20</f>
        <v>2866.4197481301471</v>
      </c>
      <c r="K220" s="10">
        <f>$C220/'yearly data'!$D$20*'yearly data'!Q$20</f>
        <v>26083.950548879056</v>
      </c>
      <c r="L220" s="10">
        <f>$C220/'yearly data'!$D$20*'yearly data'!R$20</f>
        <v>512.7147260153564</v>
      </c>
      <c r="M220" s="10">
        <f>$C220/'yearly data'!$D$20*'yearly data'!S$20</f>
        <v>591.15115154611522</v>
      </c>
      <c r="N220" s="10">
        <f>$C220/'yearly data'!$D$20*'yearly data'!T$20</f>
        <v>2501.0914618289303</v>
      </c>
      <c r="O220" s="10">
        <f>$C220/'yearly data'!$D$20*'yearly data'!U$20</f>
        <v>942.84605868768563</v>
      </c>
      <c r="P220" s="10">
        <f>$C220/'yearly data'!$D$20*'yearly data'!V$20</f>
        <v>104.4501944338124</v>
      </c>
      <c r="Q220" s="10">
        <f>$C220/'yearly data'!$D$20*'yearly data'!W$20</f>
        <v>2189.7769863288818</v>
      </c>
      <c r="R220" s="10">
        <f>$C220/'yearly data'!$D$20*'yearly data'!X$20</f>
        <v>0</v>
      </c>
      <c r="S220" s="10">
        <f>$C220/'yearly data'!$D$20*'yearly data'!Y$20</f>
        <v>1025.1055257895828</v>
      </c>
      <c r="T220" s="10">
        <f>$C220/'yearly data'!$D$20*'yearly data'!Z$20</f>
        <v>566.04508804403031</v>
      </c>
      <c r="U220" s="10">
        <f>$C220/'yearly data'!$D$20*'yearly data'!AA$20</f>
        <v>212.7661459870441</v>
      </c>
      <c r="V220" s="10">
        <f>$C220/'yearly data'!$D$20*'yearly data'!AB$20</f>
        <v>572.84753910775976</v>
      </c>
      <c r="W220" s="10">
        <f>$C220/'yearly data'!$D$20*'yearly data'!AC$20</f>
        <v>0</v>
      </c>
      <c r="X220" s="10">
        <f>$C220/'yearly data'!$D$20*'yearly data'!AD$20</f>
        <v>11142.614181614275</v>
      </c>
      <c r="Y220" s="10">
        <f>$C220/'yearly data'!$D$20*'yearly data'!AE$20</f>
        <v>761.11987778474486</v>
      </c>
      <c r="Z220" s="10">
        <f>$C220/'yearly data'!$D$20*'yearly data'!AF$20</f>
        <v>47206.479486047276</v>
      </c>
      <c r="AA220" s="10">
        <f>$C220/'yearly data'!$D$20*'yearly data'!AG$20</f>
        <v>49552.086352133818</v>
      </c>
      <c r="AB220" s="10">
        <f>$C220/'yearly data'!$D$20*'yearly data'!AH$20</f>
        <v>81.355321329952019</v>
      </c>
      <c r="AC220" s="10">
        <f>$C220/'yearly data'!$D$20*'yearly data'!AI$20</f>
        <v>0</v>
      </c>
      <c r="AD220" s="10">
        <f>$C220/'yearly data'!$D$20*'yearly data'!AJ$20</f>
        <v>49.24746753882679</v>
      </c>
      <c r="AE220" s="10">
        <f>$C220/'yearly data'!$D$20*'yearly data'!AK$20</f>
        <v>0</v>
      </c>
      <c r="AF220" s="10">
        <f>$C220/'yearly data'!$D$20*'yearly data'!AL$20</f>
        <v>15028.757296450614</v>
      </c>
      <c r="AG220" s="10">
        <f>$C220/'yearly data'!$D$20*'yearly data'!AM$20</f>
        <v>15159.356525690369</v>
      </c>
      <c r="AH220" s="10">
        <f>$C220/'yearly data'!$D$20*'yearly data'!AN$20</f>
        <v>2.9331343152868286</v>
      </c>
      <c r="AI220" s="10">
        <f>$C220/'yearly data'!$D$20*'yearly data'!AO$20</f>
        <v>1.5838925302548876</v>
      </c>
      <c r="AJ220" s="10">
        <f>$C220/'yearly data'!$D$20*'yearly data'!AP$20</f>
        <v>0.82127760828031204</v>
      </c>
      <c r="AK220" s="10">
        <f>$C220/'yearly data'!$D$20*'yearly data'!AQ$20</f>
        <v>1.1746775777240941</v>
      </c>
      <c r="AL220" s="10">
        <f>$C220/'yearly data'!$D$20*'yearly data'!AR$20</f>
        <v>0.65781944352549271</v>
      </c>
      <c r="AM220" s="10">
        <f>$C220/'yearly data'!$D$20*'yearly data'!AS$20</f>
        <v>0.24668229132205977</v>
      </c>
      <c r="AN220" s="10">
        <f>$C220/'yearly data'!$D$20*'yearly data'!AT$20</f>
        <v>1.06803109218284</v>
      </c>
      <c r="AO220" s="10">
        <f>$C220/'yearly data'!$D$20*'yearly data'!AU$20</f>
        <v>4.1078118930109229</v>
      </c>
      <c r="AP220" s="10">
        <f>$C220/'yearly data'!$D$20*'yearly data'!AV$20</f>
        <v>0.41540870703152055</v>
      </c>
      <c r="AQ220" s="10">
        <f>$C220/'yearly data'!$D$20*'yearly data'!AW$20</f>
        <v>0.62311306054728077</v>
      </c>
      <c r="AR220" s="10">
        <f>$C220/'yearly data'!$D$20*'yearly data'!AX$20</f>
        <v>0.92194391706224355</v>
      </c>
      <c r="AS220" s="10">
        <f>$C220/'yearly data'!$D$20*'yearly data'!AY$20</f>
        <v>0.4591921440194186</v>
      </c>
      <c r="AT220" s="10">
        <f>$C220/'yearly data'!$D$20*'yearly data'!AZ$20</f>
        <v>1.3846956901050687</v>
      </c>
      <c r="AU220" s="10">
        <f>$C220/'yearly data'!$D$20*'yearly data'!BA$20</f>
        <v>0.51258657937051377</v>
      </c>
      <c r="AV220" s="10">
        <f>$C220/'yearly data'!$D$20*'yearly data'!BB$20</f>
        <v>9.7391450080397624E-2</v>
      </c>
      <c r="AW220" s="10">
        <f>$C220/'yearly data'!$D$20*'yearly data'!BC$20</f>
        <v>2.7053180577888226E-2</v>
      </c>
      <c r="AX220" s="10">
        <f>$C220/'yearly data'!$D$20*'yearly data'!BD$20</f>
        <v>0.54106361155776461</v>
      </c>
    </row>
    <row r="221" spans="1:50">
      <c r="A221" s="11" t="s">
        <v>58</v>
      </c>
      <c r="B221" s="5" t="s">
        <v>15</v>
      </c>
      <c r="C221" s="9">
        <f>'yearly data'!$F$20/3</f>
        <v>89.711528453203641</v>
      </c>
      <c r="D221" s="10">
        <f>$C221/'yearly data'!$D$20*'yearly data'!J$20</f>
        <v>6551.6462636210572</v>
      </c>
      <c r="E221" s="10">
        <f>$C221/'yearly data'!$D$20*'yearly data'!K$20</f>
        <v>4651.6682718497395</v>
      </c>
      <c r="F221" s="10">
        <f>$C221/'yearly data'!$D$20*'yearly data'!L$20</f>
        <v>1992.9498993660752</v>
      </c>
      <c r="G221" s="10">
        <f>$C221/'yearly data'!$D$20*'yearly data'!M$20</f>
        <v>8544.5961629871326</v>
      </c>
      <c r="H221" s="10">
        <f>$C221/'yearly data'!$D$20*'yearly data'!N$20</f>
        <v>1137.5250971309167</v>
      </c>
      <c r="I221" s="10">
        <f>$C221/'yearly data'!$D$20*'yearly data'!O$20</f>
        <v>1092.5112887835855</v>
      </c>
      <c r="J221" s="10">
        <f>$C221/'yearly data'!$D$20*'yearly data'!P$20</f>
        <v>2725.1882777351443</v>
      </c>
      <c r="K221" s="10">
        <f>$C221/'yearly data'!$D$20*'yearly data'!Q$20</f>
        <v>24798.767284239664</v>
      </c>
      <c r="L221" s="10">
        <f>$C221/'yearly data'!$D$20*'yearly data'!R$20</f>
        <v>487.45274032901165</v>
      </c>
      <c r="M221" s="10">
        <f>$C221/'yearly data'!$D$20*'yearly data'!S$20</f>
        <v>562.02452191937641</v>
      </c>
      <c r="N221" s="10">
        <f>$C221/'yearly data'!$D$20*'yearly data'!T$20</f>
        <v>2377.8600945538092</v>
      </c>
      <c r="O221" s="10">
        <f>$C221/'yearly data'!$D$20*'yearly data'!U$20</f>
        <v>896.39105665546094</v>
      </c>
      <c r="P221" s="10">
        <f>$C221/'yearly data'!$D$20*'yearly data'!V$20</f>
        <v>99.30382515117185</v>
      </c>
      <c r="Q221" s="10">
        <f>$C221/'yearly data'!$D$20*'yearly data'!W$20</f>
        <v>2081.8844057610468</v>
      </c>
      <c r="R221" s="10">
        <f>$C221/'yearly data'!$D$20*'yearly data'!X$20</f>
        <v>0</v>
      </c>
      <c r="S221" s="10">
        <f>$C221/'yearly data'!$D$20*'yearly data'!Y$20</f>
        <v>974.59751459835809</v>
      </c>
      <c r="T221" s="10">
        <f>$C221/'yearly data'!$D$20*'yearly data'!Z$20</f>
        <v>538.15546017411464</v>
      </c>
      <c r="U221" s="10">
        <f>$C221/'yearly data'!$D$20*'yearly data'!AA$20</f>
        <v>202.28293756384298</v>
      </c>
      <c r="V221" s="10">
        <f>$C221/'yearly data'!$D$20*'yearly data'!AB$20</f>
        <v>544.62274742708428</v>
      </c>
      <c r="W221" s="10">
        <f>$C221/'yearly data'!$D$20*'yearly data'!AC$20</f>
        <v>0</v>
      </c>
      <c r="X221" s="10">
        <f>$C221/'yearly data'!$D$20*'yearly data'!AD$20</f>
        <v>10593.60603793952</v>
      </c>
      <c r="Y221" s="10">
        <f>$C221/'yearly data'!$D$20*'yearly data'!AE$20</f>
        <v>723.61871294085699</v>
      </c>
      <c r="Z221" s="10">
        <f>$C221/'yearly data'!$D$20*'yearly data'!AF$20</f>
        <v>44880.567339253321</v>
      </c>
      <c r="AA221" s="10">
        <f>$C221/'yearly data'!$D$20*'yearly data'!AG$20</f>
        <v>47110.603725167821</v>
      </c>
      <c r="AB221" s="10">
        <f>$C221/'yearly data'!$D$20*'yearly data'!AH$20</f>
        <v>77.346860369765622</v>
      </c>
      <c r="AC221" s="10">
        <f>$C221/'yearly data'!$D$20*'yearly data'!AI$20</f>
        <v>0</v>
      </c>
      <c r="AD221" s="10">
        <f>$C221/'yearly data'!$D$20*'yearly data'!AJ$20</f>
        <v>46.820993796355609</v>
      </c>
      <c r="AE221" s="10">
        <f>$C221/'yearly data'!$D$20*'yearly data'!AK$20</f>
        <v>0</v>
      </c>
      <c r="AF221" s="10">
        <f>$C221/'yearly data'!$D$20*'yearly data'!AL$20</f>
        <v>14288.274855743201</v>
      </c>
      <c r="AG221" s="10">
        <f>$C221/'yearly data'!$D$20*'yearly data'!AM$20</f>
        <v>14412.439325666906</v>
      </c>
      <c r="AH221" s="10">
        <f>$C221/'yearly data'!$D$20*'yearly data'!AN$20</f>
        <v>2.7886157490565244</v>
      </c>
      <c r="AI221" s="10">
        <f>$C221/'yearly data'!$D$20*'yearly data'!AO$20</f>
        <v>1.5058525044905233</v>
      </c>
      <c r="AJ221" s="10">
        <f>$C221/'yearly data'!$D$20*'yearly data'!AP$20</f>
        <v>0.78081240973582688</v>
      </c>
      <c r="AK221" s="10">
        <f>$C221/'yearly data'!$D$20*'yearly data'!AQ$20</f>
        <v>1.1167999965881712</v>
      </c>
      <c r="AL221" s="10">
        <f>$C221/'yearly data'!$D$20*'yearly data'!AR$20</f>
        <v>0.62540799808937597</v>
      </c>
      <c r="AM221" s="10">
        <f>$C221/'yearly data'!$D$20*'yearly data'!AS$20</f>
        <v>0.23452799928351598</v>
      </c>
      <c r="AN221" s="10">
        <f>$C221/'yearly data'!$D$20*'yearly data'!AT$20</f>
        <v>1.0154080938676211</v>
      </c>
      <c r="AO221" s="10">
        <f>$C221/'yearly data'!$D$20*'yearly data'!AU$20</f>
        <v>3.9054157456446963</v>
      </c>
      <c r="AP221" s="10">
        <f>$C221/'yearly data'!$D$20*'yearly data'!AV$20</f>
        <v>0.39494108970254427</v>
      </c>
      <c r="AQ221" s="10">
        <f>$C221/'yearly data'!$D$20*'yearly data'!AW$20</f>
        <v>0.59241163455381629</v>
      </c>
      <c r="AR221" s="10">
        <f>$C221/'yearly data'!$D$20*'yearly data'!AX$20</f>
        <v>0.87651878520101933</v>
      </c>
      <c r="AS221" s="10">
        <f>$C221/'yearly data'!$D$20*'yearly data'!AY$20</f>
        <v>0.43656727139355789</v>
      </c>
      <c r="AT221" s="10">
        <f>$C221/'yearly data'!$D$20*'yearly data'!AZ$20</f>
        <v>1.3164702990084809</v>
      </c>
      <c r="AU221" s="10">
        <f>$C221/'yearly data'!$D$20*'yearly data'!BA$20</f>
        <v>0.48733090760211112</v>
      </c>
      <c r="AV221" s="10">
        <f>$C221/'yearly data'!$D$20*'yearly data'!BB$20</f>
        <v>9.259287244440112E-2</v>
      </c>
      <c r="AW221" s="10">
        <f>$C221/'yearly data'!$D$20*'yearly data'!BC$20</f>
        <v>2.5720242345666975E-2</v>
      </c>
      <c r="AX221" s="10">
        <f>$C221/'yearly data'!$D$20*'yearly data'!BD$20</f>
        <v>0.51440484691333954</v>
      </c>
    </row>
    <row r="222" spans="1:50">
      <c r="A222" s="11" t="s">
        <v>59</v>
      </c>
      <c r="B222" s="5" t="s">
        <v>15</v>
      </c>
      <c r="C222" s="9">
        <f>'yearly data'!$F$20/3</f>
        <v>89.711528453203641</v>
      </c>
      <c r="D222" s="10">
        <f>$C222/'yearly data'!$D$20*'yearly data'!J$20</f>
        <v>6551.6462636210572</v>
      </c>
      <c r="E222" s="10">
        <f>$C222/'yearly data'!$D$20*'yearly data'!K$20</f>
        <v>4651.6682718497395</v>
      </c>
      <c r="F222" s="10">
        <f>$C222/'yearly data'!$D$20*'yearly data'!L$20</f>
        <v>1992.9498993660752</v>
      </c>
      <c r="G222" s="10">
        <f>$C222/'yearly data'!$D$20*'yearly data'!M$20</f>
        <v>8544.5961629871326</v>
      </c>
      <c r="H222" s="10">
        <f>$C222/'yearly data'!$D$20*'yearly data'!N$20</f>
        <v>1137.5250971309167</v>
      </c>
      <c r="I222" s="10">
        <f>$C222/'yearly data'!$D$20*'yearly data'!O$20</f>
        <v>1092.5112887835855</v>
      </c>
      <c r="J222" s="10">
        <f>$C222/'yearly data'!$D$20*'yearly data'!P$20</f>
        <v>2725.1882777351443</v>
      </c>
      <c r="K222" s="10">
        <f>$C222/'yearly data'!$D$20*'yearly data'!Q$20</f>
        <v>24798.767284239664</v>
      </c>
      <c r="L222" s="10">
        <f>$C222/'yearly data'!$D$20*'yearly data'!R$20</f>
        <v>487.45274032901165</v>
      </c>
      <c r="M222" s="10">
        <f>$C222/'yearly data'!$D$20*'yearly data'!S$20</f>
        <v>562.02452191937641</v>
      </c>
      <c r="N222" s="10">
        <f>$C222/'yearly data'!$D$20*'yearly data'!T$20</f>
        <v>2377.8600945538092</v>
      </c>
      <c r="O222" s="10">
        <f>$C222/'yearly data'!$D$20*'yearly data'!U$20</f>
        <v>896.39105665546094</v>
      </c>
      <c r="P222" s="10">
        <f>$C222/'yearly data'!$D$20*'yearly data'!V$20</f>
        <v>99.30382515117185</v>
      </c>
      <c r="Q222" s="10">
        <f>$C222/'yearly data'!$D$20*'yearly data'!W$20</f>
        <v>2081.8844057610468</v>
      </c>
      <c r="R222" s="10">
        <f>$C222/'yearly data'!$D$20*'yearly data'!X$20</f>
        <v>0</v>
      </c>
      <c r="S222" s="10">
        <f>$C222/'yearly data'!$D$20*'yearly data'!Y$20</f>
        <v>974.59751459835809</v>
      </c>
      <c r="T222" s="10">
        <f>$C222/'yearly data'!$D$20*'yearly data'!Z$20</f>
        <v>538.15546017411464</v>
      </c>
      <c r="U222" s="10">
        <f>$C222/'yearly data'!$D$20*'yearly data'!AA$20</f>
        <v>202.28293756384298</v>
      </c>
      <c r="V222" s="10">
        <f>$C222/'yearly data'!$D$20*'yearly data'!AB$20</f>
        <v>544.62274742708428</v>
      </c>
      <c r="W222" s="10">
        <f>$C222/'yearly data'!$D$20*'yearly data'!AC$20</f>
        <v>0</v>
      </c>
      <c r="X222" s="10">
        <f>$C222/'yearly data'!$D$20*'yearly data'!AD$20</f>
        <v>10593.60603793952</v>
      </c>
      <c r="Y222" s="10">
        <f>$C222/'yearly data'!$D$20*'yearly data'!AE$20</f>
        <v>723.61871294085699</v>
      </c>
      <c r="Z222" s="10">
        <f>$C222/'yearly data'!$D$20*'yearly data'!AF$20</f>
        <v>44880.567339253321</v>
      </c>
      <c r="AA222" s="10">
        <f>$C222/'yearly data'!$D$20*'yearly data'!AG$20</f>
        <v>47110.603725167821</v>
      </c>
      <c r="AB222" s="10">
        <f>$C222/'yearly data'!$D$20*'yearly data'!AH$20</f>
        <v>77.346860369765622</v>
      </c>
      <c r="AC222" s="10">
        <f>$C222/'yearly data'!$D$20*'yearly data'!AI$20</f>
        <v>0</v>
      </c>
      <c r="AD222" s="10">
        <f>$C222/'yearly data'!$D$20*'yearly data'!AJ$20</f>
        <v>46.820993796355609</v>
      </c>
      <c r="AE222" s="10">
        <f>$C222/'yearly data'!$D$20*'yearly data'!AK$20</f>
        <v>0</v>
      </c>
      <c r="AF222" s="10">
        <f>$C222/'yearly data'!$D$20*'yearly data'!AL$20</f>
        <v>14288.274855743201</v>
      </c>
      <c r="AG222" s="10">
        <f>$C222/'yearly data'!$D$20*'yearly data'!AM$20</f>
        <v>14412.439325666906</v>
      </c>
      <c r="AH222" s="10">
        <f>$C222/'yearly data'!$D$20*'yearly data'!AN$20</f>
        <v>2.7886157490565244</v>
      </c>
      <c r="AI222" s="10">
        <f>$C222/'yearly data'!$D$20*'yearly data'!AO$20</f>
        <v>1.5058525044905233</v>
      </c>
      <c r="AJ222" s="10">
        <f>$C222/'yearly data'!$D$20*'yearly data'!AP$20</f>
        <v>0.78081240973582688</v>
      </c>
      <c r="AK222" s="10">
        <f>$C222/'yearly data'!$D$20*'yearly data'!AQ$20</f>
        <v>1.1167999965881712</v>
      </c>
      <c r="AL222" s="10">
        <f>$C222/'yearly data'!$D$20*'yearly data'!AR$20</f>
        <v>0.62540799808937597</v>
      </c>
      <c r="AM222" s="10">
        <f>$C222/'yearly data'!$D$20*'yearly data'!AS$20</f>
        <v>0.23452799928351598</v>
      </c>
      <c r="AN222" s="10">
        <f>$C222/'yearly data'!$D$20*'yearly data'!AT$20</f>
        <v>1.0154080938676211</v>
      </c>
      <c r="AO222" s="10">
        <f>$C222/'yearly data'!$D$20*'yearly data'!AU$20</f>
        <v>3.9054157456446963</v>
      </c>
      <c r="AP222" s="10">
        <f>$C222/'yearly data'!$D$20*'yearly data'!AV$20</f>
        <v>0.39494108970254427</v>
      </c>
      <c r="AQ222" s="10">
        <f>$C222/'yearly data'!$D$20*'yearly data'!AW$20</f>
        <v>0.59241163455381629</v>
      </c>
      <c r="AR222" s="10">
        <f>$C222/'yearly data'!$D$20*'yearly data'!AX$20</f>
        <v>0.87651878520101933</v>
      </c>
      <c r="AS222" s="10">
        <f>$C222/'yearly data'!$D$20*'yearly data'!AY$20</f>
        <v>0.43656727139355789</v>
      </c>
      <c r="AT222" s="10">
        <f>$C222/'yearly data'!$D$20*'yearly data'!AZ$20</f>
        <v>1.3164702990084809</v>
      </c>
      <c r="AU222" s="10">
        <f>$C222/'yearly data'!$D$20*'yearly data'!BA$20</f>
        <v>0.48733090760211112</v>
      </c>
      <c r="AV222" s="10">
        <f>$C222/'yearly data'!$D$20*'yearly data'!BB$20</f>
        <v>9.259287244440112E-2</v>
      </c>
      <c r="AW222" s="10">
        <f>$C222/'yearly data'!$D$20*'yearly data'!BC$20</f>
        <v>2.5720242345666975E-2</v>
      </c>
      <c r="AX222" s="10">
        <f>$C222/'yearly data'!$D$20*'yearly data'!BD$20</f>
        <v>0.51440484691333954</v>
      </c>
    </row>
    <row r="223" spans="1:50">
      <c r="A223" s="11" t="s">
        <v>60</v>
      </c>
      <c r="B223" s="5" t="s">
        <v>15</v>
      </c>
      <c r="C223" s="9">
        <f>'yearly data'!$F$20/3</f>
        <v>89.711528453203641</v>
      </c>
      <c r="D223" s="10">
        <f>$C223/'yearly data'!$D$20*'yearly data'!J$20</f>
        <v>6551.6462636210572</v>
      </c>
      <c r="E223" s="10">
        <f>$C223/'yearly data'!$D$20*'yearly data'!K$20</f>
        <v>4651.6682718497395</v>
      </c>
      <c r="F223" s="10">
        <f>$C223/'yearly data'!$D$20*'yearly data'!L$20</f>
        <v>1992.9498993660752</v>
      </c>
      <c r="G223" s="10">
        <f>$C223/'yearly data'!$D$20*'yearly data'!M$20</f>
        <v>8544.5961629871326</v>
      </c>
      <c r="H223" s="10">
        <f>$C223/'yearly data'!$D$20*'yearly data'!N$20</f>
        <v>1137.5250971309167</v>
      </c>
      <c r="I223" s="10">
        <f>$C223/'yearly data'!$D$20*'yearly data'!O$20</f>
        <v>1092.5112887835855</v>
      </c>
      <c r="J223" s="10">
        <f>$C223/'yearly data'!$D$20*'yearly data'!P$20</f>
        <v>2725.1882777351443</v>
      </c>
      <c r="K223" s="10">
        <f>$C223/'yearly data'!$D$20*'yearly data'!Q$20</f>
        <v>24798.767284239664</v>
      </c>
      <c r="L223" s="10">
        <f>$C223/'yearly data'!$D$20*'yearly data'!R$20</f>
        <v>487.45274032901165</v>
      </c>
      <c r="M223" s="10">
        <f>$C223/'yearly data'!$D$20*'yearly data'!S$20</f>
        <v>562.02452191937641</v>
      </c>
      <c r="N223" s="10">
        <f>$C223/'yearly data'!$D$20*'yearly data'!T$20</f>
        <v>2377.8600945538092</v>
      </c>
      <c r="O223" s="10">
        <f>$C223/'yearly data'!$D$20*'yearly data'!U$20</f>
        <v>896.39105665546094</v>
      </c>
      <c r="P223" s="10">
        <f>$C223/'yearly data'!$D$20*'yearly data'!V$20</f>
        <v>99.30382515117185</v>
      </c>
      <c r="Q223" s="10">
        <f>$C223/'yearly data'!$D$20*'yearly data'!W$20</f>
        <v>2081.8844057610468</v>
      </c>
      <c r="R223" s="10">
        <f>$C223/'yearly data'!$D$20*'yearly data'!X$20</f>
        <v>0</v>
      </c>
      <c r="S223" s="10">
        <f>$C223/'yearly data'!$D$20*'yearly data'!Y$20</f>
        <v>974.59751459835809</v>
      </c>
      <c r="T223" s="10">
        <f>$C223/'yearly data'!$D$20*'yearly data'!Z$20</f>
        <v>538.15546017411464</v>
      </c>
      <c r="U223" s="10">
        <f>$C223/'yearly data'!$D$20*'yearly data'!AA$20</f>
        <v>202.28293756384298</v>
      </c>
      <c r="V223" s="10">
        <f>$C223/'yearly data'!$D$20*'yearly data'!AB$20</f>
        <v>544.62274742708428</v>
      </c>
      <c r="W223" s="10">
        <f>$C223/'yearly data'!$D$20*'yearly data'!AC$20</f>
        <v>0</v>
      </c>
      <c r="X223" s="10">
        <f>$C223/'yearly data'!$D$20*'yearly data'!AD$20</f>
        <v>10593.60603793952</v>
      </c>
      <c r="Y223" s="10">
        <f>$C223/'yearly data'!$D$20*'yearly data'!AE$20</f>
        <v>723.61871294085699</v>
      </c>
      <c r="Z223" s="10">
        <f>$C223/'yearly data'!$D$20*'yearly data'!AF$20</f>
        <v>44880.567339253321</v>
      </c>
      <c r="AA223" s="10">
        <f>$C223/'yearly data'!$D$20*'yearly data'!AG$20</f>
        <v>47110.603725167821</v>
      </c>
      <c r="AB223" s="10">
        <f>$C223/'yearly data'!$D$20*'yearly data'!AH$20</f>
        <v>77.346860369765622</v>
      </c>
      <c r="AC223" s="10">
        <f>$C223/'yearly data'!$D$20*'yearly data'!AI$20</f>
        <v>0</v>
      </c>
      <c r="AD223" s="10">
        <f>$C223/'yearly data'!$D$20*'yearly data'!AJ$20</f>
        <v>46.820993796355609</v>
      </c>
      <c r="AE223" s="10">
        <f>$C223/'yearly data'!$D$20*'yearly data'!AK$20</f>
        <v>0</v>
      </c>
      <c r="AF223" s="10">
        <f>$C223/'yearly data'!$D$20*'yearly data'!AL$20</f>
        <v>14288.274855743201</v>
      </c>
      <c r="AG223" s="10">
        <f>$C223/'yearly data'!$D$20*'yearly data'!AM$20</f>
        <v>14412.439325666906</v>
      </c>
      <c r="AH223" s="10">
        <f>$C223/'yearly data'!$D$20*'yearly data'!AN$20</f>
        <v>2.7886157490565244</v>
      </c>
      <c r="AI223" s="10">
        <f>$C223/'yearly data'!$D$20*'yearly data'!AO$20</f>
        <v>1.5058525044905233</v>
      </c>
      <c r="AJ223" s="10">
        <f>$C223/'yearly data'!$D$20*'yearly data'!AP$20</f>
        <v>0.78081240973582688</v>
      </c>
      <c r="AK223" s="10">
        <f>$C223/'yearly data'!$D$20*'yearly data'!AQ$20</f>
        <v>1.1167999965881712</v>
      </c>
      <c r="AL223" s="10">
        <f>$C223/'yearly data'!$D$20*'yearly data'!AR$20</f>
        <v>0.62540799808937597</v>
      </c>
      <c r="AM223" s="10">
        <f>$C223/'yearly data'!$D$20*'yearly data'!AS$20</f>
        <v>0.23452799928351598</v>
      </c>
      <c r="AN223" s="10">
        <f>$C223/'yearly data'!$D$20*'yearly data'!AT$20</f>
        <v>1.0154080938676211</v>
      </c>
      <c r="AO223" s="10">
        <f>$C223/'yearly data'!$D$20*'yearly data'!AU$20</f>
        <v>3.9054157456446963</v>
      </c>
      <c r="AP223" s="10">
        <f>$C223/'yearly data'!$D$20*'yearly data'!AV$20</f>
        <v>0.39494108970254427</v>
      </c>
      <c r="AQ223" s="10">
        <f>$C223/'yearly data'!$D$20*'yearly data'!AW$20</f>
        <v>0.59241163455381629</v>
      </c>
      <c r="AR223" s="10">
        <f>$C223/'yearly data'!$D$20*'yearly data'!AX$20</f>
        <v>0.87651878520101933</v>
      </c>
      <c r="AS223" s="10">
        <f>$C223/'yearly data'!$D$20*'yearly data'!AY$20</f>
        <v>0.43656727139355789</v>
      </c>
      <c r="AT223" s="10">
        <f>$C223/'yearly data'!$D$20*'yearly data'!AZ$20</f>
        <v>1.3164702990084809</v>
      </c>
      <c r="AU223" s="10">
        <f>$C223/'yearly data'!$D$20*'yearly data'!BA$20</f>
        <v>0.48733090760211112</v>
      </c>
      <c r="AV223" s="10">
        <f>$C223/'yearly data'!$D$20*'yearly data'!BB$20</f>
        <v>9.259287244440112E-2</v>
      </c>
      <c r="AW223" s="10">
        <f>$C223/'yearly data'!$D$20*'yearly data'!BC$20</f>
        <v>2.5720242345666975E-2</v>
      </c>
      <c r="AX223" s="10">
        <f>$C223/'yearly data'!$D$20*'yearly data'!BD$20</f>
        <v>0.51440484691333954</v>
      </c>
    </row>
    <row r="224" spans="1:50">
      <c r="A224" s="11" t="s">
        <v>61</v>
      </c>
      <c r="B224" s="5" t="s">
        <v>15</v>
      </c>
      <c r="C224" s="9">
        <f>'yearly data'!$G$20/3</f>
        <v>97.068104257315937</v>
      </c>
      <c r="D224" s="10">
        <f>$C224/'yearly data'!$D$20*'yearly data'!J$20</f>
        <v>7088.8980885657065</v>
      </c>
      <c r="E224" s="10">
        <f>$C224/'yearly data'!$D$20*'yearly data'!K$20</f>
        <v>5033.1170203826232</v>
      </c>
      <c r="F224" s="10">
        <f>$C224/'yearly data'!$D$20*'yearly data'!L$20</f>
        <v>2156.3769110475487</v>
      </c>
      <c r="G224" s="10">
        <f>$C224/'yearly data'!$D$20*'yearly data'!M$20</f>
        <v>9245.2749996132552</v>
      </c>
      <c r="H224" s="10">
        <f>$C224/'yearly data'!$D$20*'yearly data'!N$20</f>
        <v>1230.8050774234046</v>
      </c>
      <c r="I224" s="10">
        <f>$C224/'yearly data'!$D$20*'yearly data'!O$20</f>
        <v>1182.1000211500987</v>
      </c>
      <c r="J224" s="10">
        <f>$C224/'yearly data'!$D$20*'yearly data'!P$20</f>
        <v>2948.660717579869</v>
      </c>
      <c r="K224" s="10">
        <f>$C224/'yearly data'!$D$20*'yearly data'!Q$20</f>
        <v>26832.329910142453</v>
      </c>
      <c r="L224" s="10">
        <f>$C224/'yearly data'!$D$20*'yearly data'!R$20</f>
        <v>527.42511731312709</v>
      </c>
      <c r="M224" s="10">
        <f>$C224/'yearly data'!$D$20*'yearly data'!S$20</f>
        <v>608.11197657049854</v>
      </c>
      <c r="N224" s="10">
        <f>$C224/'yearly data'!$D$20*'yearly data'!T$20</f>
        <v>2572.8507310836908</v>
      </c>
      <c r="O224" s="10">
        <f>$C224/'yearly data'!$D$20*'yearly data'!U$20</f>
        <v>969.89742615014711</v>
      </c>
      <c r="P224" s="10">
        <f>$C224/'yearly data'!$D$20*'yearly data'!V$20</f>
        <v>107.44699392734515</v>
      </c>
      <c r="Q224" s="10">
        <f>$C224/'yearly data'!$D$20*'yearly data'!W$20</f>
        <v>2252.6042754416699</v>
      </c>
      <c r="R224" s="10">
        <f>$C224/'yearly data'!$D$20*'yearly data'!X$20</f>
        <v>0</v>
      </c>
      <c r="S224" s="10">
        <f>$C224/'yearly data'!$D$20*'yearly data'!Y$20</f>
        <v>1054.5170145585246</v>
      </c>
      <c r="T224" s="10">
        <f>$C224/'yearly data'!$D$20*'yearly data'!Z$20</f>
        <v>582.28559044196481</v>
      </c>
      <c r="U224" s="10">
        <f>$C224/'yearly data'!$D$20*'yearly data'!AA$20</f>
        <v>218.87065811352878</v>
      </c>
      <c r="V224" s="10">
        <f>$C224/'yearly data'!$D$20*'yearly data'!AB$20</f>
        <v>589.28321186428548</v>
      </c>
      <c r="W224" s="10">
        <f>$C224/'yearly data'!$D$20*'yearly data'!AC$20</f>
        <v>0</v>
      </c>
      <c r="X224" s="10">
        <f>$C224/'yearly data'!$D$20*'yearly data'!AD$20</f>
        <v>11462.308948264541</v>
      </c>
      <c r="Y224" s="10">
        <f>$C224/'yearly data'!$D$20*'yearly data'!AE$20</f>
        <v>782.9573063948792</v>
      </c>
      <c r="Z224" s="10">
        <f>$C224/'yearly data'!$D$20*'yearly data'!AF$20</f>
        <v>48560.889160266655</v>
      </c>
      <c r="AA224" s="10">
        <f>$C224/'yearly data'!$D$20*'yearly data'!AG$20</f>
        <v>50973.794258840157</v>
      </c>
      <c r="AB224" s="10">
        <f>$C224/'yearly data'!$D$20*'yearly data'!AH$20</f>
        <v>83.689501625923498</v>
      </c>
      <c r="AC224" s="10">
        <f>$C224/'yearly data'!$D$20*'yearly data'!AI$20</f>
        <v>0</v>
      </c>
      <c r="AD224" s="10">
        <f>$C224/'yearly data'!$D$20*'yearly data'!AJ$20</f>
        <v>50.660435571850876</v>
      </c>
      <c r="AE224" s="10">
        <f>$C224/'yearly data'!$D$20*'yearly data'!AK$20</f>
        <v>0</v>
      </c>
      <c r="AF224" s="10">
        <f>$C224/'yearly data'!$D$20*'yearly data'!AL$20</f>
        <v>15459.950100816044</v>
      </c>
      <c r="AG224" s="10">
        <f>$C224/'yearly data'!$D$20*'yearly data'!AM$20</f>
        <v>15594.296376254832</v>
      </c>
      <c r="AH224" s="10">
        <f>$C224/'yearly data'!$D$20*'yearly data'!AN$20</f>
        <v>3.0172894044962137</v>
      </c>
      <c r="AI224" s="10">
        <f>$C224/'yearly data'!$D$20*'yearly data'!AO$20</f>
        <v>1.6293362784279555</v>
      </c>
      <c r="AJ224" s="10">
        <f>$C224/'yearly data'!$D$20*'yearly data'!AP$20</f>
        <v>0.84484103325893989</v>
      </c>
      <c r="AK224" s="10">
        <f>$C224/'yearly data'!$D$20*'yearly data'!AQ$20</f>
        <v>1.2083804653929011</v>
      </c>
      <c r="AL224" s="10">
        <f>$C224/'yearly data'!$D$20*'yearly data'!AR$20</f>
        <v>0.67669306062002477</v>
      </c>
      <c r="AM224" s="10">
        <f>$C224/'yearly data'!$D$20*'yearly data'!AS$20</f>
        <v>0.25375989773250929</v>
      </c>
      <c r="AN224" s="10">
        <f>$C224/'yearly data'!$D$20*'yearly data'!AT$20</f>
        <v>1.0986741661711701</v>
      </c>
      <c r="AO224" s="10">
        <f>$C224/'yearly data'!$D$20*'yearly data'!AU$20</f>
        <v>4.2256698698891153</v>
      </c>
      <c r="AP224" s="10">
        <f>$C224/'yearly data'!$D$20*'yearly data'!AV$20</f>
        <v>0.4273272736707624</v>
      </c>
      <c r="AQ224" s="10">
        <f>$C224/'yearly data'!$D$20*'yearly data'!AW$20</f>
        <v>0.64099091050614354</v>
      </c>
      <c r="AR224" s="10">
        <f>$C224/'yearly data'!$D$20*'yearly data'!AX$20</f>
        <v>0.9483955773841255</v>
      </c>
      <c r="AS224" s="10">
        <f>$C224/'yearly data'!$D$20*'yearly data'!AY$20</f>
        <v>0.47236690919904323</v>
      </c>
      <c r="AT224" s="10">
        <f>$C224/'yearly data'!$D$20*'yearly data'!AZ$20</f>
        <v>1.424424245569208</v>
      </c>
      <c r="AU224" s="10">
        <f>$C224/'yearly data'!$D$20*'yearly data'!BA$20</f>
        <v>0.52729329398962965</v>
      </c>
      <c r="AV224" s="10">
        <f>$C224/'yearly data'!$D$20*'yearly data'!BB$20</f>
        <v>0.10018572585802964</v>
      </c>
      <c r="AW224" s="10">
        <f>$C224/'yearly data'!$D$20*'yearly data'!BC$20</f>
        <v>2.7829368293897119E-2</v>
      </c>
      <c r="AX224" s="10">
        <f>$C224/'yearly data'!$D$20*'yearly data'!BD$20</f>
        <v>0.55658736587794244</v>
      </c>
    </row>
    <row r="225" spans="1:50">
      <c r="A225" s="11" t="s">
        <v>62</v>
      </c>
      <c r="B225" s="5" t="s">
        <v>15</v>
      </c>
      <c r="C225" s="9">
        <f>'yearly data'!$G$20/3</f>
        <v>97.068104257315937</v>
      </c>
      <c r="D225" s="10">
        <f>$C225/'yearly data'!$D$20*'yearly data'!J$20</f>
        <v>7088.8980885657065</v>
      </c>
      <c r="E225" s="10">
        <f>$C225/'yearly data'!$D$20*'yearly data'!K$20</f>
        <v>5033.1170203826232</v>
      </c>
      <c r="F225" s="10">
        <f>$C225/'yearly data'!$D$20*'yearly data'!L$20</f>
        <v>2156.3769110475487</v>
      </c>
      <c r="G225" s="10">
        <f>$C225/'yearly data'!$D$20*'yearly data'!M$20</f>
        <v>9245.2749996132552</v>
      </c>
      <c r="H225" s="10">
        <f>$C225/'yearly data'!$D$20*'yearly data'!N$20</f>
        <v>1230.8050774234046</v>
      </c>
      <c r="I225" s="10">
        <f>$C225/'yearly data'!$D$20*'yearly data'!O$20</f>
        <v>1182.1000211500987</v>
      </c>
      <c r="J225" s="10">
        <f>$C225/'yearly data'!$D$20*'yearly data'!P$20</f>
        <v>2948.660717579869</v>
      </c>
      <c r="K225" s="10">
        <f>$C225/'yearly data'!$D$20*'yearly data'!Q$20</f>
        <v>26832.329910142453</v>
      </c>
      <c r="L225" s="10">
        <f>$C225/'yearly data'!$D$20*'yearly data'!R$20</f>
        <v>527.42511731312709</v>
      </c>
      <c r="M225" s="10">
        <f>$C225/'yearly data'!$D$20*'yearly data'!S$20</f>
        <v>608.11197657049854</v>
      </c>
      <c r="N225" s="10">
        <f>$C225/'yearly data'!$D$20*'yearly data'!T$20</f>
        <v>2572.8507310836908</v>
      </c>
      <c r="O225" s="10">
        <f>$C225/'yearly data'!$D$20*'yearly data'!U$20</f>
        <v>969.89742615014711</v>
      </c>
      <c r="P225" s="10">
        <f>$C225/'yearly data'!$D$20*'yearly data'!V$20</f>
        <v>107.44699392734515</v>
      </c>
      <c r="Q225" s="10">
        <f>$C225/'yearly data'!$D$20*'yearly data'!W$20</f>
        <v>2252.6042754416699</v>
      </c>
      <c r="R225" s="10">
        <f>$C225/'yearly data'!$D$20*'yearly data'!X$20</f>
        <v>0</v>
      </c>
      <c r="S225" s="10">
        <f>$C225/'yearly data'!$D$20*'yearly data'!Y$20</f>
        <v>1054.5170145585246</v>
      </c>
      <c r="T225" s="10">
        <f>$C225/'yearly data'!$D$20*'yearly data'!Z$20</f>
        <v>582.28559044196481</v>
      </c>
      <c r="U225" s="10">
        <f>$C225/'yearly data'!$D$20*'yearly data'!AA$20</f>
        <v>218.87065811352878</v>
      </c>
      <c r="V225" s="10">
        <f>$C225/'yearly data'!$D$20*'yearly data'!AB$20</f>
        <v>589.28321186428548</v>
      </c>
      <c r="W225" s="10">
        <f>$C225/'yearly data'!$D$20*'yearly data'!AC$20</f>
        <v>0</v>
      </c>
      <c r="X225" s="10">
        <f>$C225/'yearly data'!$D$20*'yearly data'!AD$20</f>
        <v>11462.308948264541</v>
      </c>
      <c r="Y225" s="10">
        <f>$C225/'yearly data'!$D$20*'yearly data'!AE$20</f>
        <v>782.9573063948792</v>
      </c>
      <c r="Z225" s="10">
        <f>$C225/'yearly data'!$D$20*'yearly data'!AF$20</f>
        <v>48560.889160266655</v>
      </c>
      <c r="AA225" s="10">
        <f>$C225/'yearly data'!$D$20*'yearly data'!AG$20</f>
        <v>50973.794258840157</v>
      </c>
      <c r="AB225" s="10">
        <f>$C225/'yearly data'!$D$20*'yearly data'!AH$20</f>
        <v>83.689501625923498</v>
      </c>
      <c r="AC225" s="10">
        <f>$C225/'yearly data'!$D$20*'yearly data'!AI$20</f>
        <v>0</v>
      </c>
      <c r="AD225" s="10">
        <f>$C225/'yearly data'!$D$20*'yearly data'!AJ$20</f>
        <v>50.660435571850876</v>
      </c>
      <c r="AE225" s="10">
        <f>$C225/'yearly data'!$D$20*'yearly data'!AK$20</f>
        <v>0</v>
      </c>
      <c r="AF225" s="10">
        <f>$C225/'yearly data'!$D$20*'yearly data'!AL$20</f>
        <v>15459.950100816044</v>
      </c>
      <c r="AG225" s="10">
        <f>$C225/'yearly data'!$D$20*'yearly data'!AM$20</f>
        <v>15594.296376254832</v>
      </c>
      <c r="AH225" s="10">
        <f>$C225/'yearly data'!$D$20*'yearly data'!AN$20</f>
        <v>3.0172894044962137</v>
      </c>
      <c r="AI225" s="10">
        <f>$C225/'yearly data'!$D$20*'yearly data'!AO$20</f>
        <v>1.6293362784279555</v>
      </c>
      <c r="AJ225" s="10">
        <f>$C225/'yearly data'!$D$20*'yearly data'!AP$20</f>
        <v>0.84484103325893989</v>
      </c>
      <c r="AK225" s="10">
        <f>$C225/'yearly data'!$D$20*'yearly data'!AQ$20</f>
        <v>1.2083804653929011</v>
      </c>
      <c r="AL225" s="10">
        <f>$C225/'yearly data'!$D$20*'yearly data'!AR$20</f>
        <v>0.67669306062002477</v>
      </c>
      <c r="AM225" s="10">
        <f>$C225/'yearly data'!$D$20*'yearly data'!AS$20</f>
        <v>0.25375989773250929</v>
      </c>
      <c r="AN225" s="10">
        <f>$C225/'yearly data'!$D$20*'yearly data'!AT$20</f>
        <v>1.0986741661711701</v>
      </c>
      <c r="AO225" s="10">
        <f>$C225/'yearly data'!$D$20*'yearly data'!AU$20</f>
        <v>4.2256698698891153</v>
      </c>
      <c r="AP225" s="10">
        <f>$C225/'yearly data'!$D$20*'yearly data'!AV$20</f>
        <v>0.4273272736707624</v>
      </c>
      <c r="AQ225" s="10">
        <f>$C225/'yearly data'!$D$20*'yearly data'!AW$20</f>
        <v>0.64099091050614354</v>
      </c>
      <c r="AR225" s="10">
        <f>$C225/'yearly data'!$D$20*'yearly data'!AX$20</f>
        <v>0.9483955773841255</v>
      </c>
      <c r="AS225" s="10">
        <f>$C225/'yearly data'!$D$20*'yearly data'!AY$20</f>
        <v>0.47236690919904323</v>
      </c>
      <c r="AT225" s="10">
        <f>$C225/'yearly data'!$D$20*'yearly data'!AZ$20</f>
        <v>1.424424245569208</v>
      </c>
      <c r="AU225" s="10">
        <f>$C225/'yearly data'!$D$20*'yearly data'!BA$20</f>
        <v>0.52729329398962965</v>
      </c>
      <c r="AV225" s="10">
        <f>$C225/'yearly data'!$D$20*'yearly data'!BB$20</f>
        <v>0.10018572585802964</v>
      </c>
      <c r="AW225" s="10">
        <f>$C225/'yearly data'!$D$20*'yearly data'!BC$20</f>
        <v>2.7829368293897119E-2</v>
      </c>
      <c r="AX225" s="10">
        <f>$C225/'yearly data'!$D$20*'yearly data'!BD$20</f>
        <v>0.55658736587794244</v>
      </c>
    </row>
    <row r="226" spans="1:50">
      <c r="A226" s="11" t="s">
        <v>63</v>
      </c>
      <c r="B226" s="5" t="s">
        <v>15</v>
      </c>
      <c r="C226" s="9">
        <f>'yearly data'!$G$20/3</f>
        <v>97.068104257315937</v>
      </c>
      <c r="D226" s="10">
        <f>$C226/'yearly data'!$D$20*'yearly data'!J$20</f>
        <v>7088.8980885657065</v>
      </c>
      <c r="E226" s="10">
        <f>$C226/'yearly data'!$D$20*'yearly data'!K$20</f>
        <v>5033.1170203826232</v>
      </c>
      <c r="F226" s="10">
        <f>$C226/'yearly data'!$D$20*'yearly data'!L$20</f>
        <v>2156.3769110475487</v>
      </c>
      <c r="G226" s="10">
        <f>$C226/'yearly data'!$D$20*'yearly data'!M$20</f>
        <v>9245.2749996132552</v>
      </c>
      <c r="H226" s="10">
        <f>$C226/'yearly data'!$D$20*'yearly data'!N$20</f>
        <v>1230.8050774234046</v>
      </c>
      <c r="I226" s="10">
        <f>$C226/'yearly data'!$D$20*'yearly data'!O$20</f>
        <v>1182.1000211500987</v>
      </c>
      <c r="J226" s="10">
        <f>$C226/'yearly data'!$D$20*'yearly data'!P$20</f>
        <v>2948.660717579869</v>
      </c>
      <c r="K226" s="10">
        <f>$C226/'yearly data'!$D$20*'yearly data'!Q$20</f>
        <v>26832.329910142453</v>
      </c>
      <c r="L226" s="10">
        <f>$C226/'yearly data'!$D$20*'yearly data'!R$20</f>
        <v>527.42511731312709</v>
      </c>
      <c r="M226" s="10">
        <f>$C226/'yearly data'!$D$20*'yearly data'!S$20</f>
        <v>608.11197657049854</v>
      </c>
      <c r="N226" s="10">
        <f>$C226/'yearly data'!$D$20*'yearly data'!T$20</f>
        <v>2572.8507310836908</v>
      </c>
      <c r="O226" s="10">
        <f>$C226/'yearly data'!$D$20*'yearly data'!U$20</f>
        <v>969.89742615014711</v>
      </c>
      <c r="P226" s="10">
        <f>$C226/'yearly data'!$D$20*'yearly data'!V$20</f>
        <v>107.44699392734515</v>
      </c>
      <c r="Q226" s="10">
        <f>$C226/'yearly data'!$D$20*'yearly data'!W$20</f>
        <v>2252.6042754416699</v>
      </c>
      <c r="R226" s="10">
        <f>$C226/'yearly data'!$D$20*'yearly data'!X$20</f>
        <v>0</v>
      </c>
      <c r="S226" s="10">
        <f>$C226/'yearly data'!$D$20*'yearly data'!Y$20</f>
        <v>1054.5170145585246</v>
      </c>
      <c r="T226" s="10">
        <f>$C226/'yearly data'!$D$20*'yearly data'!Z$20</f>
        <v>582.28559044196481</v>
      </c>
      <c r="U226" s="10">
        <f>$C226/'yearly data'!$D$20*'yearly data'!AA$20</f>
        <v>218.87065811352878</v>
      </c>
      <c r="V226" s="10">
        <f>$C226/'yearly data'!$D$20*'yearly data'!AB$20</f>
        <v>589.28321186428548</v>
      </c>
      <c r="W226" s="10">
        <f>$C226/'yearly data'!$D$20*'yearly data'!AC$20</f>
        <v>0</v>
      </c>
      <c r="X226" s="10">
        <f>$C226/'yearly data'!$D$20*'yearly data'!AD$20</f>
        <v>11462.308948264541</v>
      </c>
      <c r="Y226" s="10">
        <f>$C226/'yearly data'!$D$20*'yearly data'!AE$20</f>
        <v>782.9573063948792</v>
      </c>
      <c r="Z226" s="10">
        <f>$C226/'yearly data'!$D$20*'yearly data'!AF$20</f>
        <v>48560.889160266655</v>
      </c>
      <c r="AA226" s="10">
        <f>$C226/'yearly data'!$D$20*'yearly data'!AG$20</f>
        <v>50973.794258840157</v>
      </c>
      <c r="AB226" s="10">
        <f>$C226/'yearly data'!$D$20*'yearly data'!AH$20</f>
        <v>83.689501625923498</v>
      </c>
      <c r="AC226" s="10">
        <f>$C226/'yearly data'!$D$20*'yearly data'!AI$20</f>
        <v>0</v>
      </c>
      <c r="AD226" s="10">
        <f>$C226/'yearly data'!$D$20*'yearly data'!AJ$20</f>
        <v>50.660435571850876</v>
      </c>
      <c r="AE226" s="10">
        <f>$C226/'yearly data'!$D$20*'yearly data'!AK$20</f>
        <v>0</v>
      </c>
      <c r="AF226" s="10">
        <f>$C226/'yearly data'!$D$20*'yearly data'!AL$20</f>
        <v>15459.950100816044</v>
      </c>
      <c r="AG226" s="10">
        <f>$C226/'yearly data'!$D$20*'yearly data'!AM$20</f>
        <v>15594.296376254832</v>
      </c>
      <c r="AH226" s="10">
        <f>$C226/'yearly data'!$D$20*'yearly data'!AN$20</f>
        <v>3.0172894044962137</v>
      </c>
      <c r="AI226" s="10">
        <f>$C226/'yearly data'!$D$20*'yearly data'!AO$20</f>
        <v>1.6293362784279555</v>
      </c>
      <c r="AJ226" s="10">
        <f>$C226/'yearly data'!$D$20*'yearly data'!AP$20</f>
        <v>0.84484103325893989</v>
      </c>
      <c r="AK226" s="10">
        <f>$C226/'yearly data'!$D$20*'yearly data'!AQ$20</f>
        <v>1.2083804653929011</v>
      </c>
      <c r="AL226" s="10">
        <f>$C226/'yearly data'!$D$20*'yearly data'!AR$20</f>
        <v>0.67669306062002477</v>
      </c>
      <c r="AM226" s="10">
        <f>$C226/'yearly data'!$D$20*'yearly data'!AS$20</f>
        <v>0.25375989773250929</v>
      </c>
      <c r="AN226" s="10">
        <f>$C226/'yearly data'!$D$20*'yearly data'!AT$20</f>
        <v>1.0986741661711701</v>
      </c>
      <c r="AO226" s="10">
        <f>$C226/'yearly data'!$D$20*'yearly data'!AU$20</f>
        <v>4.2256698698891153</v>
      </c>
      <c r="AP226" s="10">
        <f>$C226/'yearly data'!$D$20*'yearly data'!AV$20</f>
        <v>0.4273272736707624</v>
      </c>
      <c r="AQ226" s="10">
        <f>$C226/'yearly data'!$D$20*'yearly data'!AW$20</f>
        <v>0.64099091050614354</v>
      </c>
      <c r="AR226" s="10">
        <f>$C226/'yearly data'!$D$20*'yearly data'!AX$20</f>
        <v>0.9483955773841255</v>
      </c>
      <c r="AS226" s="10">
        <f>$C226/'yearly data'!$D$20*'yearly data'!AY$20</f>
        <v>0.47236690919904323</v>
      </c>
      <c r="AT226" s="10">
        <f>$C226/'yearly data'!$D$20*'yearly data'!AZ$20</f>
        <v>1.424424245569208</v>
      </c>
      <c r="AU226" s="10">
        <f>$C226/'yearly data'!$D$20*'yearly data'!BA$20</f>
        <v>0.52729329398962965</v>
      </c>
      <c r="AV226" s="10">
        <f>$C226/'yearly data'!$D$20*'yearly data'!BB$20</f>
        <v>0.10018572585802964</v>
      </c>
      <c r="AW226" s="10">
        <f>$C226/'yearly data'!$D$20*'yearly data'!BC$20</f>
        <v>2.7829368293897119E-2</v>
      </c>
      <c r="AX226" s="10">
        <f>$C226/'yearly data'!$D$20*'yearly data'!BD$20</f>
        <v>0.55658736587794244</v>
      </c>
    </row>
    <row r="227" spans="1:50">
      <c r="A227" s="11" t="s">
        <v>64</v>
      </c>
      <c r="B227" s="5" t="s">
        <v>15</v>
      </c>
      <c r="C227" s="9">
        <f>'yearly data'!$H$20/3</f>
        <v>95.986882518556442</v>
      </c>
      <c r="D227" s="10">
        <f>$C227/'yearly data'!$D$20*'yearly data'!J$20</f>
        <v>7009.9363041994457</v>
      </c>
      <c r="E227" s="10">
        <f>$C227/'yearly data'!$D$20*'yearly data'!K$20</f>
        <v>4977.0541604164673</v>
      </c>
      <c r="F227" s="10">
        <f>$C227/'yearly data'!$D$20*'yearly data'!L$20</f>
        <v>2132.3574701506386</v>
      </c>
      <c r="G227" s="10">
        <f>$C227/'yearly data'!$D$20*'yearly data'!M$20</f>
        <v>9142.2937743500843</v>
      </c>
      <c r="H227" s="10">
        <f>$C227/'yearly data'!$D$20*'yearly data'!N$20</f>
        <v>1217.095391671656</v>
      </c>
      <c r="I227" s="10">
        <f>$C227/'yearly data'!$D$20*'yearly data'!O$20</f>
        <v>1168.9328510478842</v>
      </c>
      <c r="J227" s="10">
        <f>$C227/'yearly data'!$D$20*'yearly data'!P$20</f>
        <v>2915.8161895810308</v>
      </c>
      <c r="K227" s="10">
        <f>$C227/'yearly data'!$D$20*'yearly data'!Q$20</f>
        <v>26533.450081156541</v>
      </c>
      <c r="L227" s="10">
        <f>$C227/'yearly data'!$D$20*'yearly data'!R$20</f>
        <v>521.55023692095381</v>
      </c>
      <c r="M227" s="10">
        <f>$C227/'yearly data'!$D$20*'yearly data'!S$20</f>
        <v>601.33834177358244</v>
      </c>
      <c r="N227" s="10">
        <f>$C227/'yearly data'!$D$20*'yearly data'!T$20</f>
        <v>2544.1922735778485</v>
      </c>
      <c r="O227" s="10">
        <f>$C227/'yearly data'!$D$20*'yearly data'!U$20</f>
        <v>959.09393730544355</v>
      </c>
      <c r="P227" s="10">
        <f>$C227/'yearly data'!$D$20*'yearly data'!V$20</f>
        <v>106.25016386161478</v>
      </c>
      <c r="Q227" s="10">
        <f>$C227/'yearly data'!$D$20*'yearly data'!W$20</f>
        <v>2227.5129776351964</v>
      </c>
      <c r="R227" s="10">
        <f>$C227/'yearly data'!$D$20*'yearly data'!X$20</f>
        <v>0</v>
      </c>
      <c r="S227" s="10">
        <f>$C227/'yearly data'!$D$20*'yearly data'!Y$20</f>
        <v>1042.770965444286</v>
      </c>
      <c r="T227" s="10">
        <f>$C227/'yearly data'!$D$20*'yearly data'!Z$20</f>
        <v>575.7996304722169</v>
      </c>
      <c r="U227" s="10">
        <f>$C227/'yearly data'!$D$20*'yearly data'!AA$20</f>
        <v>216.43270266627266</v>
      </c>
      <c r="V227" s="10">
        <f>$C227/'yearly data'!$D$20*'yearly data'!AB$20</f>
        <v>582.71930682226775</v>
      </c>
      <c r="W227" s="10">
        <f>$C227/'yearly data'!$D$20*'yearly data'!AC$20</f>
        <v>0</v>
      </c>
      <c r="X227" s="10">
        <f>$C227/'yearly data'!$D$20*'yearly data'!AD$20</f>
        <v>11334.632635782038</v>
      </c>
      <c r="Y227" s="10">
        <f>$C227/'yearly data'!$D$20*'yearly data'!AE$20</f>
        <v>774.23610526839354</v>
      </c>
      <c r="Z227" s="10">
        <f>$C227/'yearly data'!$D$20*'yearly data'!AF$20</f>
        <v>48019.979358686658</v>
      </c>
      <c r="AA227" s="10">
        <f>$C227/'yearly data'!$D$20*'yearly data'!AG$20</f>
        <v>50406.0076014062</v>
      </c>
      <c r="AB227" s="10">
        <f>$C227/'yearly data'!$D$20*'yearly data'!AH$20</f>
        <v>82.757301402624321</v>
      </c>
      <c r="AC227" s="10">
        <f>$C227/'yearly data'!$D$20*'yearly data'!AI$20</f>
        <v>0</v>
      </c>
      <c r="AD227" s="10">
        <f>$C227/'yearly data'!$D$20*'yearly data'!AJ$20</f>
        <v>50.096139352671521</v>
      </c>
      <c r="AE227" s="10">
        <f>$C227/'yearly data'!$D$20*'yearly data'!AK$20</f>
        <v>0</v>
      </c>
      <c r="AF227" s="10">
        <f>$C227/'yearly data'!$D$20*'yearly data'!AL$20</f>
        <v>15287.744882046874</v>
      </c>
      <c r="AG227" s="10">
        <f>$C227/'yearly data'!$D$20*'yearly data'!AM$20</f>
        <v>15420.594701830769</v>
      </c>
      <c r="AH227" s="10">
        <f>$C227/'yearly data'!$D$20*'yearly data'!AN$20</f>
        <v>2.9836804356054447</v>
      </c>
      <c r="AI227" s="10">
        <f>$C227/'yearly data'!$D$20*'yearly data'!AO$20</f>
        <v>1.6111874352269404</v>
      </c>
      <c r="AJ227" s="10">
        <f>$C227/'yearly data'!$D$20*'yearly data'!AP$20</f>
        <v>0.83543052196952461</v>
      </c>
      <c r="AK227" s="10">
        <f>$C227/'yearly data'!$D$20*'yearly data'!AQ$20</f>
        <v>1.1949205628031514</v>
      </c>
      <c r="AL227" s="10">
        <f>$C227/'yearly data'!$D$20*'yearly data'!AR$20</f>
        <v>0.6691555151697649</v>
      </c>
      <c r="AM227" s="10">
        <f>$C227/'yearly data'!$D$20*'yearly data'!AS$20</f>
        <v>0.25093331818866182</v>
      </c>
      <c r="AN227" s="10">
        <f>$C227/'yearly data'!$D$20*'yearly data'!AT$20</f>
        <v>1.0864362595862354</v>
      </c>
      <c r="AO227" s="10">
        <f>$C227/'yearly data'!$D$20*'yearly data'!AU$20</f>
        <v>4.178600998408597</v>
      </c>
      <c r="AP227" s="10">
        <f>$C227/'yearly data'!$D$20*'yearly data'!AV$20</f>
        <v>0.42256736266402362</v>
      </c>
      <c r="AQ227" s="10">
        <f>$C227/'yearly data'!$D$20*'yearly data'!AW$20</f>
        <v>0.63385104399603542</v>
      </c>
      <c r="AR227" s="10">
        <f>$C227/'yearly data'!$D$20*'yearly data'!AX$20</f>
        <v>0.93783159323035237</v>
      </c>
      <c r="AS227" s="10">
        <f>$C227/'yearly data'!$D$20*'yearly data'!AY$20</f>
        <v>0.46710531091395924</v>
      </c>
      <c r="AT227" s="10">
        <f>$C227/'yearly data'!$D$20*'yearly data'!AZ$20</f>
        <v>1.4085578755467454</v>
      </c>
      <c r="AU227" s="10">
        <f>$C227/'yearly data'!$D$20*'yearly data'!BA$20</f>
        <v>0.52141988195046618</v>
      </c>
      <c r="AV227" s="10">
        <f>$C227/'yearly data'!$D$20*'yearly data'!BB$20</f>
        <v>9.9069777570588574E-2</v>
      </c>
      <c r="AW227" s="10">
        <f>$C227/'yearly data'!$D$20*'yearly data'!BC$20</f>
        <v>2.7519382658496825E-2</v>
      </c>
      <c r="AX227" s="10">
        <f>$C227/'yearly data'!$D$20*'yearly data'!BD$20</f>
        <v>0.55038765316993654</v>
      </c>
    </row>
    <row r="228" spans="1:50">
      <c r="A228" s="11" t="s">
        <v>65</v>
      </c>
      <c r="B228" s="5" t="s">
        <v>15</v>
      </c>
      <c r="C228" s="9">
        <f>'yearly data'!$H$20/3</f>
        <v>95.986882518556442</v>
      </c>
      <c r="D228" s="10">
        <f>$C228/'yearly data'!$D$20*'yearly data'!J$20</f>
        <v>7009.9363041994457</v>
      </c>
      <c r="E228" s="10">
        <f>$C228/'yearly data'!$D$20*'yearly data'!K$20</f>
        <v>4977.0541604164673</v>
      </c>
      <c r="F228" s="10">
        <f>$C228/'yearly data'!$D$20*'yearly data'!L$20</f>
        <v>2132.3574701506386</v>
      </c>
      <c r="G228" s="10">
        <f>$C228/'yearly data'!$D$20*'yearly data'!M$20</f>
        <v>9142.2937743500843</v>
      </c>
      <c r="H228" s="10">
        <f>$C228/'yearly data'!$D$20*'yearly data'!N$20</f>
        <v>1217.095391671656</v>
      </c>
      <c r="I228" s="10">
        <f>$C228/'yearly data'!$D$20*'yearly data'!O$20</f>
        <v>1168.9328510478842</v>
      </c>
      <c r="J228" s="10">
        <f>$C228/'yearly data'!$D$20*'yearly data'!P$20</f>
        <v>2915.8161895810308</v>
      </c>
      <c r="K228" s="10">
        <f>$C228/'yearly data'!$D$20*'yearly data'!Q$20</f>
        <v>26533.450081156541</v>
      </c>
      <c r="L228" s="10">
        <f>$C228/'yearly data'!$D$20*'yearly data'!R$20</f>
        <v>521.55023692095381</v>
      </c>
      <c r="M228" s="10">
        <f>$C228/'yearly data'!$D$20*'yearly data'!S$20</f>
        <v>601.33834177358244</v>
      </c>
      <c r="N228" s="10">
        <f>$C228/'yearly data'!$D$20*'yearly data'!T$20</f>
        <v>2544.1922735778485</v>
      </c>
      <c r="O228" s="10">
        <f>$C228/'yearly data'!$D$20*'yearly data'!U$20</f>
        <v>959.09393730544355</v>
      </c>
      <c r="P228" s="10">
        <f>$C228/'yearly data'!$D$20*'yearly data'!V$20</f>
        <v>106.25016386161478</v>
      </c>
      <c r="Q228" s="10">
        <f>$C228/'yearly data'!$D$20*'yearly data'!W$20</f>
        <v>2227.5129776351964</v>
      </c>
      <c r="R228" s="10">
        <f>$C228/'yearly data'!$D$20*'yearly data'!X$20</f>
        <v>0</v>
      </c>
      <c r="S228" s="10">
        <f>$C228/'yearly data'!$D$20*'yearly data'!Y$20</f>
        <v>1042.770965444286</v>
      </c>
      <c r="T228" s="10">
        <f>$C228/'yearly data'!$D$20*'yearly data'!Z$20</f>
        <v>575.7996304722169</v>
      </c>
      <c r="U228" s="10">
        <f>$C228/'yearly data'!$D$20*'yearly data'!AA$20</f>
        <v>216.43270266627266</v>
      </c>
      <c r="V228" s="10">
        <f>$C228/'yearly data'!$D$20*'yearly data'!AB$20</f>
        <v>582.71930682226775</v>
      </c>
      <c r="W228" s="10">
        <f>$C228/'yearly data'!$D$20*'yearly data'!AC$20</f>
        <v>0</v>
      </c>
      <c r="X228" s="10">
        <f>$C228/'yearly data'!$D$20*'yearly data'!AD$20</f>
        <v>11334.632635782038</v>
      </c>
      <c r="Y228" s="10">
        <f>$C228/'yearly data'!$D$20*'yearly data'!AE$20</f>
        <v>774.23610526839354</v>
      </c>
      <c r="Z228" s="10">
        <f>$C228/'yearly data'!$D$20*'yearly data'!AF$20</f>
        <v>48019.979358686658</v>
      </c>
      <c r="AA228" s="10">
        <f>$C228/'yearly data'!$D$20*'yearly data'!AG$20</f>
        <v>50406.0076014062</v>
      </c>
      <c r="AB228" s="10">
        <f>$C228/'yearly data'!$D$20*'yearly data'!AH$20</f>
        <v>82.757301402624321</v>
      </c>
      <c r="AC228" s="10">
        <f>$C228/'yearly data'!$D$20*'yearly data'!AI$20</f>
        <v>0</v>
      </c>
      <c r="AD228" s="10">
        <f>$C228/'yearly data'!$D$20*'yearly data'!AJ$20</f>
        <v>50.096139352671521</v>
      </c>
      <c r="AE228" s="10">
        <f>$C228/'yearly data'!$D$20*'yearly data'!AK$20</f>
        <v>0</v>
      </c>
      <c r="AF228" s="10">
        <f>$C228/'yearly data'!$D$20*'yearly data'!AL$20</f>
        <v>15287.744882046874</v>
      </c>
      <c r="AG228" s="10">
        <f>$C228/'yearly data'!$D$20*'yearly data'!AM$20</f>
        <v>15420.594701830769</v>
      </c>
      <c r="AH228" s="10">
        <f>$C228/'yearly data'!$D$20*'yearly data'!AN$20</f>
        <v>2.9836804356054447</v>
      </c>
      <c r="AI228" s="10">
        <f>$C228/'yearly data'!$D$20*'yearly data'!AO$20</f>
        <v>1.6111874352269404</v>
      </c>
      <c r="AJ228" s="10">
        <f>$C228/'yearly data'!$D$20*'yearly data'!AP$20</f>
        <v>0.83543052196952461</v>
      </c>
      <c r="AK228" s="10">
        <f>$C228/'yearly data'!$D$20*'yearly data'!AQ$20</f>
        <v>1.1949205628031514</v>
      </c>
      <c r="AL228" s="10">
        <f>$C228/'yearly data'!$D$20*'yearly data'!AR$20</f>
        <v>0.6691555151697649</v>
      </c>
      <c r="AM228" s="10">
        <f>$C228/'yearly data'!$D$20*'yearly data'!AS$20</f>
        <v>0.25093331818866182</v>
      </c>
      <c r="AN228" s="10">
        <f>$C228/'yearly data'!$D$20*'yearly data'!AT$20</f>
        <v>1.0864362595862354</v>
      </c>
      <c r="AO228" s="10">
        <f>$C228/'yearly data'!$D$20*'yearly data'!AU$20</f>
        <v>4.178600998408597</v>
      </c>
      <c r="AP228" s="10">
        <f>$C228/'yearly data'!$D$20*'yearly data'!AV$20</f>
        <v>0.42256736266402362</v>
      </c>
      <c r="AQ228" s="10">
        <f>$C228/'yearly data'!$D$20*'yearly data'!AW$20</f>
        <v>0.63385104399603542</v>
      </c>
      <c r="AR228" s="10">
        <f>$C228/'yearly data'!$D$20*'yearly data'!AX$20</f>
        <v>0.93783159323035237</v>
      </c>
      <c r="AS228" s="10">
        <f>$C228/'yearly data'!$D$20*'yearly data'!AY$20</f>
        <v>0.46710531091395924</v>
      </c>
      <c r="AT228" s="10">
        <f>$C228/'yearly data'!$D$20*'yearly data'!AZ$20</f>
        <v>1.4085578755467454</v>
      </c>
      <c r="AU228" s="10">
        <f>$C228/'yearly data'!$D$20*'yearly data'!BA$20</f>
        <v>0.52141988195046618</v>
      </c>
      <c r="AV228" s="10">
        <f>$C228/'yearly data'!$D$20*'yearly data'!BB$20</f>
        <v>9.9069777570588574E-2</v>
      </c>
      <c r="AW228" s="10">
        <f>$C228/'yearly data'!$D$20*'yearly data'!BC$20</f>
        <v>2.7519382658496825E-2</v>
      </c>
      <c r="AX228" s="10">
        <f>$C228/'yearly data'!$D$20*'yearly data'!BD$20</f>
        <v>0.55038765316993654</v>
      </c>
    </row>
    <row r="229" spans="1:50">
      <c r="A229" s="11" t="s">
        <v>66</v>
      </c>
      <c r="B229" s="5" t="s">
        <v>15</v>
      </c>
      <c r="C229" s="9">
        <f>'yearly data'!$H$20/3</f>
        <v>95.986882518556442</v>
      </c>
      <c r="D229" s="10">
        <f>$C229/'yearly data'!$D$20*'yearly data'!J$20</f>
        <v>7009.9363041994457</v>
      </c>
      <c r="E229" s="10">
        <f>$C229/'yearly data'!$D$20*'yearly data'!K$20</f>
        <v>4977.0541604164673</v>
      </c>
      <c r="F229" s="10">
        <f>$C229/'yearly data'!$D$20*'yearly data'!L$20</f>
        <v>2132.3574701506386</v>
      </c>
      <c r="G229" s="10">
        <f>$C229/'yearly data'!$D$20*'yearly data'!M$20</f>
        <v>9142.2937743500843</v>
      </c>
      <c r="H229" s="10">
        <f>$C229/'yearly data'!$D$20*'yearly data'!N$20</f>
        <v>1217.095391671656</v>
      </c>
      <c r="I229" s="10">
        <f>$C229/'yearly data'!$D$20*'yearly data'!O$20</f>
        <v>1168.9328510478842</v>
      </c>
      <c r="J229" s="10">
        <f>$C229/'yearly data'!$D$20*'yearly data'!P$20</f>
        <v>2915.8161895810308</v>
      </c>
      <c r="K229" s="10">
        <f>$C229/'yearly data'!$D$20*'yearly data'!Q$20</f>
        <v>26533.450081156541</v>
      </c>
      <c r="L229" s="10">
        <f>$C229/'yearly data'!$D$20*'yearly data'!R$20</f>
        <v>521.55023692095381</v>
      </c>
      <c r="M229" s="10">
        <f>$C229/'yearly data'!$D$20*'yearly data'!S$20</f>
        <v>601.33834177358244</v>
      </c>
      <c r="N229" s="10">
        <f>$C229/'yearly data'!$D$20*'yearly data'!T$20</f>
        <v>2544.1922735778485</v>
      </c>
      <c r="O229" s="10">
        <f>$C229/'yearly data'!$D$20*'yearly data'!U$20</f>
        <v>959.09393730544355</v>
      </c>
      <c r="P229" s="10">
        <f>$C229/'yearly data'!$D$20*'yearly data'!V$20</f>
        <v>106.25016386161478</v>
      </c>
      <c r="Q229" s="10">
        <f>$C229/'yearly data'!$D$20*'yearly data'!W$20</f>
        <v>2227.5129776351964</v>
      </c>
      <c r="R229" s="10">
        <f>$C229/'yearly data'!$D$20*'yearly data'!X$20</f>
        <v>0</v>
      </c>
      <c r="S229" s="10">
        <f>$C229/'yearly data'!$D$20*'yearly data'!Y$20</f>
        <v>1042.770965444286</v>
      </c>
      <c r="T229" s="10">
        <f>$C229/'yearly data'!$D$20*'yearly data'!Z$20</f>
        <v>575.7996304722169</v>
      </c>
      <c r="U229" s="10">
        <f>$C229/'yearly data'!$D$20*'yearly data'!AA$20</f>
        <v>216.43270266627266</v>
      </c>
      <c r="V229" s="10">
        <f>$C229/'yearly data'!$D$20*'yearly data'!AB$20</f>
        <v>582.71930682226775</v>
      </c>
      <c r="W229" s="10">
        <f>$C229/'yearly data'!$D$20*'yearly data'!AC$20</f>
        <v>0</v>
      </c>
      <c r="X229" s="10">
        <f>$C229/'yearly data'!$D$20*'yearly data'!AD$20</f>
        <v>11334.632635782038</v>
      </c>
      <c r="Y229" s="10">
        <f>$C229/'yearly data'!$D$20*'yearly data'!AE$20</f>
        <v>774.23610526839354</v>
      </c>
      <c r="Z229" s="10">
        <f>$C229/'yearly data'!$D$20*'yearly data'!AF$20</f>
        <v>48019.979358686658</v>
      </c>
      <c r="AA229" s="10">
        <f>$C229/'yearly data'!$D$20*'yearly data'!AG$20</f>
        <v>50406.0076014062</v>
      </c>
      <c r="AB229" s="10">
        <f>$C229/'yearly data'!$D$20*'yearly data'!AH$20</f>
        <v>82.757301402624321</v>
      </c>
      <c r="AC229" s="10">
        <f>$C229/'yearly data'!$D$20*'yearly data'!AI$20</f>
        <v>0</v>
      </c>
      <c r="AD229" s="10">
        <f>$C229/'yearly data'!$D$20*'yearly data'!AJ$20</f>
        <v>50.096139352671521</v>
      </c>
      <c r="AE229" s="10">
        <f>$C229/'yearly data'!$D$20*'yearly data'!AK$20</f>
        <v>0</v>
      </c>
      <c r="AF229" s="10">
        <f>$C229/'yearly data'!$D$20*'yearly data'!AL$20</f>
        <v>15287.744882046874</v>
      </c>
      <c r="AG229" s="10">
        <f>$C229/'yearly data'!$D$20*'yearly data'!AM$20</f>
        <v>15420.594701830769</v>
      </c>
      <c r="AH229" s="10">
        <f>$C229/'yearly data'!$D$20*'yearly data'!AN$20</f>
        <v>2.9836804356054447</v>
      </c>
      <c r="AI229" s="10">
        <f>$C229/'yearly data'!$D$20*'yearly data'!AO$20</f>
        <v>1.6111874352269404</v>
      </c>
      <c r="AJ229" s="10">
        <f>$C229/'yearly data'!$D$20*'yearly data'!AP$20</f>
        <v>0.83543052196952461</v>
      </c>
      <c r="AK229" s="10">
        <f>$C229/'yearly data'!$D$20*'yearly data'!AQ$20</f>
        <v>1.1949205628031514</v>
      </c>
      <c r="AL229" s="10">
        <f>$C229/'yearly data'!$D$20*'yearly data'!AR$20</f>
        <v>0.6691555151697649</v>
      </c>
      <c r="AM229" s="10">
        <f>$C229/'yearly data'!$D$20*'yearly data'!AS$20</f>
        <v>0.25093331818866182</v>
      </c>
      <c r="AN229" s="10">
        <f>$C229/'yearly data'!$D$20*'yearly data'!AT$20</f>
        <v>1.0864362595862354</v>
      </c>
      <c r="AO229" s="10">
        <f>$C229/'yearly data'!$D$20*'yearly data'!AU$20</f>
        <v>4.178600998408597</v>
      </c>
      <c r="AP229" s="10">
        <f>$C229/'yearly data'!$D$20*'yearly data'!AV$20</f>
        <v>0.42256736266402362</v>
      </c>
      <c r="AQ229" s="10">
        <f>$C229/'yearly data'!$D$20*'yearly data'!AW$20</f>
        <v>0.63385104399603542</v>
      </c>
      <c r="AR229" s="10">
        <f>$C229/'yearly data'!$D$20*'yearly data'!AX$20</f>
        <v>0.93783159323035237</v>
      </c>
      <c r="AS229" s="10">
        <f>$C229/'yearly data'!$D$20*'yearly data'!AY$20</f>
        <v>0.46710531091395924</v>
      </c>
      <c r="AT229" s="10">
        <f>$C229/'yearly data'!$D$20*'yearly data'!AZ$20</f>
        <v>1.4085578755467454</v>
      </c>
      <c r="AU229" s="10">
        <f>$C229/'yearly data'!$D$20*'yearly data'!BA$20</f>
        <v>0.52141988195046618</v>
      </c>
      <c r="AV229" s="10">
        <f>$C229/'yearly data'!$D$20*'yearly data'!BB$20</f>
        <v>9.9069777570588574E-2</v>
      </c>
      <c r="AW229" s="10">
        <f>$C229/'yearly data'!$D$20*'yearly data'!BC$20</f>
        <v>2.7519382658496825E-2</v>
      </c>
      <c r="AX229" s="10">
        <f>$C229/'yearly data'!$D$20*'yearly data'!BD$20</f>
        <v>0.55038765316993654</v>
      </c>
    </row>
    <row r="230" spans="1:50">
      <c r="A230" s="11" t="s">
        <v>67</v>
      </c>
      <c r="B230" s="5" t="s">
        <v>15</v>
      </c>
      <c r="C230" s="9">
        <f>'yearly data'!$E$21/3</f>
        <v>107.12700026601247</v>
      </c>
      <c r="D230" s="10">
        <f>$C230/'yearly data'!$D$21*'yearly data'!J$21</f>
        <v>7051.5131620080192</v>
      </c>
      <c r="E230" s="10">
        <f>$C230/'yearly data'!$D$21*'yearly data'!K$21</f>
        <v>4865.5444872819789</v>
      </c>
      <c r="F230" s="10">
        <f>$C230/'yearly data'!$D$21*'yearly data'!L$21</f>
        <v>2133.1398604272217</v>
      </c>
      <c r="G230" s="10">
        <f>$C230/'yearly data'!$D$21*'yearly data'!M$21</f>
        <v>9184.6530224352409</v>
      </c>
      <c r="H230" s="10">
        <f>$C230/'yearly data'!$D$21*'yearly data'!N$21</f>
        <v>1291.7789701939107</v>
      </c>
      <c r="I230" s="10">
        <f>$C230/'yearly data'!$D$21*'yearly data'!O$21</f>
        <v>1221.185725212935</v>
      </c>
      <c r="J230" s="10">
        <f>$C230/'yearly data'!$D$21*'yearly data'!P$21</f>
        <v>2867.9731478688755</v>
      </c>
      <c r="K230" s="10">
        <f>$C230/'yearly data'!$D$21*'yearly data'!Q$21</f>
        <v>27202.68118215026</v>
      </c>
      <c r="L230" s="10">
        <f>$C230/'yearly data'!$D$21*'yearly data'!R$21</f>
        <v>456.00287192645749</v>
      </c>
      <c r="M230" s="10">
        <f>$C230/'yearly data'!$D$21*'yearly data'!S$21</f>
        <v>579.1300246998029</v>
      </c>
      <c r="N230" s="10">
        <f>$C230/'yearly data'!$D$21*'yearly data'!T$21</f>
        <v>2557.5803635010884</v>
      </c>
      <c r="O230" s="10">
        <f>$C230/'yearly data'!$D$21*'yearly data'!U$21</f>
        <v>952.06510642253704</v>
      </c>
      <c r="P230" s="10">
        <f>$C230/'yearly data'!$D$21*'yearly data'!V$21</f>
        <v>14.84485626832317</v>
      </c>
      <c r="Q230" s="10">
        <f>$C230/'yearly data'!$D$21*'yearly data'!W$21</f>
        <v>2406.9089430255053</v>
      </c>
      <c r="R230" s="10">
        <f>$C230/'yearly data'!$D$21*'yearly data'!X$21</f>
        <v>0</v>
      </c>
      <c r="S230" s="10">
        <f>$C230/'yearly data'!$D$21*'yearly data'!Y$21</f>
        <v>1547.9089573752769</v>
      </c>
      <c r="T230" s="10">
        <f>$C230/'yearly data'!$D$21*'yearly data'!Z$21</f>
        <v>544.96510592780908</v>
      </c>
      <c r="U230" s="10">
        <f>$C230/'yearly data'!$D$21*'yearly data'!AA$21</f>
        <v>205.42081339764303</v>
      </c>
      <c r="V230" s="10">
        <f>$C230/'yearly data'!$D$21*'yearly data'!AB$21</f>
        <v>622.97893587728106</v>
      </c>
      <c r="W230" s="10">
        <f>$C230/'yearly data'!$D$21*'yearly data'!AC$21</f>
        <v>0</v>
      </c>
      <c r="X230" s="10">
        <f>$C230/'yearly data'!$D$21*'yearly data'!AD$21</f>
        <v>10719.320677671005</v>
      </c>
      <c r="Y230" s="10">
        <f>$C230/'yearly data'!$D$21*'yearly data'!AE$21</f>
        <v>990.42875658008336</v>
      </c>
      <c r="Z230" s="10">
        <f>$C230/'yearly data'!$D$21*'yearly data'!AF$21</f>
        <v>48800.236594823065</v>
      </c>
      <c r="AA230" s="10">
        <f>$C230/'yearly data'!$D$21*'yearly data'!AG$21</f>
        <v>51313.201290229918</v>
      </c>
      <c r="AB230" s="10">
        <f>$C230/'yearly data'!$D$21*'yearly data'!AH$21</f>
        <v>83.329519728195976</v>
      </c>
      <c r="AC230" s="10">
        <f>$C230/'yearly data'!$D$21*'yearly data'!AI$21</f>
        <v>27.498741510304676</v>
      </c>
      <c r="AD230" s="10">
        <f>$C230/'yearly data'!$D$21*'yearly data'!AJ$21</f>
        <v>68.772197303659553</v>
      </c>
      <c r="AE230" s="10">
        <f>$C230/'yearly data'!$D$21*'yearly data'!AK$21</f>
        <v>28.884322867537016</v>
      </c>
      <c r="AF230" s="10">
        <f>$C230/'yearly data'!$D$21*'yearly data'!AL$21</f>
        <v>14630.053741689151</v>
      </c>
      <c r="AG230" s="10">
        <f>$C230/'yearly data'!$D$21*'yearly data'!AM$21</f>
        <v>14782.155458721007</v>
      </c>
      <c r="AH230" s="10">
        <f>$C230/'yearly data'!$D$21*'yearly data'!AN$21</f>
        <v>3.0817729923809707</v>
      </c>
      <c r="AI230" s="10">
        <f>$C230/'yearly data'!$D$21*'yearly data'!AO$21</f>
        <v>1.6641574158857242</v>
      </c>
      <c r="AJ230" s="10">
        <f>$C230/'yearly data'!$D$21*'yearly data'!AP$21</f>
        <v>0.92453189771429123</v>
      </c>
      <c r="AK230" s="10">
        <f>$C230/'yearly data'!$D$21*'yearly data'!AQ$21</f>
        <v>1.0063684532535944</v>
      </c>
      <c r="AL230" s="10">
        <f>$C230/'yearly data'!$D$21*'yearly data'!AR$21</f>
        <v>0.58369370288708478</v>
      </c>
      <c r="AM230" s="10">
        <f>$C230/'yearly data'!$D$21*'yearly data'!AS$21</f>
        <v>0.2214010597157908</v>
      </c>
      <c r="AN230" s="10">
        <f>$C230/'yearly data'!$D$21*'yearly data'!AT$21</f>
        <v>1.1436474320051104</v>
      </c>
      <c r="AO230" s="10">
        <f>$C230/'yearly data'!$D$21*'yearly data'!AU$21</f>
        <v>4.0844551143039656</v>
      </c>
      <c r="AP230" s="10">
        <f>$C230/'yearly data'!$D$21*'yearly data'!AV$21</f>
        <v>0.41371696523315354</v>
      </c>
      <c r="AQ230" s="10">
        <f>$C230/'yearly data'!$D$21*'yearly data'!AW$21</f>
        <v>0.65624070347327801</v>
      </c>
      <c r="AR230" s="10">
        <f>$C230/'yearly data'!$D$21*'yearly data'!AX$21</f>
        <v>0.9953094592617967</v>
      </c>
      <c r="AS230" s="10">
        <f>$C230/'yearly data'!$D$21*'yearly data'!AY$21</f>
        <v>0.42392810301891348</v>
      </c>
      <c r="AT230" s="10">
        <f>$C230/'yearly data'!$D$21*'yearly data'!AZ$21</f>
        <v>1.4266102249419086</v>
      </c>
      <c r="AU230" s="10">
        <f>$C230/'yearly data'!$D$21*'yearly data'!BA$21</f>
        <v>0.56769502491228407</v>
      </c>
      <c r="AV230" s="10">
        <f>$C230/'yearly data'!$D$21*'yearly data'!BB$21</f>
        <v>0.10815696123978191</v>
      </c>
      <c r="AW230" s="10">
        <f>$C230/'yearly data'!$D$21*'yearly data'!BC$21</f>
        <v>3.0043600344383865E-2</v>
      </c>
      <c r="AX230" s="10">
        <f>$C230/'yearly data'!$D$21*'yearly data'!BD$21</f>
        <v>0.60087200688767728</v>
      </c>
    </row>
    <row r="231" spans="1:50">
      <c r="A231" s="11" t="s">
        <v>68</v>
      </c>
      <c r="B231" s="5" t="s">
        <v>15</v>
      </c>
      <c r="C231" s="9">
        <f>'yearly data'!$E$21/3</f>
        <v>107.12700026601247</v>
      </c>
      <c r="D231" s="10">
        <f>$C231/'yearly data'!$D$21*'yearly data'!J$21</f>
        <v>7051.5131620080192</v>
      </c>
      <c r="E231" s="10">
        <f>$C231/'yearly data'!$D$21*'yearly data'!K$21</f>
        <v>4865.5444872819789</v>
      </c>
      <c r="F231" s="10">
        <f>$C231/'yearly data'!$D$21*'yearly data'!L$21</f>
        <v>2133.1398604272217</v>
      </c>
      <c r="G231" s="10">
        <f>$C231/'yearly data'!$D$21*'yearly data'!M$21</f>
        <v>9184.6530224352409</v>
      </c>
      <c r="H231" s="10">
        <f>$C231/'yearly data'!$D$21*'yearly data'!N$21</f>
        <v>1291.7789701939107</v>
      </c>
      <c r="I231" s="10">
        <f>$C231/'yearly data'!$D$21*'yearly data'!O$21</f>
        <v>1221.185725212935</v>
      </c>
      <c r="J231" s="10">
        <f>$C231/'yearly data'!$D$21*'yearly data'!P$21</f>
        <v>2867.9731478688755</v>
      </c>
      <c r="K231" s="10">
        <f>$C231/'yearly data'!$D$21*'yearly data'!Q$21</f>
        <v>27202.68118215026</v>
      </c>
      <c r="L231" s="10">
        <f>$C231/'yearly data'!$D$21*'yearly data'!R$21</f>
        <v>456.00287192645749</v>
      </c>
      <c r="M231" s="10">
        <f>$C231/'yearly data'!$D$21*'yearly data'!S$21</f>
        <v>579.1300246998029</v>
      </c>
      <c r="N231" s="10">
        <f>$C231/'yearly data'!$D$21*'yearly data'!T$21</f>
        <v>2557.5803635010884</v>
      </c>
      <c r="O231" s="10">
        <f>$C231/'yearly data'!$D$21*'yearly data'!U$21</f>
        <v>952.06510642253704</v>
      </c>
      <c r="P231" s="10">
        <f>$C231/'yearly data'!$D$21*'yearly data'!V$21</f>
        <v>14.84485626832317</v>
      </c>
      <c r="Q231" s="10">
        <f>$C231/'yearly data'!$D$21*'yearly data'!W$21</f>
        <v>2406.9089430255053</v>
      </c>
      <c r="R231" s="10">
        <f>$C231/'yearly data'!$D$21*'yearly data'!X$21</f>
        <v>0</v>
      </c>
      <c r="S231" s="10">
        <f>$C231/'yearly data'!$D$21*'yearly data'!Y$21</f>
        <v>1547.9089573752769</v>
      </c>
      <c r="T231" s="10">
        <f>$C231/'yearly data'!$D$21*'yearly data'!Z$21</f>
        <v>544.96510592780908</v>
      </c>
      <c r="U231" s="10">
        <f>$C231/'yearly data'!$D$21*'yearly data'!AA$21</f>
        <v>205.42081339764303</v>
      </c>
      <c r="V231" s="10">
        <f>$C231/'yearly data'!$D$21*'yearly data'!AB$21</f>
        <v>622.97893587728106</v>
      </c>
      <c r="W231" s="10">
        <f>$C231/'yearly data'!$D$21*'yearly data'!AC$21</f>
        <v>0</v>
      </c>
      <c r="X231" s="10">
        <f>$C231/'yearly data'!$D$21*'yearly data'!AD$21</f>
        <v>10719.320677671005</v>
      </c>
      <c r="Y231" s="10">
        <f>$C231/'yearly data'!$D$21*'yearly data'!AE$21</f>
        <v>990.42875658008336</v>
      </c>
      <c r="Z231" s="10">
        <f>$C231/'yearly data'!$D$21*'yearly data'!AF$21</f>
        <v>48800.236594823065</v>
      </c>
      <c r="AA231" s="10">
        <f>$C231/'yearly data'!$D$21*'yearly data'!AG$21</f>
        <v>51313.201290229918</v>
      </c>
      <c r="AB231" s="10">
        <f>$C231/'yearly data'!$D$21*'yearly data'!AH$21</f>
        <v>83.329519728195976</v>
      </c>
      <c r="AC231" s="10">
        <f>$C231/'yearly data'!$D$21*'yearly data'!AI$21</f>
        <v>27.498741510304676</v>
      </c>
      <c r="AD231" s="10">
        <f>$C231/'yearly data'!$D$21*'yearly data'!AJ$21</f>
        <v>68.772197303659553</v>
      </c>
      <c r="AE231" s="10">
        <f>$C231/'yearly data'!$D$21*'yearly data'!AK$21</f>
        <v>28.884322867537016</v>
      </c>
      <c r="AF231" s="10">
        <f>$C231/'yearly data'!$D$21*'yearly data'!AL$21</f>
        <v>14630.053741689151</v>
      </c>
      <c r="AG231" s="10">
        <f>$C231/'yearly data'!$D$21*'yearly data'!AM$21</f>
        <v>14782.155458721007</v>
      </c>
      <c r="AH231" s="10">
        <f>$C231/'yearly data'!$D$21*'yearly data'!AN$21</f>
        <v>3.0817729923809707</v>
      </c>
      <c r="AI231" s="10">
        <f>$C231/'yearly data'!$D$21*'yearly data'!AO$21</f>
        <v>1.6641574158857242</v>
      </c>
      <c r="AJ231" s="10">
        <f>$C231/'yearly data'!$D$21*'yearly data'!AP$21</f>
        <v>0.92453189771429123</v>
      </c>
      <c r="AK231" s="10">
        <f>$C231/'yearly data'!$D$21*'yearly data'!AQ$21</f>
        <v>1.0063684532535944</v>
      </c>
      <c r="AL231" s="10">
        <f>$C231/'yearly data'!$D$21*'yearly data'!AR$21</f>
        <v>0.58369370288708478</v>
      </c>
      <c r="AM231" s="10">
        <f>$C231/'yearly data'!$D$21*'yearly data'!AS$21</f>
        <v>0.2214010597157908</v>
      </c>
      <c r="AN231" s="10">
        <f>$C231/'yearly data'!$D$21*'yearly data'!AT$21</f>
        <v>1.1436474320051104</v>
      </c>
      <c r="AO231" s="10">
        <f>$C231/'yearly data'!$D$21*'yearly data'!AU$21</f>
        <v>4.0844551143039656</v>
      </c>
      <c r="AP231" s="10">
        <f>$C231/'yearly data'!$D$21*'yearly data'!AV$21</f>
        <v>0.41371696523315354</v>
      </c>
      <c r="AQ231" s="10">
        <f>$C231/'yearly data'!$D$21*'yearly data'!AW$21</f>
        <v>0.65624070347327801</v>
      </c>
      <c r="AR231" s="10">
        <f>$C231/'yearly data'!$D$21*'yearly data'!AX$21</f>
        <v>0.9953094592617967</v>
      </c>
      <c r="AS231" s="10">
        <f>$C231/'yearly data'!$D$21*'yearly data'!AY$21</f>
        <v>0.42392810301891348</v>
      </c>
      <c r="AT231" s="10">
        <f>$C231/'yearly data'!$D$21*'yearly data'!AZ$21</f>
        <v>1.4266102249419086</v>
      </c>
      <c r="AU231" s="10">
        <f>$C231/'yearly data'!$D$21*'yearly data'!BA$21</f>
        <v>0.56769502491228407</v>
      </c>
      <c r="AV231" s="10">
        <f>$C231/'yearly data'!$D$21*'yearly data'!BB$21</f>
        <v>0.10815696123978191</v>
      </c>
      <c r="AW231" s="10">
        <f>$C231/'yearly data'!$D$21*'yearly data'!BC$21</f>
        <v>3.0043600344383865E-2</v>
      </c>
      <c r="AX231" s="10">
        <f>$C231/'yearly data'!$D$21*'yearly data'!BD$21</f>
        <v>0.60087200688767728</v>
      </c>
    </row>
    <row r="232" spans="1:50">
      <c r="A232" s="11" t="s">
        <v>69</v>
      </c>
      <c r="B232" s="5" t="s">
        <v>15</v>
      </c>
      <c r="C232" s="9">
        <f>'yearly data'!$E$21/3</f>
        <v>107.12700026601247</v>
      </c>
      <c r="D232" s="10">
        <f>$C232/'yearly data'!$D$21*'yearly data'!J$21</f>
        <v>7051.5131620080192</v>
      </c>
      <c r="E232" s="10">
        <f>$C232/'yearly data'!$D$21*'yearly data'!K$21</f>
        <v>4865.5444872819789</v>
      </c>
      <c r="F232" s="10">
        <f>$C232/'yearly data'!$D$21*'yearly data'!L$21</f>
        <v>2133.1398604272217</v>
      </c>
      <c r="G232" s="10">
        <f>$C232/'yearly data'!$D$21*'yearly data'!M$21</f>
        <v>9184.6530224352409</v>
      </c>
      <c r="H232" s="10">
        <f>$C232/'yearly data'!$D$21*'yearly data'!N$21</f>
        <v>1291.7789701939107</v>
      </c>
      <c r="I232" s="10">
        <f>$C232/'yearly data'!$D$21*'yearly data'!O$21</f>
        <v>1221.185725212935</v>
      </c>
      <c r="J232" s="10">
        <f>$C232/'yearly data'!$D$21*'yearly data'!P$21</f>
        <v>2867.9731478688755</v>
      </c>
      <c r="K232" s="10">
        <f>$C232/'yearly data'!$D$21*'yearly data'!Q$21</f>
        <v>27202.68118215026</v>
      </c>
      <c r="L232" s="10">
        <f>$C232/'yearly data'!$D$21*'yearly data'!R$21</f>
        <v>456.00287192645749</v>
      </c>
      <c r="M232" s="10">
        <f>$C232/'yearly data'!$D$21*'yearly data'!S$21</f>
        <v>579.1300246998029</v>
      </c>
      <c r="N232" s="10">
        <f>$C232/'yearly data'!$D$21*'yearly data'!T$21</f>
        <v>2557.5803635010884</v>
      </c>
      <c r="O232" s="10">
        <f>$C232/'yearly data'!$D$21*'yearly data'!U$21</f>
        <v>952.06510642253704</v>
      </c>
      <c r="P232" s="10">
        <f>$C232/'yearly data'!$D$21*'yearly data'!V$21</f>
        <v>14.84485626832317</v>
      </c>
      <c r="Q232" s="10">
        <f>$C232/'yearly data'!$D$21*'yearly data'!W$21</f>
        <v>2406.9089430255053</v>
      </c>
      <c r="R232" s="10">
        <f>$C232/'yearly data'!$D$21*'yearly data'!X$21</f>
        <v>0</v>
      </c>
      <c r="S232" s="10">
        <f>$C232/'yearly data'!$D$21*'yearly data'!Y$21</f>
        <v>1547.9089573752769</v>
      </c>
      <c r="T232" s="10">
        <f>$C232/'yearly data'!$D$21*'yearly data'!Z$21</f>
        <v>544.96510592780908</v>
      </c>
      <c r="U232" s="10">
        <f>$C232/'yearly data'!$D$21*'yearly data'!AA$21</f>
        <v>205.42081339764303</v>
      </c>
      <c r="V232" s="10">
        <f>$C232/'yearly data'!$D$21*'yearly data'!AB$21</f>
        <v>622.97893587728106</v>
      </c>
      <c r="W232" s="10">
        <f>$C232/'yearly data'!$D$21*'yearly data'!AC$21</f>
        <v>0</v>
      </c>
      <c r="X232" s="10">
        <f>$C232/'yearly data'!$D$21*'yearly data'!AD$21</f>
        <v>10719.320677671005</v>
      </c>
      <c r="Y232" s="10">
        <f>$C232/'yearly data'!$D$21*'yearly data'!AE$21</f>
        <v>990.42875658008336</v>
      </c>
      <c r="Z232" s="10">
        <f>$C232/'yearly data'!$D$21*'yearly data'!AF$21</f>
        <v>48800.236594823065</v>
      </c>
      <c r="AA232" s="10">
        <f>$C232/'yearly data'!$D$21*'yearly data'!AG$21</f>
        <v>51313.201290229918</v>
      </c>
      <c r="AB232" s="10">
        <f>$C232/'yearly data'!$D$21*'yearly data'!AH$21</f>
        <v>83.329519728195976</v>
      </c>
      <c r="AC232" s="10">
        <f>$C232/'yearly data'!$D$21*'yearly data'!AI$21</f>
        <v>27.498741510304676</v>
      </c>
      <c r="AD232" s="10">
        <f>$C232/'yearly data'!$D$21*'yearly data'!AJ$21</f>
        <v>68.772197303659553</v>
      </c>
      <c r="AE232" s="10">
        <f>$C232/'yearly data'!$D$21*'yearly data'!AK$21</f>
        <v>28.884322867537016</v>
      </c>
      <c r="AF232" s="10">
        <f>$C232/'yearly data'!$D$21*'yearly data'!AL$21</f>
        <v>14630.053741689151</v>
      </c>
      <c r="AG232" s="10">
        <f>$C232/'yearly data'!$D$21*'yearly data'!AM$21</f>
        <v>14782.155458721007</v>
      </c>
      <c r="AH232" s="10">
        <f>$C232/'yearly data'!$D$21*'yearly data'!AN$21</f>
        <v>3.0817729923809707</v>
      </c>
      <c r="AI232" s="10">
        <f>$C232/'yearly data'!$D$21*'yearly data'!AO$21</f>
        <v>1.6641574158857242</v>
      </c>
      <c r="AJ232" s="10">
        <f>$C232/'yearly data'!$D$21*'yearly data'!AP$21</f>
        <v>0.92453189771429123</v>
      </c>
      <c r="AK232" s="10">
        <f>$C232/'yearly data'!$D$21*'yearly data'!AQ$21</f>
        <v>1.0063684532535944</v>
      </c>
      <c r="AL232" s="10">
        <f>$C232/'yearly data'!$D$21*'yearly data'!AR$21</f>
        <v>0.58369370288708478</v>
      </c>
      <c r="AM232" s="10">
        <f>$C232/'yearly data'!$D$21*'yearly data'!AS$21</f>
        <v>0.2214010597157908</v>
      </c>
      <c r="AN232" s="10">
        <f>$C232/'yearly data'!$D$21*'yearly data'!AT$21</f>
        <v>1.1436474320051104</v>
      </c>
      <c r="AO232" s="10">
        <f>$C232/'yearly data'!$D$21*'yearly data'!AU$21</f>
        <v>4.0844551143039656</v>
      </c>
      <c r="AP232" s="10">
        <f>$C232/'yearly data'!$D$21*'yearly data'!AV$21</f>
        <v>0.41371696523315354</v>
      </c>
      <c r="AQ232" s="10">
        <f>$C232/'yearly data'!$D$21*'yearly data'!AW$21</f>
        <v>0.65624070347327801</v>
      </c>
      <c r="AR232" s="10">
        <f>$C232/'yearly data'!$D$21*'yearly data'!AX$21</f>
        <v>0.9953094592617967</v>
      </c>
      <c r="AS232" s="10">
        <f>$C232/'yearly data'!$D$21*'yearly data'!AY$21</f>
        <v>0.42392810301891348</v>
      </c>
      <c r="AT232" s="10">
        <f>$C232/'yearly data'!$D$21*'yearly data'!AZ$21</f>
        <v>1.4266102249419086</v>
      </c>
      <c r="AU232" s="10">
        <f>$C232/'yearly data'!$D$21*'yearly data'!BA$21</f>
        <v>0.56769502491228407</v>
      </c>
      <c r="AV232" s="10">
        <f>$C232/'yearly data'!$D$21*'yearly data'!BB$21</f>
        <v>0.10815696123978191</v>
      </c>
      <c r="AW232" s="10">
        <f>$C232/'yearly data'!$D$21*'yearly data'!BC$21</f>
        <v>3.0043600344383865E-2</v>
      </c>
      <c r="AX232" s="10">
        <f>$C232/'yearly data'!$D$21*'yearly data'!BD$21</f>
        <v>0.60087200688767728</v>
      </c>
    </row>
    <row r="233" spans="1:50">
      <c r="A233" s="11" t="s">
        <v>70</v>
      </c>
      <c r="B233" s="5" t="s">
        <v>15</v>
      </c>
      <c r="C233" s="9">
        <f>'yearly data'!$F$21/3</f>
        <v>105.83501315283894</v>
      </c>
      <c r="D233" s="10">
        <f>$C233/'yearly data'!$D$21*'yearly data'!J$21</f>
        <v>6966.469577187524</v>
      </c>
      <c r="E233" s="10">
        <f>$C233/'yearly data'!$D$21*'yearly data'!K$21</f>
        <v>4806.8644088654155</v>
      </c>
      <c r="F233" s="10">
        <f>$C233/'yearly data'!$D$21*'yearly data'!L$21</f>
        <v>2107.4134870253229</v>
      </c>
      <c r="G233" s="10">
        <f>$C233/'yearly data'!$D$21*'yearly data'!M$21</f>
        <v>9073.8830642128469</v>
      </c>
      <c r="H233" s="10">
        <f>$C233/'yearly data'!$D$21*'yearly data'!N$21</f>
        <v>1276.1996878615873</v>
      </c>
      <c r="I233" s="10">
        <f>$C233/'yearly data'!$D$21*'yearly data'!O$21</f>
        <v>1206.457820801827</v>
      </c>
      <c r="J233" s="10">
        <f>$C233/'yearly data'!$D$21*'yearly data'!P$21</f>
        <v>2833.3844415784606</v>
      </c>
      <c r="K233" s="10">
        <f>$C233/'yearly data'!$D$21*'yearly data'!Q$21</f>
        <v>26874.607835152448</v>
      </c>
      <c r="L233" s="10">
        <f>$C233/'yearly data'!$D$21*'yearly data'!R$21</f>
        <v>450.50332622242252</v>
      </c>
      <c r="M233" s="10">
        <f>$C233/'yearly data'!$D$21*'yearly data'!S$21</f>
        <v>572.14552474268623</v>
      </c>
      <c r="N233" s="10">
        <f>$C233/'yearly data'!$D$21*'yearly data'!T$21</f>
        <v>2526.7350970197735</v>
      </c>
      <c r="O233" s="10">
        <f>$C233/'yearly data'!$D$21*'yearly data'!U$21</f>
        <v>940.58288583066303</v>
      </c>
      <c r="P233" s="10">
        <f>$C233/'yearly data'!$D$21*'yearly data'!V$21</f>
        <v>14.665822383793952</v>
      </c>
      <c r="Q233" s="10">
        <f>$C233/'yearly data'!$D$21*'yearly data'!W$21</f>
        <v>2377.8808237908661</v>
      </c>
      <c r="R233" s="10">
        <f>$C233/'yearly data'!$D$21*'yearly data'!X$21</f>
        <v>0</v>
      </c>
      <c r="S233" s="10">
        <f>$C233/'yearly data'!$D$21*'yearly data'!Y$21</f>
        <v>1529.240662544574</v>
      </c>
      <c r="T233" s="10">
        <f>$C233/'yearly data'!$D$21*'yearly data'!Z$21</f>
        <v>538.3926462095344</v>
      </c>
      <c r="U233" s="10">
        <f>$C233/'yearly data'!$D$21*'yearly data'!AA$21</f>
        <v>202.94337033447178</v>
      </c>
      <c r="V233" s="10">
        <f>$C233/'yearly data'!$D$21*'yearly data'!AB$21</f>
        <v>615.46560352471477</v>
      </c>
      <c r="W233" s="10">
        <f>$C233/'yearly data'!$D$21*'yearly data'!AC$21</f>
        <v>0</v>
      </c>
      <c r="X233" s="10">
        <f>$C233/'yearly data'!$D$21*'yearly data'!AD$21</f>
        <v>10590.042119108404</v>
      </c>
      <c r="Y233" s="10">
        <f>$C233/'yearly data'!$D$21*'yearly data'!AE$21</f>
        <v>978.4838576578652</v>
      </c>
      <c r="Z233" s="10">
        <f>$C233/'yearly data'!$D$21*'yearly data'!AF$21</f>
        <v>48211.689574522214</v>
      </c>
      <c r="AA233" s="10">
        <f>$C233/'yearly data'!$D$21*'yearly data'!AG$21</f>
        <v>50694.347083185632</v>
      </c>
      <c r="AB233" s="10">
        <f>$C233/'yearly data'!$D$21*'yearly data'!AH$21</f>
        <v>82.324538114145085</v>
      </c>
      <c r="AC233" s="10">
        <f>$C233/'yearly data'!$D$21*'yearly data'!AI$21</f>
        <v>27.167097577667878</v>
      </c>
      <c r="AD233" s="10">
        <f>$C233/'yearly data'!$D$21*'yearly data'!AJ$21</f>
        <v>67.942781820725102</v>
      </c>
      <c r="AE233" s="10">
        <f>$C233/'yearly data'!$D$21*'yearly data'!AK$21</f>
        <v>28.535968364704541</v>
      </c>
      <c r="AF233" s="10">
        <f>$C233/'yearly data'!$D$21*'yearly data'!AL$21</f>
        <v>14453.610446792791</v>
      </c>
      <c r="AG233" s="10">
        <f>$C233/'yearly data'!$D$21*'yearly data'!AM$21</f>
        <v>14603.877766727661</v>
      </c>
      <c r="AH233" s="10">
        <f>$C233/'yearly data'!$D$21*'yearly data'!AN$21</f>
        <v>3.0446057891362659</v>
      </c>
      <c r="AI233" s="10">
        <f>$C233/'yearly data'!$D$21*'yearly data'!AO$21</f>
        <v>1.6440871261335837</v>
      </c>
      <c r="AJ233" s="10">
        <f>$C233/'yearly data'!$D$21*'yearly data'!AP$21</f>
        <v>0.91338173674087986</v>
      </c>
      <c r="AK233" s="10">
        <f>$C233/'yearly data'!$D$21*'yearly data'!AQ$21</f>
        <v>0.99423131630885242</v>
      </c>
      <c r="AL233" s="10">
        <f>$C233/'yearly data'!$D$21*'yearly data'!AR$21</f>
        <v>0.57665416345913434</v>
      </c>
      <c r="AM233" s="10">
        <f>$C233/'yearly data'!$D$21*'yearly data'!AS$21</f>
        <v>0.21873088958794754</v>
      </c>
      <c r="AN233" s="10">
        <f>$C233/'yearly data'!$D$21*'yearly data'!AT$21</f>
        <v>1.1298546650976498</v>
      </c>
      <c r="AO233" s="10">
        <f>$C233/'yearly data'!$D$21*'yearly data'!AU$21</f>
        <v>4.0351952324916054</v>
      </c>
      <c r="AP233" s="10">
        <f>$C233/'yearly data'!$D$21*'yearly data'!AV$21</f>
        <v>0.40872740157268322</v>
      </c>
      <c r="AQ233" s="10">
        <f>$C233/'yearly data'!$D$21*'yearly data'!AW$21</f>
        <v>0.64832622318425615</v>
      </c>
      <c r="AR233" s="10">
        <f>$C233/'yearly data'!$D$21*'yearly data'!AX$21</f>
        <v>0.98330569744831553</v>
      </c>
      <c r="AS233" s="10">
        <f>$C233/'yearly data'!$D$21*'yearly data'!AY$21</f>
        <v>0.41881538965391218</v>
      </c>
      <c r="AT233" s="10">
        <f>$C233/'yearly data'!$D$21*'yearly data'!AZ$21</f>
        <v>1.4094048330092521</v>
      </c>
      <c r="AU233" s="10">
        <f>$C233/'yearly data'!$D$21*'yearly data'!BA$21</f>
        <v>0.56084843484089109</v>
      </c>
      <c r="AV233" s="10">
        <f>$C233/'yearly data'!$D$21*'yearly data'!BB$21</f>
        <v>0.10685255245605028</v>
      </c>
      <c r="AW233" s="10">
        <f>$C233/'yearly data'!$D$21*'yearly data'!BC$21</f>
        <v>2.9681264571125084E-2</v>
      </c>
      <c r="AX233" s="10">
        <f>$C233/'yearly data'!$D$21*'yearly data'!BD$21</f>
        <v>0.59362529142250164</v>
      </c>
    </row>
    <row r="234" spans="1:50">
      <c r="A234" s="11" t="s">
        <v>71</v>
      </c>
      <c r="B234" s="5" t="s">
        <v>15</v>
      </c>
      <c r="C234" s="9">
        <f>'yearly data'!$F$21/3</f>
        <v>105.83501315283894</v>
      </c>
      <c r="D234" s="10">
        <f>$C234/'yearly data'!$D$21*'yearly data'!J$21</f>
        <v>6966.469577187524</v>
      </c>
      <c r="E234" s="10">
        <f>$C234/'yearly data'!$D$21*'yearly data'!K$21</f>
        <v>4806.8644088654155</v>
      </c>
      <c r="F234" s="10">
        <f>$C234/'yearly data'!$D$21*'yearly data'!L$21</f>
        <v>2107.4134870253229</v>
      </c>
      <c r="G234" s="10">
        <f>$C234/'yearly data'!$D$21*'yearly data'!M$21</f>
        <v>9073.8830642128469</v>
      </c>
      <c r="H234" s="10">
        <f>$C234/'yearly data'!$D$21*'yearly data'!N$21</f>
        <v>1276.1996878615873</v>
      </c>
      <c r="I234" s="10">
        <f>$C234/'yearly data'!$D$21*'yearly data'!O$21</f>
        <v>1206.457820801827</v>
      </c>
      <c r="J234" s="10">
        <f>$C234/'yearly data'!$D$21*'yearly data'!P$21</f>
        <v>2833.3844415784606</v>
      </c>
      <c r="K234" s="10">
        <f>$C234/'yearly data'!$D$21*'yearly data'!Q$21</f>
        <v>26874.607835152448</v>
      </c>
      <c r="L234" s="10">
        <f>$C234/'yearly data'!$D$21*'yearly data'!R$21</f>
        <v>450.50332622242252</v>
      </c>
      <c r="M234" s="10">
        <f>$C234/'yearly data'!$D$21*'yearly data'!S$21</f>
        <v>572.14552474268623</v>
      </c>
      <c r="N234" s="10">
        <f>$C234/'yearly data'!$D$21*'yearly data'!T$21</f>
        <v>2526.7350970197735</v>
      </c>
      <c r="O234" s="10">
        <f>$C234/'yearly data'!$D$21*'yearly data'!U$21</f>
        <v>940.58288583066303</v>
      </c>
      <c r="P234" s="10">
        <f>$C234/'yearly data'!$D$21*'yearly data'!V$21</f>
        <v>14.665822383793952</v>
      </c>
      <c r="Q234" s="10">
        <f>$C234/'yearly data'!$D$21*'yearly data'!W$21</f>
        <v>2377.8808237908661</v>
      </c>
      <c r="R234" s="10">
        <f>$C234/'yearly data'!$D$21*'yearly data'!X$21</f>
        <v>0</v>
      </c>
      <c r="S234" s="10">
        <f>$C234/'yearly data'!$D$21*'yearly data'!Y$21</f>
        <v>1529.240662544574</v>
      </c>
      <c r="T234" s="10">
        <f>$C234/'yearly data'!$D$21*'yearly data'!Z$21</f>
        <v>538.3926462095344</v>
      </c>
      <c r="U234" s="10">
        <f>$C234/'yearly data'!$D$21*'yearly data'!AA$21</f>
        <v>202.94337033447178</v>
      </c>
      <c r="V234" s="10">
        <f>$C234/'yearly data'!$D$21*'yearly data'!AB$21</f>
        <v>615.46560352471477</v>
      </c>
      <c r="W234" s="10">
        <f>$C234/'yearly data'!$D$21*'yearly data'!AC$21</f>
        <v>0</v>
      </c>
      <c r="X234" s="10">
        <f>$C234/'yearly data'!$D$21*'yearly data'!AD$21</f>
        <v>10590.042119108404</v>
      </c>
      <c r="Y234" s="10">
        <f>$C234/'yearly data'!$D$21*'yearly data'!AE$21</f>
        <v>978.4838576578652</v>
      </c>
      <c r="Z234" s="10">
        <f>$C234/'yearly data'!$D$21*'yearly data'!AF$21</f>
        <v>48211.689574522214</v>
      </c>
      <c r="AA234" s="10">
        <f>$C234/'yearly data'!$D$21*'yearly data'!AG$21</f>
        <v>50694.347083185632</v>
      </c>
      <c r="AB234" s="10">
        <f>$C234/'yearly data'!$D$21*'yearly data'!AH$21</f>
        <v>82.324538114145085</v>
      </c>
      <c r="AC234" s="10">
        <f>$C234/'yearly data'!$D$21*'yearly data'!AI$21</f>
        <v>27.167097577667878</v>
      </c>
      <c r="AD234" s="10">
        <f>$C234/'yearly data'!$D$21*'yearly data'!AJ$21</f>
        <v>67.942781820725102</v>
      </c>
      <c r="AE234" s="10">
        <f>$C234/'yearly data'!$D$21*'yearly data'!AK$21</f>
        <v>28.535968364704541</v>
      </c>
      <c r="AF234" s="10">
        <f>$C234/'yearly data'!$D$21*'yearly data'!AL$21</f>
        <v>14453.610446792791</v>
      </c>
      <c r="AG234" s="10">
        <f>$C234/'yearly data'!$D$21*'yearly data'!AM$21</f>
        <v>14603.877766727661</v>
      </c>
      <c r="AH234" s="10">
        <f>$C234/'yearly data'!$D$21*'yearly data'!AN$21</f>
        <v>3.0446057891362659</v>
      </c>
      <c r="AI234" s="10">
        <f>$C234/'yearly data'!$D$21*'yearly data'!AO$21</f>
        <v>1.6440871261335837</v>
      </c>
      <c r="AJ234" s="10">
        <f>$C234/'yearly data'!$D$21*'yearly data'!AP$21</f>
        <v>0.91338173674087986</v>
      </c>
      <c r="AK234" s="10">
        <f>$C234/'yearly data'!$D$21*'yearly data'!AQ$21</f>
        <v>0.99423131630885242</v>
      </c>
      <c r="AL234" s="10">
        <f>$C234/'yearly data'!$D$21*'yearly data'!AR$21</f>
        <v>0.57665416345913434</v>
      </c>
      <c r="AM234" s="10">
        <f>$C234/'yearly data'!$D$21*'yearly data'!AS$21</f>
        <v>0.21873088958794754</v>
      </c>
      <c r="AN234" s="10">
        <f>$C234/'yearly data'!$D$21*'yearly data'!AT$21</f>
        <v>1.1298546650976498</v>
      </c>
      <c r="AO234" s="10">
        <f>$C234/'yearly data'!$D$21*'yearly data'!AU$21</f>
        <v>4.0351952324916054</v>
      </c>
      <c r="AP234" s="10">
        <f>$C234/'yearly data'!$D$21*'yearly data'!AV$21</f>
        <v>0.40872740157268322</v>
      </c>
      <c r="AQ234" s="10">
        <f>$C234/'yearly data'!$D$21*'yearly data'!AW$21</f>
        <v>0.64832622318425615</v>
      </c>
      <c r="AR234" s="10">
        <f>$C234/'yearly data'!$D$21*'yearly data'!AX$21</f>
        <v>0.98330569744831553</v>
      </c>
      <c r="AS234" s="10">
        <f>$C234/'yearly data'!$D$21*'yearly data'!AY$21</f>
        <v>0.41881538965391218</v>
      </c>
      <c r="AT234" s="10">
        <f>$C234/'yearly data'!$D$21*'yearly data'!AZ$21</f>
        <v>1.4094048330092521</v>
      </c>
      <c r="AU234" s="10">
        <f>$C234/'yearly data'!$D$21*'yearly data'!BA$21</f>
        <v>0.56084843484089109</v>
      </c>
      <c r="AV234" s="10">
        <f>$C234/'yearly data'!$D$21*'yearly data'!BB$21</f>
        <v>0.10685255245605028</v>
      </c>
      <c r="AW234" s="10">
        <f>$C234/'yearly data'!$D$21*'yearly data'!BC$21</f>
        <v>2.9681264571125084E-2</v>
      </c>
      <c r="AX234" s="10">
        <f>$C234/'yearly data'!$D$21*'yearly data'!BD$21</f>
        <v>0.59362529142250164</v>
      </c>
    </row>
    <row r="235" spans="1:50">
      <c r="A235" s="11" t="s">
        <v>72</v>
      </c>
      <c r="B235" s="5" t="s">
        <v>15</v>
      </c>
      <c r="C235" s="9">
        <f>'yearly data'!$F$21/3</f>
        <v>105.83501315283894</v>
      </c>
      <c r="D235" s="10">
        <f>$C235/'yearly data'!$D$21*'yearly data'!J$21</f>
        <v>6966.469577187524</v>
      </c>
      <c r="E235" s="10">
        <f>$C235/'yearly data'!$D$21*'yearly data'!K$21</f>
        <v>4806.8644088654155</v>
      </c>
      <c r="F235" s="10">
        <f>$C235/'yearly data'!$D$21*'yearly data'!L$21</f>
        <v>2107.4134870253229</v>
      </c>
      <c r="G235" s="10">
        <f>$C235/'yearly data'!$D$21*'yearly data'!M$21</f>
        <v>9073.8830642128469</v>
      </c>
      <c r="H235" s="10">
        <f>$C235/'yearly data'!$D$21*'yearly data'!N$21</f>
        <v>1276.1996878615873</v>
      </c>
      <c r="I235" s="10">
        <f>$C235/'yearly data'!$D$21*'yearly data'!O$21</f>
        <v>1206.457820801827</v>
      </c>
      <c r="J235" s="10">
        <f>$C235/'yearly data'!$D$21*'yearly data'!P$21</f>
        <v>2833.3844415784606</v>
      </c>
      <c r="K235" s="10">
        <f>$C235/'yearly data'!$D$21*'yearly data'!Q$21</f>
        <v>26874.607835152448</v>
      </c>
      <c r="L235" s="10">
        <f>$C235/'yearly data'!$D$21*'yearly data'!R$21</f>
        <v>450.50332622242252</v>
      </c>
      <c r="M235" s="10">
        <f>$C235/'yearly data'!$D$21*'yearly data'!S$21</f>
        <v>572.14552474268623</v>
      </c>
      <c r="N235" s="10">
        <f>$C235/'yearly data'!$D$21*'yearly data'!T$21</f>
        <v>2526.7350970197735</v>
      </c>
      <c r="O235" s="10">
        <f>$C235/'yearly data'!$D$21*'yearly data'!U$21</f>
        <v>940.58288583066303</v>
      </c>
      <c r="P235" s="10">
        <f>$C235/'yearly data'!$D$21*'yearly data'!V$21</f>
        <v>14.665822383793952</v>
      </c>
      <c r="Q235" s="10">
        <f>$C235/'yearly data'!$D$21*'yearly data'!W$21</f>
        <v>2377.8808237908661</v>
      </c>
      <c r="R235" s="10">
        <f>$C235/'yearly data'!$D$21*'yearly data'!X$21</f>
        <v>0</v>
      </c>
      <c r="S235" s="10">
        <f>$C235/'yearly data'!$D$21*'yearly data'!Y$21</f>
        <v>1529.240662544574</v>
      </c>
      <c r="T235" s="10">
        <f>$C235/'yearly data'!$D$21*'yearly data'!Z$21</f>
        <v>538.3926462095344</v>
      </c>
      <c r="U235" s="10">
        <f>$C235/'yearly data'!$D$21*'yearly data'!AA$21</f>
        <v>202.94337033447178</v>
      </c>
      <c r="V235" s="10">
        <f>$C235/'yearly data'!$D$21*'yearly data'!AB$21</f>
        <v>615.46560352471477</v>
      </c>
      <c r="W235" s="10">
        <f>$C235/'yearly data'!$D$21*'yearly data'!AC$21</f>
        <v>0</v>
      </c>
      <c r="X235" s="10">
        <f>$C235/'yearly data'!$D$21*'yearly data'!AD$21</f>
        <v>10590.042119108404</v>
      </c>
      <c r="Y235" s="10">
        <f>$C235/'yearly data'!$D$21*'yearly data'!AE$21</f>
        <v>978.4838576578652</v>
      </c>
      <c r="Z235" s="10">
        <f>$C235/'yearly data'!$D$21*'yearly data'!AF$21</f>
        <v>48211.689574522214</v>
      </c>
      <c r="AA235" s="10">
        <f>$C235/'yearly data'!$D$21*'yearly data'!AG$21</f>
        <v>50694.347083185632</v>
      </c>
      <c r="AB235" s="10">
        <f>$C235/'yearly data'!$D$21*'yearly data'!AH$21</f>
        <v>82.324538114145085</v>
      </c>
      <c r="AC235" s="10">
        <f>$C235/'yearly data'!$D$21*'yearly data'!AI$21</f>
        <v>27.167097577667878</v>
      </c>
      <c r="AD235" s="10">
        <f>$C235/'yearly data'!$D$21*'yearly data'!AJ$21</f>
        <v>67.942781820725102</v>
      </c>
      <c r="AE235" s="10">
        <f>$C235/'yearly data'!$D$21*'yearly data'!AK$21</f>
        <v>28.535968364704541</v>
      </c>
      <c r="AF235" s="10">
        <f>$C235/'yearly data'!$D$21*'yearly data'!AL$21</f>
        <v>14453.610446792791</v>
      </c>
      <c r="AG235" s="10">
        <f>$C235/'yearly data'!$D$21*'yearly data'!AM$21</f>
        <v>14603.877766727661</v>
      </c>
      <c r="AH235" s="10">
        <f>$C235/'yearly data'!$D$21*'yearly data'!AN$21</f>
        <v>3.0446057891362659</v>
      </c>
      <c r="AI235" s="10">
        <f>$C235/'yearly data'!$D$21*'yearly data'!AO$21</f>
        <v>1.6440871261335837</v>
      </c>
      <c r="AJ235" s="10">
        <f>$C235/'yearly data'!$D$21*'yearly data'!AP$21</f>
        <v>0.91338173674087986</v>
      </c>
      <c r="AK235" s="10">
        <f>$C235/'yearly data'!$D$21*'yearly data'!AQ$21</f>
        <v>0.99423131630885242</v>
      </c>
      <c r="AL235" s="10">
        <f>$C235/'yearly data'!$D$21*'yearly data'!AR$21</f>
        <v>0.57665416345913434</v>
      </c>
      <c r="AM235" s="10">
        <f>$C235/'yearly data'!$D$21*'yearly data'!AS$21</f>
        <v>0.21873088958794754</v>
      </c>
      <c r="AN235" s="10">
        <f>$C235/'yearly data'!$D$21*'yearly data'!AT$21</f>
        <v>1.1298546650976498</v>
      </c>
      <c r="AO235" s="10">
        <f>$C235/'yearly data'!$D$21*'yearly data'!AU$21</f>
        <v>4.0351952324916054</v>
      </c>
      <c r="AP235" s="10">
        <f>$C235/'yearly data'!$D$21*'yearly data'!AV$21</f>
        <v>0.40872740157268322</v>
      </c>
      <c r="AQ235" s="10">
        <f>$C235/'yearly data'!$D$21*'yearly data'!AW$21</f>
        <v>0.64832622318425615</v>
      </c>
      <c r="AR235" s="10">
        <f>$C235/'yearly data'!$D$21*'yearly data'!AX$21</f>
        <v>0.98330569744831553</v>
      </c>
      <c r="AS235" s="10">
        <f>$C235/'yearly data'!$D$21*'yearly data'!AY$21</f>
        <v>0.41881538965391218</v>
      </c>
      <c r="AT235" s="10">
        <f>$C235/'yearly data'!$D$21*'yearly data'!AZ$21</f>
        <v>1.4094048330092521</v>
      </c>
      <c r="AU235" s="10">
        <f>$C235/'yearly data'!$D$21*'yearly data'!BA$21</f>
        <v>0.56084843484089109</v>
      </c>
      <c r="AV235" s="10">
        <f>$C235/'yearly data'!$D$21*'yearly data'!BB$21</f>
        <v>0.10685255245605028</v>
      </c>
      <c r="AW235" s="10">
        <f>$C235/'yearly data'!$D$21*'yearly data'!BC$21</f>
        <v>2.9681264571125084E-2</v>
      </c>
      <c r="AX235" s="10">
        <f>$C235/'yearly data'!$D$21*'yearly data'!BD$21</f>
        <v>0.59362529142250164</v>
      </c>
    </row>
    <row r="236" spans="1:50">
      <c r="A236" s="11" t="s">
        <v>73</v>
      </c>
      <c r="B236" s="5" t="s">
        <v>15</v>
      </c>
      <c r="C236" s="9">
        <f>'yearly data'!$G$21/3</f>
        <v>118.98502940915672</v>
      </c>
      <c r="D236" s="10">
        <f>$C236/'yearly data'!$D$21*'yearly data'!J$21</f>
        <v>7832.0544669145565</v>
      </c>
      <c r="E236" s="10">
        <f>$C236/'yearly data'!$D$21*'yearly data'!K$21</f>
        <v>5404.1180325524274</v>
      </c>
      <c r="F236" s="10">
        <f>$C236/'yearly data'!$D$21*'yearly data'!L$21</f>
        <v>2369.2599288370325</v>
      </c>
      <c r="G236" s="10">
        <f>$C236/'yearly data'!$D$21*'yearly data'!M$21</f>
        <v>10201.314395751589</v>
      </c>
      <c r="H236" s="10">
        <f>$C236/'yearly data'!$D$21*'yearly data'!N$21</f>
        <v>1434.7676904700641</v>
      </c>
      <c r="I236" s="10">
        <f>$C236/'yearly data'!$D$21*'yearly data'!O$21</f>
        <v>1356.3603859689404</v>
      </c>
      <c r="J236" s="10">
        <f>$C236/'yearly data'!$D$21*'yearly data'!P$21</f>
        <v>3185.4328833672657</v>
      </c>
      <c r="K236" s="10">
        <f>$C236/'yearly data'!$D$21*'yearly data'!Q$21</f>
        <v>30213.781889055233</v>
      </c>
      <c r="L236" s="10">
        <f>$C236/'yearly data'!$D$21*'yearly data'!R$21</f>
        <v>506.47843206754499</v>
      </c>
      <c r="M236" s="10">
        <f>$C236/'yearly data'!$D$21*'yearly data'!S$21</f>
        <v>643.23469199663271</v>
      </c>
      <c r="N236" s="10">
        <f>$C236/'yearly data'!$D$21*'yearly data'!T$21</f>
        <v>2840.6823117589574</v>
      </c>
      <c r="O236" s="10">
        <f>$C236/'yearly data'!$D$21*'yearly data'!U$21</f>
        <v>1057.4504504543438</v>
      </c>
      <c r="P236" s="10">
        <f>$C236/'yearly data'!$D$21*'yearly data'!V$21</f>
        <v>16.488053014413818</v>
      </c>
      <c r="Q236" s="10">
        <f>$C236/'yearly data'!$D$21*'yearly data'!W$21</f>
        <v>2673.3328727576823</v>
      </c>
      <c r="R236" s="10">
        <f>$C236/'yearly data'!$D$21*'yearly data'!X$21</f>
        <v>0</v>
      </c>
      <c r="S236" s="10">
        <f>$C236/'yearly data'!$D$21*'yearly data'!Y$21</f>
        <v>1719.2490442059684</v>
      </c>
      <c r="T236" s="10">
        <f>$C236/'yearly data'!$D$21*'yearly data'!Z$21</f>
        <v>605.28801324381732</v>
      </c>
      <c r="U236" s="10">
        <f>$C236/'yearly data'!$D$21*'yearly data'!AA$21</f>
        <v>228.15911453394833</v>
      </c>
      <c r="V236" s="10">
        <f>$C236/'yearly data'!$D$21*'yearly data'!AB$21</f>
        <v>691.93729706404076</v>
      </c>
      <c r="W236" s="10">
        <f>$C236/'yearly data'!$D$21*'yearly data'!AC$21</f>
        <v>0</v>
      </c>
      <c r="X236" s="10">
        <f>$C236/'yearly data'!$D$21*'yearly data'!AD$21</f>
        <v>11905.856440596302</v>
      </c>
      <c r="Y236" s="10">
        <f>$C236/'yearly data'!$D$21*'yearly data'!AE$21</f>
        <v>1100.0606237150848</v>
      </c>
      <c r="Z236" s="10">
        <f>$C236/'yearly data'!$D$21*'yearly data'!AF$21</f>
        <v>54201.999234463961</v>
      </c>
      <c r="AA236" s="10">
        <f>$C236/'yearly data'!$D$21*'yearly data'!AG$21</f>
        <v>56993.127310902972</v>
      </c>
      <c r="AB236" s="10">
        <f>$C236/'yearly data'!$D$21*'yearly data'!AH$21</f>
        <v>92.553374321039072</v>
      </c>
      <c r="AC236" s="10">
        <f>$C236/'yearly data'!$D$21*'yearly data'!AI$21</f>
        <v>30.542613525942894</v>
      </c>
      <c r="AD236" s="10">
        <f>$C236/'yearly data'!$D$21*'yearly data'!AJ$21</f>
        <v>76.38468265132957</v>
      </c>
      <c r="AE236" s="10">
        <f>$C236/'yearly data'!$D$21*'yearly data'!AK$21</f>
        <v>32.081566713558423</v>
      </c>
      <c r="AF236" s="10">
        <f>$C236/'yearly data'!$D$21*'yearly data'!AL$21</f>
        <v>16249.473712414838</v>
      </c>
      <c r="AG236" s="10">
        <f>$C236/'yearly data'!$D$21*'yearly data'!AM$21</f>
        <v>16418.411769387207</v>
      </c>
      <c r="AH236" s="10">
        <f>$C236/'yearly data'!$D$21*'yearly data'!AN$21</f>
        <v>3.4228985150359947</v>
      </c>
      <c r="AI236" s="10">
        <f>$C236/'yearly data'!$D$21*'yearly data'!AO$21</f>
        <v>1.8483651981194373</v>
      </c>
      <c r="AJ236" s="10">
        <f>$C236/'yearly data'!$D$21*'yearly data'!AP$21</f>
        <v>1.0268695545107986</v>
      </c>
      <c r="AK236" s="10">
        <f>$C236/'yearly data'!$D$21*'yearly data'!AQ$21</f>
        <v>1.1177647064651035</v>
      </c>
      <c r="AL236" s="10">
        <f>$C236/'yearly data'!$D$21*'yearly data'!AR$21</f>
        <v>0.64830352974976013</v>
      </c>
      <c r="AM236" s="10">
        <f>$C236/'yearly data'!$D$21*'yearly data'!AS$21</f>
        <v>0.24590823542232282</v>
      </c>
      <c r="AN236" s="10">
        <f>$C236/'yearly data'!$D$21*'yearly data'!AT$21</f>
        <v>1.2702392766803434</v>
      </c>
      <c r="AO236" s="10">
        <f>$C236/'yearly data'!$D$21*'yearly data'!AU$21</f>
        <v>4.5365688452869408</v>
      </c>
      <c r="AP236" s="10">
        <f>$C236/'yearly data'!$D$21*'yearly data'!AV$21</f>
        <v>0.45951184251493993</v>
      </c>
      <c r="AQ236" s="10">
        <f>$C236/'yearly data'!$D$21*'yearly data'!AW$21</f>
        <v>0.72888085364438748</v>
      </c>
      <c r="AR236" s="10">
        <f>$C236/'yearly data'!$D$21*'yearly data'!AX$21</f>
        <v>1.1054815778226299</v>
      </c>
      <c r="AS236" s="10">
        <f>$C236/'yearly data'!$D$21*'yearly data'!AY$21</f>
        <v>0.47085326462815724</v>
      </c>
      <c r="AT236" s="10">
        <f>$C236/'yearly data'!$D$21*'yearly data'!AZ$21</f>
        <v>1.5845235948791028</v>
      </c>
      <c r="AU236" s="10">
        <f>$C236/'yearly data'!$D$21*'yearly data'!BA$21</f>
        <v>0.6305339369803149</v>
      </c>
      <c r="AV236" s="10">
        <f>$C236/'yearly data'!$D$21*'yearly data'!BB$21</f>
        <v>0.12012899812339245</v>
      </c>
      <c r="AW236" s="10">
        <f>$C236/'yearly data'!$D$21*'yearly data'!BC$21</f>
        <v>3.3369166145386799E-2</v>
      </c>
      <c r="AX236" s="10">
        <f>$C236/'yearly data'!$D$21*'yearly data'!BD$21</f>
        <v>0.66738332290773594</v>
      </c>
    </row>
    <row r="237" spans="1:50">
      <c r="A237" s="11" t="s">
        <v>74</v>
      </c>
      <c r="B237" s="5" t="s">
        <v>15</v>
      </c>
      <c r="C237" s="9">
        <f>'yearly data'!$G$21/3</f>
        <v>118.98502940915672</v>
      </c>
      <c r="D237" s="10">
        <f>$C237/'yearly data'!$D$21*'yearly data'!J$21</f>
        <v>7832.0544669145565</v>
      </c>
      <c r="E237" s="10">
        <f>$C237/'yearly data'!$D$21*'yearly data'!K$21</f>
        <v>5404.1180325524274</v>
      </c>
      <c r="F237" s="10">
        <f>$C237/'yearly data'!$D$21*'yearly data'!L$21</f>
        <v>2369.2599288370325</v>
      </c>
      <c r="G237" s="10">
        <f>$C237/'yearly data'!$D$21*'yearly data'!M$21</f>
        <v>10201.314395751589</v>
      </c>
      <c r="H237" s="10">
        <f>$C237/'yearly data'!$D$21*'yearly data'!N$21</f>
        <v>1434.7676904700641</v>
      </c>
      <c r="I237" s="10">
        <f>$C237/'yearly data'!$D$21*'yearly data'!O$21</f>
        <v>1356.3603859689404</v>
      </c>
      <c r="J237" s="10">
        <f>$C237/'yearly data'!$D$21*'yearly data'!P$21</f>
        <v>3185.4328833672657</v>
      </c>
      <c r="K237" s="10">
        <f>$C237/'yearly data'!$D$21*'yearly data'!Q$21</f>
        <v>30213.781889055233</v>
      </c>
      <c r="L237" s="10">
        <f>$C237/'yearly data'!$D$21*'yearly data'!R$21</f>
        <v>506.47843206754499</v>
      </c>
      <c r="M237" s="10">
        <f>$C237/'yearly data'!$D$21*'yearly data'!S$21</f>
        <v>643.23469199663271</v>
      </c>
      <c r="N237" s="10">
        <f>$C237/'yearly data'!$D$21*'yearly data'!T$21</f>
        <v>2840.6823117589574</v>
      </c>
      <c r="O237" s="10">
        <f>$C237/'yearly data'!$D$21*'yearly data'!U$21</f>
        <v>1057.4504504543438</v>
      </c>
      <c r="P237" s="10">
        <f>$C237/'yearly data'!$D$21*'yearly data'!V$21</f>
        <v>16.488053014413818</v>
      </c>
      <c r="Q237" s="10">
        <f>$C237/'yearly data'!$D$21*'yearly data'!W$21</f>
        <v>2673.3328727576823</v>
      </c>
      <c r="R237" s="10">
        <f>$C237/'yearly data'!$D$21*'yearly data'!X$21</f>
        <v>0</v>
      </c>
      <c r="S237" s="10">
        <f>$C237/'yearly data'!$D$21*'yearly data'!Y$21</f>
        <v>1719.2490442059684</v>
      </c>
      <c r="T237" s="10">
        <f>$C237/'yearly data'!$D$21*'yearly data'!Z$21</f>
        <v>605.28801324381732</v>
      </c>
      <c r="U237" s="10">
        <f>$C237/'yearly data'!$D$21*'yearly data'!AA$21</f>
        <v>228.15911453394833</v>
      </c>
      <c r="V237" s="10">
        <f>$C237/'yearly data'!$D$21*'yearly data'!AB$21</f>
        <v>691.93729706404076</v>
      </c>
      <c r="W237" s="10">
        <f>$C237/'yearly data'!$D$21*'yearly data'!AC$21</f>
        <v>0</v>
      </c>
      <c r="X237" s="10">
        <f>$C237/'yearly data'!$D$21*'yearly data'!AD$21</f>
        <v>11905.856440596302</v>
      </c>
      <c r="Y237" s="10">
        <f>$C237/'yearly data'!$D$21*'yearly data'!AE$21</f>
        <v>1100.0606237150848</v>
      </c>
      <c r="Z237" s="10">
        <f>$C237/'yearly data'!$D$21*'yearly data'!AF$21</f>
        <v>54201.999234463961</v>
      </c>
      <c r="AA237" s="10">
        <f>$C237/'yearly data'!$D$21*'yearly data'!AG$21</f>
        <v>56993.127310902972</v>
      </c>
      <c r="AB237" s="10">
        <f>$C237/'yearly data'!$D$21*'yearly data'!AH$21</f>
        <v>92.553374321039072</v>
      </c>
      <c r="AC237" s="10">
        <f>$C237/'yearly data'!$D$21*'yearly data'!AI$21</f>
        <v>30.542613525942894</v>
      </c>
      <c r="AD237" s="10">
        <f>$C237/'yearly data'!$D$21*'yearly data'!AJ$21</f>
        <v>76.38468265132957</v>
      </c>
      <c r="AE237" s="10">
        <f>$C237/'yearly data'!$D$21*'yearly data'!AK$21</f>
        <v>32.081566713558423</v>
      </c>
      <c r="AF237" s="10">
        <f>$C237/'yearly data'!$D$21*'yearly data'!AL$21</f>
        <v>16249.473712414838</v>
      </c>
      <c r="AG237" s="10">
        <f>$C237/'yearly data'!$D$21*'yearly data'!AM$21</f>
        <v>16418.411769387207</v>
      </c>
      <c r="AH237" s="10">
        <f>$C237/'yearly data'!$D$21*'yearly data'!AN$21</f>
        <v>3.4228985150359947</v>
      </c>
      <c r="AI237" s="10">
        <f>$C237/'yearly data'!$D$21*'yearly data'!AO$21</f>
        <v>1.8483651981194373</v>
      </c>
      <c r="AJ237" s="10">
        <f>$C237/'yearly data'!$D$21*'yearly data'!AP$21</f>
        <v>1.0268695545107986</v>
      </c>
      <c r="AK237" s="10">
        <f>$C237/'yearly data'!$D$21*'yearly data'!AQ$21</f>
        <v>1.1177647064651035</v>
      </c>
      <c r="AL237" s="10">
        <f>$C237/'yearly data'!$D$21*'yearly data'!AR$21</f>
        <v>0.64830352974976013</v>
      </c>
      <c r="AM237" s="10">
        <f>$C237/'yearly data'!$D$21*'yearly data'!AS$21</f>
        <v>0.24590823542232282</v>
      </c>
      <c r="AN237" s="10">
        <f>$C237/'yearly data'!$D$21*'yearly data'!AT$21</f>
        <v>1.2702392766803434</v>
      </c>
      <c r="AO237" s="10">
        <f>$C237/'yearly data'!$D$21*'yearly data'!AU$21</f>
        <v>4.5365688452869408</v>
      </c>
      <c r="AP237" s="10">
        <f>$C237/'yearly data'!$D$21*'yearly data'!AV$21</f>
        <v>0.45951184251493993</v>
      </c>
      <c r="AQ237" s="10">
        <f>$C237/'yearly data'!$D$21*'yearly data'!AW$21</f>
        <v>0.72888085364438748</v>
      </c>
      <c r="AR237" s="10">
        <f>$C237/'yearly data'!$D$21*'yearly data'!AX$21</f>
        <v>1.1054815778226299</v>
      </c>
      <c r="AS237" s="10">
        <f>$C237/'yearly data'!$D$21*'yearly data'!AY$21</f>
        <v>0.47085326462815724</v>
      </c>
      <c r="AT237" s="10">
        <f>$C237/'yearly data'!$D$21*'yearly data'!AZ$21</f>
        <v>1.5845235948791028</v>
      </c>
      <c r="AU237" s="10">
        <f>$C237/'yearly data'!$D$21*'yearly data'!BA$21</f>
        <v>0.6305339369803149</v>
      </c>
      <c r="AV237" s="10">
        <f>$C237/'yearly data'!$D$21*'yearly data'!BB$21</f>
        <v>0.12012899812339245</v>
      </c>
      <c r="AW237" s="10">
        <f>$C237/'yearly data'!$D$21*'yearly data'!BC$21</f>
        <v>3.3369166145386799E-2</v>
      </c>
      <c r="AX237" s="10">
        <f>$C237/'yearly data'!$D$21*'yearly data'!BD$21</f>
        <v>0.66738332290773594</v>
      </c>
    </row>
    <row r="238" spans="1:50">
      <c r="A238" s="11" t="s">
        <v>75</v>
      </c>
      <c r="B238" s="5" t="s">
        <v>15</v>
      </c>
      <c r="C238" s="9">
        <f>'yearly data'!$G$21/3</f>
        <v>118.98502940915672</v>
      </c>
      <c r="D238" s="10">
        <f>$C238/'yearly data'!$D$21*'yearly data'!J$21</f>
        <v>7832.0544669145565</v>
      </c>
      <c r="E238" s="10">
        <f>$C238/'yearly data'!$D$21*'yearly data'!K$21</f>
        <v>5404.1180325524274</v>
      </c>
      <c r="F238" s="10">
        <f>$C238/'yearly data'!$D$21*'yearly data'!L$21</f>
        <v>2369.2599288370325</v>
      </c>
      <c r="G238" s="10">
        <f>$C238/'yearly data'!$D$21*'yearly data'!M$21</f>
        <v>10201.314395751589</v>
      </c>
      <c r="H238" s="10">
        <f>$C238/'yearly data'!$D$21*'yearly data'!N$21</f>
        <v>1434.7676904700641</v>
      </c>
      <c r="I238" s="10">
        <f>$C238/'yearly data'!$D$21*'yearly data'!O$21</f>
        <v>1356.3603859689404</v>
      </c>
      <c r="J238" s="10">
        <f>$C238/'yearly data'!$D$21*'yearly data'!P$21</f>
        <v>3185.4328833672657</v>
      </c>
      <c r="K238" s="10">
        <f>$C238/'yearly data'!$D$21*'yearly data'!Q$21</f>
        <v>30213.781889055233</v>
      </c>
      <c r="L238" s="10">
        <f>$C238/'yearly data'!$D$21*'yearly data'!R$21</f>
        <v>506.47843206754499</v>
      </c>
      <c r="M238" s="10">
        <f>$C238/'yearly data'!$D$21*'yearly data'!S$21</f>
        <v>643.23469199663271</v>
      </c>
      <c r="N238" s="10">
        <f>$C238/'yearly data'!$D$21*'yearly data'!T$21</f>
        <v>2840.6823117589574</v>
      </c>
      <c r="O238" s="10">
        <f>$C238/'yearly data'!$D$21*'yearly data'!U$21</f>
        <v>1057.4504504543438</v>
      </c>
      <c r="P238" s="10">
        <f>$C238/'yearly data'!$D$21*'yearly data'!V$21</f>
        <v>16.488053014413818</v>
      </c>
      <c r="Q238" s="10">
        <f>$C238/'yearly data'!$D$21*'yearly data'!W$21</f>
        <v>2673.3328727576823</v>
      </c>
      <c r="R238" s="10">
        <f>$C238/'yearly data'!$D$21*'yearly data'!X$21</f>
        <v>0</v>
      </c>
      <c r="S238" s="10">
        <f>$C238/'yearly data'!$D$21*'yearly data'!Y$21</f>
        <v>1719.2490442059684</v>
      </c>
      <c r="T238" s="10">
        <f>$C238/'yearly data'!$D$21*'yearly data'!Z$21</f>
        <v>605.28801324381732</v>
      </c>
      <c r="U238" s="10">
        <f>$C238/'yearly data'!$D$21*'yearly data'!AA$21</f>
        <v>228.15911453394833</v>
      </c>
      <c r="V238" s="10">
        <f>$C238/'yearly data'!$D$21*'yearly data'!AB$21</f>
        <v>691.93729706404076</v>
      </c>
      <c r="W238" s="10">
        <f>$C238/'yearly data'!$D$21*'yearly data'!AC$21</f>
        <v>0</v>
      </c>
      <c r="X238" s="10">
        <f>$C238/'yearly data'!$D$21*'yearly data'!AD$21</f>
        <v>11905.856440596302</v>
      </c>
      <c r="Y238" s="10">
        <f>$C238/'yearly data'!$D$21*'yearly data'!AE$21</f>
        <v>1100.0606237150848</v>
      </c>
      <c r="Z238" s="10">
        <f>$C238/'yearly data'!$D$21*'yearly data'!AF$21</f>
        <v>54201.999234463961</v>
      </c>
      <c r="AA238" s="10">
        <f>$C238/'yearly data'!$D$21*'yearly data'!AG$21</f>
        <v>56993.127310902972</v>
      </c>
      <c r="AB238" s="10">
        <f>$C238/'yearly data'!$D$21*'yearly data'!AH$21</f>
        <v>92.553374321039072</v>
      </c>
      <c r="AC238" s="10">
        <f>$C238/'yearly data'!$D$21*'yearly data'!AI$21</f>
        <v>30.542613525942894</v>
      </c>
      <c r="AD238" s="10">
        <f>$C238/'yearly data'!$D$21*'yearly data'!AJ$21</f>
        <v>76.38468265132957</v>
      </c>
      <c r="AE238" s="10">
        <f>$C238/'yearly data'!$D$21*'yearly data'!AK$21</f>
        <v>32.081566713558423</v>
      </c>
      <c r="AF238" s="10">
        <f>$C238/'yearly data'!$D$21*'yearly data'!AL$21</f>
        <v>16249.473712414838</v>
      </c>
      <c r="AG238" s="10">
        <f>$C238/'yearly data'!$D$21*'yearly data'!AM$21</f>
        <v>16418.411769387207</v>
      </c>
      <c r="AH238" s="10">
        <f>$C238/'yearly data'!$D$21*'yearly data'!AN$21</f>
        <v>3.4228985150359947</v>
      </c>
      <c r="AI238" s="10">
        <f>$C238/'yearly data'!$D$21*'yearly data'!AO$21</f>
        <v>1.8483651981194373</v>
      </c>
      <c r="AJ238" s="10">
        <f>$C238/'yearly data'!$D$21*'yearly data'!AP$21</f>
        <v>1.0268695545107986</v>
      </c>
      <c r="AK238" s="10">
        <f>$C238/'yearly data'!$D$21*'yearly data'!AQ$21</f>
        <v>1.1177647064651035</v>
      </c>
      <c r="AL238" s="10">
        <f>$C238/'yearly data'!$D$21*'yearly data'!AR$21</f>
        <v>0.64830352974976013</v>
      </c>
      <c r="AM238" s="10">
        <f>$C238/'yearly data'!$D$21*'yearly data'!AS$21</f>
        <v>0.24590823542232282</v>
      </c>
      <c r="AN238" s="10">
        <f>$C238/'yearly data'!$D$21*'yearly data'!AT$21</f>
        <v>1.2702392766803434</v>
      </c>
      <c r="AO238" s="10">
        <f>$C238/'yearly data'!$D$21*'yearly data'!AU$21</f>
        <v>4.5365688452869408</v>
      </c>
      <c r="AP238" s="10">
        <f>$C238/'yearly data'!$D$21*'yearly data'!AV$21</f>
        <v>0.45951184251493993</v>
      </c>
      <c r="AQ238" s="10">
        <f>$C238/'yearly data'!$D$21*'yearly data'!AW$21</f>
        <v>0.72888085364438748</v>
      </c>
      <c r="AR238" s="10">
        <f>$C238/'yearly data'!$D$21*'yearly data'!AX$21</f>
        <v>1.1054815778226299</v>
      </c>
      <c r="AS238" s="10">
        <f>$C238/'yearly data'!$D$21*'yearly data'!AY$21</f>
        <v>0.47085326462815724</v>
      </c>
      <c r="AT238" s="10">
        <f>$C238/'yearly data'!$D$21*'yearly data'!AZ$21</f>
        <v>1.5845235948791028</v>
      </c>
      <c r="AU238" s="10">
        <f>$C238/'yearly data'!$D$21*'yearly data'!BA$21</f>
        <v>0.6305339369803149</v>
      </c>
      <c r="AV238" s="10">
        <f>$C238/'yearly data'!$D$21*'yearly data'!BB$21</f>
        <v>0.12012899812339245</v>
      </c>
      <c r="AW238" s="10">
        <f>$C238/'yearly data'!$D$21*'yearly data'!BC$21</f>
        <v>3.3369166145386799E-2</v>
      </c>
      <c r="AX238" s="10">
        <f>$C238/'yearly data'!$D$21*'yearly data'!BD$21</f>
        <v>0.66738332290773594</v>
      </c>
    </row>
    <row r="239" spans="1:50">
      <c r="A239" s="11" t="s">
        <v>76</v>
      </c>
      <c r="B239" s="5" t="s">
        <v>15</v>
      </c>
      <c r="C239" s="9">
        <f>'yearly data'!$H$21/3</f>
        <v>129.30505423698756</v>
      </c>
      <c r="D239" s="10">
        <f>$C239/'yearly data'!$D$21*'yearly data'!J$21</f>
        <v>8511.3583839942403</v>
      </c>
      <c r="E239" s="10">
        <f>$C239/'yearly data'!$D$21*'yearly data'!K$21</f>
        <v>5872.8377744007021</v>
      </c>
      <c r="F239" s="10">
        <f>$C239/'yearly data'!$D$21*'yearly data'!L$21</f>
        <v>2574.7548672389321</v>
      </c>
      <c r="G239" s="10">
        <f>$C239/'yearly data'!$D$21*'yearly data'!M$21</f>
        <v>11086.113251233173</v>
      </c>
      <c r="H239" s="10">
        <f>$C239/'yearly data'!$D$21*'yearly data'!N$21</f>
        <v>1559.2105574538082</v>
      </c>
      <c r="I239" s="10">
        <f>$C239/'yearly data'!$D$21*'yearly data'!O$21</f>
        <v>1474.0026887711824</v>
      </c>
      <c r="J239" s="10">
        <f>$C239/'yearly data'!$D$21*'yearly data'!P$21</f>
        <v>3461.7176110088853</v>
      </c>
      <c r="K239" s="10">
        <f>$C239/'yearly data'!$D$21*'yearly data'!Q$21</f>
        <v>32834.338279939482</v>
      </c>
      <c r="L239" s="10">
        <f>$C239/'yearly data'!$D$21*'yearly data'!R$21</f>
        <v>550.40723571328874</v>
      </c>
      <c r="M239" s="10">
        <f>$C239/'yearly data'!$D$21*'yearly data'!S$21</f>
        <v>699.02488698578907</v>
      </c>
      <c r="N239" s="10">
        <f>$C239/'yearly data'!$D$21*'yearly data'!T$21</f>
        <v>3087.0655091318217</v>
      </c>
      <c r="O239" s="10">
        <f>$C239/'yearly data'!$D$21*'yearly data'!U$21</f>
        <v>1149.1671559683057</v>
      </c>
      <c r="P239" s="10">
        <f>$C239/'yearly data'!$D$21*'yearly data'!V$21</f>
        <v>17.918124657176694</v>
      </c>
      <c r="Q239" s="10">
        <f>$C239/'yearly data'!$D$21*'yearly data'!W$21</f>
        <v>2905.2012158333905</v>
      </c>
      <c r="R239" s="10">
        <f>$C239/'yearly data'!$D$21*'yearly data'!X$21</f>
        <v>0</v>
      </c>
      <c r="S239" s="10">
        <f>$C239/'yearly data'!$D$21*'yearly data'!Y$21</f>
        <v>1868.3660626202582</v>
      </c>
      <c r="T239" s="10">
        <f>$C239/'yearly data'!$D$21*'yearly data'!Z$21</f>
        <v>657.7869482416337</v>
      </c>
      <c r="U239" s="10">
        <f>$C239/'yearly data'!$D$21*'yearly data'!AA$21</f>
        <v>247.94822362085202</v>
      </c>
      <c r="V239" s="10">
        <f>$C239/'yearly data'!$D$21*'yearly data'!AB$21</f>
        <v>751.95165450431818</v>
      </c>
      <c r="W239" s="10">
        <f>$C239/'yearly data'!$D$21*'yearly data'!AC$21</f>
        <v>0</v>
      </c>
      <c r="X239" s="10">
        <f>$C239/'yearly data'!$D$21*'yearly data'!AD$21</f>
        <v>12938.496720416982</v>
      </c>
      <c r="Y239" s="10">
        <f>$C239/'yearly data'!$D$21*'yearly data'!AE$21</f>
        <v>1195.4730718628271</v>
      </c>
      <c r="Z239" s="10">
        <f>$C239/'yearly data'!$D$21*'yearly data'!AF$21</f>
        <v>58903.145089496116</v>
      </c>
      <c r="AA239" s="10">
        <f>$C239/'yearly data'!$D$21*'yearly data'!AG$21</f>
        <v>61936.35833572111</v>
      </c>
      <c r="AB239" s="10">
        <f>$C239/'yearly data'!$D$21*'yearly data'!AH$21</f>
        <v>100.58088102197146</v>
      </c>
      <c r="AC239" s="10">
        <f>$C239/'yearly data'!$D$21*'yearly data'!AI$21</f>
        <v>33.191690737250582</v>
      </c>
      <c r="AD239" s="10">
        <f>$C239/'yearly data'!$D$21*'yearly data'!AJ$21</f>
        <v>83.009817135408085</v>
      </c>
      <c r="AE239" s="10">
        <f>$C239/'yearly data'!$D$21*'yearly data'!AK$21</f>
        <v>34.864123196871397</v>
      </c>
      <c r="AF239" s="10">
        <f>$C239/'yearly data'!$D$21*'yearly data'!AL$21</f>
        <v>17658.852463540316</v>
      </c>
      <c r="AG239" s="10">
        <f>$C239/'yearly data'!$D$21*'yearly data'!AM$21</f>
        <v>17842.443161697694</v>
      </c>
      <c r="AH239" s="10">
        <f>$C239/'yearly data'!$D$21*'yearly data'!AN$21</f>
        <v>3.7197795414451735</v>
      </c>
      <c r="AI239" s="10">
        <f>$C239/'yearly data'!$D$21*'yearly data'!AO$21</f>
        <v>2.0086809523803937</v>
      </c>
      <c r="AJ239" s="10">
        <f>$C239/'yearly data'!$D$21*'yearly data'!AP$21</f>
        <v>1.1159338624335522</v>
      </c>
      <c r="AK239" s="10">
        <f>$C239/'yearly data'!$D$21*'yearly data'!AQ$21</f>
        <v>1.2147126971465698</v>
      </c>
      <c r="AL239" s="10">
        <f>$C239/'yearly data'!$D$21*'yearly data'!AR$21</f>
        <v>0.70453336434501046</v>
      </c>
      <c r="AM239" s="10">
        <f>$C239/'yearly data'!$D$21*'yearly data'!AS$21</f>
        <v>0.26723679337224537</v>
      </c>
      <c r="AN239" s="10">
        <f>$C239/'yearly data'!$D$21*'yearly data'!AT$21</f>
        <v>1.3804119676291275</v>
      </c>
      <c r="AO239" s="10">
        <f>$C239/'yearly data'!$D$21*'yearly data'!AU$21</f>
        <v>4.9300427415325982</v>
      </c>
      <c r="AP239" s="10">
        <f>$C239/'yearly data'!$D$21*'yearly data'!AV$21</f>
        <v>0.49936705494783717</v>
      </c>
      <c r="AQ239" s="10">
        <f>$C239/'yearly data'!$D$21*'yearly data'!AW$21</f>
        <v>0.7920994664689831</v>
      </c>
      <c r="AR239" s="10">
        <f>$C239/'yearly data'!$D$21*'yearly data'!AX$21</f>
        <v>1.201364205969135</v>
      </c>
      <c r="AS239" s="10">
        <f>$C239/'yearly data'!$D$21*'yearly data'!AY$21</f>
        <v>0.51169216180166865</v>
      </c>
      <c r="AT239" s="10">
        <f>$C239/'yearly data'!$D$21*'yearly data'!AZ$21</f>
        <v>1.7219553618890935</v>
      </c>
      <c r="AU239" s="10">
        <f>$C239/'yearly data'!$D$21*'yearly data'!BA$21</f>
        <v>0.68522254710832142</v>
      </c>
      <c r="AV239" s="10">
        <f>$C239/'yearly data'!$D$21*'yearly data'!BB$21</f>
        <v>0.13054824371531268</v>
      </c>
      <c r="AW239" s="10">
        <f>$C239/'yearly data'!$D$21*'yearly data'!BC$21</f>
        <v>3.6263401032031302E-2</v>
      </c>
      <c r="AX239" s="10">
        <f>$C239/'yearly data'!$D$21*'yearly data'!BD$21</f>
        <v>0.72526802064062601</v>
      </c>
    </row>
    <row r="240" spans="1:50">
      <c r="A240" s="11" t="s">
        <v>77</v>
      </c>
      <c r="B240" s="5" t="s">
        <v>15</v>
      </c>
      <c r="C240" s="9">
        <f>'yearly data'!$H$21/3</f>
        <v>129.30505423698756</v>
      </c>
      <c r="D240" s="10">
        <f>$C240/'yearly data'!$D$21*'yearly data'!J$21</f>
        <v>8511.3583839942403</v>
      </c>
      <c r="E240" s="10">
        <f>$C240/'yearly data'!$D$21*'yearly data'!K$21</f>
        <v>5872.8377744007021</v>
      </c>
      <c r="F240" s="10">
        <f>$C240/'yearly data'!$D$21*'yearly data'!L$21</f>
        <v>2574.7548672389321</v>
      </c>
      <c r="G240" s="10">
        <f>$C240/'yearly data'!$D$21*'yearly data'!M$21</f>
        <v>11086.113251233173</v>
      </c>
      <c r="H240" s="10">
        <f>$C240/'yearly data'!$D$21*'yearly data'!N$21</f>
        <v>1559.2105574538082</v>
      </c>
      <c r="I240" s="10">
        <f>$C240/'yearly data'!$D$21*'yearly data'!O$21</f>
        <v>1474.0026887711824</v>
      </c>
      <c r="J240" s="10">
        <f>$C240/'yearly data'!$D$21*'yearly data'!P$21</f>
        <v>3461.7176110088853</v>
      </c>
      <c r="K240" s="10">
        <f>$C240/'yearly data'!$D$21*'yearly data'!Q$21</f>
        <v>32834.338279939482</v>
      </c>
      <c r="L240" s="10">
        <f>$C240/'yearly data'!$D$21*'yearly data'!R$21</f>
        <v>550.40723571328874</v>
      </c>
      <c r="M240" s="10">
        <f>$C240/'yearly data'!$D$21*'yearly data'!S$21</f>
        <v>699.02488698578907</v>
      </c>
      <c r="N240" s="10">
        <f>$C240/'yearly data'!$D$21*'yearly data'!T$21</f>
        <v>3087.0655091318217</v>
      </c>
      <c r="O240" s="10">
        <f>$C240/'yearly data'!$D$21*'yearly data'!U$21</f>
        <v>1149.1671559683057</v>
      </c>
      <c r="P240" s="10">
        <f>$C240/'yearly data'!$D$21*'yearly data'!V$21</f>
        <v>17.918124657176694</v>
      </c>
      <c r="Q240" s="10">
        <f>$C240/'yearly data'!$D$21*'yearly data'!W$21</f>
        <v>2905.2012158333905</v>
      </c>
      <c r="R240" s="10">
        <f>$C240/'yearly data'!$D$21*'yearly data'!X$21</f>
        <v>0</v>
      </c>
      <c r="S240" s="10">
        <f>$C240/'yearly data'!$D$21*'yearly data'!Y$21</f>
        <v>1868.3660626202582</v>
      </c>
      <c r="T240" s="10">
        <f>$C240/'yearly data'!$D$21*'yearly data'!Z$21</f>
        <v>657.7869482416337</v>
      </c>
      <c r="U240" s="10">
        <f>$C240/'yearly data'!$D$21*'yearly data'!AA$21</f>
        <v>247.94822362085202</v>
      </c>
      <c r="V240" s="10">
        <f>$C240/'yearly data'!$D$21*'yearly data'!AB$21</f>
        <v>751.95165450431818</v>
      </c>
      <c r="W240" s="10">
        <f>$C240/'yearly data'!$D$21*'yearly data'!AC$21</f>
        <v>0</v>
      </c>
      <c r="X240" s="10">
        <f>$C240/'yearly data'!$D$21*'yearly data'!AD$21</f>
        <v>12938.496720416982</v>
      </c>
      <c r="Y240" s="10">
        <f>$C240/'yearly data'!$D$21*'yearly data'!AE$21</f>
        <v>1195.4730718628271</v>
      </c>
      <c r="Z240" s="10">
        <f>$C240/'yearly data'!$D$21*'yearly data'!AF$21</f>
        <v>58903.145089496116</v>
      </c>
      <c r="AA240" s="10">
        <f>$C240/'yearly data'!$D$21*'yearly data'!AG$21</f>
        <v>61936.35833572111</v>
      </c>
      <c r="AB240" s="10">
        <f>$C240/'yearly data'!$D$21*'yearly data'!AH$21</f>
        <v>100.58088102197146</v>
      </c>
      <c r="AC240" s="10">
        <f>$C240/'yearly data'!$D$21*'yearly data'!AI$21</f>
        <v>33.191690737250582</v>
      </c>
      <c r="AD240" s="10">
        <f>$C240/'yearly data'!$D$21*'yearly data'!AJ$21</f>
        <v>83.009817135408085</v>
      </c>
      <c r="AE240" s="10">
        <f>$C240/'yearly data'!$D$21*'yearly data'!AK$21</f>
        <v>34.864123196871397</v>
      </c>
      <c r="AF240" s="10">
        <f>$C240/'yearly data'!$D$21*'yearly data'!AL$21</f>
        <v>17658.852463540316</v>
      </c>
      <c r="AG240" s="10">
        <f>$C240/'yearly data'!$D$21*'yearly data'!AM$21</f>
        <v>17842.443161697694</v>
      </c>
      <c r="AH240" s="10">
        <f>$C240/'yearly data'!$D$21*'yearly data'!AN$21</f>
        <v>3.7197795414451735</v>
      </c>
      <c r="AI240" s="10">
        <f>$C240/'yearly data'!$D$21*'yearly data'!AO$21</f>
        <v>2.0086809523803937</v>
      </c>
      <c r="AJ240" s="10">
        <f>$C240/'yearly data'!$D$21*'yearly data'!AP$21</f>
        <v>1.1159338624335522</v>
      </c>
      <c r="AK240" s="10">
        <f>$C240/'yearly data'!$D$21*'yearly data'!AQ$21</f>
        <v>1.2147126971465698</v>
      </c>
      <c r="AL240" s="10">
        <f>$C240/'yearly data'!$D$21*'yearly data'!AR$21</f>
        <v>0.70453336434501046</v>
      </c>
      <c r="AM240" s="10">
        <f>$C240/'yearly data'!$D$21*'yearly data'!AS$21</f>
        <v>0.26723679337224537</v>
      </c>
      <c r="AN240" s="10">
        <f>$C240/'yearly data'!$D$21*'yearly data'!AT$21</f>
        <v>1.3804119676291275</v>
      </c>
      <c r="AO240" s="10">
        <f>$C240/'yearly data'!$D$21*'yearly data'!AU$21</f>
        <v>4.9300427415325982</v>
      </c>
      <c r="AP240" s="10">
        <f>$C240/'yearly data'!$D$21*'yearly data'!AV$21</f>
        <v>0.49936705494783717</v>
      </c>
      <c r="AQ240" s="10">
        <f>$C240/'yearly data'!$D$21*'yearly data'!AW$21</f>
        <v>0.7920994664689831</v>
      </c>
      <c r="AR240" s="10">
        <f>$C240/'yearly data'!$D$21*'yearly data'!AX$21</f>
        <v>1.201364205969135</v>
      </c>
      <c r="AS240" s="10">
        <f>$C240/'yearly data'!$D$21*'yearly data'!AY$21</f>
        <v>0.51169216180166865</v>
      </c>
      <c r="AT240" s="10">
        <f>$C240/'yearly data'!$D$21*'yearly data'!AZ$21</f>
        <v>1.7219553618890935</v>
      </c>
      <c r="AU240" s="10">
        <f>$C240/'yearly data'!$D$21*'yearly data'!BA$21</f>
        <v>0.68522254710832142</v>
      </c>
      <c r="AV240" s="10">
        <f>$C240/'yearly data'!$D$21*'yearly data'!BB$21</f>
        <v>0.13054824371531268</v>
      </c>
      <c r="AW240" s="10">
        <f>$C240/'yearly data'!$D$21*'yearly data'!BC$21</f>
        <v>3.6263401032031302E-2</v>
      </c>
      <c r="AX240" s="10">
        <f>$C240/'yearly data'!$D$21*'yearly data'!BD$21</f>
        <v>0.72526802064062601</v>
      </c>
    </row>
    <row r="241" spans="1:50">
      <c r="A241" s="11" t="s">
        <v>78</v>
      </c>
      <c r="B241" s="5" t="s">
        <v>15</v>
      </c>
      <c r="C241" s="9">
        <f>'yearly data'!$H$21/3</f>
        <v>129.30505423698756</v>
      </c>
      <c r="D241" s="10">
        <f>$C241/'yearly data'!$D$21*'yearly data'!J$21</f>
        <v>8511.3583839942403</v>
      </c>
      <c r="E241" s="10">
        <f>$C241/'yearly data'!$D$21*'yearly data'!K$21</f>
        <v>5872.8377744007021</v>
      </c>
      <c r="F241" s="10">
        <f>$C241/'yearly data'!$D$21*'yearly data'!L$21</f>
        <v>2574.7548672389321</v>
      </c>
      <c r="G241" s="10">
        <f>$C241/'yearly data'!$D$21*'yearly data'!M$21</f>
        <v>11086.113251233173</v>
      </c>
      <c r="H241" s="10">
        <f>$C241/'yearly data'!$D$21*'yearly data'!N$21</f>
        <v>1559.2105574538082</v>
      </c>
      <c r="I241" s="10">
        <f>$C241/'yearly data'!$D$21*'yearly data'!O$21</f>
        <v>1474.0026887711824</v>
      </c>
      <c r="J241" s="10">
        <f>$C241/'yearly data'!$D$21*'yearly data'!P$21</f>
        <v>3461.7176110088853</v>
      </c>
      <c r="K241" s="10">
        <f>$C241/'yearly data'!$D$21*'yearly data'!Q$21</f>
        <v>32834.338279939482</v>
      </c>
      <c r="L241" s="10">
        <f>$C241/'yearly data'!$D$21*'yearly data'!R$21</f>
        <v>550.40723571328874</v>
      </c>
      <c r="M241" s="10">
        <f>$C241/'yearly data'!$D$21*'yearly data'!S$21</f>
        <v>699.02488698578907</v>
      </c>
      <c r="N241" s="10">
        <f>$C241/'yearly data'!$D$21*'yearly data'!T$21</f>
        <v>3087.0655091318217</v>
      </c>
      <c r="O241" s="10">
        <f>$C241/'yearly data'!$D$21*'yearly data'!U$21</f>
        <v>1149.1671559683057</v>
      </c>
      <c r="P241" s="10">
        <f>$C241/'yearly data'!$D$21*'yearly data'!V$21</f>
        <v>17.918124657176694</v>
      </c>
      <c r="Q241" s="10">
        <f>$C241/'yearly data'!$D$21*'yearly data'!W$21</f>
        <v>2905.2012158333905</v>
      </c>
      <c r="R241" s="10">
        <f>$C241/'yearly data'!$D$21*'yearly data'!X$21</f>
        <v>0</v>
      </c>
      <c r="S241" s="10">
        <f>$C241/'yearly data'!$D$21*'yearly data'!Y$21</f>
        <v>1868.3660626202582</v>
      </c>
      <c r="T241" s="10">
        <f>$C241/'yearly data'!$D$21*'yearly data'!Z$21</f>
        <v>657.7869482416337</v>
      </c>
      <c r="U241" s="10">
        <f>$C241/'yearly data'!$D$21*'yearly data'!AA$21</f>
        <v>247.94822362085202</v>
      </c>
      <c r="V241" s="10">
        <f>$C241/'yearly data'!$D$21*'yearly data'!AB$21</f>
        <v>751.95165450431818</v>
      </c>
      <c r="W241" s="10">
        <f>$C241/'yearly data'!$D$21*'yearly data'!AC$21</f>
        <v>0</v>
      </c>
      <c r="X241" s="10">
        <f>$C241/'yearly data'!$D$21*'yearly data'!AD$21</f>
        <v>12938.496720416982</v>
      </c>
      <c r="Y241" s="10">
        <f>$C241/'yearly data'!$D$21*'yearly data'!AE$21</f>
        <v>1195.4730718628271</v>
      </c>
      <c r="Z241" s="10">
        <f>$C241/'yearly data'!$D$21*'yearly data'!AF$21</f>
        <v>58903.145089496116</v>
      </c>
      <c r="AA241" s="10">
        <f>$C241/'yearly data'!$D$21*'yearly data'!AG$21</f>
        <v>61936.35833572111</v>
      </c>
      <c r="AB241" s="10">
        <f>$C241/'yearly data'!$D$21*'yearly data'!AH$21</f>
        <v>100.58088102197146</v>
      </c>
      <c r="AC241" s="10">
        <f>$C241/'yearly data'!$D$21*'yearly data'!AI$21</f>
        <v>33.191690737250582</v>
      </c>
      <c r="AD241" s="10">
        <f>$C241/'yearly data'!$D$21*'yearly data'!AJ$21</f>
        <v>83.009817135408085</v>
      </c>
      <c r="AE241" s="10">
        <f>$C241/'yearly data'!$D$21*'yearly data'!AK$21</f>
        <v>34.864123196871397</v>
      </c>
      <c r="AF241" s="10">
        <f>$C241/'yearly data'!$D$21*'yearly data'!AL$21</f>
        <v>17658.852463540316</v>
      </c>
      <c r="AG241" s="10">
        <f>$C241/'yearly data'!$D$21*'yearly data'!AM$21</f>
        <v>17842.443161697694</v>
      </c>
      <c r="AH241" s="10">
        <f>$C241/'yearly data'!$D$21*'yearly data'!AN$21</f>
        <v>3.7197795414451735</v>
      </c>
      <c r="AI241" s="10">
        <f>$C241/'yearly data'!$D$21*'yearly data'!AO$21</f>
        <v>2.0086809523803937</v>
      </c>
      <c r="AJ241" s="10">
        <f>$C241/'yearly data'!$D$21*'yearly data'!AP$21</f>
        <v>1.1159338624335522</v>
      </c>
      <c r="AK241" s="10">
        <f>$C241/'yearly data'!$D$21*'yearly data'!AQ$21</f>
        <v>1.2147126971465698</v>
      </c>
      <c r="AL241" s="10">
        <f>$C241/'yearly data'!$D$21*'yearly data'!AR$21</f>
        <v>0.70453336434501046</v>
      </c>
      <c r="AM241" s="10">
        <f>$C241/'yearly data'!$D$21*'yearly data'!AS$21</f>
        <v>0.26723679337224537</v>
      </c>
      <c r="AN241" s="10">
        <f>$C241/'yearly data'!$D$21*'yearly data'!AT$21</f>
        <v>1.3804119676291275</v>
      </c>
      <c r="AO241" s="10">
        <f>$C241/'yearly data'!$D$21*'yearly data'!AU$21</f>
        <v>4.9300427415325982</v>
      </c>
      <c r="AP241" s="10">
        <f>$C241/'yearly data'!$D$21*'yearly data'!AV$21</f>
        <v>0.49936705494783717</v>
      </c>
      <c r="AQ241" s="10">
        <f>$C241/'yearly data'!$D$21*'yearly data'!AW$21</f>
        <v>0.7920994664689831</v>
      </c>
      <c r="AR241" s="10">
        <f>$C241/'yearly data'!$D$21*'yearly data'!AX$21</f>
        <v>1.201364205969135</v>
      </c>
      <c r="AS241" s="10">
        <f>$C241/'yearly data'!$D$21*'yearly data'!AY$21</f>
        <v>0.51169216180166865</v>
      </c>
      <c r="AT241" s="10">
        <f>$C241/'yearly data'!$D$21*'yearly data'!AZ$21</f>
        <v>1.7219553618890935</v>
      </c>
      <c r="AU241" s="10">
        <f>$C241/'yearly data'!$D$21*'yearly data'!BA$21</f>
        <v>0.68522254710832142</v>
      </c>
      <c r="AV241" s="10">
        <f>$C241/'yearly data'!$D$21*'yearly data'!BB$21</f>
        <v>0.13054824371531268</v>
      </c>
      <c r="AW241" s="10">
        <f>$C241/'yearly data'!$D$21*'yearly data'!BC$21</f>
        <v>3.6263401032031302E-2</v>
      </c>
      <c r="AX241" s="10">
        <f>$C241/'yearly data'!$D$21*'yearly data'!BD$21</f>
        <v>0.72526802064062601</v>
      </c>
    </row>
    <row r="242" spans="1:50">
      <c r="A242" s="11" t="s">
        <v>79</v>
      </c>
      <c r="B242" s="5" t="s">
        <v>15</v>
      </c>
      <c r="C242" s="9">
        <f>'yearly data'!$E$22/3</f>
        <v>131.50196484743262</v>
      </c>
      <c r="D242" s="10">
        <f>$C242/'yearly data'!$D$22*'yearly data'!J$22</f>
        <v>8127.3126083257948</v>
      </c>
      <c r="E242" s="10">
        <f>$C242/'yearly data'!$D$22*'yearly data'!K$22</f>
        <v>5851.6647517911833</v>
      </c>
      <c r="F242" s="10">
        <f>$C242/'yearly data'!$D$22*'yearly data'!L$22</f>
        <v>2460.0180125499523</v>
      </c>
      <c r="G242" s="10">
        <f>$C242/'yearly data'!$D$22*'yearly data'!M$22</f>
        <v>10587.330620875746</v>
      </c>
      <c r="H242" s="10">
        <f>$C242/'yearly data'!$D$22*'yearly data'!N$22</f>
        <v>1461.7989413371222</v>
      </c>
      <c r="I242" s="10">
        <f>$C242/'yearly data'!$D$22*'yearly data'!O$22</f>
        <v>1196.2041412173601</v>
      </c>
      <c r="J242" s="10">
        <f>$C242/'yearly data'!$D$22*'yearly data'!P$22</f>
        <v>3218.6039959428622</v>
      </c>
      <c r="K242" s="10">
        <f>$C242/'yearly data'!$D$22*'yearly data'!Q$22</f>
        <v>31331.187278110949</v>
      </c>
      <c r="L242" s="10">
        <f>$C242/'yearly data'!$D$22*'yearly data'!R$22</f>
        <v>685.99757403814442</v>
      </c>
      <c r="M242" s="10">
        <f>$C242/'yearly data'!$D$22*'yearly data'!S$22</f>
        <v>722.7403083767465</v>
      </c>
      <c r="N242" s="10">
        <f>$C242/'yearly data'!$D$22*'yearly data'!T$22</f>
        <v>2717.147834699796</v>
      </c>
      <c r="O242" s="10">
        <f>$C242/'yearly data'!$D$22*'yearly data'!U$22</f>
        <v>1124.8593822868841</v>
      </c>
      <c r="P242" s="10">
        <f>$C242/'yearly data'!$D$22*'yearly data'!V$22</f>
        <v>52.657382227134164</v>
      </c>
      <c r="Q242" s="10">
        <f>$C242/'yearly data'!$D$22*'yearly data'!W$22</f>
        <v>2883.5564165544943</v>
      </c>
      <c r="R242" s="10">
        <f>$C242/'yearly data'!$D$22*'yearly data'!X$22</f>
        <v>0</v>
      </c>
      <c r="S242" s="10">
        <f>$C242/'yearly data'!$D$22*'yearly data'!Y$22</f>
        <v>1838.0623190491604</v>
      </c>
      <c r="T242" s="10">
        <f>$C242/'yearly data'!$D$22*'yearly data'!Z$22</f>
        <v>652.58211427731396</v>
      </c>
      <c r="U242" s="10">
        <f>$C242/'yearly data'!$D$22*'yearly data'!AA$22</f>
        <v>231.46577044335586</v>
      </c>
      <c r="V242" s="10">
        <f>$C242/'yearly data'!$D$22*'yearly data'!AB$22</f>
        <v>761.83578466556185</v>
      </c>
      <c r="W242" s="10">
        <f>$C242/'yearly data'!$D$22*'yearly data'!AC$22</f>
        <v>0</v>
      </c>
      <c r="X242" s="10">
        <f>$C242/'yearly data'!$D$22*'yearly data'!AD$22</f>
        <v>13695.694181175681</v>
      </c>
      <c r="Y242" s="10">
        <f>$C242/'yearly data'!$D$22*'yearly data'!AE$22</f>
        <v>1240.2538314914602</v>
      </c>
      <c r="Z242" s="10">
        <f>$C242/'yearly data'!$D$22*'yearly data'!AF$22</f>
        <v>57938.040177396681</v>
      </c>
      <c r="AA242" s="10">
        <f>$C242/'yearly data'!$D$22*'yearly data'!AG$22</f>
        <v>60596.043259951162</v>
      </c>
      <c r="AB242" s="10">
        <f>$C242/'yearly data'!$D$22*'yearly data'!AH$22</f>
        <v>97.318703857442387</v>
      </c>
      <c r="AC242" s="10">
        <f>$C242/'yearly data'!$D$22*'yearly data'!AI$22</f>
        <v>28.222424118658292</v>
      </c>
      <c r="AD242" s="10">
        <f>$C242/'yearly data'!$D$22*'yearly data'!AJ$22</f>
        <v>92.76408902488015</v>
      </c>
      <c r="AE242" s="10">
        <f>$C242/'yearly data'!$D$22*'yearly data'!AK$22</f>
        <v>41.74384006119606</v>
      </c>
      <c r="AF242" s="10">
        <f>$C242/'yearly data'!$D$22*'yearly data'!AL$22</f>
        <v>19744.614122886316</v>
      </c>
      <c r="AG242" s="10">
        <f>$C242/'yearly data'!$D$22*'yearly data'!AM$22</f>
        <v>19934.69691576864</v>
      </c>
      <c r="AH242" s="10">
        <f>$C242/'yearly data'!$D$22*'yearly data'!AN$22</f>
        <v>3.6820207643721656</v>
      </c>
      <c r="AI242" s="10">
        <f>$C242/'yearly data'!$D$22*'yearly data'!AO$22</f>
        <v>1.9882912127609695</v>
      </c>
      <c r="AJ242" s="10">
        <f>$C242/'yearly data'!$D$22*'yearly data'!AP$22</f>
        <v>1.1046062293116496</v>
      </c>
      <c r="AK242" s="10">
        <f>$C242/'yearly data'!$D$22*'yearly data'!AQ$22</f>
        <v>1.357821610781762</v>
      </c>
      <c r="AL242" s="10">
        <f>$C242/'yearly data'!$D$22*'yearly data'!AR$22</f>
        <v>0.74680188592996921</v>
      </c>
      <c r="AM242" s="10">
        <f>$C242/'yearly data'!$D$22*'yearly data'!AS$22</f>
        <v>0.2987207543719877</v>
      </c>
      <c r="AN242" s="10">
        <f>$C242/'yearly data'!$D$22*'yearly data'!AT$22</f>
        <v>1.4111558650430998</v>
      </c>
      <c r="AO242" s="10">
        <f>$C242/'yearly data'!$D$22*'yearly data'!AU$22</f>
        <v>5.0398423751539285</v>
      </c>
      <c r="AP242" s="10">
        <f>$C242/'yearly data'!$D$22*'yearly data'!AV$22</f>
        <v>0.50561525446528077</v>
      </c>
      <c r="AQ242" s="10">
        <f>$C242/'yearly data'!$D$22*'yearly data'!AW$22</f>
        <v>0.79919830544512127</v>
      </c>
      <c r="AR242" s="10">
        <f>$C242/'yearly data'!$D$22*'yearly data'!AX$22</f>
        <v>1.0887038140502416</v>
      </c>
      <c r="AS242" s="10">
        <f>$C242/'yearly data'!$D$22*'yearly data'!AY$22</f>
        <v>0.54231313583776086</v>
      </c>
      <c r="AT242" s="10">
        <f>$C242/'yearly data'!$D$22*'yearly data'!AZ$22</f>
        <v>1.6310169498880025</v>
      </c>
      <c r="AU242" s="10">
        <f>$C242/'yearly data'!$D$22*'yearly data'!BA$22</f>
        <v>0.55454576296192082</v>
      </c>
      <c r="AV242" s="10">
        <f>$C242/'yearly data'!$D$22*'yearly data'!BB$22</f>
        <v>0.15596599583304024</v>
      </c>
      <c r="AW242" s="10">
        <f>$C242/'yearly data'!$D$22*'yearly data'!BC$22</f>
        <v>4.3670478833251272E-2</v>
      </c>
      <c r="AX242" s="10">
        <f>$C242/'yearly data'!$D$22*'yearly data'!BD$22</f>
        <v>0.62386398333216098</v>
      </c>
    </row>
    <row r="243" spans="1:50">
      <c r="A243" s="11" t="s">
        <v>80</v>
      </c>
      <c r="B243" s="5" t="s">
        <v>15</v>
      </c>
      <c r="C243" s="9">
        <f>'yearly data'!$E$22/3</f>
        <v>131.50196484743262</v>
      </c>
      <c r="D243" s="10">
        <f>$C243/'yearly data'!$D$22*'yearly data'!J$22</f>
        <v>8127.3126083257948</v>
      </c>
      <c r="E243" s="10">
        <f>$C243/'yearly data'!$D$22*'yearly data'!K$22</f>
        <v>5851.6647517911833</v>
      </c>
      <c r="F243" s="10">
        <f>$C243/'yearly data'!$D$22*'yearly data'!L$22</f>
        <v>2460.0180125499523</v>
      </c>
      <c r="G243" s="10">
        <f>$C243/'yearly data'!$D$22*'yearly data'!M$22</f>
        <v>10587.330620875746</v>
      </c>
      <c r="H243" s="10">
        <f>$C243/'yearly data'!$D$22*'yearly data'!N$22</f>
        <v>1461.7989413371222</v>
      </c>
      <c r="I243" s="10">
        <f>$C243/'yearly data'!$D$22*'yearly data'!O$22</f>
        <v>1196.2041412173601</v>
      </c>
      <c r="J243" s="10">
        <f>$C243/'yearly data'!$D$22*'yearly data'!P$22</f>
        <v>3218.6039959428622</v>
      </c>
      <c r="K243" s="10">
        <f>$C243/'yearly data'!$D$22*'yearly data'!Q$22</f>
        <v>31331.187278110949</v>
      </c>
      <c r="L243" s="10">
        <f>$C243/'yearly data'!$D$22*'yearly data'!R$22</f>
        <v>685.99757403814442</v>
      </c>
      <c r="M243" s="10">
        <f>$C243/'yearly data'!$D$22*'yearly data'!S$22</f>
        <v>722.7403083767465</v>
      </c>
      <c r="N243" s="10">
        <f>$C243/'yearly data'!$D$22*'yearly data'!T$22</f>
        <v>2717.147834699796</v>
      </c>
      <c r="O243" s="10">
        <f>$C243/'yearly data'!$D$22*'yearly data'!U$22</f>
        <v>1124.8593822868841</v>
      </c>
      <c r="P243" s="10">
        <f>$C243/'yearly data'!$D$22*'yearly data'!V$22</f>
        <v>52.657382227134164</v>
      </c>
      <c r="Q243" s="10">
        <f>$C243/'yearly data'!$D$22*'yearly data'!W$22</f>
        <v>2883.5564165544943</v>
      </c>
      <c r="R243" s="10">
        <f>$C243/'yearly data'!$D$22*'yearly data'!X$22</f>
        <v>0</v>
      </c>
      <c r="S243" s="10">
        <f>$C243/'yearly data'!$D$22*'yearly data'!Y$22</f>
        <v>1838.0623190491604</v>
      </c>
      <c r="T243" s="10">
        <f>$C243/'yearly data'!$D$22*'yearly data'!Z$22</f>
        <v>652.58211427731396</v>
      </c>
      <c r="U243" s="10">
        <f>$C243/'yearly data'!$D$22*'yearly data'!AA$22</f>
        <v>231.46577044335586</v>
      </c>
      <c r="V243" s="10">
        <f>$C243/'yearly data'!$D$22*'yearly data'!AB$22</f>
        <v>761.83578466556185</v>
      </c>
      <c r="W243" s="10">
        <f>$C243/'yearly data'!$D$22*'yearly data'!AC$22</f>
        <v>0</v>
      </c>
      <c r="X243" s="10">
        <f>$C243/'yearly data'!$D$22*'yearly data'!AD$22</f>
        <v>13695.694181175681</v>
      </c>
      <c r="Y243" s="10">
        <f>$C243/'yearly data'!$D$22*'yearly data'!AE$22</f>
        <v>1240.2538314914602</v>
      </c>
      <c r="Z243" s="10">
        <f>$C243/'yearly data'!$D$22*'yearly data'!AF$22</f>
        <v>57938.040177396681</v>
      </c>
      <c r="AA243" s="10">
        <f>$C243/'yearly data'!$D$22*'yearly data'!AG$22</f>
        <v>60596.043259951162</v>
      </c>
      <c r="AB243" s="10">
        <f>$C243/'yearly data'!$D$22*'yearly data'!AH$22</f>
        <v>97.318703857442387</v>
      </c>
      <c r="AC243" s="10">
        <f>$C243/'yearly data'!$D$22*'yearly data'!AI$22</f>
        <v>28.222424118658292</v>
      </c>
      <c r="AD243" s="10">
        <f>$C243/'yearly data'!$D$22*'yearly data'!AJ$22</f>
        <v>92.76408902488015</v>
      </c>
      <c r="AE243" s="10">
        <f>$C243/'yearly data'!$D$22*'yearly data'!AK$22</f>
        <v>41.74384006119606</v>
      </c>
      <c r="AF243" s="10">
        <f>$C243/'yearly data'!$D$22*'yearly data'!AL$22</f>
        <v>19744.614122886316</v>
      </c>
      <c r="AG243" s="10">
        <f>$C243/'yearly data'!$D$22*'yearly data'!AM$22</f>
        <v>19934.69691576864</v>
      </c>
      <c r="AH243" s="10">
        <f>$C243/'yearly data'!$D$22*'yearly data'!AN$22</f>
        <v>3.6820207643721656</v>
      </c>
      <c r="AI243" s="10">
        <f>$C243/'yearly data'!$D$22*'yearly data'!AO$22</f>
        <v>1.9882912127609695</v>
      </c>
      <c r="AJ243" s="10">
        <f>$C243/'yearly data'!$D$22*'yearly data'!AP$22</f>
        <v>1.1046062293116496</v>
      </c>
      <c r="AK243" s="10">
        <f>$C243/'yearly data'!$D$22*'yearly data'!AQ$22</f>
        <v>1.357821610781762</v>
      </c>
      <c r="AL243" s="10">
        <f>$C243/'yearly data'!$D$22*'yearly data'!AR$22</f>
        <v>0.74680188592996921</v>
      </c>
      <c r="AM243" s="10">
        <f>$C243/'yearly data'!$D$22*'yearly data'!AS$22</f>
        <v>0.2987207543719877</v>
      </c>
      <c r="AN243" s="10">
        <f>$C243/'yearly data'!$D$22*'yearly data'!AT$22</f>
        <v>1.4111558650430998</v>
      </c>
      <c r="AO243" s="10">
        <f>$C243/'yearly data'!$D$22*'yearly data'!AU$22</f>
        <v>5.0398423751539285</v>
      </c>
      <c r="AP243" s="10">
        <f>$C243/'yearly data'!$D$22*'yearly data'!AV$22</f>
        <v>0.50561525446528077</v>
      </c>
      <c r="AQ243" s="10">
        <f>$C243/'yearly data'!$D$22*'yearly data'!AW$22</f>
        <v>0.79919830544512127</v>
      </c>
      <c r="AR243" s="10">
        <f>$C243/'yearly data'!$D$22*'yearly data'!AX$22</f>
        <v>1.0887038140502416</v>
      </c>
      <c r="AS243" s="10">
        <f>$C243/'yearly data'!$D$22*'yearly data'!AY$22</f>
        <v>0.54231313583776086</v>
      </c>
      <c r="AT243" s="10">
        <f>$C243/'yearly data'!$D$22*'yearly data'!AZ$22</f>
        <v>1.6310169498880025</v>
      </c>
      <c r="AU243" s="10">
        <f>$C243/'yearly data'!$D$22*'yearly data'!BA$22</f>
        <v>0.55454576296192082</v>
      </c>
      <c r="AV243" s="10">
        <f>$C243/'yearly data'!$D$22*'yearly data'!BB$22</f>
        <v>0.15596599583304024</v>
      </c>
      <c r="AW243" s="10">
        <f>$C243/'yearly data'!$D$22*'yearly data'!BC$22</f>
        <v>4.3670478833251272E-2</v>
      </c>
      <c r="AX243" s="10">
        <f>$C243/'yearly data'!$D$22*'yearly data'!BD$22</f>
        <v>0.62386398333216098</v>
      </c>
    </row>
    <row r="244" spans="1:50">
      <c r="A244" s="11" t="s">
        <v>81</v>
      </c>
      <c r="B244" s="5" t="s">
        <v>15</v>
      </c>
      <c r="C244" s="9">
        <f>'yearly data'!$E$22/3</f>
        <v>131.50196484743262</v>
      </c>
      <c r="D244" s="10">
        <f>$C244/'yearly data'!$D$22*'yearly data'!J$22</f>
        <v>8127.3126083257948</v>
      </c>
      <c r="E244" s="10">
        <f>$C244/'yearly data'!$D$22*'yearly data'!K$22</f>
        <v>5851.6647517911833</v>
      </c>
      <c r="F244" s="10">
        <f>$C244/'yearly data'!$D$22*'yearly data'!L$22</f>
        <v>2460.0180125499523</v>
      </c>
      <c r="G244" s="10">
        <f>$C244/'yearly data'!$D$22*'yearly data'!M$22</f>
        <v>10587.330620875746</v>
      </c>
      <c r="H244" s="10">
        <f>$C244/'yearly data'!$D$22*'yearly data'!N$22</f>
        <v>1461.7989413371222</v>
      </c>
      <c r="I244" s="10">
        <f>$C244/'yearly data'!$D$22*'yearly data'!O$22</f>
        <v>1196.2041412173601</v>
      </c>
      <c r="J244" s="10">
        <f>$C244/'yearly data'!$D$22*'yearly data'!P$22</f>
        <v>3218.6039959428622</v>
      </c>
      <c r="K244" s="10">
        <f>$C244/'yearly data'!$D$22*'yearly data'!Q$22</f>
        <v>31331.187278110949</v>
      </c>
      <c r="L244" s="10">
        <f>$C244/'yearly data'!$D$22*'yearly data'!R$22</f>
        <v>685.99757403814442</v>
      </c>
      <c r="M244" s="10">
        <f>$C244/'yearly data'!$D$22*'yearly data'!S$22</f>
        <v>722.7403083767465</v>
      </c>
      <c r="N244" s="10">
        <f>$C244/'yearly data'!$D$22*'yearly data'!T$22</f>
        <v>2717.147834699796</v>
      </c>
      <c r="O244" s="10">
        <f>$C244/'yearly data'!$D$22*'yearly data'!U$22</f>
        <v>1124.8593822868841</v>
      </c>
      <c r="P244" s="10">
        <f>$C244/'yearly data'!$D$22*'yearly data'!V$22</f>
        <v>52.657382227134164</v>
      </c>
      <c r="Q244" s="10">
        <f>$C244/'yearly data'!$D$22*'yearly data'!W$22</f>
        <v>2883.5564165544943</v>
      </c>
      <c r="R244" s="10">
        <f>$C244/'yearly data'!$D$22*'yearly data'!X$22</f>
        <v>0</v>
      </c>
      <c r="S244" s="10">
        <f>$C244/'yearly data'!$D$22*'yearly data'!Y$22</f>
        <v>1838.0623190491604</v>
      </c>
      <c r="T244" s="10">
        <f>$C244/'yearly data'!$D$22*'yearly data'!Z$22</f>
        <v>652.58211427731396</v>
      </c>
      <c r="U244" s="10">
        <f>$C244/'yearly data'!$D$22*'yearly data'!AA$22</f>
        <v>231.46577044335586</v>
      </c>
      <c r="V244" s="10">
        <f>$C244/'yearly data'!$D$22*'yearly data'!AB$22</f>
        <v>761.83578466556185</v>
      </c>
      <c r="W244" s="10">
        <f>$C244/'yearly data'!$D$22*'yearly data'!AC$22</f>
        <v>0</v>
      </c>
      <c r="X244" s="10">
        <f>$C244/'yearly data'!$D$22*'yearly data'!AD$22</f>
        <v>13695.694181175681</v>
      </c>
      <c r="Y244" s="10">
        <f>$C244/'yearly data'!$D$22*'yearly data'!AE$22</f>
        <v>1240.2538314914602</v>
      </c>
      <c r="Z244" s="10">
        <f>$C244/'yearly data'!$D$22*'yearly data'!AF$22</f>
        <v>57938.040177396681</v>
      </c>
      <c r="AA244" s="10">
        <f>$C244/'yearly data'!$D$22*'yearly data'!AG$22</f>
        <v>60596.043259951162</v>
      </c>
      <c r="AB244" s="10">
        <f>$C244/'yearly data'!$D$22*'yearly data'!AH$22</f>
        <v>97.318703857442387</v>
      </c>
      <c r="AC244" s="10">
        <f>$C244/'yearly data'!$D$22*'yearly data'!AI$22</f>
        <v>28.222424118658292</v>
      </c>
      <c r="AD244" s="10">
        <f>$C244/'yearly data'!$D$22*'yearly data'!AJ$22</f>
        <v>92.76408902488015</v>
      </c>
      <c r="AE244" s="10">
        <f>$C244/'yearly data'!$D$22*'yearly data'!AK$22</f>
        <v>41.74384006119606</v>
      </c>
      <c r="AF244" s="10">
        <f>$C244/'yearly data'!$D$22*'yearly data'!AL$22</f>
        <v>19744.614122886316</v>
      </c>
      <c r="AG244" s="10">
        <f>$C244/'yearly data'!$D$22*'yearly data'!AM$22</f>
        <v>19934.69691576864</v>
      </c>
      <c r="AH244" s="10">
        <f>$C244/'yearly data'!$D$22*'yearly data'!AN$22</f>
        <v>3.6820207643721656</v>
      </c>
      <c r="AI244" s="10">
        <f>$C244/'yearly data'!$D$22*'yearly data'!AO$22</f>
        <v>1.9882912127609695</v>
      </c>
      <c r="AJ244" s="10">
        <f>$C244/'yearly data'!$D$22*'yearly data'!AP$22</f>
        <v>1.1046062293116496</v>
      </c>
      <c r="AK244" s="10">
        <f>$C244/'yearly data'!$D$22*'yearly data'!AQ$22</f>
        <v>1.357821610781762</v>
      </c>
      <c r="AL244" s="10">
        <f>$C244/'yearly data'!$D$22*'yearly data'!AR$22</f>
        <v>0.74680188592996921</v>
      </c>
      <c r="AM244" s="10">
        <f>$C244/'yearly data'!$D$22*'yearly data'!AS$22</f>
        <v>0.2987207543719877</v>
      </c>
      <c r="AN244" s="10">
        <f>$C244/'yearly data'!$D$22*'yearly data'!AT$22</f>
        <v>1.4111558650430998</v>
      </c>
      <c r="AO244" s="10">
        <f>$C244/'yearly data'!$D$22*'yearly data'!AU$22</f>
        <v>5.0398423751539285</v>
      </c>
      <c r="AP244" s="10">
        <f>$C244/'yearly data'!$D$22*'yearly data'!AV$22</f>
        <v>0.50561525446528077</v>
      </c>
      <c r="AQ244" s="10">
        <f>$C244/'yearly data'!$D$22*'yearly data'!AW$22</f>
        <v>0.79919830544512127</v>
      </c>
      <c r="AR244" s="10">
        <f>$C244/'yearly data'!$D$22*'yearly data'!AX$22</f>
        <v>1.0887038140502416</v>
      </c>
      <c r="AS244" s="10">
        <f>$C244/'yearly data'!$D$22*'yearly data'!AY$22</f>
        <v>0.54231313583776086</v>
      </c>
      <c r="AT244" s="10">
        <f>$C244/'yearly data'!$D$22*'yearly data'!AZ$22</f>
        <v>1.6310169498880025</v>
      </c>
      <c r="AU244" s="10">
        <f>$C244/'yearly data'!$D$22*'yearly data'!BA$22</f>
        <v>0.55454576296192082</v>
      </c>
      <c r="AV244" s="10">
        <f>$C244/'yearly data'!$D$22*'yearly data'!BB$22</f>
        <v>0.15596599583304024</v>
      </c>
      <c r="AW244" s="10">
        <f>$C244/'yearly data'!$D$22*'yearly data'!BC$22</f>
        <v>4.3670478833251272E-2</v>
      </c>
      <c r="AX244" s="10">
        <f>$C244/'yearly data'!$D$22*'yearly data'!BD$22</f>
        <v>0.62386398333216098</v>
      </c>
    </row>
    <row r="245" spans="1:50">
      <c r="A245" s="11" t="s">
        <v>82</v>
      </c>
      <c r="B245" s="5" t="s">
        <v>15</v>
      </c>
      <c r="C245" s="9">
        <f>'yearly data'!$F$22/3</f>
        <v>124.7262748172832</v>
      </c>
      <c r="D245" s="10">
        <f>$C245/'yearly data'!$D$22*'yearly data'!J$22</f>
        <v>7708.5496561826058</v>
      </c>
      <c r="E245" s="10">
        <f>$C245/'yearly data'!$D$22*'yearly data'!K$22</f>
        <v>5550.1554430558435</v>
      </c>
      <c r="F245" s="10">
        <f>$C245/'yearly data'!$D$22*'yearly data'!L$22</f>
        <v>2333.2646249411732</v>
      </c>
      <c r="G245" s="10">
        <f>$C245/'yearly data'!$D$22*'yearly data'!M$22</f>
        <v>10041.814281123778</v>
      </c>
      <c r="H245" s="10">
        <f>$C245/'yearly data'!$D$22*'yearly data'!N$22</f>
        <v>1386.4791807206764</v>
      </c>
      <c r="I245" s="10">
        <f>$C245/'yearly data'!$D$22*'yearly data'!O$22</f>
        <v>1134.569256270406</v>
      </c>
      <c r="J245" s="10">
        <f>$C245/'yearly data'!$D$22*'yearly data'!P$22</f>
        <v>3052.7641696588148</v>
      </c>
      <c r="K245" s="10">
        <f>$C245/'yearly data'!$D$22*'yearly data'!Q$22</f>
        <v>29716.835633104445</v>
      </c>
      <c r="L245" s="10">
        <f>$C245/'yearly data'!$D$22*'yearly data'!R$22</f>
        <v>650.65128146746213</v>
      </c>
      <c r="M245" s="10">
        <f>$C245/'yearly data'!$D$22*'yearly data'!S$22</f>
        <v>685.50083208803119</v>
      </c>
      <c r="N245" s="10">
        <f>$C245/'yearly data'!$D$22*'yearly data'!T$22</f>
        <v>2577.1457327131279</v>
      </c>
      <c r="O245" s="10">
        <f>$C245/'yearly data'!$D$22*'yearly data'!U$22</f>
        <v>1066.9005638713272</v>
      </c>
      <c r="P245" s="10">
        <f>$C245/'yearly data'!$D$22*'yearly data'!V$22</f>
        <v>49.944190069251924</v>
      </c>
      <c r="Q245" s="10">
        <f>$C245/'yearly data'!$D$22*'yearly data'!W$22</f>
        <v>2734.9800474813051</v>
      </c>
      <c r="R245" s="10">
        <f>$C245/'yearly data'!$D$22*'yearly data'!X$22</f>
        <v>0</v>
      </c>
      <c r="S245" s="10">
        <f>$C245/'yearly data'!$D$22*'yearly data'!Y$22</f>
        <v>1743.3554411373063</v>
      </c>
      <c r="T245" s="10">
        <f>$C245/'yearly data'!$D$22*'yearly data'!Z$22</f>
        <v>618.95756630426558</v>
      </c>
      <c r="U245" s="10">
        <f>$C245/'yearly data'!$D$22*'yearly data'!AA$22</f>
        <v>219.53940633972081</v>
      </c>
      <c r="V245" s="10">
        <f>$C245/'yearly data'!$D$22*'yearly data'!AB$22</f>
        <v>722.58189871215905</v>
      </c>
      <c r="W245" s="10">
        <f>$C245/'yearly data'!$D$22*'yearly data'!AC$22</f>
        <v>0</v>
      </c>
      <c r="X245" s="10">
        <f>$C245/'yearly data'!$D$22*'yearly data'!AD$22</f>
        <v>12990.018196584646</v>
      </c>
      <c r="Y245" s="10">
        <f>$C245/'yearly data'!$D$22*'yearly data'!AE$22</f>
        <v>1176.3492690718717</v>
      </c>
      <c r="Z245" s="10">
        <f>$C245/'yearly data'!$D$22*'yearly data'!AF$22</f>
        <v>54952.760058944921</v>
      </c>
      <c r="AA245" s="10">
        <f>$C245/'yearly data'!$D$22*'yearly data'!AG$22</f>
        <v>57473.808495935999</v>
      </c>
      <c r="AB245" s="10">
        <f>$C245/'yearly data'!$D$22*'yearly data'!AH$22</f>
        <v>92.304319682734672</v>
      </c>
      <c r="AC245" s="10">
        <f>$C245/'yearly data'!$D$22*'yearly data'!AI$22</f>
        <v>26.768252707993057</v>
      </c>
      <c r="AD245" s="10">
        <f>$C245/'yearly data'!$D$22*'yearly data'!AJ$22</f>
        <v>87.984383155914614</v>
      </c>
      <c r="AE245" s="10">
        <f>$C245/'yearly data'!$D$22*'yearly data'!AK$22</f>
        <v>39.592972420161573</v>
      </c>
      <c r="AF245" s="10">
        <f>$C245/'yearly data'!$D$22*'yearly data'!AL$22</f>
        <v>18727.265178961392</v>
      </c>
      <c r="AG245" s="10">
        <f>$C245/'yearly data'!$D$22*'yearly data'!AM$22</f>
        <v>18907.553881800042</v>
      </c>
      <c r="AH245" s="10">
        <f>$C245/'yearly data'!$D$22*'yearly data'!AN$22</f>
        <v>3.4923032083424568</v>
      </c>
      <c r="AI245" s="10">
        <f>$C245/'yearly data'!$D$22*'yearly data'!AO$22</f>
        <v>1.8858437325049267</v>
      </c>
      <c r="AJ245" s="10">
        <f>$C245/'yearly data'!$D$22*'yearly data'!AP$22</f>
        <v>1.0476909625027369</v>
      </c>
      <c r="AK245" s="10">
        <f>$C245/'yearly data'!$D$22*'yearly data'!AQ$22</f>
        <v>1.287859322677783</v>
      </c>
      <c r="AL245" s="10">
        <f>$C245/'yearly data'!$D$22*'yearly data'!AR$22</f>
        <v>0.70832262747278063</v>
      </c>
      <c r="AM245" s="10">
        <f>$C245/'yearly data'!$D$22*'yearly data'!AS$22</f>
        <v>0.28332905098911232</v>
      </c>
      <c r="AN245" s="10">
        <f>$C245/'yearly data'!$D$22*'yearly data'!AT$22</f>
        <v>1.338445508685667</v>
      </c>
      <c r="AO245" s="10">
        <f>$C245/'yearly data'!$D$22*'yearly data'!AU$22</f>
        <v>4.78016253102024</v>
      </c>
      <c r="AP245" s="10">
        <f>$C245/'yearly data'!$D$22*'yearly data'!AV$22</f>
        <v>0.47956323126740275</v>
      </c>
      <c r="AQ245" s="10">
        <f>$C245/'yearly data'!$D$22*'yearly data'!AW$22</f>
        <v>0.75801930103557202</v>
      </c>
      <c r="AR245" s="10">
        <f>$C245/'yearly data'!$D$22*'yearly data'!AX$22</f>
        <v>1.0326079253902944</v>
      </c>
      <c r="AS245" s="10">
        <f>$C245/'yearly data'!$D$22*'yearly data'!AY$22</f>
        <v>0.51437023998842391</v>
      </c>
      <c r="AT245" s="10">
        <f>$C245/'yearly data'!$D$22*'yearly data'!AZ$22</f>
        <v>1.5469781653787182</v>
      </c>
      <c r="AU245" s="10">
        <f>$C245/'yearly data'!$D$22*'yearly data'!BA$22</f>
        <v>0.52597257622876425</v>
      </c>
      <c r="AV245" s="10">
        <f>$C245/'yearly data'!$D$22*'yearly data'!BB$22</f>
        <v>0.14792978706433993</v>
      </c>
      <c r="AW245" s="10">
        <f>$C245/'yearly data'!$D$22*'yearly data'!BC$22</f>
        <v>4.1420340378015189E-2</v>
      </c>
      <c r="AX245" s="10">
        <f>$C245/'yearly data'!$D$22*'yearly data'!BD$22</f>
        <v>0.59171914825735972</v>
      </c>
    </row>
    <row r="246" spans="1:50">
      <c r="A246" s="11" t="s">
        <v>83</v>
      </c>
      <c r="B246" s="5" t="s">
        <v>15</v>
      </c>
      <c r="C246" s="9">
        <f>'yearly data'!$F$22/3</f>
        <v>124.7262748172832</v>
      </c>
      <c r="D246" s="10">
        <f>$C246/'yearly data'!$D$22*'yearly data'!J$22</f>
        <v>7708.5496561826058</v>
      </c>
      <c r="E246" s="10">
        <f>$C246/'yearly data'!$D$22*'yearly data'!K$22</f>
        <v>5550.1554430558435</v>
      </c>
      <c r="F246" s="10">
        <f>$C246/'yearly data'!$D$22*'yearly data'!L$22</f>
        <v>2333.2646249411732</v>
      </c>
      <c r="G246" s="10">
        <f>$C246/'yearly data'!$D$22*'yearly data'!M$22</f>
        <v>10041.814281123778</v>
      </c>
      <c r="H246" s="10">
        <f>$C246/'yearly data'!$D$22*'yearly data'!N$22</f>
        <v>1386.4791807206764</v>
      </c>
      <c r="I246" s="10">
        <f>$C246/'yearly data'!$D$22*'yearly data'!O$22</f>
        <v>1134.569256270406</v>
      </c>
      <c r="J246" s="10">
        <f>$C246/'yearly data'!$D$22*'yearly data'!P$22</f>
        <v>3052.7641696588148</v>
      </c>
      <c r="K246" s="10">
        <f>$C246/'yearly data'!$D$22*'yearly data'!Q$22</f>
        <v>29716.835633104445</v>
      </c>
      <c r="L246" s="10">
        <f>$C246/'yearly data'!$D$22*'yearly data'!R$22</f>
        <v>650.65128146746213</v>
      </c>
      <c r="M246" s="10">
        <f>$C246/'yearly data'!$D$22*'yearly data'!S$22</f>
        <v>685.50083208803119</v>
      </c>
      <c r="N246" s="10">
        <f>$C246/'yearly data'!$D$22*'yearly data'!T$22</f>
        <v>2577.1457327131279</v>
      </c>
      <c r="O246" s="10">
        <f>$C246/'yearly data'!$D$22*'yearly data'!U$22</f>
        <v>1066.9005638713272</v>
      </c>
      <c r="P246" s="10">
        <f>$C246/'yearly data'!$D$22*'yearly data'!V$22</f>
        <v>49.944190069251924</v>
      </c>
      <c r="Q246" s="10">
        <f>$C246/'yearly data'!$D$22*'yearly data'!W$22</f>
        <v>2734.9800474813051</v>
      </c>
      <c r="R246" s="10">
        <f>$C246/'yearly data'!$D$22*'yearly data'!X$22</f>
        <v>0</v>
      </c>
      <c r="S246" s="10">
        <f>$C246/'yearly data'!$D$22*'yearly data'!Y$22</f>
        <v>1743.3554411373063</v>
      </c>
      <c r="T246" s="10">
        <f>$C246/'yearly data'!$D$22*'yearly data'!Z$22</f>
        <v>618.95756630426558</v>
      </c>
      <c r="U246" s="10">
        <f>$C246/'yearly data'!$D$22*'yearly data'!AA$22</f>
        <v>219.53940633972081</v>
      </c>
      <c r="V246" s="10">
        <f>$C246/'yearly data'!$D$22*'yearly data'!AB$22</f>
        <v>722.58189871215905</v>
      </c>
      <c r="W246" s="10">
        <f>$C246/'yearly data'!$D$22*'yearly data'!AC$22</f>
        <v>0</v>
      </c>
      <c r="X246" s="10">
        <f>$C246/'yearly data'!$D$22*'yearly data'!AD$22</f>
        <v>12990.018196584646</v>
      </c>
      <c r="Y246" s="10">
        <f>$C246/'yearly data'!$D$22*'yearly data'!AE$22</f>
        <v>1176.3492690718717</v>
      </c>
      <c r="Z246" s="10">
        <f>$C246/'yearly data'!$D$22*'yearly data'!AF$22</f>
        <v>54952.760058944921</v>
      </c>
      <c r="AA246" s="10">
        <f>$C246/'yearly data'!$D$22*'yearly data'!AG$22</f>
        <v>57473.808495935999</v>
      </c>
      <c r="AB246" s="10">
        <f>$C246/'yearly data'!$D$22*'yearly data'!AH$22</f>
        <v>92.304319682734672</v>
      </c>
      <c r="AC246" s="10">
        <f>$C246/'yearly data'!$D$22*'yearly data'!AI$22</f>
        <v>26.768252707993057</v>
      </c>
      <c r="AD246" s="10">
        <f>$C246/'yearly data'!$D$22*'yearly data'!AJ$22</f>
        <v>87.984383155914614</v>
      </c>
      <c r="AE246" s="10">
        <f>$C246/'yearly data'!$D$22*'yearly data'!AK$22</f>
        <v>39.592972420161573</v>
      </c>
      <c r="AF246" s="10">
        <f>$C246/'yearly data'!$D$22*'yearly data'!AL$22</f>
        <v>18727.265178961392</v>
      </c>
      <c r="AG246" s="10">
        <f>$C246/'yearly data'!$D$22*'yearly data'!AM$22</f>
        <v>18907.553881800042</v>
      </c>
      <c r="AH246" s="10">
        <f>$C246/'yearly data'!$D$22*'yearly data'!AN$22</f>
        <v>3.4923032083424568</v>
      </c>
      <c r="AI246" s="10">
        <f>$C246/'yearly data'!$D$22*'yearly data'!AO$22</f>
        <v>1.8858437325049267</v>
      </c>
      <c r="AJ246" s="10">
        <f>$C246/'yearly data'!$D$22*'yearly data'!AP$22</f>
        <v>1.0476909625027369</v>
      </c>
      <c r="AK246" s="10">
        <f>$C246/'yearly data'!$D$22*'yearly data'!AQ$22</f>
        <v>1.287859322677783</v>
      </c>
      <c r="AL246" s="10">
        <f>$C246/'yearly data'!$D$22*'yearly data'!AR$22</f>
        <v>0.70832262747278063</v>
      </c>
      <c r="AM246" s="10">
        <f>$C246/'yearly data'!$D$22*'yearly data'!AS$22</f>
        <v>0.28332905098911232</v>
      </c>
      <c r="AN246" s="10">
        <f>$C246/'yearly data'!$D$22*'yearly data'!AT$22</f>
        <v>1.338445508685667</v>
      </c>
      <c r="AO246" s="10">
        <f>$C246/'yearly data'!$D$22*'yearly data'!AU$22</f>
        <v>4.78016253102024</v>
      </c>
      <c r="AP246" s="10">
        <f>$C246/'yearly data'!$D$22*'yearly data'!AV$22</f>
        <v>0.47956323126740275</v>
      </c>
      <c r="AQ246" s="10">
        <f>$C246/'yearly data'!$D$22*'yearly data'!AW$22</f>
        <v>0.75801930103557202</v>
      </c>
      <c r="AR246" s="10">
        <f>$C246/'yearly data'!$D$22*'yearly data'!AX$22</f>
        <v>1.0326079253902944</v>
      </c>
      <c r="AS246" s="10">
        <f>$C246/'yearly data'!$D$22*'yearly data'!AY$22</f>
        <v>0.51437023998842391</v>
      </c>
      <c r="AT246" s="10">
        <f>$C246/'yearly data'!$D$22*'yearly data'!AZ$22</f>
        <v>1.5469781653787182</v>
      </c>
      <c r="AU246" s="10">
        <f>$C246/'yearly data'!$D$22*'yearly data'!BA$22</f>
        <v>0.52597257622876425</v>
      </c>
      <c r="AV246" s="10">
        <f>$C246/'yearly data'!$D$22*'yearly data'!BB$22</f>
        <v>0.14792978706433993</v>
      </c>
      <c r="AW246" s="10">
        <f>$C246/'yearly data'!$D$22*'yearly data'!BC$22</f>
        <v>4.1420340378015189E-2</v>
      </c>
      <c r="AX246" s="10">
        <f>$C246/'yearly data'!$D$22*'yearly data'!BD$22</f>
        <v>0.59171914825735972</v>
      </c>
    </row>
    <row r="247" spans="1:50">
      <c r="A247" s="11" t="s">
        <v>84</v>
      </c>
      <c r="B247" s="5" t="s">
        <v>15</v>
      </c>
      <c r="C247" s="9">
        <f>'yearly data'!$F$22/3</f>
        <v>124.7262748172832</v>
      </c>
      <c r="D247" s="10">
        <f>$C247/'yearly data'!$D$22*'yearly data'!J$22</f>
        <v>7708.5496561826058</v>
      </c>
      <c r="E247" s="10">
        <f>$C247/'yearly data'!$D$22*'yearly data'!K$22</f>
        <v>5550.1554430558435</v>
      </c>
      <c r="F247" s="10">
        <f>$C247/'yearly data'!$D$22*'yearly data'!L$22</f>
        <v>2333.2646249411732</v>
      </c>
      <c r="G247" s="10">
        <f>$C247/'yearly data'!$D$22*'yearly data'!M$22</f>
        <v>10041.814281123778</v>
      </c>
      <c r="H247" s="10">
        <f>$C247/'yearly data'!$D$22*'yearly data'!N$22</f>
        <v>1386.4791807206764</v>
      </c>
      <c r="I247" s="10">
        <f>$C247/'yearly data'!$D$22*'yearly data'!O$22</f>
        <v>1134.569256270406</v>
      </c>
      <c r="J247" s="10">
        <f>$C247/'yearly data'!$D$22*'yearly data'!P$22</f>
        <v>3052.7641696588148</v>
      </c>
      <c r="K247" s="10">
        <f>$C247/'yearly data'!$D$22*'yearly data'!Q$22</f>
        <v>29716.835633104445</v>
      </c>
      <c r="L247" s="10">
        <f>$C247/'yearly data'!$D$22*'yearly data'!R$22</f>
        <v>650.65128146746213</v>
      </c>
      <c r="M247" s="10">
        <f>$C247/'yearly data'!$D$22*'yearly data'!S$22</f>
        <v>685.50083208803119</v>
      </c>
      <c r="N247" s="10">
        <f>$C247/'yearly data'!$D$22*'yearly data'!T$22</f>
        <v>2577.1457327131279</v>
      </c>
      <c r="O247" s="10">
        <f>$C247/'yearly data'!$D$22*'yearly data'!U$22</f>
        <v>1066.9005638713272</v>
      </c>
      <c r="P247" s="10">
        <f>$C247/'yearly data'!$D$22*'yearly data'!V$22</f>
        <v>49.944190069251924</v>
      </c>
      <c r="Q247" s="10">
        <f>$C247/'yearly data'!$D$22*'yearly data'!W$22</f>
        <v>2734.9800474813051</v>
      </c>
      <c r="R247" s="10">
        <f>$C247/'yearly data'!$D$22*'yearly data'!X$22</f>
        <v>0</v>
      </c>
      <c r="S247" s="10">
        <f>$C247/'yearly data'!$D$22*'yearly data'!Y$22</f>
        <v>1743.3554411373063</v>
      </c>
      <c r="T247" s="10">
        <f>$C247/'yearly data'!$D$22*'yearly data'!Z$22</f>
        <v>618.95756630426558</v>
      </c>
      <c r="U247" s="10">
        <f>$C247/'yearly data'!$D$22*'yearly data'!AA$22</f>
        <v>219.53940633972081</v>
      </c>
      <c r="V247" s="10">
        <f>$C247/'yearly data'!$D$22*'yearly data'!AB$22</f>
        <v>722.58189871215905</v>
      </c>
      <c r="W247" s="10">
        <f>$C247/'yearly data'!$D$22*'yearly data'!AC$22</f>
        <v>0</v>
      </c>
      <c r="X247" s="10">
        <f>$C247/'yearly data'!$D$22*'yearly data'!AD$22</f>
        <v>12990.018196584646</v>
      </c>
      <c r="Y247" s="10">
        <f>$C247/'yearly data'!$D$22*'yearly data'!AE$22</f>
        <v>1176.3492690718717</v>
      </c>
      <c r="Z247" s="10">
        <f>$C247/'yearly data'!$D$22*'yearly data'!AF$22</f>
        <v>54952.760058944921</v>
      </c>
      <c r="AA247" s="10">
        <f>$C247/'yearly data'!$D$22*'yearly data'!AG$22</f>
        <v>57473.808495935999</v>
      </c>
      <c r="AB247" s="10">
        <f>$C247/'yearly data'!$D$22*'yearly data'!AH$22</f>
        <v>92.304319682734672</v>
      </c>
      <c r="AC247" s="10">
        <f>$C247/'yearly data'!$D$22*'yearly data'!AI$22</f>
        <v>26.768252707993057</v>
      </c>
      <c r="AD247" s="10">
        <f>$C247/'yearly data'!$D$22*'yearly data'!AJ$22</f>
        <v>87.984383155914614</v>
      </c>
      <c r="AE247" s="10">
        <f>$C247/'yearly data'!$D$22*'yearly data'!AK$22</f>
        <v>39.592972420161573</v>
      </c>
      <c r="AF247" s="10">
        <f>$C247/'yearly data'!$D$22*'yearly data'!AL$22</f>
        <v>18727.265178961392</v>
      </c>
      <c r="AG247" s="10">
        <f>$C247/'yearly data'!$D$22*'yearly data'!AM$22</f>
        <v>18907.553881800042</v>
      </c>
      <c r="AH247" s="10">
        <f>$C247/'yearly data'!$D$22*'yearly data'!AN$22</f>
        <v>3.4923032083424568</v>
      </c>
      <c r="AI247" s="10">
        <f>$C247/'yearly data'!$D$22*'yearly data'!AO$22</f>
        <v>1.8858437325049267</v>
      </c>
      <c r="AJ247" s="10">
        <f>$C247/'yearly data'!$D$22*'yearly data'!AP$22</f>
        <v>1.0476909625027369</v>
      </c>
      <c r="AK247" s="10">
        <f>$C247/'yearly data'!$D$22*'yearly data'!AQ$22</f>
        <v>1.287859322677783</v>
      </c>
      <c r="AL247" s="10">
        <f>$C247/'yearly data'!$D$22*'yearly data'!AR$22</f>
        <v>0.70832262747278063</v>
      </c>
      <c r="AM247" s="10">
        <f>$C247/'yearly data'!$D$22*'yearly data'!AS$22</f>
        <v>0.28332905098911232</v>
      </c>
      <c r="AN247" s="10">
        <f>$C247/'yearly data'!$D$22*'yearly data'!AT$22</f>
        <v>1.338445508685667</v>
      </c>
      <c r="AO247" s="10">
        <f>$C247/'yearly data'!$D$22*'yearly data'!AU$22</f>
        <v>4.78016253102024</v>
      </c>
      <c r="AP247" s="10">
        <f>$C247/'yearly data'!$D$22*'yearly data'!AV$22</f>
        <v>0.47956323126740275</v>
      </c>
      <c r="AQ247" s="10">
        <f>$C247/'yearly data'!$D$22*'yearly data'!AW$22</f>
        <v>0.75801930103557202</v>
      </c>
      <c r="AR247" s="10">
        <f>$C247/'yearly data'!$D$22*'yearly data'!AX$22</f>
        <v>1.0326079253902944</v>
      </c>
      <c r="AS247" s="10">
        <f>$C247/'yearly data'!$D$22*'yearly data'!AY$22</f>
        <v>0.51437023998842391</v>
      </c>
      <c r="AT247" s="10">
        <f>$C247/'yearly data'!$D$22*'yearly data'!AZ$22</f>
        <v>1.5469781653787182</v>
      </c>
      <c r="AU247" s="10">
        <f>$C247/'yearly data'!$D$22*'yearly data'!BA$22</f>
        <v>0.52597257622876425</v>
      </c>
      <c r="AV247" s="10">
        <f>$C247/'yearly data'!$D$22*'yearly data'!BB$22</f>
        <v>0.14792978706433993</v>
      </c>
      <c r="AW247" s="10">
        <f>$C247/'yearly data'!$D$22*'yearly data'!BC$22</f>
        <v>4.1420340378015189E-2</v>
      </c>
      <c r="AX247" s="10">
        <f>$C247/'yearly data'!$D$22*'yearly data'!BD$22</f>
        <v>0.59171914825735972</v>
      </c>
    </row>
    <row r="248" spans="1:50">
      <c r="A248" s="11" t="s">
        <v>85</v>
      </c>
      <c r="B248" s="5" t="s">
        <v>15</v>
      </c>
      <c r="C248" s="9">
        <f>'yearly data'!$G$22/3</f>
        <v>133.13054801041696</v>
      </c>
      <c r="D248" s="10">
        <f>$C248/'yearly data'!$D$22*'yearly data'!J$22</f>
        <v>8227.9651308153716</v>
      </c>
      <c r="E248" s="10">
        <f>$C248/'yearly data'!$D$22*'yearly data'!K$22</f>
        <v>5924.1345639438196</v>
      </c>
      <c r="F248" s="10">
        <f>$C248/'yearly data'!$D$22*'yearly data'!L$22</f>
        <v>2490.4840509891892</v>
      </c>
      <c r="G248" s="10">
        <f>$C248/'yearly data'!$D$22*'yearly data'!M$22</f>
        <v>10718.449181804561</v>
      </c>
      <c r="H248" s="10">
        <f>$C248/'yearly data'!$D$22*'yearly data'!N$22</f>
        <v>1479.9025578594456</v>
      </c>
      <c r="I248" s="10">
        <f>$C248/'yearly data'!$D$22*'yearly data'!O$22</f>
        <v>1211.018504836481</v>
      </c>
      <c r="J248" s="10">
        <f>$C248/'yearly data'!$D$22*'yearly data'!P$22</f>
        <v>3258.4647256451758</v>
      </c>
      <c r="K248" s="10">
        <f>$C248/'yearly data'!$D$22*'yearly data'!Q$22</f>
        <v>31719.20767108865</v>
      </c>
      <c r="L248" s="10">
        <f>$C248/'yearly data'!$D$22*'yearly data'!R$22</f>
        <v>694.4932957577613</v>
      </c>
      <c r="M248" s="10">
        <f>$C248/'yearly data'!$D$22*'yearly data'!S$22</f>
        <v>731.69106967372079</v>
      </c>
      <c r="N248" s="10">
        <f>$C248/'yearly data'!$D$22*'yearly data'!T$22</f>
        <v>2750.7982917105746</v>
      </c>
      <c r="O248" s="10">
        <f>$C248/'yearly data'!$D$22*'yearly data'!U$22</f>
        <v>1138.7901783236032</v>
      </c>
      <c r="P248" s="10">
        <f>$C248/'yearly data'!$D$22*'yearly data'!V$22</f>
        <v>53.309516407801624</v>
      </c>
      <c r="Q248" s="10">
        <f>$C248/'yearly data'!$D$22*'yearly data'!W$22</f>
        <v>2919.2677569513048</v>
      </c>
      <c r="R248" s="10">
        <f>$C248/'yearly data'!$D$22*'yearly data'!X$22</f>
        <v>0</v>
      </c>
      <c r="S248" s="10">
        <f>$C248/'yearly data'!$D$22*'yearly data'!Y$22</f>
        <v>1860.8257610159201</v>
      </c>
      <c r="T248" s="10">
        <f>$C248/'yearly data'!$D$22*'yearly data'!Z$22</f>
        <v>660.6640029776828</v>
      </c>
      <c r="U248" s="10">
        <f>$C248/'yearly data'!$D$22*'yearly data'!AA$22</f>
        <v>234.33235313653915</v>
      </c>
      <c r="V248" s="10">
        <f>$C248/'yearly data'!$D$22*'yearly data'!AB$22</f>
        <v>771.27072302032161</v>
      </c>
      <c r="W248" s="10">
        <f>$C248/'yearly data'!$D$22*'yearly data'!AC$22</f>
        <v>0</v>
      </c>
      <c r="X248" s="10">
        <f>$C248/'yearly data'!$D$22*'yearly data'!AD$22</f>
        <v>13865.308201580036</v>
      </c>
      <c r="Y248" s="10">
        <f>$C248/'yearly data'!$D$22*'yearly data'!AE$22</f>
        <v>1255.6137275214339</v>
      </c>
      <c r="Z248" s="10">
        <f>$C248/'yearly data'!$D$22*'yearly data'!AF$22</f>
        <v>58655.57254916535</v>
      </c>
      <c r="AA248" s="10">
        <f>$C248/'yearly data'!$D$22*'yearly data'!AG$22</f>
        <v>61346.493611861275</v>
      </c>
      <c r="AB248" s="10">
        <f>$C248/'yearly data'!$D$22*'yearly data'!AH$22</f>
        <v>98.523945183909035</v>
      </c>
      <c r="AC248" s="10">
        <f>$C248/'yearly data'!$D$22*'yearly data'!AI$22</f>
        <v>28.571944103333621</v>
      </c>
      <c r="AD248" s="10">
        <f>$C248/'yearly data'!$D$22*'yearly data'!AJ$22</f>
        <v>93.912923825111278</v>
      </c>
      <c r="AE248" s="10">
        <f>$C248/'yearly data'!$D$22*'yearly data'!AK$22</f>
        <v>42.260815721300069</v>
      </c>
      <c r="AF248" s="10">
        <f>$C248/'yearly data'!$D$22*'yearly data'!AL$22</f>
        <v>19989.140857961815</v>
      </c>
      <c r="AG248" s="10">
        <f>$C248/'yearly data'!$D$22*'yearly data'!AM$22</f>
        <v>20181.577726970834</v>
      </c>
      <c r="AH248" s="10">
        <f>$C248/'yearly data'!$D$22*'yearly data'!AN$22</f>
        <v>3.7276206687505704</v>
      </c>
      <c r="AI248" s="10">
        <f>$C248/'yearly data'!$D$22*'yearly data'!AO$22</f>
        <v>2.0129151611253078</v>
      </c>
      <c r="AJ248" s="10">
        <f>$C248/'yearly data'!$D$22*'yearly data'!AP$22</f>
        <v>1.118286200625171</v>
      </c>
      <c r="AK248" s="10">
        <f>$C248/'yearly data'!$D$22*'yearly data'!AQ$22</f>
        <v>1.3746375223631671</v>
      </c>
      <c r="AL248" s="10">
        <f>$C248/'yearly data'!$D$22*'yearly data'!AR$22</f>
        <v>0.75605063729974187</v>
      </c>
      <c r="AM248" s="10">
        <f>$C248/'yearly data'!$D$22*'yearly data'!AS$22</f>
        <v>0.30242025491989677</v>
      </c>
      <c r="AN248" s="10">
        <f>$C248/'yearly data'!$D$22*'yearly data'!AT$22</f>
        <v>1.4286322935118463</v>
      </c>
      <c r="AO248" s="10">
        <f>$C248/'yearly data'!$D$22*'yearly data'!AU$22</f>
        <v>5.1022581911137381</v>
      </c>
      <c r="AP248" s="10">
        <f>$C248/'yearly data'!$D$22*'yearly data'!AV$22</f>
        <v>0.51187703535445261</v>
      </c>
      <c r="AQ248" s="10">
        <f>$C248/'yearly data'!$D$22*'yearly data'!AW$22</f>
        <v>0.80909595910865095</v>
      </c>
      <c r="AR248" s="10">
        <f>$C248/'yearly data'!$D$22*'yearly data'!AX$22</f>
        <v>1.102186842255152</v>
      </c>
      <c r="AS248" s="10">
        <f>$C248/'yearly data'!$D$22*'yearly data'!AY$22</f>
        <v>0.54902940082372742</v>
      </c>
      <c r="AT248" s="10">
        <f>$C248/'yearly data'!$D$22*'yearly data'!AZ$22</f>
        <v>1.6512162430788793</v>
      </c>
      <c r="AU248" s="10">
        <f>$C248/'yearly data'!$D$22*'yearly data'!BA$22</f>
        <v>0.56141352264681899</v>
      </c>
      <c r="AV248" s="10">
        <f>$C248/'yearly data'!$D$22*'yearly data'!BB$22</f>
        <v>0.15789755324441784</v>
      </c>
      <c r="AW248" s="10">
        <f>$C248/'yearly data'!$D$22*'yearly data'!BC$22</f>
        <v>4.4211314908437001E-2</v>
      </c>
      <c r="AX248" s="10">
        <f>$C248/'yearly data'!$D$22*'yearly data'!BD$22</f>
        <v>0.63159021297767137</v>
      </c>
    </row>
    <row r="249" spans="1:50">
      <c r="A249" s="11" t="s">
        <v>86</v>
      </c>
      <c r="B249" s="5" t="s">
        <v>15</v>
      </c>
      <c r="C249" s="9">
        <f>'yearly data'!$G$22/3</f>
        <v>133.13054801041696</v>
      </c>
      <c r="D249" s="10">
        <f>$C249/'yearly data'!$D$22*'yearly data'!J$22</f>
        <v>8227.9651308153716</v>
      </c>
      <c r="E249" s="10">
        <f>$C249/'yearly data'!$D$22*'yearly data'!K$22</f>
        <v>5924.1345639438196</v>
      </c>
      <c r="F249" s="10">
        <f>$C249/'yearly data'!$D$22*'yearly data'!L$22</f>
        <v>2490.4840509891892</v>
      </c>
      <c r="G249" s="10">
        <f>$C249/'yearly data'!$D$22*'yearly data'!M$22</f>
        <v>10718.449181804561</v>
      </c>
      <c r="H249" s="10">
        <f>$C249/'yearly data'!$D$22*'yearly data'!N$22</f>
        <v>1479.9025578594456</v>
      </c>
      <c r="I249" s="10">
        <f>$C249/'yearly data'!$D$22*'yearly data'!O$22</f>
        <v>1211.018504836481</v>
      </c>
      <c r="J249" s="10">
        <f>$C249/'yearly data'!$D$22*'yearly data'!P$22</f>
        <v>3258.4647256451758</v>
      </c>
      <c r="K249" s="10">
        <f>$C249/'yearly data'!$D$22*'yearly data'!Q$22</f>
        <v>31719.20767108865</v>
      </c>
      <c r="L249" s="10">
        <f>$C249/'yearly data'!$D$22*'yearly data'!R$22</f>
        <v>694.4932957577613</v>
      </c>
      <c r="M249" s="10">
        <f>$C249/'yearly data'!$D$22*'yearly data'!S$22</f>
        <v>731.69106967372079</v>
      </c>
      <c r="N249" s="10">
        <f>$C249/'yearly data'!$D$22*'yearly data'!T$22</f>
        <v>2750.7982917105746</v>
      </c>
      <c r="O249" s="10">
        <f>$C249/'yearly data'!$D$22*'yearly data'!U$22</f>
        <v>1138.7901783236032</v>
      </c>
      <c r="P249" s="10">
        <f>$C249/'yearly data'!$D$22*'yearly data'!V$22</f>
        <v>53.309516407801624</v>
      </c>
      <c r="Q249" s="10">
        <f>$C249/'yearly data'!$D$22*'yearly data'!W$22</f>
        <v>2919.2677569513048</v>
      </c>
      <c r="R249" s="10">
        <f>$C249/'yearly data'!$D$22*'yearly data'!X$22</f>
        <v>0</v>
      </c>
      <c r="S249" s="10">
        <f>$C249/'yearly data'!$D$22*'yearly data'!Y$22</f>
        <v>1860.8257610159201</v>
      </c>
      <c r="T249" s="10">
        <f>$C249/'yearly data'!$D$22*'yearly data'!Z$22</f>
        <v>660.6640029776828</v>
      </c>
      <c r="U249" s="10">
        <f>$C249/'yearly data'!$D$22*'yearly data'!AA$22</f>
        <v>234.33235313653915</v>
      </c>
      <c r="V249" s="10">
        <f>$C249/'yearly data'!$D$22*'yearly data'!AB$22</f>
        <v>771.27072302032161</v>
      </c>
      <c r="W249" s="10">
        <f>$C249/'yearly data'!$D$22*'yearly data'!AC$22</f>
        <v>0</v>
      </c>
      <c r="X249" s="10">
        <f>$C249/'yearly data'!$D$22*'yearly data'!AD$22</f>
        <v>13865.308201580036</v>
      </c>
      <c r="Y249" s="10">
        <f>$C249/'yearly data'!$D$22*'yearly data'!AE$22</f>
        <v>1255.6137275214339</v>
      </c>
      <c r="Z249" s="10">
        <f>$C249/'yearly data'!$D$22*'yearly data'!AF$22</f>
        <v>58655.57254916535</v>
      </c>
      <c r="AA249" s="10">
        <f>$C249/'yearly data'!$D$22*'yearly data'!AG$22</f>
        <v>61346.493611861275</v>
      </c>
      <c r="AB249" s="10">
        <f>$C249/'yearly data'!$D$22*'yearly data'!AH$22</f>
        <v>98.523945183909035</v>
      </c>
      <c r="AC249" s="10">
        <f>$C249/'yearly data'!$D$22*'yearly data'!AI$22</f>
        <v>28.571944103333621</v>
      </c>
      <c r="AD249" s="10">
        <f>$C249/'yearly data'!$D$22*'yearly data'!AJ$22</f>
        <v>93.912923825111278</v>
      </c>
      <c r="AE249" s="10">
        <f>$C249/'yearly data'!$D$22*'yearly data'!AK$22</f>
        <v>42.260815721300069</v>
      </c>
      <c r="AF249" s="10">
        <f>$C249/'yearly data'!$D$22*'yearly data'!AL$22</f>
        <v>19989.140857961815</v>
      </c>
      <c r="AG249" s="10">
        <f>$C249/'yearly data'!$D$22*'yearly data'!AM$22</f>
        <v>20181.577726970834</v>
      </c>
      <c r="AH249" s="10">
        <f>$C249/'yearly data'!$D$22*'yearly data'!AN$22</f>
        <v>3.7276206687505704</v>
      </c>
      <c r="AI249" s="10">
        <f>$C249/'yearly data'!$D$22*'yearly data'!AO$22</f>
        <v>2.0129151611253078</v>
      </c>
      <c r="AJ249" s="10">
        <f>$C249/'yearly data'!$D$22*'yearly data'!AP$22</f>
        <v>1.118286200625171</v>
      </c>
      <c r="AK249" s="10">
        <f>$C249/'yearly data'!$D$22*'yearly data'!AQ$22</f>
        <v>1.3746375223631671</v>
      </c>
      <c r="AL249" s="10">
        <f>$C249/'yearly data'!$D$22*'yearly data'!AR$22</f>
        <v>0.75605063729974187</v>
      </c>
      <c r="AM249" s="10">
        <f>$C249/'yearly data'!$D$22*'yearly data'!AS$22</f>
        <v>0.30242025491989677</v>
      </c>
      <c r="AN249" s="10">
        <f>$C249/'yearly data'!$D$22*'yearly data'!AT$22</f>
        <v>1.4286322935118463</v>
      </c>
      <c r="AO249" s="10">
        <f>$C249/'yearly data'!$D$22*'yearly data'!AU$22</f>
        <v>5.1022581911137381</v>
      </c>
      <c r="AP249" s="10">
        <f>$C249/'yearly data'!$D$22*'yearly data'!AV$22</f>
        <v>0.51187703535445261</v>
      </c>
      <c r="AQ249" s="10">
        <f>$C249/'yearly data'!$D$22*'yearly data'!AW$22</f>
        <v>0.80909595910865095</v>
      </c>
      <c r="AR249" s="10">
        <f>$C249/'yearly data'!$D$22*'yearly data'!AX$22</f>
        <v>1.102186842255152</v>
      </c>
      <c r="AS249" s="10">
        <f>$C249/'yearly data'!$D$22*'yearly data'!AY$22</f>
        <v>0.54902940082372742</v>
      </c>
      <c r="AT249" s="10">
        <f>$C249/'yearly data'!$D$22*'yearly data'!AZ$22</f>
        <v>1.6512162430788793</v>
      </c>
      <c r="AU249" s="10">
        <f>$C249/'yearly data'!$D$22*'yearly data'!BA$22</f>
        <v>0.56141352264681899</v>
      </c>
      <c r="AV249" s="10">
        <f>$C249/'yearly data'!$D$22*'yearly data'!BB$22</f>
        <v>0.15789755324441784</v>
      </c>
      <c r="AW249" s="10">
        <f>$C249/'yearly data'!$D$22*'yearly data'!BC$22</f>
        <v>4.4211314908437001E-2</v>
      </c>
      <c r="AX249" s="10">
        <f>$C249/'yearly data'!$D$22*'yearly data'!BD$22</f>
        <v>0.63159021297767137</v>
      </c>
    </row>
    <row r="250" spans="1:50">
      <c r="A250" s="11" t="s">
        <v>87</v>
      </c>
      <c r="B250" s="5" t="s">
        <v>15</v>
      </c>
      <c r="C250" s="9">
        <f>'yearly data'!$G$22/3</f>
        <v>133.13054801041696</v>
      </c>
      <c r="D250" s="10">
        <f>$C250/'yearly data'!$D$22*'yearly data'!J$22</f>
        <v>8227.9651308153716</v>
      </c>
      <c r="E250" s="10">
        <f>$C250/'yearly data'!$D$22*'yearly data'!K$22</f>
        <v>5924.1345639438196</v>
      </c>
      <c r="F250" s="10">
        <f>$C250/'yearly data'!$D$22*'yearly data'!L$22</f>
        <v>2490.4840509891892</v>
      </c>
      <c r="G250" s="10">
        <f>$C250/'yearly data'!$D$22*'yearly data'!M$22</f>
        <v>10718.449181804561</v>
      </c>
      <c r="H250" s="10">
        <f>$C250/'yearly data'!$D$22*'yearly data'!N$22</f>
        <v>1479.9025578594456</v>
      </c>
      <c r="I250" s="10">
        <f>$C250/'yearly data'!$D$22*'yearly data'!O$22</f>
        <v>1211.018504836481</v>
      </c>
      <c r="J250" s="10">
        <f>$C250/'yearly data'!$D$22*'yearly data'!P$22</f>
        <v>3258.4647256451758</v>
      </c>
      <c r="K250" s="10">
        <f>$C250/'yearly data'!$D$22*'yearly data'!Q$22</f>
        <v>31719.20767108865</v>
      </c>
      <c r="L250" s="10">
        <f>$C250/'yearly data'!$D$22*'yearly data'!R$22</f>
        <v>694.4932957577613</v>
      </c>
      <c r="M250" s="10">
        <f>$C250/'yearly data'!$D$22*'yearly data'!S$22</f>
        <v>731.69106967372079</v>
      </c>
      <c r="N250" s="10">
        <f>$C250/'yearly data'!$D$22*'yearly data'!T$22</f>
        <v>2750.7982917105746</v>
      </c>
      <c r="O250" s="10">
        <f>$C250/'yearly data'!$D$22*'yearly data'!U$22</f>
        <v>1138.7901783236032</v>
      </c>
      <c r="P250" s="10">
        <f>$C250/'yearly data'!$D$22*'yearly data'!V$22</f>
        <v>53.309516407801624</v>
      </c>
      <c r="Q250" s="10">
        <f>$C250/'yearly data'!$D$22*'yearly data'!W$22</f>
        <v>2919.2677569513048</v>
      </c>
      <c r="R250" s="10">
        <f>$C250/'yearly data'!$D$22*'yearly data'!X$22</f>
        <v>0</v>
      </c>
      <c r="S250" s="10">
        <f>$C250/'yearly data'!$D$22*'yearly data'!Y$22</f>
        <v>1860.8257610159201</v>
      </c>
      <c r="T250" s="10">
        <f>$C250/'yearly data'!$D$22*'yearly data'!Z$22</f>
        <v>660.6640029776828</v>
      </c>
      <c r="U250" s="10">
        <f>$C250/'yearly data'!$D$22*'yearly data'!AA$22</f>
        <v>234.33235313653915</v>
      </c>
      <c r="V250" s="10">
        <f>$C250/'yearly data'!$D$22*'yearly data'!AB$22</f>
        <v>771.27072302032161</v>
      </c>
      <c r="W250" s="10">
        <f>$C250/'yearly data'!$D$22*'yearly data'!AC$22</f>
        <v>0</v>
      </c>
      <c r="X250" s="10">
        <f>$C250/'yearly data'!$D$22*'yearly data'!AD$22</f>
        <v>13865.308201580036</v>
      </c>
      <c r="Y250" s="10">
        <f>$C250/'yearly data'!$D$22*'yearly data'!AE$22</f>
        <v>1255.6137275214339</v>
      </c>
      <c r="Z250" s="10">
        <f>$C250/'yearly data'!$D$22*'yearly data'!AF$22</f>
        <v>58655.57254916535</v>
      </c>
      <c r="AA250" s="10">
        <f>$C250/'yearly data'!$D$22*'yearly data'!AG$22</f>
        <v>61346.493611861275</v>
      </c>
      <c r="AB250" s="10">
        <f>$C250/'yearly data'!$D$22*'yearly data'!AH$22</f>
        <v>98.523945183909035</v>
      </c>
      <c r="AC250" s="10">
        <f>$C250/'yearly data'!$D$22*'yearly data'!AI$22</f>
        <v>28.571944103333621</v>
      </c>
      <c r="AD250" s="10">
        <f>$C250/'yearly data'!$D$22*'yearly data'!AJ$22</f>
        <v>93.912923825111278</v>
      </c>
      <c r="AE250" s="10">
        <f>$C250/'yearly data'!$D$22*'yearly data'!AK$22</f>
        <v>42.260815721300069</v>
      </c>
      <c r="AF250" s="10">
        <f>$C250/'yearly data'!$D$22*'yearly data'!AL$22</f>
        <v>19989.140857961815</v>
      </c>
      <c r="AG250" s="10">
        <f>$C250/'yearly data'!$D$22*'yearly data'!AM$22</f>
        <v>20181.577726970834</v>
      </c>
      <c r="AH250" s="10">
        <f>$C250/'yearly data'!$D$22*'yearly data'!AN$22</f>
        <v>3.7276206687505704</v>
      </c>
      <c r="AI250" s="10">
        <f>$C250/'yearly data'!$D$22*'yearly data'!AO$22</f>
        <v>2.0129151611253078</v>
      </c>
      <c r="AJ250" s="10">
        <f>$C250/'yearly data'!$D$22*'yearly data'!AP$22</f>
        <v>1.118286200625171</v>
      </c>
      <c r="AK250" s="10">
        <f>$C250/'yearly data'!$D$22*'yearly data'!AQ$22</f>
        <v>1.3746375223631671</v>
      </c>
      <c r="AL250" s="10">
        <f>$C250/'yearly data'!$D$22*'yearly data'!AR$22</f>
        <v>0.75605063729974187</v>
      </c>
      <c r="AM250" s="10">
        <f>$C250/'yearly data'!$D$22*'yearly data'!AS$22</f>
        <v>0.30242025491989677</v>
      </c>
      <c r="AN250" s="10">
        <f>$C250/'yearly data'!$D$22*'yearly data'!AT$22</f>
        <v>1.4286322935118463</v>
      </c>
      <c r="AO250" s="10">
        <f>$C250/'yearly data'!$D$22*'yearly data'!AU$22</f>
        <v>5.1022581911137381</v>
      </c>
      <c r="AP250" s="10">
        <f>$C250/'yearly data'!$D$22*'yearly data'!AV$22</f>
        <v>0.51187703535445261</v>
      </c>
      <c r="AQ250" s="10">
        <f>$C250/'yearly data'!$D$22*'yearly data'!AW$22</f>
        <v>0.80909595910865095</v>
      </c>
      <c r="AR250" s="10">
        <f>$C250/'yearly data'!$D$22*'yearly data'!AX$22</f>
        <v>1.102186842255152</v>
      </c>
      <c r="AS250" s="10">
        <f>$C250/'yearly data'!$D$22*'yearly data'!AY$22</f>
        <v>0.54902940082372742</v>
      </c>
      <c r="AT250" s="10">
        <f>$C250/'yearly data'!$D$22*'yearly data'!AZ$22</f>
        <v>1.6512162430788793</v>
      </c>
      <c r="AU250" s="10">
        <f>$C250/'yearly data'!$D$22*'yearly data'!BA$22</f>
        <v>0.56141352264681899</v>
      </c>
      <c r="AV250" s="10">
        <f>$C250/'yearly data'!$D$22*'yearly data'!BB$22</f>
        <v>0.15789755324441784</v>
      </c>
      <c r="AW250" s="10">
        <f>$C250/'yearly data'!$D$22*'yearly data'!BC$22</f>
        <v>4.4211314908437001E-2</v>
      </c>
      <c r="AX250" s="10">
        <f>$C250/'yearly data'!$D$22*'yearly data'!BD$22</f>
        <v>0.63159021297767137</v>
      </c>
    </row>
    <row r="251" spans="1:50">
      <c r="A251" s="11" t="s">
        <v>88</v>
      </c>
      <c r="B251" s="5" t="s">
        <v>15</v>
      </c>
      <c r="C251" s="9">
        <f>'yearly data'!$H$22/3</f>
        <v>137.44457823453092</v>
      </c>
      <c r="D251" s="10">
        <f>$C251/'yearly data'!$D$22*'yearly data'!J$22</f>
        <v>8494.5883122546584</v>
      </c>
      <c r="E251" s="10">
        <f>$C251/'yearly data'!$D$22*'yearly data'!K$22</f>
        <v>6116.1032438787361</v>
      </c>
      <c r="F251" s="10">
        <f>$C251/'yearly data'!$D$22*'yearly data'!L$22</f>
        <v>2571.1869672560133</v>
      </c>
      <c r="G251" s="10">
        <f>$C251/'yearly data'!$D$22*'yearly data'!M$22</f>
        <v>11065.775279510672</v>
      </c>
      <c r="H251" s="10">
        <f>$C251/'yearly data'!$D$22*'yearly data'!N$22</f>
        <v>1527.8580756482677</v>
      </c>
      <c r="I251" s="10">
        <f>$C251/'yearly data'!$D$22*'yearly data'!O$22</f>
        <v>1250.260966539689</v>
      </c>
      <c r="J251" s="10">
        <f>$C251/'yearly data'!$D$22*'yearly data'!P$22</f>
        <v>3364.0536796510028</v>
      </c>
      <c r="K251" s="10">
        <f>$C251/'yearly data'!$D$22*'yearly data'!Q$22</f>
        <v>32747.053065124863</v>
      </c>
      <c r="L251" s="10">
        <f>$C251/'yearly data'!$D$22*'yearly data'!R$22</f>
        <v>716.99801096489068</v>
      </c>
      <c r="M251" s="10">
        <f>$C251/'yearly data'!$D$22*'yearly data'!S$22</f>
        <v>755.40116053160352</v>
      </c>
      <c r="N251" s="10">
        <f>$C251/'yearly data'!$D$22*'yearly data'!T$22</f>
        <v>2839.9365634913825</v>
      </c>
      <c r="O251" s="10">
        <f>$C251/'yearly data'!$D$22*'yearly data'!U$22</f>
        <v>1175.6921164710202</v>
      </c>
      <c r="P251" s="10">
        <f>$C251/'yearly data'!$D$22*'yearly data'!V$22</f>
        <v>55.036985185276798</v>
      </c>
      <c r="Q251" s="10">
        <f>$C251/'yearly data'!$D$22*'yearly data'!W$22</f>
        <v>3013.8651992662262</v>
      </c>
      <c r="R251" s="10">
        <f>$C251/'yearly data'!$D$22*'yearly data'!X$22</f>
        <v>0</v>
      </c>
      <c r="S251" s="10">
        <f>$C251/'yearly data'!$D$22*'yearly data'!Y$22</f>
        <v>1921.1249086931639</v>
      </c>
      <c r="T251" s="10">
        <f>$C251/'yearly data'!$D$22*'yearly data'!Z$22</f>
        <v>682.07249651597135</v>
      </c>
      <c r="U251" s="10">
        <f>$C251/'yearly data'!$D$22*'yearly data'!AA$22</f>
        <v>241.92577830474079</v>
      </c>
      <c r="V251" s="10">
        <f>$C251/'yearly data'!$D$22*'yearly data'!AB$22</f>
        <v>796.26337316567765</v>
      </c>
      <c r="W251" s="10">
        <f>$C251/'yearly data'!$D$22*'yearly data'!AC$22</f>
        <v>0</v>
      </c>
      <c r="X251" s="10">
        <f>$C251/'yearly data'!$D$22*'yearly data'!AD$22</f>
        <v>14314.606725038311</v>
      </c>
      <c r="Y251" s="10">
        <f>$C251/'yearly data'!$D$22*'yearly data'!AE$22</f>
        <v>1296.301275580772</v>
      </c>
      <c r="Z251" s="10">
        <f>$C251/'yearly data'!$D$22*'yearly data'!AF$22</f>
        <v>60556.2776583339</v>
      </c>
      <c r="AA251" s="10">
        <f>$C251/'yearly data'!$D$22*'yearly data'!AG$22</f>
        <v>63334.396700521851</v>
      </c>
      <c r="AB251" s="10">
        <f>$C251/'yearly data'!$D$22*'yearly data'!AH$22</f>
        <v>101.71656538771884</v>
      </c>
      <c r="AC251" s="10">
        <f>$C251/'yearly data'!$D$22*'yearly data'!AI$22</f>
        <v>29.497803962438468</v>
      </c>
      <c r="AD251" s="10">
        <f>$C251/'yearly data'!$D$22*'yearly data'!AJ$22</f>
        <v>96.9561261394647</v>
      </c>
      <c r="AE251" s="10">
        <f>$C251/'yearly data'!$D$22*'yearly data'!AK$22</f>
        <v>43.63025676275911</v>
      </c>
      <c r="AF251" s="10">
        <f>$C251/'yearly data'!$D$22*'yearly data'!AL$22</f>
        <v>20636.879180263102</v>
      </c>
      <c r="AG251" s="10">
        <f>$C251/'yearly data'!$D$22*'yearly data'!AM$22</f>
        <v>20835.551871790285</v>
      </c>
      <c r="AH251" s="10">
        <f>$C251/'yearly data'!$D$22*'yearly data'!AN$22</f>
        <v>3.8484123913818298</v>
      </c>
      <c r="AI251" s="10">
        <f>$C251/'yearly data'!$D$22*'yearly data'!AO$22</f>
        <v>2.078142691346188</v>
      </c>
      <c r="AJ251" s="10">
        <f>$C251/'yearly data'!$D$22*'yearly data'!AP$22</f>
        <v>1.1545237174145486</v>
      </c>
      <c r="AK251" s="10">
        <f>$C251/'yearly data'!$D$22*'yearly data'!AQ$22</f>
        <v>1.4191819782172195</v>
      </c>
      <c r="AL251" s="10">
        <f>$C251/'yearly data'!$D$22*'yearly data'!AR$22</f>
        <v>0.78055008801947079</v>
      </c>
      <c r="AM251" s="10">
        <f>$C251/'yearly data'!$D$22*'yearly data'!AS$22</f>
        <v>0.31222003520778835</v>
      </c>
      <c r="AN251" s="10">
        <f>$C251/'yearly data'!$D$22*'yearly data'!AT$22</f>
        <v>1.4749264234877335</v>
      </c>
      <c r="AO251" s="10">
        <f>$C251/'yearly data'!$D$22*'yearly data'!AU$22</f>
        <v>5.267594369599049</v>
      </c>
      <c r="AP251" s="10">
        <f>$C251/'yearly data'!$D$22*'yearly data'!AV$22</f>
        <v>0.52846416005686259</v>
      </c>
      <c r="AQ251" s="10">
        <f>$C251/'yearly data'!$D$22*'yearly data'!AW$22</f>
        <v>0.83531431750923435</v>
      </c>
      <c r="AR251" s="10">
        <f>$C251/'yearly data'!$D$22*'yearly data'!AX$22</f>
        <v>1.1379026672192121</v>
      </c>
      <c r="AS251" s="10">
        <f>$C251/'yearly data'!$D$22*'yearly data'!AY$22</f>
        <v>0.56682042973840896</v>
      </c>
      <c r="AT251" s="10">
        <f>$C251/'yearly data'!$D$22*'yearly data'!AZ$22</f>
        <v>1.704723096957621</v>
      </c>
      <c r="AU251" s="10">
        <f>$C251/'yearly data'!$D$22*'yearly data'!BA$22</f>
        <v>0.57960585296559108</v>
      </c>
      <c r="AV251" s="10">
        <f>$C251/'yearly data'!$D$22*'yearly data'!BB$22</f>
        <v>0.1630141461465725</v>
      </c>
      <c r="AW251" s="10">
        <f>$C251/'yearly data'!$D$22*'yearly data'!BC$22</f>
        <v>4.5643960921040304E-2</v>
      </c>
      <c r="AX251" s="10">
        <f>$C251/'yearly data'!$D$22*'yearly data'!BD$22</f>
        <v>0.65205658458629001</v>
      </c>
    </row>
    <row r="252" spans="1:50">
      <c r="A252" s="11" t="s">
        <v>89</v>
      </c>
      <c r="B252" s="5" t="s">
        <v>15</v>
      </c>
      <c r="C252" s="9">
        <f>'yearly data'!$H$22/3</f>
        <v>137.44457823453092</v>
      </c>
      <c r="D252" s="10">
        <f>$C252/'yearly data'!$D$22*'yearly data'!J$22</f>
        <v>8494.5883122546584</v>
      </c>
      <c r="E252" s="10">
        <f>$C252/'yearly data'!$D$22*'yearly data'!K$22</f>
        <v>6116.1032438787361</v>
      </c>
      <c r="F252" s="10">
        <f>$C252/'yearly data'!$D$22*'yearly data'!L$22</f>
        <v>2571.1869672560133</v>
      </c>
      <c r="G252" s="10">
        <f>$C252/'yearly data'!$D$22*'yearly data'!M$22</f>
        <v>11065.775279510672</v>
      </c>
      <c r="H252" s="10">
        <f>$C252/'yearly data'!$D$22*'yearly data'!N$22</f>
        <v>1527.8580756482677</v>
      </c>
      <c r="I252" s="10">
        <f>$C252/'yearly data'!$D$22*'yearly data'!O$22</f>
        <v>1250.260966539689</v>
      </c>
      <c r="J252" s="10">
        <f>$C252/'yearly data'!$D$22*'yearly data'!P$22</f>
        <v>3364.0536796510028</v>
      </c>
      <c r="K252" s="10">
        <f>$C252/'yearly data'!$D$22*'yearly data'!Q$22</f>
        <v>32747.053065124863</v>
      </c>
      <c r="L252" s="10">
        <f>$C252/'yearly data'!$D$22*'yearly data'!R$22</f>
        <v>716.99801096489068</v>
      </c>
      <c r="M252" s="10">
        <f>$C252/'yearly data'!$D$22*'yearly data'!S$22</f>
        <v>755.40116053160352</v>
      </c>
      <c r="N252" s="10">
        <f>$C252/'yearly data'!$D$22*'yearly data'!T$22</f>
        <v>2839.9365634913825</v>
      </c>
      <c r="O252" s="10">
        <f>$C252/'yearly data'!$D$22*'yearly data'!U$22</f>
        <v>1175.6921164710202</v>
      </c>
      <c r="P252" s="10">
        <f>$C252/'yearly data'!$D$22*'yearly data'!V$22</f>
        <v>55.036985185276798</v>
      </c>
      <c r="Q252" s="10">
        <f>$C252/'yearly data'!$D$22*'yearly data'!W$22</f>
        <v>3013.8651992662262</v>
      </c>
      <c r="R252" s="10">
        <f>$C252/'yearly data'!$D$22*'yearly data'!X$22</f>
        <v>0</v>
      </c>
      <c r="S252" s="10">
        <f>$C252/'yearly data'!$D$22*'yearly data'!Y$22</f>
        <v>1921.1249086931639</v>
      </c>
      <c r="T252" s="10">
        <f>$C252/'yearly data'!$D$22*'yearly data'!Z$22</f>
        <v>682.07249651597135</v>
      </c>
      <c r="U252" s="10">
        <f>$C252/'yearly data'!$D$22*'yearly data'!AA$22</f>
        <v>241.92577830474079</v>
      </c>
      <c r="V252" s="10">
        <f>$C252/'yearly data'!$D$22*'yearly data'!AB$22</f>
        <v>796.26337316567765</v>
      </c>
      <c r="W252" s="10">
        <f>$C252/'yearly data'!$D$22*'yearly data'!AC$22</f>
        <v>0</v>
      </c>
      <c r="X252" s="10">
        <f>$C252/'yearly data'!$D$22*'yearly data'!AD$22</f>
        <v>14314.606725038311</v>
      </c>
      <c r="Y252" s="10">
        <f>$C252/'yearly data'!$D$22*'yearly data'!AE$22</f>
        <v>1296.301275580772</v>
      </c>
      <c r="Z252" s="10">
        <f>$C252/'yearly data'!$D$22*'yearly data'!AF$22</f>
        <v>60556.2776583339</v>
      </c>
      <c r="AA252" s="10">
        <f>$C252/'yearly data'!$D$22*'yearly data'!AG$22</f>
        <v>63334.396700521851</v>
      </c>
      <c r="AB252" s="10">
        <f>$C252/'yearly data'!$D$22*'yearly data'!AH$22</f>
        <v>101.71656538771884</v>
      </c>
      <c r="AC252" s="10">
        <f>$C252/'yearly data'!$D$22*'yearly data'!AI$22</f>
        <v>29.497803962438468</v>
      </c>
      <c r="AD252" s="10">
        <f>$C252/'yearly data'!$D$22*'yearly data'!AJ$22</f>
        <v>96.9561261394647</v>
      </c>
      <c r="AE252" s="10">
        <f>$C252/'yearly data'!$D$22*'yearly data'!AK$22</f>
        <v>43.63025676275911</v>
      </c>
      <c r="AF252" s="10">
        <f>$C252/'yearly data'!$D$22*'yearly data'!AL$22</f>
        <v>20636.879180263102</v>
      </c>
      <c r="AG252" s="10">
        <f>$C252/'yearly data'!$D$22*'yearly data'!AM$22</f>
        <v>20835.551871790285</v>
      </c>
      <c r="AH252" s="10">
        <f>$C252/'yearly data'!$D$22*'yearly data'!AN$22</f>
        <v>3.8484123913818298</v>
      </c>
      <c r="AI252" s="10">
        <f>$C252/'yearly data'!$D$22*'yearly data'!AO$22</f>
        <v>2.078142691346188</v>
      </c>
      <c r="AJ252" s="10">
        <f>$C252/'yearly data'!$D$22*'yearly data'!AP$22</f>
        <v>1.1545237174145486</v>
      </c>
      <c r="AK252" s="10">
        <f>$C252/'yearly data'!$D$22*'yearly data'!AQ$22</f>
        <v>1.4191819782172195</v>
      </c>
      <c r="AL252" s="10">
        <f>$C252/'yearly data'!$D$22*'yearly data'!AR$22</f>
        <v>0.78055008801947079</v>
      </c>
      <c r="AM252" s="10">
        <f>$C252/'yearly data'!$D$22*'yearly data'!AS$22</f>
        <v>0.31222003520778835</v>
      </c>
      <c r="AN252" s="10">
        <f>$C252/'yearly data'!$D$22*'yearly data'!AT$22</f>
        <v>1.4749264234877335</v>
      </c>
      <c r="AO252" s="10">
        <f>$C252/'yearly data'!$D$22*'yearly data'!AU$22</f>
        <v>5.267594369599049</v>
      </c>
      <c r="AP252" s="10">
        <f>$C252/'yearly data'!$D$22*'yearly data'!AV$22</f>
        <v>0.52846416005686259</v>
      </c>
      <c r="AQ252" s="10">
        <f>$C252/'yearly data'!$D$22*'yearly data'!AW$22</f>
        <v>0.83531431750923435</v>
      </c>
      <c r="AR252" s="10">
        <f>$C252/'yearly data'!$D$22*'yearly data'!AX$22</f>
        <v>1.1379026672192121</v>
      </c>
      <c r="AS252" s="10">
        <f>$C252/'yearly data'!$D$22*'yearly data'!AY$22</f>
        <v>0.56682042973840896</v>
      </c>
      <c r="AT252" s="10">
        <f>$C252/'yearly data'!$D$22*'yearly data'!AZ$22</f>
        <v>1.704723096957621</v>
      </c>
      <c r="AU252" s="10">
        <f>$C252/'yearly data'!$D$22*'yearly data'!BA$22</f>
        <v>0.57960585296559108</v>
      </c>
      <c r="AV252" s="10">
        <f>$C252/'yearly data'!$D$22*'yearly data'!BB$22</f>
        <v>0.1630141461465725</v>
      </c>
      <c r="AW252" s="10">
        <f>$C252/'yearly data'!$D$22*'yearly data'!BC$22</f>
        <v>4.5643960921040304E-2</v>
      </c>
      <c r="AX252" s="10">
        <f>$C252/'yearly data'!$D$22*'yearly data'!BD$22</f>
        <v>0.65205658458629001</v>
      </c>
    </row>
    <row r="253" spans="1:50">
      <c r="A253" s="11" t="s">
        <v>90</v>
      </c>
      <c r="B253" s="5" t="s">
        <v>15</v>
      </c>
      <c r="C253" s="9">
        <f>'yearly data'!$H$22/3</f>
        <v>137.44457823453092</v>
      </c>
      <c r="D253" s="10">
        <f>$C253/'yearly data'!$D$22*'yearly data'!J$22</f>
        <v>8494.5883122546584</v>
      </c>
      <c r="E253" s="10">
        <f>$C253/'yearly data'!$D$22*'yearly data'!K$22</f>
        <v>6116.1032438787361</v>
      </c>
      <c r="F253" s="10">
        <f>$C253/'yearly data'!$D$22*'yearly data'!L$22</f>
        <v>2571.1869672560133</v>
      </c>
      <c r="G253" s="10">
        <f>$C253/'yearly data'!$D$22*'yearly data'!M$22</f>
        <v>11065.775279510672</v>
      </c>
      <c r="H253" s="10">
        <f>$C253/'yearly data'!$D$22*'yearly data'!N$22</f>
        <v>1527.8580756482677</v>
      </c>
      <c r="I253" s="10">
        <f>$C253/'yearly data'!$D$22*'yearly data'!O$22</f>
        <v>1250.260966539689</v>
      </c>
      <c r="J253" s="10">
        <f>$C253/'yearly data'!$D$22*'yearly data'!P$22</f>
        <v>3364.0536796510028</v>
      </c>
      <c r="K253" s="10">
        <f>$C253/'yearly data'!$D$22*'yearly data'!Q$22</f>
        <v>32747.053065124863</v>
      </c>
      <c r="L253" s="10">
        <f>$C253/'yearly data'!$D$22*'yearly data'!R$22</f>
        <v>716.99801096489068</v>
      </c>
      <c r="M253" s="10">
        <f>$C253/'yearly data'!$D$22*'yearly data'!S$22</f>
        <v>755.40116053160352</v>
      </c>
      <c r="N253" s="10">
        <f>$C253/'yearly data'!$D$22*'yearly data'!T$22</f>
        <v>2839.9365634913825</v>
      </c>
      <c r="O253" s="10">
        <f>$C253/'yearly data'!$D$22*'yearly data'!U$22</f>
        <v>1175.6921164710202</v>
      </c>
      <c r="P253" s="10">
        <f>$C253/'yearly data'!$D$22*'yearly data'!V$22</f>
        <v>55.036985185276798</v>
      </c>
      <c r="Q253" s="10">
        <f>$C253/'yearly data'!$D$22*'yearly data'!W$22</f>
        <v>3013.8651992662262</v>
      </c>
      <c r="R253" s="10">
        <f>$C253/'yearly data'!$D$22*'yearly data'!X$22</f>
        <v>0</v>
      </c>
      <c r="S253" s="10">
        <f>$C253/'yearly data'!$D$22*'yearly data'!Y$22</f>
        <v>1921.1249086931639</v>
      </c>
      <c r="T253" s="10">
        <f>$C253/'yearly data'!$D$22*'yearly data'!Z$22</f>
        <v>682.07249651597135</v>
      </c>
      <c r="U253" s="10">
        <f>$C253/'yearly data'!$D$22*'yearly data'!AA$22</f>
        <v>241.92577830474079</v>
      </c>
      <c r="V253" s="10">
        <f>$C253/'yearly data'!$D$22*'yearly data'!AB$22</f>
        <v>796.26337316567765</v>
      </c>
      <c r="W253" s="10">
        <f>$C253/'yearly data'!$D$22*'yearly data'!AC$22</f>
        <v>0</v>
      </c>
      <c r="X253" s="10">
        <f>$C253/'yearly data'!$D$22*'yearly data'!AD$22</f>
        <v>14314.606725038311</v>
      </c>
      <c r="Y253" s="10">
        <f>$C253/'yearly data'!$D$22*'yearly data'!AE$22</f>
        <v>1296.301275580772</v>
      </c>
      <c r="Z253" s="10">
        <f>$C253/'yearly data'!$D$22*'yearly data'!AF$22</f>
        <v>60556.2776583339</v>
      </c>
      <c r="AA253" s="10">
        <f>$C253/'yearly data'!$D$22*'yearly data'!AG$22</f>
        <v>63334.396700521851</v>
      </c>
      <c r="AB253" s="10">
        <f>$C253/'yearly data'!$D$22*'yearly data'!AH$22</f>
        <v>101.71656538771884</v>
      </c>
      <c r="AC253" s="10">
        <f>$C253/'yearly data'!$D$22*'yearly data'!AI$22</f>
        <v>29.497803962438468</v>
      </c>
      <c r="AD253" s="10">
        <f>$C253/'yearly data'!$D$22*'yearly data'!AJ$22</f>
        <v>96.9561261394647</v>
      </c>
      <c r="AE253" s="10">
        <f>$C253/'yearly data'!$D$22*'yearly data'!AK$22</f>
        <v>43.63025676275911</v>
      </c>
      <c r="AF253" s="10">
        <f>$C253/'yearly data'!$D$22*'yearly data'!AL$22</f>
        <v>20636.879180263102</v>
      </c>
      <c r="AG253" s="10">
        <f>$C253/'yearly data'!$D$22*'yearly data'!AM$22</f>
        <v>20835.551871790285</v>
      </c>
      <c r="AH253" s="10">
        <f>$C253/'yearly data'!$D$22*'yearly data'!AN$22</f>
        <v>3.8484123913818298</v>
      </c>
      <c r="AI253" s="10">
        <f>$C253/'yearly data'!$D$22*'yearly data'!AO$22</f>
        <v>2.078142691346188</v>
      </c>
      <c r="AJ253" s="10">
        <f>$C253/'yearly data'!$D$22*'yearly data'!AP$22</f>
        <v>1.1545237174145486</v>
      </c>
      <c r="AK253" s="10">
        <f>$C253/'yearly data'!$D$22*'yearly data'!AQ$22</f>
        <v>1.4191819782172195</v>
      </c>
      <c r="AL253" s="10">
        <f>$C253/'yearly data'!$D$22*'yearly data'!AR$22</f>
        <v>0.78055008801947079</v>
      </c>
      <c r="AM253" s="10">
        <f>$C253/'yearly data'!$D$22*'yearly data'!AS$22</f>
        <v>0.31222003520778835</v>
      </c>
      <c r="AN253" s="10">
        <f>$C253/'yearly data'!$D$22*'yearly data'!AT$22</f>
        <v>1.4749264234877335</v>
      </c>
      <c r="AO253" s="10">
        <f>$C253/'yearly data'!$D$22*'yearly data'!AU$22</f>
        <v>5.267594369599049</v>
      </c>
      <c r="AP253" s="10">
        <f>$C253/'yearly data'!$D$22*'yearly data'!AV$22</f>
        <v>0.52846416005686259</v>
      </c>
      <c r="AQ253" s="10">
        <f>$C253/'yearly data'!$D$22*'yearly data'!AW$22</f>
        <v>0.83531431750923435</v>
      </c>
      <c r="AR253" s="10">
        <f>$C253/'yearly data'!$D$22*'yearly data'!AX$22</f>
        <v>1.1379026672192121</v>
      </c>
      <c r="AS253" s="10">
        <f>$C253/'yearly data'!$D$22*'yearly data'!AY$22</f>
        <v>0.56682042973840896</v>
      </c>
      <c r="AT253" s="10">
        <f>$C253/'yearly data'!$D$22*'yearly data'!AZ$22</f>
        <v>1.704723096957621</v>
      </c>
      <c r="AU253" s="10">
        <f>$C253/'yearly data'!$D$22*'yearly data'!BA$22</f>
        <v>0.57960585296559108</v>
      </c>
      <c r="AV253" s="10">
        <f>$C253/'yearly data'!$D$22*'yearly data'!BB$22</f>
        <v>0.1630141461465725</v>
      </c>
      <c r="AW253" s="10">
        <f>$C253/'yearly data'!$D$22*'yearly data'!BC$22</f>
        <v>4.5643960921040304E-2</v>
      </c>
      <c r="AX253" s="10">
        <f>$C253/'yearly data'!$D$22*'yearly data'!BD$22</f>
        <v>0.65205658458629001</v>
      </c>
    </row>
  </sheetData>
  <phoneticPr fontId="2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72F9-FC1E-1146-92B0-E66F699F4278}">
  <dimension ref="A1:AE22"/>
  <sheetViews>
    <sheetView workbookViewId="0">
      <selection activeCell="G22" sqref="G22"/>
    </sheetView>
  </sheetViews>
  <sheetFormatPr defaultColWidth="11" defaultRowHeight="15.75"/>
  <cols>
    <col min="2" max="2" width="26.5" customWidth="1"/>
    <col min="5" max="5" width="12.125" customWidth="1"/>
    <col min="6" max="6" width="16.5" customWidth="1"/>
    <col min="7" max="7" width="12.5" customWidth="1"/>
    <col min="8" max="10" width="14.875" customWidth="1"/>
    <col min="11" max="11" width="16.75" bestFit="1" customWidth="1"/>
    <col min="12" max="18" width="14.875" customWidth="1"/>
  </cols>
  <sheetData>
    <row r="1" spans="1:31">
      <c r="A1" s="1" t="s">
        <v>0</v>
      </c>
      <c r="B1" t="s">
        <v>23</v>
      </c>
      <c r="C1" t="s">
        <v>36</v>
      </c>
      <c r="D1" t="s">
        <v>35</v>
      </c>
      <c r="E1" t="s">
        <v>32</v>
      </c>
      <c r="F1" s="1" t="s">
        <v>39</v>
      </c>
      <c r="G1" s="19" t="s">
        <v>40</v>
      </c>
      <c r="H1" t="s">
        <v>38</v>
      </c>
      <c r="I1" t="s">
        <v>42</v>
      </c>
      <c r="J1" s="19" t="s">
        <v>43</v>
      </c>
      <c r="K1" t="s">
        <v>131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37</v>
      </c>
    </row>
    <row r="2" spans="1:31">
      <c r="A2" s="5">
        <v>2019</v>
      </c>
      <c r="B2" t="s">
        <v>24</v>
      </c>
      <c r="C2" t="s">
        <v>26</v>
      </c>
      <c r="D2" t="s">
        <v>54</v>
      </c>
      <c r="E2" s="13">
        <v>26508.6</v>
      </c>
      <c r="F2" s="14"/>
      <c r="G2" s="14"/>
      <c r="R2" s="17"/>
    </row>
    <row r="3" spans="1:31">
      <c r="A3" s="5">
        <v>2021</v>
      </c>
      <c r="B3" t="s">
        <v>24</v>
      </c>
      <c r="C3" t="s">
        <v>26</v>
      </c>
      <c r="D3" t="s">
        <v>54</v>
      </c>
      <c r="E3" s="13">
        <v>29060.6</v>
      </c>
      <c r="F3" s="14"/>
      <c r="G3" s="14"/>
      <c r="R3" s="17"/>
    </row>
    <row r="4" spans="1:31">
      <c r="A4" s="5">
        <v>2022</v>
      </c>
      <c r="B4" t="s">
        <v>24</v>
      </c>
      <c r="C4" t="s">
        <v>26</v>
      </c>
      <c r="D4" t="s">
        <v>54</v>
      </c>
      <c r="E4" s="13">
        <v>32250.3</v>
      </c>
      <c r="F4" s="12">
        <v>14.860923</v>
      </c>
      <c r="G4" s="12">
        <v>13.920574999999999</v>
      </c>
      <c r="H4" s="18">
        <f>(F4-G4)/G4</f>
        <v>6.7550945273453164E-2</v>
      </c>
      <c r="I4" s="8">
        <f>(358500)/1000000</f>
        <v>0.35849999999999999</v>
      </c>
      <c r="J4" s="8">
        <f>(336124)/1000000</f>
        <v>0.33612399999999998</v>
      </c>
      <c r="K4" s="18">
        <f>(I4-J4)/J4</f>
        <v>6.6570670347847846E-2</v>
      </c>
      <c r="L4" s="8">
        <f>(293364)/1000000</f>
        <v>0.29336400000000001</v>
      </c>
      <c r="M4" s="8">
        <f>(322823)/1000000</f>
        <v>0.32282300000000003</v>
      </c>
      <c r="N4" s="18">
        <f>(L4-M4)/M4</f>
        <v>-9.1254340613896812E-2</v>
      </c>
      <c r="O4" s="12">
        <f>14209059/1000000</f>
        <v>14.209059</v>
      </c>
      <c r="P4" s="12">
        <f>13261629/1000000</f>
        <v>13.261628999999999</v>
      </c>
      <c r="Q4" s="18">
        <f>(O4-P4)/P4</f>
        <v>7.144144961376922E-2</v>
      </c>
      <c r="R4" s="17" t="s">
        <v>41</v>
      </c>
    </row>
    <row r="5" spans="1:31">
      <c r="A5" s="5">
        <v>2019</v>
      </c>
      <c r="B5" t="s">
        <v>28</v>
      </c>
      <c r="C5" t="s">
        <v>31</v>
      </c>
      <c r="D5" t="s">
        <v>52</v>
      </c>
      <c r="E5" s="14">
        <v>21076.5</v>
      </c>
      <c r="F5" s="14"/>
      <c r="G5" s="14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31">
      <c r="A6" s="5">
        <v>2021</v>
      </c>
      <c r="B6" t="s">
        <v>28</v>
      </c>
      <c r="C6" t="s">
        <v>31</v>
      </c>
      <c r="D6" t="s">
        <v>52</v>
      </c>
      <c r="E6" s="14">
        <v>23222.9</v>
      </c>
      <c r="F6" s="12">
        <f>(113286+469236+56803958)/1000000</f>
        <v>57.386479999999999</v>
      </c>
      <c r="G6" s="12">
        <f>(162958+1295064+49802177)/1000000</f>
        <v>51.260199</v>
      </c>
      <c r="H6" s="18">
        <f>(F6-G6)/G6</f>
        <v>0.11951340649301807</v>
      </c>
      <c r="I6" s="12">
        <f>(113286)/1000000</f>
        <v>0.113286</v>
      </c>
      <c r="J6" s="12">
        <f>(162958)/1000000</f>
        <v>0.16295799999999999</v>
      </c>
      <c r="K6" s="18">
        <f>(I6-J6)/J6</f>
        <v>-0.30481473753973415</v>
      </c>
      <c r="L6" s="12">
        <f>(469236)/1000000</f>
        <v>0.46923599999999999</v>
      </c>
      <c r="M6" s="12">
        <f>(1295064)/1000000</f>
        <v>1.295064</v>
      </c>
      <c r="N6" s="18">
        <f>(L6-M6)/M6</f>
        <v>-0.63767350493875208</v>
      </c>
      <c r="O6" s="12">
        <f>(56803958)/1000000</f>
        <v>56.803958000000002</v>
      </c>
      <c r="P6" s="12">
        <f>(49802177)/1000000</f>
        <v>49.802177</v>
      </c>
      <c r="Q6" s="18">
        <f>(O6-P6)/P6</f>
        <v>0.14059186609452837</v>
      </c>
      <c r="R6" t="s">
        <v>51</v>
      </c>
    </row>
    <row r="7" spans="1:31">
      <c r="A7" s="5">
        <v>2022</v>
      </c>
      <c r="B7" t="s">
        <v>28</v>
      </c>
      <c r="C7" t="s">
        <v>31</v>
      </c>
      <c r="D7" t="s">
        <v>52</v>
      </c>
      <c r="E7" s="14">
        <v>23182.6</v>
      </c>
    </row>
    <row r="8" spans="1:31">
      <c r="A8" s="5">
        <v>2019</v>
      </c>
      <c r="B8" t="s">
        <v>27</v>
      </c>
      <c r="C8" t="s">
        <v>25</v>
      </c>
      <c r="D8" t="s">
        <v>52</v>
      </c>
      <c r="E8" s="14">
        <v>5597</v>
      </c>
      <c r="F8" s="14"/>
      <c r="G8" s="14"/>
    </row>
    <row r="9" spans="1:31">
      <c r="A9" s="5">
        <v>2021</v>
      </c>
      <c r="B9" t="s">
        <v>27</v>
      </c>
      <c r="C9" t="s">
        <v>25</v>
      </c>
      <c r="D9" t="s">
        <v>52</v>
      </c>
      <c r="E9" s="14">
        <v>6584</v>
      </c>
      <c r="F9" s="14"/>
      <c r="G9" s="14"/>
    </row>
    <row r="10" spans="1:31">
      <c r="A10" s="5">
        <v>2022</v>
      </c>
      <c r="B10" t="s">
        <v>27</v>
      </c>
      <c r="C10" t="s">
        <v>25</v>
      </c>
      <c r="D10" t="s">
        <v>52</v>
      </c>
      <c r="E10" s="14">
        <v>6842</v>
      </c>
      <c r="F10" s="12">
        <f>I10+L10+O10</f>
        <v>29.659401709999997</v>
      </c>
      <c r="G10" s="12">
        <f>J10+M10+P10</f>
        <v>34.131548129999992</v>
      </c>
      <c r="H10" s="18">
        <f>(F10-G10)/G10</f>
        <v>-0.13102676746353595</v>
      </c>
      <c r="I10" s="12">
        <f>(42919.18)/1000000</f>
        <v>4.2919180000000001E-2</v>
      </c>
      <c r="J10" s="12">
        <f>(35429.62)/1000000</f>
        <v>3.5429620000000002E-2</v>
      </c>
      <c r="K10" s="18">
        <f>(I10-J10)/J10</f>
        <v>0.21139261442826648</v>
      </c>
      <c r="L10" s="12">
        <f>(37856.11)/1000000</f>
        <v>3.7856109999999998E-2</v>
      </c>
      <c r="M10" s="12">
        <f>(153093.82)/1000000</f>
        <v>0.15309382000000002</v>
      </c>
      <c r="N10" s="18">
        <f>(L10-M10)/M10</f>
        <v>-0.75272607346266496</v>
      </c>
      <c r="O10" s="12">
        <f>(21477531.15+66424.32+134341.33+752299.2+12124.5+61200+307447.94+35380.45+6731877.53)/1000000</f>
        <v>29.578626419999999</v>
      </c>
      <c r="P10" s="12">
        <f>(23123133.93+52183.04+1051557.56+781430+17960.6+57800+402196.56+7205+8449558)/1000000</f>
        <v>33.943024689999994</v>
      </c>
      <c r="Q10" s="18">
        <f>(O10-P10)/P10</f>
        <v>-0.12858012242161193</v>
      </c>
      <c r="R10" t="s">
        <v>50</v>
      </c>
      <c r="Z10" s="14"/>
      <c r="AA10" s="14"/>
      <c r="AB10" s="18"/>
      <c r="AC10" s="14"/>
      <c r="AD10" s="14"/>
      <c r="AE10" s="18"/>
    </row>
    <row r="11" spans="1:31">
      <c r="A11" s="5">
        <v>2019</v>
      </c>
      <c r="B11" t="s">
        <v>30</v>
      </c>
      <c r="C11" t="s">
        <v>29</v>
      </c>
      <c r="D11" t="s">
        <v>52</v>
      </c>
      <c r="E11" s="14">
        <v>3618.7739999999999</v>
      </c>
    </row>
    <row r="12" spans="1:31">
      <c r="A12" s="5">
        <v>2021</v>
      </c>
      <c r="B12" t="s">
        <v>30</v>
      </c>
      <c r="C12" t="s">
        <v>29</v>
      </c>
      <c r="D12" t="s">
        <v>52</v>
      </c>
      <c r="E12" s="14">
        <v>4357.3729999999996</v>
      </c>
      <c r="F12" s="12">
        <v>3.99</v>
      </c>
      <c r="G12" s="12">
        <v>3.47</v>
      </c>
      <c r="H12" s="18">
        <f>(F12-G12)/G12</f>
        <v>0.14985590778097982</v>
      </c>
      <c r="I12" s="12">
        <f>126035/1000000</f>
        <v>0.12603500000000001</v>
      </c>
      <c r="J12" s="12">
        <v>0.14000000000000001</v>
      </c>
      <c r="K12" s="18">
        <f>(I12-J12)/J12</f>
        <v>-9.9750000000000033E-2</v>
      </c>
      <c r="L12" s="12">
        <f>41953/1000000</f>
        <v>4.1952999999999997E-2</v>
      </c>
      <c r="M12" s="12">
        <v>0.05</v>
      </c>
      <c r="N12" s="18">
        <f>(L12-M12)/M12</f>
        <v>-0.16094000000000011</v>
      </c>
      <c r="O12" s="12">
        <f>3818023/1000000</f>
        <v>3.8180230000000002</v>
      </c>
      <c r="P12" s="12">
        <f>3.37-0.09</f>
        <v>3.2800000000000002</v>
      </c>
      <c r="Q12" s="18">
        <f>(O12-P12)/P12</f>
        <v>0.16403140243902437</v>
      </c>
      <c r="R12" t="s">
        <v>53</v>
      </c>
    </row>
    <row r="13" spans="1:31">
      <c r="A13" s="5">
        <v>2022</v>
      </c>
      <c r="B13" t="s">
        <v>30</v>
      </c>
      <c r="C13" t="s">
        <v>29</v>
      </c>
      <c r="D13" t="s">
        <v>52</v>
      </c>
      <c r="E13" s="14">
        <v>4537.1580000000004</v>
      </c>
    </row>
    <row r="14" spans="1:31">
      <c r="A14" s="5">
        <v>2019</v>
      </c>
      <c r="B14" t="s">
        <v>33</v>
      </c>
      <c r="C14" t="s">
        <v>34</v>
      </c>
      <c r="D14" t="s">
        <v>54</v>
      </c>
      <c r="E14" s="14">
        <v>5586.3689999999997</v>
      </c>
      <c r="F14" s="14"/>
      <c r="G14" s="14"/>
    </row>
    <row r="15" spans="1:31">
      <c r="A15" s="5">
        <v>2021</v>
      </c>
      <c r="B15" t="s">
        <v>33</v>
      </c>
      <c r="C15" t="s">
        <v>34</v>
      </c>
      <c r="D15" t="s">
        <v>54</v>
      </c>
      <c r="E15" s="14">
        <v>7547.0609999999997</v>
      </c>
      <c r="F15" s="14"/>
      <c r="G15" s="14"/>
    </row>
    <row r="16" spans="1:31">
      <c r="A16" s="5">
        <v>2022</v>
      </c>
      <c r="B16" t="s">
        <v>33</v>
      </c>
      <c r="C16" t="s">
        <v>34</v>
      </c>
      <c r="D16" t="s">
        <v>54</v>
      </c>
      <c r="E16" s="14">
        <v>8634.652</v>
      </c>
      <c r="F16" s="12">
        <f>(137179+69559+4591429)/1000000</f>
        <v>4.7981670000000003</v>
      </c>
      <c r="G16" s="12">
        <f>(116629+121778+3632699)/1000000</f>
        <v>3.8711060000000002</v>
      </c>
      <c r="H16" s="18">
        <f>(F16-G16)/G16</f>
        <v>0.23948220482725094</v>
      </c>
      <c r="I16" s="12">
        <f>(137179+69559)/1000000</f>
        <v>0.20673800000000001</v>
      </c>
      <c r="J16" s="12">
        <f>(116629+121778)/1000000</f>
        <v>0.23840700000000001</v>
      </c>
      <c r="K16" s="18">
        <f>(I16-J16)/J16</f>
        <v>-0.13283586471873729</v>
      </c>
      <c r="L16" s="12">
        <f>(137179+69559)/1000000</f>
        <v>0.20673800000000001</v>
      </c>
      <c r="M16" s="12">
        <f>(116629+121778)/1000000</f>
        <v>0.23840700000000001</v>
      </c>
      <c r="N16" s="18">
        <f>(L16-M16)/M16</f>
        <v>-0.13283586471873729</v>
      </c>
      <c r="O16" s="12">
        <f>(4591429)/1000000</f>
        <v>4.5914289999999998</v>
      </c>
      <c r="P16" s="12">
        <f>(3632699)/1000000</f>
        <v>3.6326990000000001</v>
      </c>
      <c r="Q16" s="18">
        <f>(O16-P16)/P16</f>
        <v>0.26391671867115873</v>
      </c>
      <c r="R16" t="s">
        <v>41</v>
      </c>
    </row>
    <row r="17" spans="3:5" ht="16.5">
      <c r="C17" s="16"/>
      <c r="D17" s="16"/>
      <c r="E17" s="16"/>
    </row>
    <row r="18" spans="3:5" ht="16.5">
      <c r="C18" s="16"/>
      <c r="D18" s="16"/>
      <c r="E18" s="16"/>
    </row>
    <row r="19" spans="3:5" ht="16.5">
      <c r="C19" s="16"/>
      <c r="D19" s="16"/>
      <c r="E19" s="16"/>
    </row>
    <row r="20" spans="3:5" ht="16.5">
      <c r="C20" s="16"/>
      <c r="D20" s="16"/>
    </row>
    <row r="21" spans="3:5" ht="16.5">
      <c r="C21" s="16"/>
      <c r="D21" s="16"/>
    </row>
    <row r="22" spans="3:5" ht="16.5">
      <c r="C22" s="16"/>
      <c r="D22" s="16"/>
    </row>
  </sheetData>
  <phoneticPr fontId="2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yearly data</vt:lpstr>
      <vt:lpstr>monthly data</vt:lpstr>
      <vt:lpstr>peers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Qianyu Niu</cp:lastModifiedBy>
  <dcterms:created xsi:type="dcterms:W3CDTF">2023-10-15T00:51:12Z</dcterms:created>
  <dcterms:modified xsi:type="dcterms:W3CDTF">2023-11-02T04:40:24Z</dcterms:modified>
</cp:coreProperties>
</file>