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-420" yWindow="0" windowWidth="30560" windowHeight="16360" tabRatio="500"/>
  </bookViews>
  <sheets>
    <sheet name="Forecasting Cash Flow + Profits" sheetId="2" r:id="rId1"/>
    <sheet name="original data input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6" i="2" l="1"/>
  <c r="AJ22" i="2"/>
  <c r="AK14" i="2"/>
  <c r="AL14" i="2"/>
  <c r="AJ8" i="2"/>
  <c r="AI9" i="2"/>
  <c r="AH5" i="2"/>
  <c r="AI4" i="2"/>
  <c r="AM5" i="2"/>
  <c r="AI8" i="2"/>
  <c r="AM10" i="2"/>
  <c r="AF10" i="2"/>
  <c r="AM7" i="2"/>
  <c r="AI6" i="2"/>
  <c r="AJ7" i="2"/>
  <c r="AH9" i="2"/>
  <c r="AH4" i="2"/>
  <c r="AF5" i="2"/>
  <c r="AE5" i="2"/>
  <c r="AF4" i="2"/>
  <c r="AC5" i="2"/>
  <c r="Y5" i="2"/>
  <c r="G4" i="2"/>
  <c r="AD4" i="2"/>
  <c r="AL19" i="2"/>
  <c r="AK18" i="2"/>
  <c r="AJ19" i="2"/>
  <c r="AI16" i="2"/>
  <c r="AH6" i="2"/>
  <c r="AL4" i="2"/>
  <c r="AD9" i="2"/>
  <c r="AF9" i="2"/>
  <c r="AP9" i="2"/>
  <c r="AL247" i="2"/>
  <c r="AD247" i="2"/>
  <c r="AF247" i="2"/>
  <c r="AP247" i="2"/>
  <c r="AK247" i="2"/>
  <c r="AO247" i="2"/>
  <c r="AJ247" i="2"/>
  <c r="AN247" i="2"/>
  <c r="AI247" i="2"/>
  <c r="AM247" i="2"/>
  <c r="AL246" i="2"/>
  <c r="AD246" i="2"/>
  <c r="AF246" i="2"/>
  <c r="AP246" i="2"/>
  <c r="AK246" i="2"/>
  <c r="AO246" i="2"/>
  <c r="AJ246" i="2"/>
  <c r="AN246" i="2"/>
  <c r="AI246" i="2"/>
  <c r="AM246" i="2"/>
  <c r="AL245" i="2"/>
  <c r="AD245" i="2"/>
  <c r="AF245" i="2"/>
  <c r="AP245" i="2"/>
  <c r="AK245" i="2"/>
  <c r="AO245" i="2"/>
  <c r="AJ245" i="2"/>
  <c r="AN245" i="2"/>
  <c r="AI245" i="2"/>
  <c r="AM245" i="2"/>
  <c r="AL244" i="2"/>
  <c r="AD244" i="2"/>
  <c r="AF244" i="2"/>
  <c r="AP244" i="2"/>
  <c r="AK244" i="2"/>
  <c r="AO244" i="2"/>
  <c r="AJ244" i="2"/>
  <c r="AN244" i="2"/>
  <c r="AI244" i="2"/>
  <c r="AM244" i="2"/>
  <c r="AL243" i="2"/>
  <c r="AD243" i="2"/>
  <c r="AF243" i="2"/>
  <c r="AP243" i="2"/>
  <c r="AK243" i="2"/>
  <c r="AO243" i="2"/>
  <c r="AJ243" i="2"/>
  <c r="AN243" i="2"/>
  <c r="AI243" i="2"/>
  <c r="AM243" i="2"/>
  <c r="AL242" i="2"/>
  <c r="AD242" i="2"/>
  <c r="AF242" i="2"/>
  <c r="AP242" i="2"/>
  <c r="AK242" i="2"/>
  <c r="AO242" i="2"/>
  <c r="AJ242" i="2"/>
  <c r="AN242" i="2"/>
  <c r="AI242" i="2"/>
  <c r="AM242" i="2"/>
  <c r="AL241" i="2"/>
  <c r="AD241" i="2"/>
  <c r="AF241" i="2"/>
  <c r="AP241" i="2"/>
  <c r="AK241" i="2"/>
  <c r="AO241" i="2"/>
  <c r="AJ241" i="2"/>
  <c r="AN241" i="2"/>
  <c r="AI241" i="2"/>
  <c r="AM241" i="2"/>
  <c r="AL240" i="2"/>
  <c r="AD240" i="2"/>
  <c r="AF240" i="2"/>
  <c r="AP240" i="2"/>
  <c r="AK240" i="2"/>
  <c r="AO240" i="2"/>
  <c r="AJ240" i="2"/>
  <c r="AN240" i="2"/>
  <c r="AI240" i="2"/>
  <c r="AM240" i="2"/>
  <c r="AL239" i="2"/>
  <c r="AD239" i="2"/>
  <c r="AF239" i="2"/>
  <c r="AP239" i="2"/>
  <c r="AK239" i="2"/>
  <c r="AO239" i="2"/>
  <c r="AJ239" i="2"/>
  <c r="AN239" i="2"/>
  <c r="AI239" i="2"/>
  <c r="AM239" i="2"/>
  <c r="AL238" i="2"/>
  <c r="AD238" i="2"/>
  <c r="AF238" i="2"/>
  <c r="AP238" i="2"/>
  <c r="AK238" i="2"/>
  <c r="AO238" i="2"/>
  <c r="AJ238" i="2"/>
  <c r="AN238" i="2"/>
  <c r="AI238" i="2"/>
  <c r="AM238" i="2"/>
  <c r="AL237" i="2"/>
  <c r="AD237" i="2"/>
  <c r="AF237" i="2"/>
  <c r="AP237" i="2"/>
  <c r="AK237" i="2"/>
  <c r="AO237" i="2"/>
  <c r="AJ237" i="2"/>
  <c r="AN237" i="2"/>
  <c r="AI237" i="2"/>
  <c r="AM237" i="2"/>
  <c r="AL236" i="2"/>
  <c r="AD236" i="2"/>
  <c r="AF236" i="2"/>
  <c r="AP236" i="2"/>
  <c r="AK236" i="2"/>
  <c r="AO236" i="2"/>
  <c r="AJ236" i="2"/>
  <c r="AN236" i="2"/>
  <c r="AI236" i="2"/>
  <c r="AM236" i="2"/>
  <c r="AL235" i="2"/>
  <c r="AD235" i="2"/>
  <c r="AF235" i="2"/>
  <c r="AP235" i="2"/>
  <c r="AK235" i="2"/>
  <c r="AO235" i="2"/>
  <c r="AJ235" i="2"/>
  <c r="AN235" i="2"/>
  <c r="AI235" i="2"/>
  <c r="AM235" i="2"/>
  <c r="AL234" i="2"/>
  <c r="AD234" i="2"/>
  <c r="AF234" i="2"/>
  <c r="AP234" i="2"/>
  <c r="AK234" i="2"/>
  <c r="AO234" i="2"/>
  <c r="AJ234" i="2"/>
  <c r="AN234" i="2"/>
  <c r="AI234" i="2"/>
  <c r="AM234" i="2"/>
  <c r="AL233" i="2"/>
  <c r="AD233" i="2"/>
  <c r="AF233" i="2"/>
  <c r="AP233" i="2"/>
  <c r="AK233" i="2"/>
  <c r="AO233" i="2"/>
  <c r="AJ233" i="2"/>
  <c r="AN233" i="2"/>
  <c r="AI233" i="2"/>
  <c r="AM233" i="2"/>
  <c r="AL232" i="2"/>
  <c r="AD232" i="2"/>
  <c r="AF232" i="2"/>
  <c r="AP232" i="2"/>
  <c r="AK232" i="2"/>
  <c r="AO232" i="2"/>
  <c r="AJ232" i="2"/>
  <c r="AN232" i="2"/>
  <c r="AI232" i="2"/>
  <c r="AM232" i="2"/>
  <c r="AL231" i="2"/>
  <c r="AD231" i="2"/>
  <c r="AF231" i="2"/>
  <c r="AP231" i="2"/>
  <c r="AK231" i="2"/>
  <c r="AO231" i="2"/>
  <c r="AJ231" i="2"/>
  <c r="AN231" i="2"/>
  <c r="AI231" i="2"/>
  <c r="AM231" i="2"/>
  <c r="AL230" i="2"/>
  <c r="AD230" i="2"/>
  <c r="AF230" i="2"/>
  <c r="AP230" i="2"/>
  <c r="AK230" i="2"/>
  <c r="AO230" i="2"/>
  <c r="AJ230" i="2"/>
  <c r="AN230" i="2"/>
  <c r="AI230" i="2"/>
  <c r="AM230" i="2"/>
  <c r="AL229" i="2"/>
  <c r="AD229" i="2"/>
  <c r="AF229" i="2"/>
  <c r="AP229" i="2"/>
  <c r="AK229" i="2"/>
  <c r="AO229" i="2"/>
  <c r="AJ229" i="2"/>
  <c r="AN229" i="2"/>
  <c r="AI229" i="2"/>
  <c r="AM229" i="2"/>
  <c r="AL228" i="2"/>
  <c r="AD228" i="2"/>
  <c r="AF228" i="2"/>
  <c r="AP228" i="2"/>
  <c r="AK228" i="2"/>
  <c r="AO228" i="2"/>
  <c r="AJ228" i="2"/>
  <c r="AN228" i="2"/>
  <c r="AI228" i="2"/>
  <c r="AM228" i="2"/>
  <c r="AL227" i="2"/>
  <c r="AD227" i="2"/>
  <c r="AF227" i="2"/>
  <c r="AP227" i="2"/>
  <c r="AK227" i="2"/>
  <c r="AO227" i="2"/>
  <c r="AJ227" i="2"/>
  <c r="AN227" i="2"/>
  <c r="AI227" i="2"/>
  <c r="AM227" i="2"/>
  <c r="AL226" i="2"/>
  <c r="AD226" i="2"/>
  <c r="AF226" i="2"/>
  <c r="AP226" i="2"/>
  <c r="AK226" i="2"/>
  <c r="AO226" i="2"/>
  <c r="AJ226" i="2"/>
  <c r="AN226" i="2"/>
  <c r="AI226" i="2"/>
  <c r="AM226" i="2"/>
  <c r="AL225" i="2"/>
  <c r="AD225" i="2"/>
  <c r="AF225" i="2"/>
  <c r="AP225" i="2"/>
  <c r="AK225" i="2"/>
  <c r="AO225" i="2"/>
  <c r="AJ225" i="2"/>
  <c r="AN225" i="2"/>
  <c r="AI225" i="2"/>
  <c r="AM225" i="2"/>
  <c r="AL224" i="2"/>
  <c r="AD224" i="2"/>
  <c r="AF224" i="2"/>
  <c r="AP224" i="2"/>
  <c r="AK224" i="2"/>
  <c r="AO224" i="2"/>
  <c r="AJ224" i="2"/>
  <c r="AN224" i="2"/>
  <c r="AI224" i="2"/>
  <c r="AM224" i="2"/>
  <c r="AL223" i="2"/>
  <c r="AD223" i="2"/>
  <c r="AF223" i="2"/>
  <c r="AP223" i="2"/>
  <c r="AK223" i="2"/>
  <c r="AO223" i="2"/>
  <c r="AJ223" i="2"/>
  <c r="AN223" i="2"/>
  <c r="AI223" i="2"/>
  <c r="AM223" i="2"/>
  <c r="AL222" i="2"/>
  <c r="AD222" i="2"/>
  <c r="AF222" i="2"/>
  <c r="AP222" i="2"/>
  <c r="AK222" i="2"/>
  <c r="AO222" i="2"/>
  <c r="AJ222" i="2"/>
  <c r="AN222" i="2"/>
  <c r="AI222" i="2"/>
  <c r="AM222" i="2"/>
  <c r="AL221" i="2"/>
  <c r="AD221" i="2"/>
  <c r="AF221" i="2"/>
  <c r="AP221" i="2"/>
  <c r="AK221" i="2"/>
  <c r="AO221" i="2"/>
  <c r="AJ221" i="2"/>
  <c r="AN221" i="2"/>
  <c r="AI221" i="2"/>
  <c r="AM221" i="2"/>
  <c r="AL220" i="2"/>
  <c r="AD220" i="2"/>
  <c r="AF220" i="2"/>
  <c r="AP220" i="2"/>
  <c r="AK220" i="2"/>
  <c r="AO220" i="2"/>
  <c r="AJ220" i="2"/>
  <c r="AN220" i="2"/>
  <c r="AI220" i="2"/>
  <c r="AM220" i="2"/>
  <c r="AL219" i="2"/>
  <c r="AD219" i="2"/>
  <c r="AF219" i="2"/>
  <c r="AP219" i="2"/>
  <c r="AK219" i="2"/>
  <c r="AO219" i="2"/>
  <c r="AJ219" i="2"/>
  <c r="AN219" i="2"/>
  <c r="AI219" i="2"/>
  <c r="AM219" i="2"/>
  <c r="AL218" i="2"/>
  <c r="AD218" i="2"/>
  <c r="AF218" i="2"/>
  <c r="AP218" i="2"/>
  <c r="AK218" i="2"/>
  <c r="AO218" i="2"/>
  <c r="AJ218" i="2"/>
  <c r="AN218" i="2"/>
  <c r="AI218" i="2"/>
  <c r="AM218" i="2"/>
  <c r="AL217" i="2"/>
  <c r="AD217" i="2"/>
  <c r="AF217" i="2"/>
  <c r="AP217" i="2"/>
  <c r="AK217" i="2"/>
  <c r="AO217" i="2"/>
  <c r="AJ217" i="2"/>
  <c r="AN217" i="2"/>
  <c r="AI217" i="2"/>
  <c r="AM217" i="2"/>
  <c r="AL216" i="2"/>
  <c r="AD216" i="2"/>
  <c r="AF216" i="2"/>
  <c r="AP216" i="2"/>
  <c r="AK216" i="2"/>
  <c r="AO216" i="2"/>
  <c r="AJ216" i="2"/>
  <c r="AN216" i="2"/>
  <c r="AI216" i="2"/>
  <c r="AM216" i="2"/>
  <c r="AL215" i="2"/>
  <c r="AD215" i="2"/>
  <c r="AF215" i="2"/>
  <c r="AP215" i="2"/>
  <c r="AK215" i="2"/>
  <c r="AO215" i="2"/>
  <c r="AJ215" i="2"/>
  <c r="AN215" i="2"/>
  <c r="AI215" i="2"/>
  <c r="AM215" i="2"/>
  <c r="AL214" i="2"/>
  <c r="AD214" i="2"/>
  <c r="AF214" i="2"/>
  <c r="AP214" i="2"/>
  <c r="AK214" i="2"/>
  <c r="AO214" i="2"/>
  <c r="AJ214" i="2"/>
  <c r="AN214" i="2"/>
  <c r="AI214" i="2"/>
  <c r="AM214" i="2"/>
  <c r="AL213" i="2"/>
  <c r="AD213" i="2"/>
  <c r="AF213" i="2"/>
  <c r="AP213" i="2"/>
  <c r="AK213" i="2"/>
  <c r="AO213" i="2"/>
  <c r="AJ213" i="2"/>
  <c r="AN213" i="2"/>
  <c r="AI213" i="2"/>
  <c r="AM213" i="2"/>
  <c r="AL212" i="2"/>
  <c r="AD212" i="2"/>
  <c r="AF212" i="2"/>
  <c r="AP212" i="2"/>
  <c r="AK212" i="2"/>
  <c r="AO212" i="2"/>
  <c r="AJ212" i="2"/>
  <c r="AN212" i="2"/>
  <c r="AI212" i="2"/>
  <c r="AM212" i="2"/>
  <c r="AL211" i="2"/>
  <c r="AD211" i="2"/>
  <c r="AF211" i="2"/>
  <c r="AP211" i="2"/>
  <c r="AK211" i="2"/>
  <c r="AO211" i="2"/>
  <c r="AJ211" i="2"/>
  <c r="AN211" i="2"/>
  <c r="AI211" i="2"/>
  <c r="AM211" i="2"/>
  <c r="AL210" i="2"/>
  <c r="AD210" i="2"/>
  <c r="AF210" i="2"/>
  <c r="AP210" i="2"/>
  <c r="AK210" i="2"/>
  <c r="AO210" i="2"/>
  <c r="AJ210" i="2"/>
  <c r="AN210" i="2"/>
  <c r="AI210" i="2"/>
  <c r="AM210" i="2"/>
  <c r="AL209" i="2"/>
  <c r="AD209" i="2"/>
  <c r="AF209" i="2"/>
  <c r="AP209" i="2"/>
  <c r="AK209" i="2"/>
  <c r="AO209" i="2"/>
  <c r="AJ209" i="2"/>
  <c r="AN209" i="2"/>
  <c r="AI209" i="2"/>
  <c r="AM209" i="2"/>
  <c r="AL208" i="2"/>
  <c r="AD208" i="2"/>
  <c r="AF208" i="2"/>
  <c r="AP208" i="2"/>
  <c r="AK208" i="2"/>
  <c r="AO208" i="2"/>
  <c r="AJ208" i="2"/>
  <c r="AN208" i="2"/>
  <c r="AI208" i="2"/>
  <c r="AM208" i="2"/>
  <c r="AL207" i="2"/>
  <c r="AD207" i="2"/>
  <c r="AF207" i="2"/>
  <c r="AP207" i="2"/>
  <c r="AK207" i="2"/>
  <c r="AO207" i="2"/>
  <c r="AJ207" i="2"/>
  <c r="AN207" i="2"/>
  <c r="AI207" i="2"/>
  <c r="AM207" i="2"/>
  <c r="AL206" i="2"/>
  <c r="AD206" i="2"/>
  <c r="AF206" i="2"/>
  <c r="AP206" i="2"/>
  <c r="AK206" i="2"/>
  <c r="AO206" i="2"/>
  <c r="AJ206" i="2"/>
  <c r="AN206" i="2"/>
  <c r="AI206" i="2"/>
  <c r="AM206" i="2"/>
  <c r="AL205" i="2"/>
  <c r="AD205" i="2"/>
  <c r="AF205" i="2"/>
  <c r="AP205" i="2"/>
  <c r="AK205" i="2"/>
  <c r="AO205" i="2"/>
  <c r="AJ205" i="2"/>
  <c r="AN205" i="2"/>
  <c r="AI205" i="2"/>
  <c r="AM205" i="2"/>
  <c r="AL204" i="2"/>
  <c r="AD204" i="2"/>
  <c r="AF204" i="2"/>
  <c r="AP204" i="2"/>
  <c r="AK204" i="2"/>
  <c r="AO204" i="2"/>
  <c r="AJ204" i="2"/>
  <c r="AN204" i="2"/>
  <c r="AI204" i="2"/>
  <c r="AM204" i="2"/>
  <c r="AL203" i="2"/>
  <c r="AD203" i="2"/>
  <c r="AF203" i="2"/>
  <c r="AP203" i="2"/>
  <c r="AK203" i="2"/>
  <c r="AO203" i="2"/>
  <c r="AJ203" i="2"/>
  <c r="AN203" i="2"/>
  <c r="AI203" i="2"/>
  <c r="AM203" i="2"/>
  <c r="AL202" i="2"/>
  <c r="AD202" i="2"/>
  <c r="AF202" i="2"/>
  <c r="AP202" i="2"/>
  <c r="AK202" i="2"/>
  <c r="AO202" i="2"/>
  <c r="AJ202" i="2"/>
  <c r="AN202" i="2"/>
  <c r="AI202" i="2"/>
  <c r="AM202" i="2"/>
  <c r="AL201" i="2"/>
  <c r="AD201" i="2"/>
  <c r="AF201" i="2"/>
  <c r="AP201" i="2"/>
  <c r="AK201" i="2"/>
  <c r="AO201" i="2"/>
  <c r="AJ201" i="2"/>
  <c r="AN201" i="2"/>
  <c r="AI201" i="2"/>
  <c r="AM201" i="2"/>
  <c r="AL200" i="2"/>
  <c r="AD200" i="2"/>
  <c r="AF200" i="2"/>
  <c r="AP200" i="2"/>
  <c r="AK200" i="2"/>
  <c r="AO200" i="2"/>
  <c r="AJ200" i="2"/>
  <c r="AN200" i="2"/>
  <c r="AI200" i="2"/>
  <c r="AM200" i="2"/>
  <c r="AL199" i="2"/>
  <c r="AD199" i="2"/>
  <c r="AF199" i="2"/>
  <c r="AP199" i="2"/>
  <c r="AK199" i="2"/>
  <c r="AO199" i="2"/>
  <c r="AJ199" i="2"/>
  <c r="AN199" i="2"/>
  <c r="AI199" i="2"/>
  <c r="AM199" i="2"/>
  <c r="AL198" i="2"/>
  <c r="AD198" i="2"/>
  <c r="AF198" i="2"/>
  <c r="AP198" i="2"/>
  <c r="AK198" i="2"/>
  <c r="AO198" i="2"/>
  <c r="AJ198" i="2"/>
  <c r="AN198" i="2"/>
  <c r="AI198" i="2"/>
  <c r="AM198" i="2"/>
  <c r="AL197" i="2"/>
  <c r="AD197" i="2"/>
  <c r="AF197" i="2"/>
  <c r="AP197" i="2"/>
  <c r="AK197" i="2"/>
  <c r="AO197" i="2"/>
  <c r="AJ197" i="2"/>
  <c r="AN197" i="2"/>
  <c r="AI197" i="2"/>
  <c r="AM197" i="2"/>
  <c r="AL196" i="2"/>
  <c r="AD196" i="2"/>
  <c r="AF196" i="2"/>
  <c r="AP196" i="2"/>
  <c r="AK196" i="2"/>
  <c r="AO196" i="2"/>
  <c r="AJ196" i="2"/>
  <c r="AN196" i="2"/>
  <c r="AI196" i="2"/>
  <c r="AM196" i="2"/>
  <c r="AL195" i="2"/>
  <c r="AD195" i="2"/>
  <c r="AF195" i="2"/>
  <c r="AP195" i="2"/>
  <c r="AK195" i="2"/>
  <c r="AO195" i="2"/>
  <c r="AJ195" i="2"/>
  <c r="AN195" i="2"/>
  <c r="AI195" i="2"/>
  <c r="AM195" i="2"/>
  <c r="AL194" i="2"/>
  <c r="AD194" i="2"/>
  <c r="AF194" i="2"/>
  <c r="AP194" i="2"/>
  <c r="AK194" i="2"/>
  <c r="AO194" i="2"/>
  <c r="AJ194" i="2"/>
  <c r="AN194" i="2"/>
  <c r="AI194" i="2"/>
  <c r="AM194" i="2"/>
  <c r="AL193" i="2"/>
  <c r="AD193" i="2"/>
  <c r="AF193" i="2"/>
  <c r="AP193" i="2"/>
  <c r="AK193" i="2"/>
  <c r="AO193" i="2"/>
  <c r="AJ193" i="2"/>
  <c r="AN193" i="2"/>
  <c r="AI193" i="2"/>
  <c r="AM193" i="2"/>
  <c r="AL192" i="2"/>
  <c r="AD192" i="2"/>
  <c r="AF192" i="2"/>
  <c r="AP192" i="2"/>
  <c r="AK192" i="2"/>
  <c r="AO192" i="2"/>
  <c r="AJ192" i="2"/>
  <c r="AN192" i="2"/>
  <c r="AI192" i="2"/>
  <c r="AM192" i="2"/>
  <c r="AL191" i="2"/>
  <c r="AD191" i="2"/>
  <c r="AF191" i="2"/>
  <c r="AP191" i="2"/>
  <c r="AK191" i="2"/>
  <c r="AO191" i="2"/>
  <c r="AJ191" i="2"/>
  <c r="AN191" i="2"/>
  <c r="AI191" i="2"/>
  <c r="AM191" i="2"/>
  <c r="AL190" i="2"/>
  <c r="AD190" i="2"/>
  <c r="AF190" i="2"/>
  <c r="AP190" i="2"/>
  <c r="AK190" i="2"/>
  <c r="AO190" i="2"/>
  <c r="AJ190" i="2"/>
  <c r="AN190" i="2"/>
  <c r="AI190" i="2"/>
  <c r="AM190" i="2"/>
  <c r="AL189" i="2"/>
  <c r="AD189" i="2"/>
  <c r="AF189" i="2"/>
  <c r="AP189" i="2"/>
  <c r="AK189" i="2"/>
  <c r="AO189" i="2"/>
  <c r="AJ189" i="2"/>
  <c r="AN189" i="2"/>
  <c r="AI189" i="2"/>
  <c r="AM189" i="2"/>
  <c r="AL188" i="2"/>
  <c r="AD188" i="2"/>
  <c r="AF188" i="2"/>
  <c r="AP188" i="2"/>
  <c r="AK188" i="2"/>
  <c r="AO188" i="2"/>
  <c r="AJ188" i="2"/>
  <c r="AN188" i="2"/>
  <c r="AI188" i="2"/>
  <c r="AM188" i="2"/>
  <c r="AL187" i="2"/>
  <c r="AD187" i="2"/>
  <c r="AF187" i="2"/>
  <c r="AP187" i="2"/>
  <c r="AK187" i="2"/>
  <c r="AO187" i="2"/>
  <c r="AJ187" i="2"/>
  <c r="AN187" i="2"/>
  <c r="AI187" i="2"/>
  <c r="AM187" i="2"/>
  <c r="AL186" i="2"/>
  <c r="AD186" i="2"/>
  <c r="AF186" i="2"/>
  <c r="AP186" i="2"/>
  <c r="AK186" i="2"/>
  <c r="AO186" i="2"/>
  <c r="AJ186" i="2"/>
  <c r="AN186" i="2"/>
  <c r="AI186" i="2"/>
  <c r="AM186" i="2"/>
  <c r="AL185" i="2"/>
  <c r="AD185" i="2"/>
  <c r="AF185" i="2"/>
  <c r="AP185" i="2"/>
  <c r="AK185" i="2"/>
  <c r="AO185" i="2"/>
  <c r="AJ185" i="2"/>
  <c r="AN185" i="2"/>
  <c r="AI185" i="2"/>
  <c r="AM185" i="2"/>
  <c r="AL184" i="2"/>
  <c r="AD184" i="2"/>
  <c r="AF184" i="2"/>
  <c r="AP184" i="2"/>
  <c r="AK184" i="2"/>
  <c r="AO184" i="2"/>
  <c r="AJ184" i="2"/>
  <c r="AN184" i="2"/>
  <c r="AI184" i="2"/>
  <c r="AM184" i="2"/>
  <c r="AL183" i="2"/>
  <c r="AD183" i="2"/>
  <c r="AF183" i="2"/>
  <c r="AP183" i="2"/>
  <c r="AK183" i="2"/>
  <c r="AO183" i="2"/>
  <c r="AJ183" i="2"/>
  <c r="AN183" i="2"/>
  <c r="AI183" i="2"/>
  <c r="AM183" i="2"/>
  <c r="AL182" i="2"/>
  <c r="AD182" i="2"/>
  <c r="AF182" i="2"/>
  <c r="AP182" i="2"/>
  <c r="AK182" i="2"/>
  <c r="AO182" i="2"/>
  <c r="AJ182" i="2"/>
  <c r="AN182" i="2"/>
  <c r="AI182" i="2"/>
  <c r="AM182" i="2"/>
  <c r="AL181" i="2"/>
  <c r="AD181" i="2"/>
  <c r="AF181" i="2"/>
  <c r="AP181" i="2"/>
  <c r="AK181" i="2"/>
  <c r="AO181" i="2"/>
  <c r="AJ181" i="2"/>
  <c r="AN181" i="2"/>
  <c r="AI181" i="2"/>
  <c r="AM181" i="2"/>
  <c r="AL180" i="2"/>
  <c r="AD180" i="2"/>
  <c r="AF180" i="2"/>
  <c r="AP180" i="2"/>
  <c r="AK180" i="2"/>
  <c r="AO180" i="2"/>
  <c r="AJ180" i="2"/>
  <c r="AN180" i="2"/>
  <c r="AI180" i="2"/>
  <c r="AM180" i="2"/>
  <c r="AL179" i="2"/>
  <c r="AD179" i="2"/>
  <c r="AF179" i="2"/>
  <c r="AP179" i="2"/>
  <c r="AK179" i="2"/>
  <c r="AO179" i="2"/>
  <c r="AJ179" i="2"/>
  <c r="AN179" i="2"/>
  <c r="AI179" i="2"/>
  <c r="AM179" i="2"/>
  <c r="AL178" i="2"/>
  <c r="AD178" i="2"/>
  <c r="AF178" i="2"/>
  <c r="AP178" i="2"/>
  <c r="AK178" i="2"/>
  <c r="AO178" i="2"/>
  <c r="AJ178" i="2"/>
  <c r="AN178" i="2"/>
  <c r="AI178" i="2"/>
  <c r="AM178" i="2"/>
  <c r="AL177" i="2"/>
  <c r="AD177" i="2"/>
  <c r="AF177" i="2"/>
  <c r="AP177" i="2"/>
  <c r="AK177" i="2"/>
  <c r="AO177" i="2"/>
  <c r="AJ177" i="2"/>
  <c r="AN177" i="2"/>
  <c r="AI177" i="2"/>
  <c r="AM177" i="2"/>
  <c r="AL176" i="2"/>
  <c r="AD176" i="2"/>
  <c r="AF176" i="2"/>
  <c r="AP176" i="2"/>
  <c r="AK176" i="2"/>
  <c r="AO176" i="2"/>
  <c r="AJ176" i="2"/>
  <c r="AN176" i="2"/>
  <c r="AI176" i="2"/>
  <c r="AM176" i="2"/>
  <c r="AL175" i="2"/>
  <c r="AD175" i="2"/>
  <c r="AF175" i="2"/>
  <c r="AP175" i="2"/>
  <c r="AK175" i="2"/>
  <c r="AO175" i="2"/>
  <c r="AJ175" i="2"/>
  <c r="AN175" i="2"/>
  <c r="AI175" i="2"/>
  <c r="AM175" i="2"/>
  <c r="AL174" i="2"/>
  <c r="AD174" i="2"/>
  <c r="AF174" i="2"/>
  <c r="AP174" i="2"/>
  <c r="AK174" i="2"/>
  <c r="AO174" i="2"/>
  <c r="AJ174" i="2"/>
  <c r="AN174" i="2"/>
  <c r="AI174" i="2"/>
  <c r="AM174" i="2"/>
  <c r="AL173" i="2"/>
  <c r="AD173" i="2"/>
  <c r="AF173" i="2"/>
  <c r="AP173" i="2"/>
  <c r="AK173" i="2"/>
  <c r="AO173" i="2"/>
  <c r="AJ173" i="2"/>
  <c r="AN173" i="2"/>
  <c r="AI173" i="2"/>
  <c r="AM173" i="2"/>
  <c r="AL172" i="2"/>
  <c r="AD172" i="2"/>
  <c r="AF172" i="2"/>
  <c r="AP172" i="2"/>
  <c r="AK172" i="2"/>
  <c r="AO172" i="2"/>
  <c r="AJ172" i="2"/>
  <c r="AN172" i="2"/>
  <c r="AI172" i="2"/>
  <c r="AM172" i="2"/>
  <c r="AL171" i="2"/>
  <c r="AD171" i="2"/>
  <c r="AF171" i="2"/>
  <c r="AP171" i="2"/>
  <c r="AK171" i="2"/>
  <c r="AO171" i="2"/>
  <c r="AJ171" i="2"/>
  <c r="AN171" i="2"/>
  <c r="AI171" i="2"/>
  <c r="AM171" i="2"/>
  <c r="AL170" i="2"/>
  <c r="AD170" i="2"/>
  <c r="AF170" i="2"/>
  <c r="AP170" i="2"/>
  <c r="AK170" i="2"/>
  <c r="AO170" i="2"/>
  <c r="AJ170" i="2"/>
  <c r="AN170" i="2"/>
  <c r="AI170" i="2"/>
  <c r="AM170" i="2"/>
  <c r="AL169" i="2"/>
  <c r="AD169" i="2"/>
  <c r="AF169" i="2"/>
  <c r="AP169" i="2"/>
  <c r="AK169" i="2"/>
  <c r="AO169" i="2"/>
  <c r="AJ169" i="2"/>
  <c r="AN169" i="2"/>
  <c r="AI169" i="2"/>
  <c r="AM169" i="2"/>
  <c r="AL168" i="2"/>
  <c r="AD168" i="2"/>
  <c r="AF168" i="2"/>
  <c r="AP168" i="2"/>
  <c r="AK168" i="2"/>
  <c r="AO168" i="2"/>
  <c r="AJ168" i="2"/>
  <c r="AN168" i="2"/>
  <c r="AI168" i="2"/>
  <c r="AM168" i="2"/>
  <c r="AL167" i="2"/>
  <c r="AD167" i="2"/>
  <c r="AF167" i="2"/>
  <c r="AP167" i="2"/>
  <c r="AK167" i="2"/>
  <c r="AO167" i="2"/>
  <c r="AJ167" i="2"/>
  <c r="AN167" i="2"/>
  <c r="AI167" i="2"/>
  <c r="AM167" i="2"/>
  <c r="AL166" i="2"/>
  <c r="AD166" i="2"/>
  <c r="AF166" i="2"/>
  <c r="AP166" i="2"/>
  <c r="AK166" i="2"/>
  <c r="AO166" i="2"/>
  <c r="AJ166" i="2"/>
  <c r="AN166" i="2"/>
  <c r="AI166" i="2"/>
  <c r="AM166" i="2"/>
  <c r="AL165" i="2"/>
  <c r="AD165" i="2"/>
  <c r="AF165" i="2"/>
  <c r="AP165" i="2"/>
  <c r="AK165" i="2"/>
  <c r="AO165" i="2"/>
  <c r="AJ165" i="2"/>
  <c r="AN165" i="2"/>
  <c r="AI165" i="2"/>
  <c r="AM165" i="2"/>
  <c r="AL164" i="2"/>
  <c r="AD164" i="2"/>
  <c r="AF164" i="2"/>
  <c r="AP164" i="2"/>
  <c r="AK164" i="2"/>
  <c r="AO164" i="2"/>
  <c r="AJ164" i="2"/>
  <c r="AN164" i="2"/>
  <c r="AI164" i="2"/>
  <c r="AM164" i="2"/>
  <c r="AL163" i="2"/>
  <c r="AD163" i="2"/>
  <c r="AF163" i="2"/>
  <c r="AP163" i="2"/>
  <c r="AK163" i="2"/>
  <c r="AO163" i="2"/>
  <c r="AJ163" i="2"/>
  <c r="AN163" i="2"/>
  <c r="AI163" i="2"/>
  <c r="AM163" i="2"/>
  <c r="AL162" i="2"/>
  <c r="AD162" i="2"/>
  <c r="AF162" i="2"/>
  <c r="AP162" i="2"/>
  <c r="AK162" i="2"/>
  <c r="AO162" i="2"/>
  <c r="AJ162" i="2"/>
  <c r="AN162" i="2"/>
  <c r="AI162" i="2"/>
  <c r="AM162" i="2"/>
  <c r="AL161" i="2"/>
  <c r="AD161" i="2"/>
  <c r="AF161" i="2"/>
  <c r="AP161" i="2"/>
  <c r="AK161" i="2"/>
  <c r="AO161" i="2"/>
  <c r="AJ161" i="2"/>
  <c r="AN161" i="2"/>
  <c r="AI161" i="2"/>
  <c r="AM161" i="2"/>
  <c r="AL160" i="2"/>
  <c r="AD160" i="2"/>
  <c r="AF160" i="2"/>
  <c r="AP160" i="2"/>
  <c r="AK160" i="2"/>
  <c r="AO160" i="2"/>
  <c r="AJ160" i="2"/>
  <c r="AN160" i="2"/>
  <c r="AI160" i="2"/>
  <c r="AM160" i="2"/>
  <c r="AL159" i="2"/>
  <c r="AD159" i="2"/>
  <c r="AF159" i="2"/>
  <c r="AP159" i="2"/>
  <c r="AK159" i="2"/>
  <c r="AO159" i="2"/>
  <c r="AJ159" i="2"/>
  <c r="AN159" i="2"/>
  <c r="AI159" i="2"/>
  <c r="AM159" i="2"/>
  <c r="AL158" i="2"/>
  <c r="AD158" i="2"/>
  <c r="AF158" i="2"/>
  <c r="AP158" i="2"/>
  <c r="AK158" i="2"/>
  <c r="AO158" i="2"/>
  <c r="AJ158" i="2"/>
  <c r="AN158" i="2"/>
  <c r="AI158" i="2"/>
  <c r="AM158" i="2"/>
  <c r="AL157" i="2"/>
  <c r="AD157" i="2"/>
  <c r="AF157" i="2"/>
  <c r="AP157" i="2"/>
  <c r="AK157" i="2"/>
  <c r="AO157" i="2"/>
  <c r="AJ157" i="2"/>
  <c r="AN157" i="2"/>
  <c r="AI157" i="2"/>
  <c r="AM157" i="2"/>
  <c r="AL156" i="2"/>
  <c r="AD156" i="2"/>
  <c r="AF156" i="2"/>
  <c r="AP156" i="2"/>
  <c r="AK156" i="2"/>
  <c r="AO156" i="2"/>
  <c r="AJ156" i="2"/>
  <c r="AN156" i="2"/>
  <c r="AI156" i="2"/>
  <c r="AM156" i="2"/>
  <c r="AL155" i="2"/>
  <c r="AD155" i="2"/>
  <c r="AF155" i="2"/>
  <c r="AP155" i="2"/>
  <c r="AK155" i="2"/>
  <c r="AO155" i="2"/>
  <c r="AJ155" i="2"/>
  <c r="AN155" i="2"/>
  <c r="AI155" i="2"/>
  <c r="AM155" i="2"/>
  <c r="AL154" i="2"/>
  <c r="AD154" i="2"/>
  <c r="AF154" i="2"/>
  <c r="AP154" i="2"/>
  <c r="AK154" i="2"/>
  <c r="AO154" i="2"/>
  <c r="AJ154" i="2"/>
  <c r="AN154" i="2"/>
  <c r="AI154" i="2"/>
  <c r="AM154" i="2"/>
  <c r="AL153" i="2"/>
  <c r="AD153" i="2"/>
  <c r="AF153" i="2"/>
  <c r="AP153" i="2"/>
  <c r="AK153" i="2"/>
  <c r="AO153" i="2"/>
  <c r="AJ153" i="2"/>
  <c r="AN153" i="2"/>
  <c r="AI153" i="2"/>
  <c r="AM153" i="2"/>
  <c r="AL152" i="2"/>
  <c r="AD152" i="2"/>
  <c r="AF152" i="2"/>
  <c r="AP152" i="2"/>
  <c r="AK152" i="2"/>
  <c r="AO152" i="2"/>
  <c r="AJ152" i="2"/>
  <c r="AN152" i="2"/>
  <c r="AI152" i="2"/>
  <c r="AM152" i="2"/>
  <c r="AL151" i="2"/>
  <c r="AD151" i="2"/>
  <c r="AF151" i="2"/>
  <c r="AP151" i="2"/>
  <c r="AK151" i="2"/>
  <c r="AO151" i="2"/>
  <c r="AJ151" i="2"/>
  <c r="AN151" i="2"/>
  <c r="AI151" i="2"/>
  <c r="AM151" i="2"/>
  <c r="AL150" i="2"/>
  <c r="AD150" i="2"/>
  <c r="AF150" i="2"/>
  <c r="AP150" i="2"/>
  <c r="AK150" i="2"/>
  <c r="AO150" i="2"/>
  <c r="AJ150" i="2"/>
  <c r="AN150" i="2"/>
  <c r="AI150" i="2"/>
  <c r="AM150" i="2"/>
  <c r="AL149" i="2"/>
  <c r="AD149" i="2"/>
  <c r="AF149" i="2"/>
  <c r="AP149" i="2"/>
  <c r="AK149" i="2"/>
  <c r="AO149" i="2"/>
  <c r="AJ149" i="2"/>
  <c r="AN149" i="2"/>
  <c r="AI149" i="2"/>
  <c r="AM149" i="2"/>
  <c r="AL148" i="2"/>
  <c r="AD148" i="2"/>
  <c r="AF148" i="2"/>
  <c r="AP148" i="2"/>
  <c r="AK148" i="2"/>
  <c r="AO148" i="2"/>
  <c r="AJ148" i="2"/>
  <c r="AN148" i="2"/>
  <c r="AI148" i="2"/>
  <c r="AM148" i="2"/>
  <c r="AL147" i="2"/>
  <c r="AD147" i="2"/>
  <c r="AF147" i="2"/>
  <c r="AP147" i="2"/>
  <c r="AK147" i="2"/>
  <c r="AO147" i="2"/>
  <c r="AJ147" i="2"/>
  <c r="AN147" i="2"/>
  <c r="AI147" i="2"/>
  <c r="AM147" i="2"/>
  <c r="AL146" i="2"/>
  <c r="AD146" i="2"/>
  <c r="AF146" i="2"/>
  <c r="AP146" i="2"/>
  <c r="AK146" i="2"/>
  <c r="AO146" i="2"/>
  <c r="AJ146" i="2"/>
  <c r="AN146" i="2"/>
  <c r="AI146" i="2"/>
  <c r="AM146" i="2"/>
  <c r="AL145" i="2"/>
  <c r="AD145" i="2"/>
  <c r="AF145" i="2"/>
  <c r="AP145" i="2"/>
  <c r="AK145" i="2"/>
  <c r="AO145" i="2"/>
  <c r="AJ145" i="2"/>
  <c r="AN145" i="2"/>
  <c r="AI145" i="2"/>
  <c r="AM145" i="2"/>
  <c r="AL144" i="2"/>
  <c r="AD144" i="2"/>
  <c r="AF144" i="2"/>
  <c r="AP144" i="2"/>
  <c r="AK144" i="2"/>
  <c r="AO144" i="2"/>
  <c r="AJ144" i="2"/>
  <c r="AN144" i="2"/>
  <c r="AI144" i="2"/>
  <c r="AM144" i="2"/>
  <c r="AL143" i="2"/>
  <c r="AD143" i="2"/>
  <c r="AF143" i="2"/>
  <c r="AP143" i="2"/>
  <c r="AK143" i="2"/>
  <c r="AO143" i="2"/>
  <c r="AJ143" i="2"/>
  <c r="AN143" i="2"/>
  <c r="AI143" i="2"/>
  <c r="AM143" i="2"/>
  <c r="AL142" i="2"/>
  <c r="AD142" i="2"/>
  <c r="AF142" i="2"/>
  <c r="AP142" i="2"/>
  <c r="AK142" i="2"/>
  <c r="AO142" i="2"/>
  <c r="AJ142" i="2"/>
  <c r="AN142" i="2"/>
  <c r="AI142" i="2"/>
  <c r="AM142" i="2"/>
  <c r="AL141" i="2"/>
  <c r="AD141" i="2"/>
  <c r="AF141" i="2"/>
  <c r="AP141" i="2"/>
  <c r="AK141" i="2"/>
  <c r="AO141" i="2"/>
  <c r="AJ141" i="2"/>
  <c r="AN141" i="2"/>
  <c r="AI141" i="2"/>
  <c r="AM141" i="2"/>
  <c r="AL140" i="2"/>
  <c r="AD140" i="2"/>
  <c r="AF140" i="2"/>
  <c r="AP140" i="2"/>
  <c r="AK140" i="2"/>
  <c r="AO140" i="2"/>
  <c r="AJ140" i="2"/>
  <c r="AN140" i="2"/>
  <c r="AI140" i="2"/>
  <c r="AM140" i="2"/>
  <c r="AL139" i="2"/>
  <c r="AD139" i="2"/>
  <c r="AF139" i="2"/>
  <c r="AP139" i="2"/>
  <c r="AK139" i="2"/>
  <c r="AO139" i="2"/>
  <c r="AJ139" i="2"/>
  <c r="AN139" i="2"/>
  <c r="AI139" i="2"/>
  <c r="AM139" i="2"/>
  <c r="AL138" i="2"/>
  <c r="AD138" i="2"/>
  <c r="AF138" i="2"/>
  <c r="AP138" i="2"/>
  <c r="AK138" i="2"/>
  <c r="AO138" i="2"/>
  <c r="AJ138" i="2"/>
  <c r="AN138" i="2"/>
  <c r="AI138" i="2"/>
  <c r="AM138" i="2"/>
  <c r="AL137" i="2"/>
  <c r="AD137" i="2"/>
  <c r="AF137" i="2"/>
  <c r="AP137" i="2"/>
  <c r="AK137" i="2"/>
  <c r="AO137" i="2"/>
  <c r="AJ137" i="2"/>
  <c r="AN137" i="2"/>
  <c r="AI137" i="2"/>
  <c r="AM137" i="2"/>
  <c r="AL136" i="2"/>
  <c r="AD136" i="2"/>
  <c r="AF136" i="2"/>
  <c r="AP136" i="2"/>
  <c r="AK136" i="2"/>
  <c r="AO136" i="2"/>
  <c r="AJ136" i="2"/>
  <c r="AN136" i="2"/>
  <c r="AI136" i="2"/>
  <c r="AM136" i="2"/>
  <c r="AL135" i="2"/>
  <c r="AD135" i="2"/>
  <c r="AF135" i="2"/>
  <c r="AP135" i="2"/>
  <c r="AK135" i="2"/>
  <c r="AO135" i="2"/>
  <c r="AJ135" i="2"/>
  <c r="AN135" i="2"/>
  <c r="AI135" i="2"/>
  <c r="AM135" i="2"/>
  <c r="AL134" i="2"/>
  <c r="AD134" i="2"/>
  <c r="AF134" i="2"/>
  <c r="AP134" i="2"/>
  <c r="AK134" i="2"/>
  <c r="AO134" i="2"/>
  <c r="AJ134" i="2"/>
  <c r="AN134" i="2"/>
  <c r="AI134" i="2"/>
  <c r="AM134" i="2"/>
  <c r="AL133" i="2"/>
  <c r="AD133" i="2"/>
  <c r="AF133" i="2"/>
  <c r="AP133" i="2"/>
  <c r="AK133" i="2"/>
  <c r="AO133" i="2"/>
  <c r="AJ133" i="2"/>
  <c r="AN133" i="2"/>
  <c r="AI133" i="2"/>
  <c r="AM133" i="2"/>
  <c r="AL132" i="2"/>
  <c r="AD132" i="2"/>
  <c r="AF132" i="2"/>
  <c r="AP132" i="2"/>
  <c r="AK132" i="2"/>
  <c r="AO132" i="2"/>
  <c r="AJ132" i="2"/>
  <c r="AN132" i="2"/>
  <c r="AI132" i="2"/>
  <c r="AM132" i="2"/>
  <c r="AL131" i="2"/>
  <c r="AD131" i="2"/>
  <c r="AF131" i="2"/>
  <c r="AP131" i="2"/>
  <c r="AK131" i="2"/>
  <c r="AO131" i="2"/>
  <c r="AJ131" i="2"/>
  <c r="AN131" i="2"/>
  <c r="AI131" i="2"/>
  <c r="AM131" i="2"/>
  <c r="AL130" i="2"/>
  <c r="AD130" i="2"/>
  <c r="AF130" i="2"/>
  <c r="AP130" i="2"/>
  <c r="AK130" i="2"/>
  <c r="AO130" i="2"/>
  <c r="AJ130" i="2"/>
  <c r="AN130" i="2"/>
  <c r="AI130" i="2"/>
  <c r="AM130" i="2"/>
  <c r="AL129" i="2"/>
  <c r="AD129" i="2"/>
  <c r="AF129" i="2"/>
  <c r="AP129" i="2"/>
  <c r="AK129" i="2"/>
  <c r="AO129" i="2"/>
  <c r="AJ129" i="2"/>
  <c r="AN129" i="2"/>
  <c r="AI129" i="2"/>
  <c r="AM129" i="2"/>
  <c r="AL128" i="2"/>
  <c r="AD128" i="2"/>
  <c r="AF128" i="2"/>
  <c r="AP128" i="2"/>
  <c r="AK128" i="2"/>
  <c r="AO128" i="2"/>
  <c r="AJ128" i="2"/>
  <c r="AN128" i="2"/>
  <c r="AI128" i="2"/>
  <c r="AM128" i="2"/>
  <c r="AL127" i="2"/>
  <c r="AD127" i="2"/>
  <c r="AF127" i="2"/>
  <c r="AP127" i="2"/>
  <c r="AK127" i="2"/>
  <c r="AO127" i="2"/>
  <c r="AJ127" i="2"/>
  <c r="AN127" i="2"/>
  <c r="AI127" i="2"/>
  <c r="AM127" i="2"/>
  <c r="AL126" i="2"/>
  <c r="AD126" i="2"/>
  <c r="AF126" i="2"/>
  <c r="AP126" i="2"/>
  <c r="AK126" i="2"/>
  <c r="AO126" i="2"/>
  <c r="AJ126" i="2"/>
  <c r="AN126" i="2"/>
  <c r="AI126" i="2"/>
  <c r="AM126" i="2"/>
  <c r="AL125" i="2"/>
  <c r="AD125" i="2"/>
  <c r="AF125" i="2"/>
  <c r="AP125" i="2"/>
  <c r="AK125" i="2"/>
  <c r="AO125" i="2"/>
  <c r="AJ125" i="2"/>
  <c r="AN125" i="2"/>
  <c r="AI125" i="2"/>
  <c r="AM125" i="2"/>
  <c r="AL124" i="2"/>
  <c r="AD124" i="2"/>
  <c r="AF124" i="2"/>
  <c r="AP124" i="2"/>
  <c r="AK124" i="2"/>
  <c r="AO124" i="2"/>
  <c r="AJ124" i="2"/>
  <c r="AN124" i="2"/>
  <c r="AI124" i="2"/>
  <c r="AM124" i="2"/>
  <c r="AL123" i="2"/>
  <c r="AD123" i="2"/>
  <c r="AF123" i="2"/>
  <c r="AP123" i="2"/>
  <c r="AK123" i="2"/>
  <c r="AO123" i="2"/>
  <c r="AJ123" i="2"/>
  <c r="AN123" i="2"/>
  <c r="AI123" i="2"/>
  <c r="AM123" i="2"/>
  <c r="AL122" i="2"/>
  <c r="AD122" i="2"/>
  <c r="AF122" i="2"/>
  <c r="AP122" i="2"/>
  <c r="AK122" i="2"/>
  <c r="AO122" i="2"/>
  <c r="AJ122" i="2"/>
  <c r="AN122" i="2"/>
  <c r="AI122" i="2"/>
  <c r="AM122" i="2"/>
  <c r="AL121" i="2"/>
  <c r="AD121" i="2"/>
  <c r="AF121" i="2"/>
  <c r="AP121" i="2"/>
  <c r="AK121" i="2"/>
  <c r="AO121" i="2"/>
  <c r="AJ121" i="2"/>
  <c r="AN121" i="2"/>
  <c r="AI121" i="2"/>
  <c r="AM121" i="2"/>
  <c r="AL120" i="2"/>
  <c r="AD120" i="2"/>
  <c r="AF120" i="2"/>
  <c r="AP120" i="2"/>
  <c r="AK120" i="2"/>
  <c r="AO120" i="2"/>
  <c r="AJ120" i="2"/>
  <c r="AN120" i="2"/>
  <c r="AI120" i="2"/>
  <c r="AM120" i="2"/>
  <c r="AL119" i="2"/>
  <c r="AD119" i="2"/>
  <c r="AF119" i="2"/>
  <c r="AP119" i="2"/>
  <c r="AK119" i="2"/>
  <c r="AO119" i="2"/>
  <c r="AJ119" i="2"/>
  <c r="AN119" i="2"/>
  <c r="AI119" i="2"/>
  <c r="AM119" i="2"/>
  <c r="AL118" i="2"/>
  <c r="AD118" i="2"/>
  <c r="AF118" i="2"/>
  <c r="AP118" i="2"/>
  <c r="AK118" i="2"/>
  <c r="AO118" i="2"/>
  <c r="AJ118" i="2"/>
  <c r="AN118" i="2"/>
  <c r="AI118" i="2"/>
  <c r="AM118" i="2"/>
  <c r="AL117" i="2"/>
  <c r="AD117" i="2"/>
  <c r="AF117" i="2"/>
  <c r="AP117" i="2"/>
  <c r="AK117" i="2"/>
  <c r="AO117" i="2"/>
  <c r="AJ117" i="2"/>
  <c r="AN117" i="2"/>
  <c r="AI117" i="2"/>
  <c r="AM117" i="2"/>
  <c r="AL116" i="2"/>
  <c r="AD116" i="2"/>
  <c r="AF116" i="2"/>
  <c r="AP116" i="2"/>
  <c r="AK116" i="2"/>
  <c r="AO116" i="2"/>
  <c r="AJ116" i="2"/>
  <c r="AN116" i="2"/>
  <c r="AI116" i="2"/>
  <c r="AM116" i="2"/>
  <c r="AL115" i="2"/>
  <c r="AD115" i="2"/>
  <c r="AF115" i="2"/>
  <c r="AP115" i="2"/>
  <c r="AK115" i="2"/>
  <c r="AO115" i="2"/>
  <c r="AJ115" i="2"/>
  <c r="AN115" i="2"/>
  <c r="AI115" i="2"/>
  <c r="AM115" i="2"/>
  <c r="AL114" i="2"/>
  <c r="AD114" i="2"/>
  <c r="AF114" i="2"/>
  <c r="AP114" i="2"/>
  <c r="AK114" i="2"/>
  <c r="AO114" i="2"/>
  <c r="AJ114" i="2"/>
  <c r="AN114" i="2"/>
  <c r="AI114" i="2"/>
  <c r="AM114" i="2"/>
  <c r="AL113" i="2"/>
  <c r="AD113" i="2"/>
  <c r="AF113" i="2"/>
  <c r="AP113" i="2"/>
  <c r="AK113" i="2"/>
  <c r="AO113" i="2"/>
  <c r="AJ113" i="2"/>
  <c r="AN113" i="2"/>
  <c r="AI113" i="2"/>
  <c r="AM113" i="2"/>
  <c r="AL112" i="2"/>
  <c r="AD112" i="2"/>
  <c r="AF112" i="2"/>
  <c r="AP112" i="2"/>
  <c r="AK112" i="2"/>
  <c r="AO112" i="2"/>
  <c r="AJ112" i="2"/>
  <c r="AN112" i="2"/>
  <c r="AI112" i="2"/>
  <c r="AM112" i="2"/>
  <c r="AL111" i="2"/>
  <c r="AD111" i="2"/>
  <c r="AF111" i="2"/>
  <c r="AP111" i="2"/>
  <c r="AK111" i="2"/>
  <c r="AO111" i="2"/>
  <c r="AJ111" i="2"/>
  <c r="AN111" i="2"/>
  <c r="AI111" i="2"/>
  <c r="AM111" i="2"/>
  <c r="AL110" i="2"/>
  <c r="AD110" i="2"/>
  <c r="AF110" i="2"/>
  <c r="AP110" i="2"/>
  <c r="AK110" i="2"/>
  <c r="AO110" i="2"/>
  <c r="AJ110" i="2"/>
  <c r="AN110" i="2"/>
  <c r="AI110" i="2"/>
  <c r="AM110" i="2"/>
  <c r="AL109" i="2"/>
  <c r="AD109" i="2"/>
  <c r="AF109" i="2"/>
  <c r="AP109" i="2"/>
  <c r="AK109" i="2"/>
  <c r="AO109" i="2"/>
  <c r="AJ109" i="2"/>
  <c r="AN109" i="2"/>
  <c r="AI109" i="2"/>
  <c r="AM109" i="2"/>
  <c r="AL108" i="2"/>
  <c r="AD108" i="2"/>
  <c r="AF108" i="2"/>
  <c r="AP108" i="2"/>
  <c r="AK108" i="2"/>
  <c r="AO108" i="2"/>
  <c r="AJ108" i="2"/>
  <c r="AN108" i="2"/>
  <c r="AI108" i="2"/>
  <c r="AM108" i="2"/>
  <c r="AL107" i="2"/>
  <c r="AD107" i="2"/>
  <c r="AF107" i="2"/>
  <c r="AP107" i="2"/>
  <c r="AK107" i="2"/>
  <c r="AO107" i="2"/>
  <c r="AJ107" i="2"/>
  <c r="AN107" i="2"/>
  <c r="AI107" i="2"/>
  <c r="AM107" i="2"/>
  <c r="AL106" i="2"/>
  <c r="AD106" i="2"/>
  <c r="AF106" i="2"/>
  <c r="AP106" i="2"/>
  <c r="AK106" i="2"/>
  <c r="AO106" i="2"/>
  <c r="AJ106" i="2"/>
  <c r="AN106" i="2"/>
  <c r="AI106" i="2"/>
  <c r="AM106" i="2"/>
  <c r="AL105" i="2"/>
  <c r="AD105" i="2"/>
  <c r="AF105" i="2"/>
  <c r="AP105" i="2"/>
  <c r="AK105" i="2"/>
  <c r="AO105" i="2"/>
  <c r="AJ105" i="2"/>
  <c r="AN105" i="2"/>
  <c r="AI105" i="2"/>
  <c r="AM105" i="2"/>
  <c r="AL104" i="2"/>
  <c r="AD104" i="2"/>
  <c r="AF104" i="2"/>
  <c r="AP104" i="2"/>
  <c r="AK104" i="2"/>
  <c r="AO104" i="2"/>
  <c r="AJ104" i="2"/>
  <c r="AN104" i="2"/>
  <c r="AI104" i="2"/>
  <c r="AM104" i="2"/>
  <c r="AL103" i="2"/>
  <c r="AD103" i="2"/>
  <c r="AF103" i="2"/>
  <c r="AP103" i="2"/>
  <c r="AK103" i="2"/>
  <c r="AO103" i="2"/>
  <c r="AJ103" i="2"/>
  <c r="AN103" i="2"/>
  <c r="AI103" i="2"/>
  <c r="AM103" i="2"/>
  <c r="AL102" i="2"/>
  <c r="AD102" i="2"/>
  <c r="AF102" i="2"/>
  <c r="AP102" i="2"/>
  <c r="AK102" i="2"/>
  <c r="AO102" i="2"/>
  <c r="AJ102" i="2"/>
  <c r="AN102" i="2"/>
  <c r="AI102" i="2"/>
  <c r="AM102" i="2"/>
  <c r="AL101" i="2"/>
  <c r="AD101" i="2"/>
  <c r="AF101" i="2"/>
  <c r="AP101" i="2"/>
  <c r="AK101" i="2"/>
  <c r="AO101" i="2"/>
  <c r="AJ101" i="2"/>
  <c r="AN101" i="2"/>
  <c r="AI101" i="2"/>
  <c r="AM101" i="2"/>
  <c r="AL100" i="2"/>
  <c r="AD100" i="2"/>
  <c r="AF100" i="2"/>
  <c r="AP100" i="2"/>
  <c r="AK100" i="2"/>
  <c r="AO100" i="2"/>
  <c r="AJ100" i="2"/>
  <c r="AN100" i="2"/>
  <c r="AI100" i="2"/>
  <c r="AM100" i="2"/>
  <c r="AL99" i="2"/>
  <c r="AD99" i="2"/>
  <c r="AF99" i="2"/>
  <c r="AP99" i="2"/>
  <c r="AK99" i="2"/>
  <c r="AO99" i="2"/>
  <c r="AJ99" i="2"/>
  <c r="AN99" i="2"/>
  <c r="AI99" i="2"/>
  <c r="AM99" i="2"/>
  <c r="AL98" i="2"/>
  <c r="AD98" i="2"/>
  <c r="AF98" i="2"/>
  <c r="AP98" i="2"/>
  <c r="AK98" i="2"/>
  <c r="AO98" i="2"/>
  <c r="AJ98" i="2"/>
  <c r="AN98" i="2"/>
  <c r="AI98" i="2"/>
  <c r="AM98" i="2"/>
  <c r="AL97" i="2"/>
  <c r="AD97" i="2"/>
  <c r="AF97" i="2"/>
  <c r="AP97" i="2"/>
  <c r="AK97" i="2"/>
  <c r="AO97" i="2"/>
  <c r="AJ97" i="2"/>
  <c r="AN97" i="2"/>
  <c r="AI97" i="2"/>
  <c r="AM97" i="2"/>
  <c r="AL96" i="2"/>
  <c r="AD96" i="2"/>
  <c r="AF96" i="2"/>
  <c r="AP96" i="2"/>
  <c r="AK96" i="2"/>
  <c r="AO96" i="2"/>
  <c r="AJ96" i="2"/>
  <c r="AN96" i="2"/>
  <c r="AI96" i="2"/>
  <c r="AM96" i="2"/>
  <c r="AL95" i="2"/>
  <c r="AD95" i="2"/>
  <c r="AF95" i="2"/>
  <c r="AP95" i="2"/>
  <c r="AK95" i="2"/>
  <c r="AO95" i="2"/>
  <c r="AJ95" i="2"/>
  <c r="AN95" i="2"/>
  <c r="AI95" i="2"/>
  <c r="AM95" i="2"/>
  <c r="AL94" i="2"/>
  <c r="AD94" i="2"/>
  <c r="AF94" i="2"/>
  <c r="AP94" i="2"/>
  <c r="AK94" i="2"/>
  <c r="AO94" i="2"/>
  <c r="AJ94" i="2"/>
  <c r="AN94" i="2"/>
  <c r="AI94" i="2"/>
  <c r="AM94" i="2"/>
  <c r="AL93" i="2"/>
  <c r="AD93" i="2"/>
  <c r="AF93" i="2"/>
  <c r="AP93" i="2"/>
  <c r="AK93" i="2"/>
  <c r="AO93" i="2"/>
  <c r="AJ93" i="2"/>
  <c r="AN93" i="2"/>
  <c r="AI93" i="2"/>
  <c r="AM93" i="2"/>
  <c r="AL92" i="2"/>
  <c r="AD92" i="2"/>
  <c r="AF92" i="2"/>
  <c r="AP92" i="2"/>
  <c r="AK92" i="2"/>
  <c r="AO92" i="2"/>
  <c r="AJ92" i="2"/>
  <c r="AN92" i="2"/>
  <c r="AI92" i="2"/>
  <c r="AM92" i="2"/>
  <c r="AL91" i="2"/>
  <c r="AD91" i="2"/>
  <c r="AF91" i="2"/>
  <c r="AP91" i="2"/>
  <c r="AK91" i="2"/>
  <c r="AO91" i="2"/>
  <c r="AJ91" i="2"/>
  <c r="AN91" i="2"/>
  <c r="AI91" i="2"/>
  <c r="AM91" i="2"/>
  <c r="AL90" i="2"/>
  <c r="AD90" i="2"/>
  <c r="AF90" i="2"/>
  <c r="AP90" i="2"/>
  <c r="AK90" i="2"/>
  <c r="AO90" i="2"/>
  <c r="AJ90" i="2"/>
  <c r="AN90" i="2"/>
  <c r="AI90" i="2"/>
  <c r="AM90" i="2"/>
  <c r="AL89" i="2"/>
  <c r="AD89" i="2"/>
  <c r="AF89" i="2"/>
  <c r="AP89" i="2"/>
  <c r="AK89" i="2"/>
  <c r="AO89" i="2"/>
  <c r="AJ89" i="2"/>
  <c r="AN89" i="2"/>
  <c r="AI89" i="2"/>
  <c r="AM89" i="2"/>
  <c r="AL88" i="2"/>
  <c r="AD88" i="2"/>
  <c r="AF88" i="2"/>
  <c r="AP88" i="2"/>
  <c r="AK88" i="2"/>
  <c r="AO88" i="2"/>
  <c r="AJ88" i="2"/>
  <c r="AN88" i="2"/>
  <c r="AI88" i="2"/>
  <c r="AM88" i="2"/>
  <c r="AL87" i="2"/>
  <c r="AD87" i="2"/>
  <c r="AF87" i="2"/>
  <c r="AP87" i="2"/>
  <c r="AK87" i="2"/>
  <c r="AO87" i="2"/>
  <c r="AJ87" i="2"/>
  <c r="AN87" i="2"/>
  <c r="AI87" i="2"/>
  <c r="AM87" i="2"/>
  <c r="AL86" i="2"/>
  <c r="AD86" i="2"/>
  <c r="AF86" i="2"/>
  <c r="AP86" i="2"/>
  <c r="AK86" i="2"/>
  <c r="AO86" i="2"/>
  <c r="AJ86" i="2"/>
  <c r="AN86" i="2"/>
  <c r="AI86" i="2"/>
  <c r="AM86" i="2"/>
  <c r="AL85" i="2"/>
  <c r="AD85" i="2"/>
  <c r="AF85" i="2"/>
  <c r="AP85" i="2"/>
  <c r="AK85" i="2"/>
  <c r="AO85" i="2"/>
  <c r="AJ85" i="2"/>
  <c r="AN85" i="2"/>
  <c r="AI85" i="2"/>
  <c r="AM85" i="2"/>
  <c r="AL84" i="2"/>
  <c r="AD84" i="2"/>
  <c r="AF84" i="2"/>
  <c r="AP84" i="2"/>
  <c r="AK84" i="2"/>
  <c r="AO84" i="2"/>
  <c r="AJ84" i="2"/>
  <c r="AN84" i="2"/>
  <c r="AI84" i="2"/>
  <c r="AM84" i="2"/>
  <c r="AL83" i="2"/>
  <c r="AD83" i="2"/>
  <c r="AF83" i="2"/>
  <c r="AP83" i="2"/>
  <c r="AK83" i="2"/>
  <c r="AO83" i="2"/>
  <c r="AJ83" i="2"/>
  <c r="AN83" i="2"/>
  <c r="AI83" i="2"/>
  <c r="AM83" i="2"/>
  <c r="AL82" i="2"/>
  <c r="AD82" i="2"/>
  <c r="AF82" i="2"/>
  <c r="AP82" i="2"/>
  <c r="AK82" i="2"/>
  <c r="AO82" i="2"/>
  <c r="AJ82" i="2"/>
  <c r="AN82" i="2"/>
  <c r="AI82" i="2"/>
  <c r="AM82" i="2"/>
  <c r="AL81" i="2"/>
  <c r="AD81" i="2"/>
  <c r="AF81" i="2"/>
  <c r="AP81" i="2"/>
  <c r="AK81" i="2"/>
  <c r="AO81" i="2"/>
  <c r="AJ81" i="2"/>
  <c r="AN81" i="2"/>
  <c r="AI81" i="2"/>
  <c r="AM81" i="2"/>
  <c r="AL80" i="2"/>
  <c r="AD80" i="2"/>
  <c r="AF80" i="2"/>
  <c r="AP80" i="2"/>
  <c r="AK80" i="2"/>
  <c r="AO80" i="2"/>
  <c r="AJ80" i="2"/>
  <c r="AN80" i="2"/>
  <c r="AI80" i="2"/>
  <c r="AM80" i="2"/>
  <c r="AL79" i="2"/>
  <c r="AD79" i="2"/>
  <c r="AF79" i="2"/>
  <c r="AP79" i="2"/>
  <c r="AK79" i="2"/>
  <c r="AO79" i="2"/>
  <c r="AJ79" i="2"/>
  <c r="AN79" i="2"/>
  <c r="AI79" i="2"/>
  <c r="AM79" i="2"/>
  <c r="AL78" i="2"/>
  <c r="AD78" i="2"/>
  <c r="AF78" i="2"/>
  <c r="AP78" i="2"/>
  <c r="AK78" i="2"/>
  <c r="AO78" i="2"/>
  <c r="AJ78" i="2"/>
  <c r="AN78" i="2"/>
  <c r="AI78" i="2"/>
  <c r="AM78" i="2"/>
  <c r="AL77" i="2"/>
  <c r="AD77" i="2"/>
  <c r="AF77" i="2"/>
  <c r="AP77" i="2"/>
  <c r="AK77" i="2"/>
  <c r="AO77" i="2"/>
  <c r="AJ77" i="2"/>
  <c r="AN77" i="2"/>
  <c r="AI77" i="2"/>
  <c r="AM77" i="2"/>
  <c r="AL76" i="2"/>
  <c r="AD76" i="2"/>
  <c r="AF76" i="2"/>
  <c r="AP76" i="2"/>
  <c r="AK76" i="2"/>
  <c r="AO76" i="2"/>
  <c r="AJ76" i="2"/>
  <c r="AN76" i="2"/>
  <c r="AI76" i="2"/>
  <c r="AM76" i="2"/>
  <c r="AL75" i="2"/>
  <c r="AD75" i="2"/>
  <c r="AF75" i="2"/>
  <c r="AP75" i="2"/>
  <c r="AK75" i="2"/>
  <c r="AO75" i="2"/>
  <c r="AJ75" i="2"/>
  <c r="AN75" i="2"/>
  <c r="AI75" i="2"/>
  <c r="AM75" i="2"/>
  <c r="AL74" i="2"/>
  <c r="AD74" i="2"/>
  <c r="AF74" i="2"/>
  <c r="AP74" i="2"/>
  <c r="AK74" i="2"/>
  <c r="AO74" i="2"/>
  <c r="AJ74" i="2"/>
  <c r="AN74" i="2"/>
  <c r="AI74" i="2"/>
  <c r="AM74" i="2"/>
  <c r="AL73" i="2"/>
  <c r="AD73" i="2"/>
  <c r="AF73" i="2"/>
  <c r="AP73" i="2"/>
  <c r="AK73" i="2"/>
  <c r="AO73" i="2"/>
  <c r="AJ73" i="2"/>
  <c r="AN73" i="2"/>
  <c r="AI73" i="2"/>
  <c r="AM73" i="2"/>
  <c r="AL72" i="2"/>
  <c r="AD72" i="2"/>
  <c r="AF72" i="2"/>
  <c r="AP72" i="2"/>
  <c r="AK72" i="2"/>
  <c r="AO72" i="2"/>
  <c r="AJ72" i="2"/>
  <c r="AN72" i="2"/>
  <c r="AI72" i="2"/>
  <c r="AM72" i="2"/>
  <c r="AL71" i="2"/>
  <c r="AD71" i="2"/>
  <c r="AF71" i="2"/>
  <c r="AP71" i="2"/>
  <c r="AK71" i="2"/>
  <c r="AO71" i="2"/>
  <c r="AJ71" i="2"/>
  <c r="AN71" i="2"/>
  <c r="AI71" i="2"/>
  <c r="AM71" i="2"/>
  <c r="AL70" i="2"/>
  <c r="AD70" i="2"/>
  <c r="AF70" i="2"/>
  <c r="AP70" i="2"/>
  <c r="AK70" i="2"/>
  <c r="AO70" i="2"/>
  <c r="AJ70" i="2"/>
  <c r="AN70" i="2"/>
  <c r="AI70" i="2"/>
  <c r="AM70" i="2"/>
  <c r="AL69" i="2"/>
  <c r="AD69" i="2"/>
  <c r="AF69" i="2"/>
  <c r="AP69" i="2"/>
  <c r="AK69" i="2"/>
  <c r="AO69" i="2"/>
  <c r="AJ69" i="2"/>
  <c r="AN69" i="2"/>
  <c r="AI69" i="2"/>
  <c r="AM69" i="2"/>
  <c r="AL68" i="2"/>
  <c r="AD68" i="2"/>
  <c r="AF68" i="2"/>
  <c r="AP68" i="2"/>
  <c r="AK68" i="2"/>
  <c r="AO68" i="2"/>
  <c r="AJ68" i="2"/>
  <c r="AN68" i="2"/>
  <c r="AI68" i="2"/>
  <c r="AM68" i="2"/>
  <c r="AL67" i="2"/>
  <c r="AD67" i="2"/>
  <c r="AF67" i="2"/>
  <c r="AP67" i="2"/>
  <c r="AK67" i="2"/>
  <c r="AO67" i="2"/>
  <c r="AJ67" i="2"/>
  <c r="AN67" i="2"/>
  <c r="AI67" i="2"/>
  <c r="AM67" i="2"/>
  <c r="AL66" i="2"/>
  <c r="AD66" i="2"/>
  <c r="AF66" i="2"/>
  <c r="AP66" i="2"/>
  <c r="AK66" i="2"/>
  <c r="AO66" i="2"/>
  <c r="AJ66" i="2"/>
  <c r="AN66" i="2"/>
  <c r="AI66" i="2"/>
  <c r="AM66" i="2"/>
  <c r="AL65" i="2"/>
  <c r="AD65" i="2"/>
  <c r="AF65" i="2"/>
  <c r="AP65" i="2"/>
  <c r="AK65" i="2"/>
  <c r="AO65" i="2"/>
  <c r="AJ65" i="2"/>
  <c r="AN65" i="2"/>
  <c r="AI65" i="2"/>
  <c r="AM65" i="2"/>
  <c r="AL64" i="2"/>
  <c r="AD64" i="2"/>
  <c r="AF64" i="2"/>
  <c r="AP64" i="2"/>
  <c r="AK64" i="2"/>
  <c r="AO64" i="2"/>
  <c r="AJ64" i="2"/>
  <c r="AN64" i="2"/>
  <c r="AI64" i="2"/>
  <c r="AM64" i="2"/>
  <c r="AL63" i="2"/>
  <c r="AD63" i="2"/>
  <c r="AF63" i="2"/>
  <c r="AP63" i="2"/>
  <c r="AK63" i="2"/>
  <c r="AO63" i="2"/>
  <c r="AJ63" i="2"/>
  <c r="AN63" i="2"/>
  <c r="AI63" i="2"/>
  <c r="AM63" i="2"/>
  <c r="AL62" i="2"/>
  <c r="AD62" i="2"/>
  <c r="AF62" i="2"/>
  <c r="AP62" i="2"/>
  <c r="AK62" i="2"/>
  <c r="AO62" i="2"/>
  <c r="AJ62" i="2"/>
  <c r="AN62" i="2"/>
  <c r="AI62" i="2"/>
  <c r="AM62" i="2"/>
  <c r="AL61" i="2"/>
  <c r="AD61" i="2"/>
  <c r="AF61" i="2"/>
  <c r="AP61" i="2"/>
  <c r="AK61" i="2"/>
  <c r="AO61" i="2"/>
  <c r="AJ61" i="2"/>
  <c r="AN61" i="2"/>
  <c r="AI61" i="2"/>
  <c r="AM61" i="2"/>
  <c r="AL60" i="2"/>
  <c r="AD60" i="2"/>
  <c r="AF60" i="2"/>
  <c r="AP60" i="2"/>
  <c r="AK60" i="2"/>
  <c r="AO60" i="2"/>
  <c r="AJ60" i="2"/>
  <c r="AN60" i="2"/>
  <c r="AI60" i="2"/>
  <c r="AM60" i="2"/>
  <c r="AL59" i="2"/>
  <c r="AD59" i="2"/>
  <c r="AF59" i="2"/>
  <c r="AP59" i="2"/>
  <c r="AK59" i="2"/>
  <c r="AO59" i="2"/>
  <c r="AJ59" i="2"/>
  <c r="AN59" i="2"/>
  <c r="AI59" i="2"/>
  <c r="AM59" i="2"/>
  <c r="AL58" i="2"/>
  <c r="AD58" i="2"/>
  <c r="AF58" i="2"/>
  <c r="AP58" i="2"/>
  <c r="AK58" i="2"/>
  <c r="AO58" i="2"/>
  <c r="AJ58" i="2"/>
  <c r="AN58" i="2"/>
  <c r="AI58" i="2"/>
  <c r="AM58" i="2"/>
  <c r="AL57" i="2"/>
  <c r="AD57" i="2"/>
  <c r="AF57" i="2"/>
  <c r="AP57" i="2"/>
  <c r="AK57" i="2"/>
  <c r="AO57" i="2"/>
  <c r="AJ57" i="2"/>
  <c r="AN57" i="2"/>
  <c r="AI57" i="2"/>
  <c r="AM57" i="2"/>
  <c r="AL56" i="2"/>
  <c r="AD56" i="2"/>
  <c r="AF56" i="2"/>
  <c r="AP56" i="2"/>
  <c r="AK56" i="2"/>
  <c r="AO56" i="2"/>
  <c r="AJ56" i="2"/>
  <c r="AN56" i="2"/>
  <c r="AI56" i="2"/>
  <c r="AM56" i="2"/>
  <c r="AL55" i="2"/>
  <c r="AD55" i="2"/>
  <c r="AF55" i="2"/>
  <c r="AP55" i="2"/>
  <c r="AK55" i="2"/>
  <c r="AO55" i="2"/>
  <c r="AJ55" i="2"/>
  <c r="AN55" i="2"/>
  <c r="AI55" i="2"/>
  <c r="AM55" i="2"/>
  <c r="AL54" i="2"/>
  <c r="AD54" i="2"/>
  <c r="AF54" i="2"/>
  <c r="AP54" i="2"/>
  <c r="AK54" i="2"/>
  <c r="AO54" i="2"/>
  <c r="AJ54" i="2"/>
  <c r="AN54" i="2"/>
  <c r="AI54" i="2"/>
  <c r="AM54" i="2"/>
  <c r="AL53" i="2"/>
  <c r="AD53" i="2"/>
  <c r="AF53" i="2"/>
  <c r="AP53" i="2"/>
  <c r="AK53" i="2"/>
  <c r="AO53" i="2"/>
  <c r="AJ53" i="2"/>
  <c r="AN53" i="2"/>
  <c r="AI53" i="2"/>
  <c r="AM53" i="2"/>
  <c r="AL52" i="2"/>
  <c r="AD52" i="2"/>
  <c r="AF52" i="2"/>
  <c r="AP52" i="2"/>
  <c r="AK52" i="2"/>
  <c r="AO52" i="2"/>
  <c r="AJ52" i="2"/>
  <c r="AN52" i="2"/>
  <c r="AI52" i="2"/>
  <c r="AM52" i="2"/>
  <c r="AL51" i="2"/>
  <c r="AD51" i="2"/>
  <c r="AF51" i="2"/>
  <c r="AP51" i="2"/>
  <c r="AK51" i="2"/>
  <c r="AO51" i="2"/>
  <c r="AJ51" i="2"/>
  <c r="AN51" i="2"/>
  <c r="AI51" i="2"/>
  <c r="AM51" i="2"/>
  <c r="AL50" i="2"/>
  <c r="AD50" i="2"/>
  <c r="AF50" i="2"/>
  <c r="AP50" i="2"/>
  <c r="AK50" i="2"/>
  <c r="AO50" i="2"/>
  <c r="AJ50" i="2"/>
  <c r="AN50" i="2"/>
  <c r="AI50" i="2"/>
  <c r="AM50" i="2"/>
  <c r="AL49" i="2"/>
  <c r="AD49" i="2"/>
  <c r="AF49" i="2"/>
  <c r="AP49" i="2"/>
  <c r="AK49" i="2"/>
  <c r="AO49" i="2"/>
  <c r="AJ49" i="2"/>
  <c r="AN49" i="2"/>
  <c r="AI49" i="2"/>
  <c r="AM49" i="2"/>
  <c r="AL48" i="2"/>
  <c r="AD48" i="2"/>
  <c r="AF48" i="2"/>
  <c r="AP48" i="2"/>
  <c r="AK48" i="2"/>
  <c r="AO48" i="2"/>
  <c r="AJ48" i="2"/>
  <c r="AN48" i="2"/>
  <c r="AI48" i="2"/>
  <c r="AM48" i="2"/>
  <c r="AL47" i="2"/>
  <c r="AD47" i="2"/>
  <c r="AF47" i="2"/>
  <c r="AP47" i="2"/>
  <c r="AK47" i="2"/>
  <c r="AO47" i="2"/>
  <c r="AJ47" i="2"/>
  <c r="AN47" i="2"/>
  <c r="AI47" i="2"/>
  <c r="AM47" i="2"/>
  <c r="AL46" i="2"/>
  <c r="AD46" i="2"/>
  <c r="AF46" i="2"/>
  <c r="AP46" i="2"/>
  <c r="AK46" i="2"/>
  <c r="AO46" i="2"/>
  <c r="AJ46" i="2"/>
  <c r="AN46" i="2"/>
  <c r="AI46" i="2"/>
  <c r="AM46" i="2"/>
  <c r="AL45" i="2"/>
  <c r="AD45" i="2"/>
  <c r="AF45" i="2"/>
  <c r="AP45" i="2"/>
  <c r="AK45" i="2"/>
  <c r="AO45" i="2"/>
  <c r="AJ45" i="2"/>
  <c r="AN45" i="2"/>
  <c r="AI45" i="2"/>
  <c r="AM45" i="2"/>
  <c r="AL44" i="2"/>
  <c r="AD44" i="2"/>
  <c r="AF44" i="2"/>
  <c r="AP44" i="2"/>
  <c r="AK44" i="2"/>
  <c r="AO44" i="2"/>
  <c r="AJ44" i="2"/>
  <c r="AN44" i="2"/>
  <c r="AI44" i="2"/>
  <c r="AM44" i="2"/>
  <c r="AL43" i="2"/>
  <c r="AD43" i="2"/>
  <c r="AF43" i="2"/>
  <c r="AP43" i="2"/>
  <c r="AK43" i="2"/>
  <c r="AO43" i="2"/>
  <c r="AJ43" i="2"/>
  <c r="AN43" i="2"/>
  <c r="AI43" i="2"/>
  <c r="AM43" i="2"/>
  <c r="AL42" i="2"/>
  <c r="AD42" i="2"/>
  <c r="AF42" i="2"/>
  <c r="AP42" i="2"/>
  <c r="AK42" i="2"/>
  <c r="AO42" i="2"/>
  <c r="AJ42" i="2"/>
  <c r="AN42" i="2"/>
  <c r="AI42" i="2"/>
  <c r="AM42" i="2"/>
  <c r="AL41" i="2"/>
  <c r="AD41" i="2"/>
  <c r="AF41" i="2"/>
  <c r="AP41" i="2"/>
  <c r="AK41" i="2"/>
  <c r="AO41" i="2"/>
  <c r="AJ41" i="2"/>
  <c r="AN41" i="2"/>
  <c r="AI41" i="2"/>
  <c r="AM41" i="2"/>
  <c r="AL40" i="2"/>
  <c r="AD40" i="2"/>
  <c r="AF40" i="2"/>
  <c r="AP40" i="2"/>
  <c r="AK40" i="2"/>
  <c r="AO40" i="2"/>
  <c r="AJ40" i="2"/>
  <c r="AN40" i="2"/>
  <c r="AI40" i="2"/>
  <c r="AM40" i="2"/>
  <c r="AL39" i="2"/>
  <c r="AD39" i="2"/>
  <c r="AF39" i="2"/>
  <c r="AP39" i="2"/>
  <c r="AK39" i="2"/>
  <c r="AO39" i="2"/>
  <c r="AJ39" i="2"/>
  <c r="AN39" i="2"/>
  <c r="AI39" i="2"/>
  <c r="AM39" i="2"/>
  <c r="AL38" i="2"/>
  <c r="AD38" i="2"/>
  <c r="AF38" i="2"/>
  <c r="AP38" i="2"/>
  <c r="AK38" i="2"/>
  <c r="AO38" i="2"/>
  <c r="AJ38" i="2"/>
  <c r="AN38" i="2"/>
  <c r="AI38" i="2"/>
  <c r="AM38" i="2"/>
  <c r="AL37" i="2"/>
  <c r="AD37" i="2"/>
  <c r="AF37" i="2"/>
  <c r="AP37" i="2"/>
  <c r="AK37" i="2"/>
  <c r="AO37" i="2"/>
  <c r="AJ37" i="2"/>
  <c r="AN37" i="2"/>
  <c r="AI37" i="2"/>
  <c r="AM37" i="2"/>
  <c r="AL36" i="2"/>
  <c r="AD36" i="2"/>
  <c r="AF36" i="2"/>
  <c r="AP36" i="2"/>
  <c r="AK36" i="2"/>
  <c r="AO36" i="2"/>
  <c r="AJ36" i="2"/>
  <c r="AN36" i="2"/>
  <c r="AI36" i="2"/>
  <c r="AM36" i="2"/>
  <c r="AL35" i="2"/>
  <c r="AD35" i="2"/>
  <c r="AF35" i="2"/>
  <c r="AP35" i="2"/>
  <c r="AK35" i="2"/>
  <c r="AO35" i="2"/>
  <c r="AJ35" i="2"/>
  <c r="AN35" i="2"/>
  <c r="AI35" i="2"/>
  <c r="AM35" i="2"/>
  <c r="AL34" i="2"/>
  <c r="AD34" i="2"/>
  <c r="AF34" i="2"/>
  <c r="AP34" i="2"/>
  <c r="AK34" i="2"/>
  <c r="AO34" i="2"/>
  <c r="AJ34" i="2"/>
  <c r="AN34" i="2"/>
  <c r="AI34" i="2"/>
  <c r="AM34" i="2"/>
  <c r="AL33" i="2"/>
  <c r="AD33" i="2"/>
  <c r="AF33" i="2"/>
  <c r="AP33" i="2"/>
  <c r="AK33" i="2"/>
  <c r="AO33" i="2"/>
  <c r="AJ33" i="2"/>
  <c r="AN33" i="2"/>
  <c r="AI33" i="2"/>
  <c r="AM33" i="2"/>
  <c r="AL32" i="2"/>
  <c r="AD32" i="2"/>
  <c r="AF32" i="2"/>
  <c r="AP32" i="2"/>
  <c r="AK32" i="2"/>
  <c r="AO32" i="2"/>
  <c r="AJ32" i="2"/>
  <c r="AN32" i="2"/>
  <c r="AI32" i="2"/>
  <c r="AM32" i="2"/>
  <c r="AL31" i="2"/>
  <c r="AD31" i="2"/>
  <c r="AF31" i="2"/>
  <c r="AP31" i="2"/>
  <c r="AK31" i="2"/>
  <c r="AO31" i="2"/>
  <c r="AJ31" i="2"/>
  <c r="AN31" i="2"/>
  <c r="AI31" i="2"/>
  <c r="AM31" i="2"/>
  <c r="AL30" i="2"/>
  <c r="AD30" i="2"/>
  <c r="AF30" i="2"/>
  <c r="AP30" i="2"/>
  <c r="AK30" i="2"/>
  <c r="AO30" i="2"/>
  <c r="AJ30" i="2"/>
  <c r="AN30" i="2"/>
  <c r="AI30" i="2"/>
  <c r="AM30" i="2"/>
  <c r="AL29" i="2"/>
  <c r="AD29" i="2"/>
  <c r="AF29" i="2"/>
  <c r="AP29" i="2"/>
  <c r="AK29" i="2"/>
  <c r="AO29" i="2"/>
  <c r="AJ29" i="2"/>
  <c r="AN29" i="2"/>
  <c r="AI29" i="2"/>
  <c r="AM29" i="2"/>
  <c r="AL28" i="2"/>
  <c r="AD28" i="2"/>
  <c r="AF28" i="2"/>
  <c r="AP28" i="2"/>
  <c r="AK28" i="2"/>
  <c r="AO28" i="2"/>
  <c r="AJ28" i="2"/>
  <c r="AN28" i="2"/>
  <c r="AI28" i="2"/>
  <c r="AM28" i="2"/>
  <c r="AL27" i="2"/>
  <c r="AD27" i="2"/>
  <c r="AF27" i="2"/>
  <c r="AP27" i="2"/>
  <c r="AK27" i="2"/>
  <c r="AO27" i="2"/>
  <c r="AJ27" i="2"/>
  <c r="AN27" i="2"/>
  <c r="AI27" i="2"/>
  <c r="AM27" i="2"/>
  <c r="AL26" i="2"/>
  <c r="AD26" i="2"/>
  <c r="AF26" i="2"/>
  <c r="AP26" i="2"/>
  <c r="AK26" i="2"/>
  <c r="AO26" i="2"/>
  <c r="AJ26" i="2"/>
  <c r="AN26" i="2"/>
  <c r="AI26" i="2"/>
  <c r="AM26" i="2"/>
  <c r="AL25" i="2"/>
  <c r="AD25" i="2"/>
  <c r="AF25" i="2"/>
  <c r="AP25" i="2"/>
  <c r="AK25" i="2"/>
  <c r="AO25" i="2"/>
  <c r="AJ25" i="2"/>
  <c r="AN25" i="2"/>
  <c r="AI25" i="2"/>
  <c r="AM25" i="2"/>
  <c r="AL24" i="2"/>
  <c r="AD24" i="2"/>
  <c r="AF24" i="2"/>
  <c r="AP24" i="2"/>
  <c r="AK24" i="2"/>
  <c r="AO24" i="2"/>
  <c r="AJ24" i="2"/>
  <c r="AN24" i="2"/>
  <c r="AI24" i="2"/>
  <c r="AM24" i="2"/>
  <c r="AL23" i="2"/>
  <c r="AD23" i="2"/>
  <c r="AF23" i="2"/>
  <c r="AP23" i="2"/>
  <c r="AK23" i="2"/>
  <c r="AO23" i="2"/>
  <c r="AJ23" i="2"/>
  <c r="AN23" i="2"/>
  <c r="AI23" i="2"/>
  <c r="AM23" i="2"/>
  <c r="AL22" i="2"/>
  <c r="AD22" i="2"/>
  <c r="AF22" i="2"/>
  <c r="AP22" i="2"/>
  <c r="AK22" i="2"/>
  <c r="AO22" i="2"/>
  <c r="AN22" i="2"/>
  <c r="AI22" i="2"/>
  <c r="AM22" i="2"/>
  <c r="AL21" i="2"/>
  <c r="AD21" i="2"/>
  <c r="AF21" i="2"/>
  <c r="AP21" i="2"/>
  <c r="AK21" i="2"/>
  <c r="AO21" i="2"/>
  <c r="AJ21" i="2"/>
  <c r="AN21" i="2"/>
  <c r="AI21" i="2"/>
  <c r="AM21" i="2"/>
  <c r="AL20" i="2"/>
  <c r="AD20" i="2"/>
  <c r="AF20" i="2"/>
  <c r="AP20" i="2"/>
  <c r="AK20" i="2"/>
  <c r="AO20" i="2"/>
  <c r="AJ20" i="2"/>
  <c r="AN20" i="2"/>
  <c r="AI20" i="2"/>
  <c r="AM20" i="2"/>
  <c r="AD19" i="2"/>
  <c r="AF19" i="2"/>
  <c r="AP19" i="2"/>
  <c r="AK19" i="2"/>
  <c r="AO19" i="2"/>
  <c r="AN19" i="2"/>
  <c r="AI19" i="2"/>
  <c r="AM19" i="2"/>
  <c r="AL18" i="2"/>
  <c r="AD18" i="2"/>
  <c r="AF18" i="2"/>
  <c r="AP18" i="2"/>
  <c r="AO18" i="2"/>
  <c r="AJ18" i="2"/>
  <c r="AN18" i="2"/>
  <c r="AI18" i="2"/>
  <c r="AM18" i="2"/>
  <c r="AL17" i="2"/>
  <c r="AD17" i="2"/>
  <c r="AF17" i="2"/>
  <c r="AP17" i="2"/>
  <c r="AK17" i="2"/>
  <c r="AO17" i="2"/>
  <c r="AJ17" i="2"/>
  <c r="AN17" i="2"/>
  <c r="AI17" i="2"/>
  <c r="AM17" i="2"/>
  <c r="AL16" i="2"/>
  <c r="AD16" i="2"/>
  <c r="AF16" i="2"/>
  <c r="AP16" i="2"/>
  <c r="AK16" i="2"/>
  <c r="AO16" i="2"/>
  <c r="AJ16" i="2"/>
  <c r="AN16" i="2"/>
  <c r="AM16" i="2"/>
  <c r="AL15" i="2"/>
  <c r="AD15" i="2"/>
  <c r="AF15" i="2"/>
  <c r="AP15" i="2"/>
  <c r="AK15" i="2"/>
  <c r="AO15" i="2"/>
  <c r="AJ15" i="2"/>
  <c r="AN15" i="2"/>
  <c r="AI15" i="2"/>
  <c r="AM15" i="2"/>
  <c r="AD14" i="2"/>
  <c r="AF14" i="2"/>
  <c r="AP14" i="2"/>
  <c r="AO14" i="2"/>
  <c r="AJ14" i="2"/>
  <c r="AN14" i="2"/>
  <c r="AI14" i="2"/>
  <c r="AM14" i="2"/>
  <c r="AL13" i="2"/>
  <c r="AD13" i="2"/>
  <c r="AF13" i="2"/>
  <c r="AP13" i="2"/>
  <c r="AK13" i="2"/>
  <c r="AO13" i="2"/>
  <c r="AJ13" i="2"/>
  <c r="AN13" i="2"/>
  <c r="AI13" i="2"/>
  <c r="AM13" i="2"/>
  <c r="AL12" i="2"/>
  <c r="AD12" i="2"/>
  <c r="AF12" i="2"/>
  <c r="AP12" i="2"/>
  <c r="AK12" i="2"/>
  <c r="AO12" i="2"/>
  <c r="AJ12" i="2"/>
  <c r="AN12" i="2"/>
  <c r="AI12" i="2"/>
  <c r="AM12" i="2"/>
  <c r="AL11" i="2"/>
  <c r="AD11" i="2"/>
  <c r="AF11" i="2"/>
  <c r="AP11" i="2"/>
  <c r="AK11" i="2"/>
  <c r="AO11" i="2"/>
  <c r="AJ11" i="2"/>
  <c r="AN11" i="2"/>
  <c r="AI11" i="2"/>
  <c r="AM11" i="2"/>
  <c r="AL10" i="2"/>
  <c r="AD10" i="2"/>
  <c r="AP10" i="2"/>
  <c r="AK10" i="2"/>
  <c r="AO10" i="2"/>
  <c r="AJ10" i="2"/>
  <c r="AN10" i="2"/>
  <c r="AI10" i="2"/>
  <c r="AL9" i="2"/>
  <c r="AK9" i="2"/>
  <c r="AO9" i="2"/>
  <c r="AJ9" i="2"/>
  <c r="AN9" i="2"/>
  <c r="AM9" i="2"/>
  <c r="AL8" i="2"/>
  <c r="AD8" i="2"/>
  <c r="AF8" i="2"/>
  <c r="AP8" i="2"/>
  <c r="AK8" i="2"/>
  <c r="AO8" i="2"/>
  <c r="AN8" i="2"/>
  <c r="AM8" i="2"/>
  <c r="AL7" i="2"/>
  <c r="AD7" i="2"/>
  <c r="AF7" i="2"/>
  <c r="AP7" i="2"/>
  <c r="AK7" i="2"/>
  <c r="AO7" i="2"/>
  <c r="AN7" i="2"/>
  <c r="AI7" i="2"/>
  <c r="AL6" i="2"/>
  <c r="AD6" i="2"/>
  <c r="AF6" i="2"/>
  <c r="AP6" i="2"/>
  <c r="AK6" i="2"/>
  <c r="AO6" i="2"/>
  <c r="AJ6" i="2"/>
  <c r="AN6" i="2"/>
  <c r="AL5" i="2"/>
  <c r="AD5" i="2"/>
  <c r="AP5" i="2"/>
  <c r="AK5" i="2"/>
  <c r="AO5" i="2"/>
  <c r="AJ5" i="2"/>
  <c r="AN5" i="2"/>
  <c r="AI5" i="2"/>
  <c r="AK4" i="2"/>
  <c r="AJ4" i="2"/>
  <c r="AP4" i="2"/>
  <c r="AO4" i="2"/>
  <c r="AN4" i="2"/>
  <c r="AM4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8" i="2"/>
  <c r="AH7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Y247" i="2"/>
  <c r="Z247" i="2"/>
  <c r="W247" i="2"/>
  <c r="V247" i="2"/>
  <c r="AA247" i="2"/>
  <c r="AB247" i="2"/>
  <c r="AC247" i="2"/>
  <c r="X247" i="2"/>
  <c r="Y246" i="2"/>
  <c r="Z246" i="2"/>
  <c r="W246" i="2"/>
  <c r="V246" i="2"/>
  <c r="AA246" i="2"/>
  <c r="AB246" i="2"/>
  <c r="AC246" i="2"/>
  <c r="X246" i="2"/>
  <c r="Y245" i="2"/>
  <c r="Z245" i="2"/>
  <c r="W245" i="2"/>
  <c r="V245" i="2"/>
  <c r="AA245" i="2"/>
  <c r="AB245" i="2"/>
  <c r="AC245" i="2"/>
  <c r="X245" i="2"/>
  <c r="Y244" i="2"/>
  <c r="Z244" i="2"/>
  <c r="W244" i="2"/>
  <c r="V244" i="2"/>
  <c r="AA244" i="2"/>
  <c r="AB244" i="2"/>
  <c r="AC244" i="2"/>
  <c r="X244" i="2"/>
  <c r="Y243" i="2"/>
  <c r="Z243" i="2"/>
  <c r="W243" i="2"/>
  <c r="V243" i="2"/>
  <c r="AA243" i="2"/>
  <c r="AB243" i="2"/>
  <c r="AC243" i="2"/>
  <c r="X243" i="2"/>
  <c r="Y242" i="2"/>
  <c r="Z242" i="2"/>
  <c r="W242" i="2"/>
  <c r="V242" i="2"/>
  <c r="AA242" i="2"/>
  <c r="AB242" i="2"/>
  <c r="AC242" i="2"/>
  <c r="X242" i="2"/>
  <c r="Y241" i="2"/>
  <c r="Z241" i="2"/>
  <c r="W241" i="2"/>
  <c r="V241" i="2"/>
  <c r="AA241" i="2"/>
  <c r="AB241" i="2"/>
  <c r="AC241" i="2"/>
  <c r="X241" i="2"/>
  <c r="Y240" i="2"/>
  <c r="Z240" i="2"/>
  <c r="W240" i="2"/>
  <c r="V240" i="2"/>
  <c r="AA240" i="2"/>
  <c r="AB240" i="2"/>
  <c r="AC240" i="2"/>
  <c r="X240" i="2"/>
  <c r="Y239" i="2"/>
  <c r="Z239" i="2"/>
  <c r="W239" i="2"/>
  <c r="V239" i="2"/>
  <c r="AA239" i="2"/>
  <c r="AB239" i="2"/>
  <c r="AC239" i="2"/>
  <c r="X239" i="2"/>
  <c r="Y238" i="2"/>
  <c r="Z238" i="2"/>
  <c r="W238" i="2"/>
  <c r="V238" i="2"/>
  <c r="AA238" i="2"/>
  <c r="AB238" i="2"/>
  <c r="AC238" i="2"/>
  <c r="X238" i="2"/>
  <c r="Y237" i="2"/>
  <c r="Z237" i="2"/>
  <c r="W237" i="2"/>
  <c r="V237" i="2"/>
  <c r="AA237" i="2"/>
  <c r="AB237" i="2"/>
  <c r="AC237" i="2"/>
  <c r="X237" i="2"/>
  <c r="Y236" i="2"/>
  <c r="Z236" i="2"/>
  <c r="W236" i="2"/>
  <c r="V236" i="2"/>
  <c r="AA236" i="2"/>
  <c r="AB236" i="2"/>
  <c r="AC236" i="2"/>
  <c r="X236" i="2"/>
  <c r="Y235" i="2"/>
  <c r="Z235" i="2"/>
  <c r="W235" i="2"/>
  <c r="V235" i="2"/>
  <c r="AA235" i="2"/>
  <c r="AB235" i="2"/>
  <c r="AC235" i="2"/>
  <c r="X235" i="2"/>
  <c r="Y234" i="2"/>
  <c r="Z234" i="2"/>
  <c r="W234" i="2"/>
  <c r="V234" i="2"/>
  <c r="AA234" i="2"/>
  <c r="AB234" i="2"/>
  <c r="AC234" i="2"/>
  <c r="X234" i="2"/>
  <c r="Y233" i="2"/>
  <c r="Z233" i="2"/>
  <c r="W233" i="2"/>
  <c r="V233" i="2"/>
  <c r="AA233" i="2"/>
  <c r="AB233" i="2"/>
  <c r="AC233" i="2"/>
  <c r="X233" i="2"/>
  <c r="Y232" i="2"/>
  <c r="Z232" i="2"/>
  <c r="W232" i="2"/>
  <c r="V232" i="2"/>
  <c r="AA232" i="2"/>
  <c r="AB232" i="2"/>
  <c r="AC232" i="2"/>
  <c r="X232" i="2"/>
  <c r="Y231" i="2"/>
  <c r="Z231" i="2"/>
  <c r="W231" i="2"/>
  <c r="V231" i="2"/>
  <c r="AA231" i="2"/>
  <c r="AB231" i="2"/>
  <c r="AC231" i="2"/>
  <c r="X231" i="2"/>
  <c r="Y230" i="2"/>
  <c r="Z230" i="2"/>
  <c r="W230" i="2"/>
  <c r="V230" i="2"/>
  <c r="AA230" i="2"/>
  <c r="AB230" i="2"/>
  <c r="AC230" i="2"/>
  <c r="X230" i="2"/>
  <c r="Y229" i="2"/>
  <c r="Z229" i="2"/>
  <c r="W229" i="2"/>
  <c r="V229" i="2"/>
  <c r="AA229" i="2"/>
  <c r="AB229" i="2"/>
  <c r="AC229" i="2"/>
  <c r="X229" i="2"/>
  <c r="Y228" i="2"/>
  <c r="Z228" i="2"/>
  <c r="W228" i="2"/>
  <c r="V228" i="2"/>
  <c r="AA228" i="2"/>
  <c r="AB228" i="2"/>
  <c r="AC228" i="2"/>
  <c r="X228" i="2"/>
  <c r="Y227" i="2"/>
  <c r="Z227" i="2"/>
  <c r="W227" i="2"/>
  <c r="V227" i="2"/>
  <c r="AA227" i="2"/>
  <c r="AB227" i="2"/>
  <c r="AC227" i="2"/>
  <c r="X227" i="2"/>
  <c r="Y226" i="2"/>
  <c r="Z226" i="2"/>
  <c r="W226" i="2"/>
  <c r="V226" i="2"/>
  <c r="AA226" i="2"/>
  <c r="AB226" i="2"/>
  <c r="AC226" i="2"/>
  <c r="X226" i="2"/>
  <c r="Y225" i="2"/>
  <c r="Z225" i="2"/>
  <c r="W225" i="2"/>
  <c r="V225" i="2"/>
  <c r="AA225" i="2"/>
  <c r="AB225" i="2"/>
  <c r="AC225" i="2"/>
  <c r="X225" i="2"/>
  <c r="Y224" i="2"/>
  <c r="Z224" i="2"/>
  <c r="W224" i="2"/>
  <c r="V224" i="2"/>
  <c r="AA224" i="2"/>
  <c r="AB224" i="2"/>
  <c r="AC224" i="2"/>
  <c r="X224" i="2"/>
  <c r="Y223" i="2"/>
  <c r="Z223" i="2"/>
  <c r="W223" i="2"/>
  <c r="V223" i="2"/>
  <c r="AA223" i="2"/>
  <c r="AB223" i="2"/>
  <c r="AC223" i="2"/>
  <c r="X223" i="2"/>
  <c r="Y222" i="2"/>
  <c r="Z222" i="2"/>
  <c r="W222" i="2"/>
  <c r="V222" i="2"/>
  <c r="AA222" i="2"/>
  <c r="AB222" i="2"/>
  <c r="AC222" i="2"/>
  <c r="X222" i="2"/>
  <c r="Y221" i="2"/>
  <c r="Z221" i="2"/>
  <c r="W221" i="2"/>
  <c r="V221" i="2"/>
  <c r="AA221" i="2"/>
  <c r="AB221" i="2"/>
  <c r="AC221" i="2"/>
  <c r="X221" i="2"/>
  <c r="Y220" i="2"/>
  <c r="Z220" i="2"/>
  <c r="W220" i="2"/>
  <c r="V220" i="2"/>
  <c r="AA220" i="2"/>
  <c r="AB220" i="2"/>
  <c r="AC220" i="2"/>
  <c r="X220" i="2"/>
  <c r="Y219" i="2"/>
  <c r="Z219" i="2"/>
  <c r="W219" i="2"/>
  <c r="V219" i="2"/>
  <c r="AA219" i="2"/>
  <c r="AB219" i="2"/>
  <c r="AC219" i="2"/>
  <c r="X219" i="2"/>
  <c r="Y218" i="2"/>
  <c r="Z218" i="2"/>
  <c r="W218" i="2"/>
  <c r="V218" i="2"/>
  <c r="AA218" i="2"/>
  <c r="AB218" i="2"/>
  <c r="AC218" i="2"/>
  <c r="X218" i="2"/>
  <c r="Y217" i="2"/>
  <c r="Z217" i="2"/>
  <c r="W217" i="2"/>
  <c r="V217" i="2"/>
  <c r="AA217" i="2"/>
  <c r="AB217" i="2"/>
  <c r="AC217" i="2"/>
  <c r="X217" i="2"/>
  <c r="Y216" i="2"/>
  <c r="Z216" i="2"/>
  <c r="W216" i="2"/>
  <c r="V216" i="2"/>
  <c r="AA216" i="2"/>
  <c r="AB216" i="2"/>
  <c r="AC216" i="2"/>
  <c r="X216" i="2"/>
  <c r="Y215" i="2"/>
  <c r="Z215" i="2"/>
  <c r="W215" i="2"/>
  <c r="V215" i="2"/>
  <c r="AA215" i="2"/>
  <c r="AB215" i="2"/>
  <c r="AC215" i="2"/>
  <c r="X215" i="2"/>
  <c r="Y214" i="2"/>
  <c r="Z214" i="2"/>
  <c r="W214" i="2"/>
  <c r="V214" i="2"/>
  <c r="AA214" i="2"/>
  <c r="AB214" i="2"/>
  <c r="AC214" i="2"/>
  <c r="X214" i="2"/>
  <c r="Y213" i="2"/>
  <c r="Z213" i="2"/>
  <c r="W213" i="2"/>
  <c r="V213" i="2"/>
  <c r="AA213" i="2"/>
  <c r="AB213" i="2"/>
  <c r="AC213" i="2"/>
  <c r="X213" i="2"/>
  <c r="Y212" i="2"/>
  <c r="Z212" i="2"/>
  <c r="W212" i="2"/>
  <c r="V212" i="2"/>
  <c r="AA212" i="2"/>
  <c r="AB212" i="2"/>
  <c r="AC212" i="2"/>
  <c r="X212" i="2"/>
  <c r="Y211" i="2"/>
  <c r="Z211" i="2"/>
  <c r="W211" i="2"/>
  <c r="V211" i="2"/>
  <c r="AA211" i="2"/>
  <c r="AB211" i="2"/>
  <c r="AC211" i="2"/>
  <c r="X211" i="2"/>
  <c r="Y210" i="2"/>
  <c r="Z210" i="2"/>
  <c r="W210" i="2"/>
  <c r="V210" i="2"/>
  <c r="AA210" i="2"/>
  <c r="AB210" i="2"/>
  <c r="AC210" i="2"/>
  <c r="X210" i="2"/>
  <c r="Y209" i="2"/>
  <c r="Z209" i="2"/>
  <c r="W209" i="2"/>
  <c r="V209" i="2"/>
  <c r="AA209" i="2"/>
  <c r="AB209" i="2"/>
  <c r="AC209" i="2"/>
  <c r="X209" i="2"/>
  <c r="Y208" i="2"/>
  <c r="Z208" i="2"/>
  <c r="W208" i="2"/>
  <c r="V208" i="2"/>
  <c r="AA208" i="2"/>
  <c r="AB208" i="2"/>
  <c r="AC208" i="2"/>
  <c r="X208" i="2"/>
  <c r="Y207" i="2"/>
  <c r="Z207" i="2"/>
  <c r="W207" i="2"/>
  <c r="V207" i="2"/>
  <c r="AA207" i="2"/>
  <c r="AB207" i="2"/>
  <c r="AC207" i="2"/>
  <c r="X207" i="2"/>
  <c r="Y206" i="2"/>
  <c r="Z206" i="2"/>
  <c r="W206" i="2"/>
  <c r="V206" i="2"/>
  <c r="AA206" i="2"/>
  <c r="AB206" i="2"/>
  <c r="AC206" i="2"/>
  <c r="X206" i="2"/>
  <c r="Y205" i="2"/>
  <c r="Z205" i="2"/>
  <c r="W205" i="2"/>
  <c r="V205" i="2"/>
  <c r="AA205" i="2"/>
  <c r="AB205" i="2"/>
  <c r="AC205" i="2"/>
  <c r="X205" i="2"/>
  <c r="Y204" i="2"/>
  <c r="Z204" i="2"/>
  <c r="W204" i="2"/>
  <c r="V204" i="2"/>
  <c r="AA204" i="2"/>
  <c r="AB204" i="2"/>
  <c r="AC204" i="2"/>
  <c r="X204" i="2"/>
  <c r="Y203" i="2"/>
  <c r="Z203" i="2"/>
  <c r="W203" i="2"/>
  <c r="V203" i="2"/>
  <c r="AA203" i="2"/>
  <c r="AB203" i="2"/>
  <c r="AC203" i="2"/>
  <c r="X203" i="2"/>
  <c r="Y202" i="2"/>
  <c r="Z202" i="2"/>
  <c r="W202" i="2"/>
  <c r="V202" i="2"/>
  <c r="AA202" i="2"/>
  <c r="AB202" i="2"/>
  <c r="AC202" i="2"/>
  <c r="X202" i="2"/>
  <c r="Y201" i="2"/>
  <c r="Z201" i="2"/>
  <c r="W201" i="2"/>
  <c r="V201" i="2"/>
  <c r="AA201" i="2"/>
  <c r="AB201" i="2"/>
  <c r="AC201" i="2"/>
  <c r="X201" i="2"/>
  <c r="Y200" i="2"/>
  <c r="Z200" i="2"/>
  <c r="W200" i="2"/>
  <c r="V200" i="2"/>
  <c r="AA200" i="2"/>
  <c r="AB200" i="2"/>
  <c r="AC200" i="2"/>
  <c r="X200" i="2"/>
  <c r="Y199" i="2"/>
  <c r="Z199" i="2"/>
  <c r="W199" i="2"/>
  <c r="V199" i="2"/>
  <c r="AA199" i="2"/>
  <c r="AB199" i="2"/>
  <c r="AC199" i="2"/>
  <c r="X199" i="2"/>
  <c r="Y198" i="2"/>
  <c r="Z198" i="2"/>
  <c r="W198" i="2"/>
  <c r="V198" i="2"/>
  <c r="AA198" i="2"/>
  <c r="AB198" i="2"/>
  <c r="AC198" i="2"/>
  <c r="X198" i="2"/>
  <c r="Y197" i="2"/>
  <c r="Z197" i="2"/>
  <c r="W197" i="2"/>
  <c r="V197" i="2"/>
  <c r="AA197" i="2"/>
  <c r="AB197" i="2"/>
  <c r="AC197" i="2"/>
  <c r="X197" i="2"/>
  <c r="Y196" i="2"/>
  <c r="Z196" i="2"/>
  <c r="W196" i="2"/>
  <c r="V196" i="2"/>
  <c r="AA196" i="2"/>
  <c r="AB196" i="2"/>
  <c r="AC196" i="2"/>
  <c r="X196" i="2"/>
  <c r="Y195" i="2"/>
  <c r="Z195" i="2"/>
  <c r="W195" i="2"/>
  <c r="V195" i="2"/>
  <c r="AA195" i="2"/>
  <c r="AB195" i="2"/>
  <c r="AC195" i="2"/>
  <c r="X195" i="2"/>
  <c r="Y194" i="2"/>
  <c r="Z194" i="2"/>
  <c r="W194" i="2"/>
  <c r="V194" i="2"/>
  <c r="AA194" i="2"/>
  <c r="AB194" i="2"/>
  <c r="AC194" i="2"/>
  <c r="X194" i="2"/>
  <c r="Y193" i="2"/>
  <c r="Z193" i="2"/>
  <c r="W193" i="2"/>
  <c r="V193" i="2"/>
  <c r="AA193" i="2"/>
  <c r="AB193" i="2"/>
  <c r="AC193" i="2"/>
  <c r="X193" i="2"/>
  <c r="Y192" i="2"/>
  <c r="Z192" i="2"/>
  <c r="W192" i="2"/>
  <c r="V192" i="2"/>
  <c r="AA192" i="2"/>
  <c r="AB192" i="2"/>
  <c r="AC192" i="2"/>
  <c r="X192" i="2"/>
  <c r="Y191" i="2"/>
  <c r="Z191" i="2"/>
  <c r="W191" i="2"/>
  <c r="V191" i="2"/>
  <c r="AA191" i="2"/>
  <c r="AB191" i="2"/>
  <c r="AC191" i="2"/>
  <c r="X191" i="2"/>
  <c r="Y190" i="2"/>
  <c r="Z190" i="2"/>
  <c r="W190" i="2"/>
  <c r="V190" i="2"/>
  <c r="AA190" i="2"/>
  <c r="AB190" i="2"/>
  <c r="AC190" i="2"/>
  <c r="X190" i="2"/>
  <c r="Y189" i="2"/>
  <c r="Z189" i="2"/>
  <c r="W189" i="2"/>
  <c r="V189" i="2"/>
  <c r="AA189" i="2"/>
  <c r="AB189" i="2"/>
  <c r="AC189" i="2"/>
  <c r="X189" i="2"/>
  <c r="Y188" i="2"/>
  <c r="Z188" i="2"/>
  <c r="W188" i="2"/>
  <c r="V188" i="2"/>
  <c r="AA188" i="2"/>
  <c r="AB188" i="2"/>
  <c r="AC188" i="2"/>
  <c r="X188" i="2"/>
  <c r="Y187" i="2"/>
  <c r="Z187" i="2"/>
  <c r="W187" i="2"/>
  <c r="V187" i="2"/>
  <c r="AA187" i="2"/>
  <c r="AB187" i="2"/>
  <c r="AC187" i="2"/>
  <c r="X187" i="2"/>
  <c r="Y186" i="2"/>
  <c r="Z186" i="2"/>
  <c r="W186" i="2"/>
  <c r="V186" i="2"/>
  <c r="AA186" i="2"/>
  <c r="AB186" i="2"/>
  <c r="AC186" i="2"/>
  <c r="X186" i="2"/>
  <c r="Y185" i="2"/>
  <c r="Z185" i="2"/>
  <c r="W185" i="2"/>
  <c r="V185" i="2"/>
  <c r="AA185" i="2"/>
  <c r="AB185" i="2"/>
  <c r="AC185" i="2"/>
  <c r="X185" i="2"/>
  <c r="Y184" i="2"/>
  <c r="Z184" i="2"/>
  <c r="W184" i="2"/>
  <c r="V184" i="2"/>
  <c r="AA184" i="2"/>
  <c r="AB184" i="2"/>
  <c r="AC184" i="2"/>
  <c r="X184" i="2"/>
  <c r="Y183" i="2"/>
  <c r="Z183" i="2"/>
  <c r="W183" i="2"/>
  <c r="V183" i="2"/>
  <c r="AA183" i="2"/>
  <c r="AB183" i="2"/>
  <c r="AC183" i="2"/>
  <c r="X183" i="2"/>
  <c r="Y182" i="2"/>
  <c r="Z182" i="2"/>
  <c r="W182" i="2"/>
  <c r="V182" i="2"/>
  <c r="AA182" i="2"/>
  <c r="AB182" i="2"/>
  <c r="AC182" i="2"/>
  <c r="X182" i="2"/>
  <c r="Y181" i="2"/>
  <c r="Z181" i="2"/>
  <c r="W181" i="2"/>
  <c r="V181" i="2"/>
  <c r="AA181" i="2"/>
  <c r="AB181" i="2"/>
  <c r="AC181" i="2"/>
  <c r="X181" i="2"/>
  <c r="Y180" i="2"/>
  <c r="Z180" i="2"/>
  <c r="W180" i="2"/>
  <c r="V180" i="2"/>
  <c r="AA180" i="2"/>
  <c r="AB180" i="2"/>
  <c r="AC180" i="2"/>
  <c r="X180" i="2"/>
  <c r="Y179" i="2"/>
  <c r="Z179" i="2"/>
  <c r="W179" i="2"/>
  <c r="V179" i="2"/>
  <c r="AA179" i="2"/>
  <c r="AB179" i="2"/>
  <c r="AC179" i="2"/>
  <c r="X179" i="2"/>
  <c r="Y178" i="2"/>
  <c r="Z178" i="2"/>
  <c r="W178" i="2"/>
  <c r="V178" i="2"/>
  <c r="AA178" i="2"/>
  <c r="AB178" i="2"/>
  <c r="AC178" i="2"/>
  <c r="X178" i="2"/>
  <c r="Y177" i="2"/>
  <c r="Z177" i="2"/>
  <c r="W177" i="2"/>
  <c r="V177" i="2"/>
  <c r="AA177" i="2"/>
  <c r="AB177" i="2"/>
  <c r="AC177" i="2"/>
  <c r="X177" i="2"/>
  <c r="Y176" i="2"/>
  <c r="Z176" i="2"/>
  <c r="W176" i="2"/>
  <c r="V176" i="2"/>
  <c r="AA176" i="2"/>
  <c r="AB176" i="2"/>
  <c r="AC176" i="2"/>
  <c r="X176" i="2"/>
  <c r="Y175" i="2"/>
  <c r="Z175" i="2"/>
  <c r="W175" i="2"/>
  <c r="V175" i="2"/>
  <c r="AA175" i="2"/>
  <c r="AB175" i="2"/>
  <c r="AC175" i="2"/>
  <c r="X175" i="2"/>
  <c r="Y174" i="2"/>
  <c r="Z174" i="2"/>
  <c r="W174" i="2"/>
  <c r="V174" i="2"/>
  <c r="AA174" i="2"/>
  <c r="AB174" i="2"/>
  <c r="AC174" i="2"/>
  <c r="X174" i="2"/>
  <c r="Y173" i="2"/>
  <c r="Z173" i="2"/>
  <c r="W173" i="2"/>
  <c r="V173" i="2"/>
  <c r="AA173" i="2"/>
  <c r="AB173" i="2"/>
  <c r="AC173" i="2"/>
  <c r="X173" i="2"/>
  <c r="Y172" i="2"/>
  <c r="Z172" i="2"/>
  <c r="W172" i="2"/>
  <c r="V172" i="2"/>
  <c r="AA172" i="2"/>
  <c r="AB172" i="2"/>
  <c r="AC172" i="2"/>
  <c r="X172" i="2"/>
  <c r="Y171" i="2"/>
  <c r="Z171" i="2"/>
  <c r="W171" i="2"/>
  <c r="V171" i="2"/>
  <c r="AA171" i="2"/>
  <c r="AB171" i="2"/>
  <c r="AC171" i="2"/>
  <c r="X171" i="2"/>
  <c r="Y170" i="2"/>
  <c r="Z170" i="2"/>
  <c r="W170" i="2"/>
  <c r="V170" i="2"/>
  <c r="AA170" i="2"/>
  <c r="AB170" i="2"/>
  <c r="AC170" i="2"/>
  <c r="X170" i="2"/>
  <c r="Y169" i="2"/>
  <c r="Z169" i="2"/>
  <c r="W169" i="2"/>
  <c r="V169" i="2"/>
  <c r="AA169" i="2"/>
  <c r="AB169" i="2"/>
  <c r="AC169" i="2"/>
  <c r="X169" i="2"/>
  <c r="Y168" i="2"/>
  <c r="Z168" i="2"/>
  <c r="W168" i="2"/>
  <c r="V168" i="2"/>
  <c r="AA168" i="2"/>
  <c r="AB168" i="2"/>
  <c r="AC168" i="2"/>
  <c r="X168" i="2"/>
  <c r="Y167" i="2"/>
  <c r="Z167" i="2"/>
  <c r="W167" i="2"/>
  <c r="V167" i="2"/>
  <c r="AA167" i="2"/>
  <c r="AB167" i="2"/>
  <c r="AC167" i="2"/>
  <c r="X167" i="2"/>
  <c r="Y166" i="2"/>
  <c r="Z166" i="2"/>
  <c r="W166" i="2"/>
  <c r="V166" i="2"/>
  <c r="AA166" i="2"/>
  <c r="AB166" i="2"/>
  <c r="AC166" i="2"/>
  <c r="X166" i="2"/>
  <c r="Y165" i="2"/>
  <c r="Z165" i="2"/>
  <c r="W165" i="2"/>
  <c r="V165" i="2"/>
  <c r="AA165" i="2"/>
  <c r="AB165" i="2"/>
  <c r="AC165" i="2"/>
  <c r="X165" i="2"/>
  <c r="Y164" i="2"/>
  <c r="Z164" i="2"/>
  <c r="W164" i="2"/>
  <c r="V164" i="2"/>
  <c r="AA164" i="2"/>
  <c r="AB164" i="2"/>
  <c r="AC164" i="2"/>
  <c r="X164" i="2"/>
  <c r="Y163" i="2"/>
  <c r="Z163" i="2"/>
  <c r="W163" i="2"/>
  <c r="V163" i="2"/>
  <c r="AA163" i="2"/>
  <c r="AB163" i="2"/>
  <c r="AC163" i="2"/>
  <c r="X163" i="2"/>
  <c r="Y162" i="2"/>
  <c r="Z162" i="2"/>
  <c r="W162" i="2"/>
  <c r="V162" i="2"/>
  <c r="AA162" i="2"/>
  <c r="AB162" i="2"/>
  <c r="AC162" i="2"/>
  <c r="X162" i="2"/>
  <c r="Y161" i="2"/>
  <c r="Z161" i="2"/>
  <c r="W161" i="2"/>
  <c r="V161" i="2"/>
  <c r="AA161" i="2"/>
  <c r="AB161" i="2"/>
  <c r="AC161" i="2"/>
  <c r="X161" i="2"/>
  <c r="Y160" i="2"/>
  <c r="Z160" i="2"/>
  <c r="W160" i="2"/>
  <c r="V160" i="2"/>
  <c r="AA160" i="2"/>
  <c r="AB160" i="2"/>
  <c r="AC160" i="2"/>
  <c r="X160" i="2"/>
  <c r="Y159" i="2"/>
  <c r="Z159" i="2"/>
  <c r="W159" i="2"/>
  <c r="V159" i="2"/>
  <c r="AA159" i="2"/>
  <c r="AB159" i="2"/>
  <c r="AC159" i="2"/>
  <c r="X159" i="2"/>
  <c r="Y158" i="2"/>
  <c r="Z158" i="2"/>
  <c r="W158" i="2"/>
  <c r="V158" i="2"/>
  <c r="AA158" i="2"/>
  <c r="AB158" i="2"/>
  <c r="AC158" i="2"/>
  <c r="X158" i="2"/>
  <c r="Y157" i="2"/>
  <c r="Z157" i="2"/>
  <c r="W157" i="2"/>
  <c r="V157" i="2"/>
  <c r="AA157" i="2"/>
  <c r="AB157" i="2"/>
  <c r="AC157" i="2"/>
  <c r="X157" i="2"/>
  <c r="Y156" i="2"/>
  <c r="Z156" i="2"/>
  <c r="W156" i="2"/>
  <c r="V156" i="2"/>
  <c r="AA156" i="2"/>
  <c r="AB156" i="2"/>
  <c r="AC156" i="2"/>
  <c r="X156" i="2"/>
  <c r="Y155" i="2"/>
  <c r="Z155" i="2"/>
  <c r="W155" i="2"/>
  <c r="V155" i="2"/>
  <c r="AA155" i="2"/>
  <c r="AB155" i="2"/>
  <c r="AC155" i="2"/>
  <c r="X155" i="2"/>
  <c r="Y154" i="2"/>
  <c r="Z154" i="2"/>
  <c r="W154" i="2"/>
  <c r="V154" i="2"/>
  <c r="AA154" i="2"/>
  <c r="AB154" i="2"/>
  <c r="AC154" i="2"/>
  <c r="X154" i="2"/>
  <c r="Y153" i="2"/>
  <c r="Z153" i="2"/>
  <c r="W153" i="2"/>
  <c r="V153" i="2"/>
  <c r="AA153" i="2"/>
  <c r="AB153" i="2"/>
  <c r="AC153" i="2"/>
  <c r="X153" i="2"/>
  <c r="Y152" i="2"/>
  <c r="Z152" i="2"/>
  <c r="W152" i="2"/>
  <c r="V152" i="2"/>
  <c r="AA152" i="2"/>
  <c r="AB152" i="2"/>
  <c r="AC152" i="2"/>
  <c r="X152" i="2"/>
  <c r="Y151" i="2"/>
  <c r="Z151" i="2"/>
  <c r="W151" i="2"/>
  <c r="V151" i="2"/>
  <c r="AA151" i="2"/>
  <c r="AB151" i="2"/>
  <c r="AC151" i="2"/>
  <c r="X151" i="2"/>
  <c r="Y150" i="2"/>
  <c r="Z150" i="2"/>
  <c r="W150" i="2"/>
  <c r="V150" i="2"/>
  <c r="AA150" i="2"/>
  <c r="AB150" i="2"/>
  <c r="AC150" i="2"/>
  <c r="X150" i="2"/>
  <c r="Y149" i="2"/>
  <c r="Z149" i="2"/>
  <c r="W149" i="2"/>
  <c r="V149" i="2"/>
  <c r="AA149" i="2"/>
  <c r="AB149" i="2"/>
  <c r="AC149" i="2"/>
  <c r="X149" i="2"/>
  <c r="Y148" i="2"/>
  <c r="Z148" i="2"/>
  <c r="W148" i="2"/>
  <c r="V148" i="2"/>
  <c r="AA148" i="2"/>
  <c r="AB148" i="2"/>
  <c r="AC148" i="2"/>
  <c r="X148" i="2"/>
  <c r="Y147" i="2"/>
  <c r="Z147" i="2"/>
  <c r="W147" i="2"/>
  <c r="V147" i="2"/>
  <c r="AA147" i="2"/>
  <c r="AB147" i="2"/>
  <c r="AC147" i="2"/>
  <c r="X147" i="2"/>
  <c r="Y146" i="2"/>
  <c r="Z146" i="2"/>
  <c r="W146" i="2"/>
  <c r="V146" i="2"/>
  <c r="AA146" i="2"/>
  <c r="AB146" i="2"/>
  <c r="AC146" i="2"/>
  <c r="X146" i="2"/>
  <c r="Y145" i="2"/>
  <c r="Z145" i="2"/>
  <c r="W145" i="2"/>
  <c r="V145" i="2"/>
  <c r="AA145" i="2"/>
  <c r="AB145" i="2"/>
  <c r="AC145" i="2"/>
  <c r="X145" i="2"/>
  <c r="Y144" i="2"/>
  <c r="Z144" i="2"/>
  <c r="W144" i="2"/>
  <c r="V144" i="2"/>
  <c r="AA144" i="2"/>
  <c r="AB144" i="2"/>
  <c r="AC144" i="2"/>
  <c r="X144" i="2"/>
  <c r="Y143" i="2"/>
  <c r="Z143" i="2"/>
  <c r="W143" i="2"/>
  <c r="V143" i="2"/>
  <c r="AA143" i="2"/>
  <c r="AB143" i="2"/>
  <c r="AC143" i="2"/>
  <c r="X143" i="2"/>
  <c r="Y142" i="2"/>
  <c r="Z142" i="2"/>
  <c r="W142" i="2"/>
  <c r="V142" i="2"/>
  <c r="AA142" i="2"/>
  <c r="AB142" i="2"/>
  <c r="AC142" i="2"/>
  <c r="X142" i="2"/>
  <c r="Y141" i="2"/>
  <c r="Z141" i="2"/>
  <c r="W141" i="2"/>
  <c r="V141" i="2"/>
  <c r="AA141" i="2"/>
  <c r="AB141" i="2"/>
  <c r="AC141" i="2"/>
  <c r="X141" i="2"/>
  <c r="Y140" i="2"/>
  <c r="Z140" i="2"/>
  <c r="W140" i="2"/>
  <c r="V140" i="2"/>
  <c r="AA140" i="2"/>
  <c r="AB140" i="2"/>
  <c r="AC140" i="2"/>
  <c r="X140" i="2"/>
  <c r="Y139" i="2"/>
  <c r="Z139" i="2"/>
  <c r="W139" i="2"/>
  <c r="V139" i="2"/>
  <c r="AA139" i="2"/>
  <c r="AB139" i="2"/>
  <c r="AC139" i="2"/>
  <c r="X139" i="2"/>
  <c r="Y138" i="2"/>
  <c r="Z138" i="2"/>
  <c r="W138" i="2"/>
  <c r="V138" i="2"/>
  <c r="AA138" i="2"/>
  <c r="AB138" i="2"/>
  <c r="AC138" i="2"/>
  <c r="X138" i="2"/>
  <c r="Y137" i="2"/>
  <c r="Z137" i="2"/>
  <c r="W137" i="2"/>
  <c r="V137" i="2"/>
  <c r="AA137" i="2"/>
  <c r="AB137" i="2"/>
  <c r="AC137" i="2"/>
  <c r="X137" i="2"/>
  <c r="Y136" i="2"/>
  <c r="Z136" i="2"/>
  <c r="W136" i="2"/>
  <c r="V136" i="2"/>
  <c r="AA136" i="2"/>
  <c r="AB136" i="2"/>
  <c r="AC136" i="2"/>
  <c r="X136" i="2"/>
  <c r="Y135" i="2"/>
  <c r="Z135" i="2"/>
  <c r="W135" i="2"/>
  <c r="V135" i="2"/>
  <c r="AA135" i="2"/>
  <c r="AB135" i="2"/>
  <c r="AC135" i="2"/>
  <c r="X135" i="2"/>
  <c r="Y134" i="2"/>
  <c r="Z134" i="2"/>
  <c r="W134" i="2"/>
  <c r="V134" i="2"/>
  <c r="AA134" i="2"/>
  <c r="AB134" i="2"/>
  <c r="AC134" i="2"/>
  <c r="X134" i="2"/>
  <c r="Y133" i="2"/>
  <c r="Z133" i="2"/>
  <c r="W133" i="2"/>
  <c r="V133" i="2"/>
  <c r="AA133" i="2"/>
  <c r="AB133" i="2"/>
  <c r="AC133" i="2"/>
  <c r="X133" i="2"/>
  <c r="Y132" i="2"/>
  <c r="Z132" i="2"/>
  <c r="W132" i="2"/>
  <c r="V132" i="2"/>
  <c r="AA132" i="2"/>
  <c r="AB132" i="2"/>
  <c r="AC132" i="2"/>
  <c r="X132" i="2"/>
  <c r="Y131" i="2"/>
  <c r="Z131" i="2"/>
  <c r="W131" i="2"/>
  <c r="V131" i="2"/>
  <c r="AA131" i="2"/>
  <c r="AB131" i="2"/>
  <c r="AC131" i="2"/>
  <c r="X131" i="2"/>
  <c r="Y130" i="2"/>
  <c r="Z130" i="2"/>
  <c r="W130" i="2"/>
  <c r="V130" i="2"/>
  <c r="AA130" i="2"/>
  <c r="AB130" i="2"/>
  <c r="AC130" i="2"/>
  <c r="X130" i="2"/>
  <c r="Y129" i="2"/>
  <c r="Z129" i="2"/>
  <c r="W129" i="2"/>
  <c r="V129" i="2"/>
  <c r="AA129" i="2"/>
  <c r="AB129" i="2"/>
  <c r="AC129" i="2"/>
  <c r="X129" i="2"/>
  <c r="Y128" i="2"/>
  <c r="Z128" i="2"/>
  <c r="W128" i="2"/>
  <c r="V128" i="2"/>
  <c r="AA128" i="2"/>
  <c r="AB128" i="2"/>
  <c r="AC128" i="2"/>
  <c r="X128" i="2"/>
  <c r="Y127" i="2"/>
  <c r="Z127" i="2"/>
  <c r="W127" i="2"/>
  <c r="V127" i="2"/>
  <c r="AA127" i="2"/>
  <c r="AB127" i="2"/>
  <c r="AC127" i="2"/>
  <c r="X127" i="2"/>
  <c r="Y126" i="2"/>
  <c r="Z126" i="2"/>
  <c r="W126" i="2"/>
  <c r="V126" i="2"/>
  <c r="AA126" i="2"/>
  <c r="AB126" i="2"/>
  <c r="AC126" i="2"/>
  <c r="X126" i="2"/>
  <c r="Y125" i="2"/>
  <c r="Z125" i="2"/>
  <c r="W125" i="2"/>
  <c r="V125" i="2"/>
  <c r="AA125" i="2"/>
  <c r="AB125" i="2"/>
  <c r="AC125" i="2"/>
  <c r="X125" i="2"/>
  <c r="Y124" i="2"/>
  <c r="Z124" i="2"/>
  <c r="W124" i="2"/>
  <c r="V124" i="2"/>
  <c r="AA124" i="2"/>
  <c r="AB124" i="2"/>
  <c r="AC124" i="2"/>
  <c r="X124" i="2"/>
  <c r="Y123" i="2"/>
  <c r="Z123" i="2"/>
  <c r="W123" i="2"/>
  <c r="V123" i="2"/>
  <c r="AA123" i="2"/>
  <c r="AB123" i="2"/>
  <c r="AC123" i="2"/>
  <c r="X123" i="2"/>
  <c r="Y122" i="2"/>
  <c r="Z122" i="2"/>
  <c r="W122" i="2"/>
  <c r="V122" i="2"/>
  <c r="AA122" i="2"/>
  <c r="AB122" i="2"/>
  <c r="AC122" i="2"/>
  <c r="X122" i="2"/>
  <c r="Y121" i="2"/>
  <c r="Z121" i="2"/>
  <c r="W121" i="2"/>
  <c r="V121" i="2"/>
  <c r="AA121" i="2"/>
  <c r="AB121" i="2"/>
  <c r="AC121" i="2"/>
  <c r="X121" i="2"/>
  <c r="Y120" i="2"/>
  <c r="Z120" i="2"/>
  <c r="W120" i="2"/>
  <c r="V120" i="2"/>
  <c r="AA120" i="2"/>
  <c r="AB120" i="2"/>
  <c r="AC120" i="2"/>
  <c r="X120" i="2"/>
  <c r="Y119" i="2"/>
  <c r="Z119" i="2"/>
  <c r="W119" i="2"/>
  <c r="V119" i="2"/>
  <c r="AA119" i="2"/>
  <c r="AB119" i="2"/>
  <c r="AC119" i="2"/>
  <c r="X119" i="2"/>
  <c r="Y118" i="2"/>
  <c r="Z118" i="2"/>
  <c r="W118" i="2"/>
  <c r="V118" i="2"/>
  <c r="AA118" i="2"/>
  <c r="AB118" i="2"/>
  <c r="AC118" i="2"/>
  <c r="X118" i="2"/>
  <c r="Y117" i="2"/>
  <c r="Z117" i="2"/>
  <c r="W117" i="2"/>
  <c r="V117" i="2"/>
  <c r="AA117" i="2"/>
  <c r="AB117" i="2"/>
  <c r="AC117" i="2"/>
  <c r="X117" i="2"/>
  <c r="Y116" i="2"/>
  <c r="Z116" i="2"/>
  <c r="W116" i="2"/>
  <c r="V116" i="2"/>
  <c r="AA116" i="2"/>
  <c r="AB116" i="2"/>
  <c r="AC116" i="2"/>
  <c r="X116" i="2"/>
  <c r="Y115" i="2"/>
  <c r="Z115" i="2"/>
  <c r="W115" i="2"/>
  <c r="V115" i="2"/>
  <c r="AA115" i="2"/>
  <c r="AB115" i="2"/>
  <c r="AC115" i="2"/>
  <c r="X115" i="2"/>
  <c r="Y114" i="2"/>
  <c r="Z114" i="2"/>
  <c r="W114" i="2"/>
  <c r="V114" i="2"/>
  <c r="AA114" i="2"/>
  <c r="AB114" i="2"/>
  <c r="AC114" i="2"/>
  <c r="X114" i="2"/>
  <c r="Y113" i="2"/>
  <c r="Z113" i="2"/>
  <c r="W113" i="2"/>
  <c r="V113" i="2"/>
  <c r="AA113" i="2"/>
  <c r="AB113" i="2"/>
  <c r="AC113" i="2"/>
  <c r="X113" i="2"/>
  <c r="Y112" i="2"/>
  <c r="Z112" i="2"/>
  <c r="W112" i="2"/>
  <c r="V112" i="2"/>
  <c r="AA112" i="2"/>
  <c r="AB112" i="2"/>
  <c r="AC112" i="2"/>
  <c r="X112" i="2"/>
  <c r="Y111" i="2"/>
  <c r="Z111" i="2"/>
  <c r="W111" i="2"/>
  <c r="V111" i="2"/>
  <c r="AA111" i="2"/>
  <c r="AB111" i="2"/>
  <c r="AC111" i="2"/>
  <c r="X111" i="2"/>
  <c r="Y110" i="2"/>
  <c r="Z110" i="2"/>
  <c r="W110" i="2"/>
  <c r="V110" i="2"/>
  <c r="AA110" i="2"/>
  <c r="AB110" i="2"/>
  <c r="AC110" i="2"/>
  <c r="X110" i="2"/>
  <c r="Y109" i="2"/>
  <c r="Z109" i="2"/>
  <c r="W109" i="2"/>
  <c r="V109" i="2"/>
  <c r="AA109" i="2"/>
  <c r="AB109" i="2"/>
  <c r="AC109" i="2"/>
  <c r="X109" i="2"/>
  <c r="Y108" i="2"/>
  <c r="Z108" i="2"/>
  <c r="W108" i="2"/>
  <c r="V108" i="2"/>
  <c r="AA108" i="2"/>
  <c r="AB108" i="2"/>
  <c r="AC108" i="2"/>
  <c r="X108" i="2"/>
  <c r="Y107" i="2"/>
  <c r="Z107" i="2"/>
  <c r="W107" i="2"/>
  <c r="V107" i="2"/>
  <c r="AA107" i="2"/>
  <c r="AB107" i="2"/>
  <c r="AC107" i="2"/>
  <c r="X107" i="2"/>
  <c r="Y106" i="2"/>
  <c r="Z106" i="2"/>
  <c r="W106" i="2"/>
  <c r="V106" i="2"/>
  <c r="AA106" i="2"/>
  <c r="AB106" i="2"/>
  <c r="AC106" i="2"/>
  <c r="X106" i="2"/>
  <c r="Y105" i="2"/>
  <c r="Z105" i="2"/>
  <c r="W105" i="2"/>
  <c r="V105" i="2"/>
  <c r="AA105" i="2"/>
  <c r="AB105" i="2"/>
  <c r="AC105" i="2"/>
  <c r="X105" i="2"/>
  <c r="Y104" i="2"/>
  <c r="Z104" i="2"/>
  <c r="W104" i="2"/>
  <c r="V104" i="2"/>
  <c r="AA104" i="2"/>
  <c r="AB104" i="2"/>
  <c r="AC104" i="2"/>
  <c r="X104" i="2"/>
  <c r="Y103" i="2"/>
  <c r="Z103" i="2"/>
  <c r="W103" i="2"/>
  <c r="V103" i="2"/>
  <c r="AA103" i="2"/>
  <c r="AB103" i="2"/>
  <c r="AC103" i="2"/>
  <c r="X103" i="2"/>
  <c r="Y102" i="2"/>
  <c r="Z102" i="2"/>
  <c r="W102" i="2"/>
  <c r="V102" i="2"/>
  <c r="AA102" i="2"/>
  <c r="AB102" i="2"/>
  <c r="AC102" i="2"/>
  <c r="X102" i="2"/>
  <c r="Y101" i="2"/>
  <c r="Z101" i="2"/>
  <c r="W101" i="2"/>
  <c r="V101" i="2"/>
  <c r="AA101" i="2"/>
  <c r="AB101" i="2"/>
  <c r="AC101" i="2"/>
  <c r="X101" i="2"/>
  <c r="Y100" i="2"/>
  <c r="Z100" i="2"/>
  <c r="W100" i="2"/>
  <c r="V100" i="2"/>
  <c r="AA100" i="2"/>
  <c r="AB100" i="2"/>
  <c r="AC100" i="2"/>
  <c r="X100" i="2"/>
  <c r="Y99" i="2"/>
  <c r="Z99" i="2"/>
  <c r="W99" i="2"/>
  <c r="V99" i="2"/>
  <c r="AA99" i="2"/>
  <c r="AB99" i="2"/>
  <c r="AC99" i="2"/>
  <c r="X99" i="2"/>
  <c r="Y98" i="2"/>
  <c r="Z98" i="2"/>
  <c r="W98" i="2"/>
  <c r="V98" i="2"/>
  <c r="AA98" i="2"/>
  <c r="AB98" i="2"/>
  <c r="AC98" i="2"/>
  <c r="X98" i="2"/>
  <c r="Y97" i="2"/>
  <c r="Z97" i="2"/>
  <c r="W97" i="2"/>
  <c r="V97" i="2"/>
  <c r="AA97" i="2"/>
  <c r="AB97" i="2"/>
  <c r="AC97" i="2"/>
  <c r="X97" i="2"/>
  <c r="Y96" i="2"/>
  <c r="Z96" i="2"/>
  <c r="W96" i="2"/>
  <c r="V96" i="2"/>
  <c r="AA96" i="2"/>
  <c r="AB96" i="2"/>
  <c r="AC96" i="2"/>
  <c r="X96" i="2"/>
  <c r="Y95" i="2"/>
  <c r="Z95" i="2"/>
  <c r="W95" i="2"/>
  <c r="V95" i="2"/>
  <c r="AA95" i="2"/>
  <c r="AB95" i="2"/>
  <c r="AC95" i="2"/>
  <c r="X95" i="2"/>
  <c r="Y94" i="2"/>
  <c r="Z94" i="2"/>
  <c r="W94" i="2"/>
  <c r="V94" i="2"/>
  <c r="AA94" i="2"/>
  <c r="AB94" i="2"/>
  <c r="AC94" i="2"/>
  <c r="X94" i="2"/>
  <c r="Y93" i="2"/>
  <c r="Z93" i="2"/>
  <c r="W93" i="2"/>
  <c r="V93" i="2"/>
  <c r="AA93" i="2"/>
  <c r="AB93" i="2"/>
  <c r="AC93" i="2"/>
  <c r="X93" i="2"/>
  <c r="Y92" i="2"/>
  <c r="Z92" i="2"/>
  <c r="W92" i="2"/>
  <c r="V92" i="2"/>
  <c r="AA92" i="2"/>
  <c r="AB92" i="2"/>
  <c r="AC92" i="2"/>
  <c r="X92" i="2"/>
  <c r="Y91" i="2"/>
  <c r="Z91" i="2"/>
  <c r="W91" i="2"/>
  <c r="V91" i="2"/>
  <c r="AA91" i="2"/>
  <c r="AB91" i="2"/>
  <c r="AC91" i="2"/>
  <c r="X91" i="2"/>
  <c r="Y90" i="2"/>
  <c r="Z90" i="2"/>
  <c r="W90" i="2"/>
  <c r="V90" i="2"/>
  <c r="AA90" i="2"/>
  <c r="AB90" i="2"/>
  <c r="AC90" i="2"/>
  <c r="X90" i="2"/>
  <c r="Y89" i="2"/>
  <c r="Z89" i="2"/>
  <c r="W89" i="2"/>
  <c r="V89" i="2"/>
  <c r="AA89" i="2"/>
  <c r="AB89" i="2"/>
  <c r="AC89" i="2"/>
  <c r="X89" i="2"/>
  <c r="Y88" i="2"/>
  <c r="Z88" i="2"/>
  <c r="W88" i="2"/>
  <c r="V88" i="2"/>
  <c r="AA88" i="2"/>
  <c r="AB88" i="2"/>
  <c r="AC88" i="2"/>
  <c r="X88" i="2"/>
  <c r="Y87" i="2"/>
  <c r="Z87" i="2"/>
  <c r="W87" i="2"/>
  <c r="V87" i="2"/>
  <c r="AA87" i="2"/>
  <c r="AB87" i="2"/>
  <c r="AC87" i="2"/>
  <c r="X87" i="2"/>
  <c r="Y86" i="2"/>
  <c r="Z86" i="2"/>
  <c r="W86" i="2"/>
  <c r="V86" i="2"/>
  <c r="AA86" i="2"/>
  <c r="AB86" i="2"/>
  <c r="AC86" i="2"/>
  <c r="X86" i="2"/>
  <c r="Y85" i="2"/>
  <c r="Z85" i="2"/>
  <c r="W85" i="2"/>
  <c r="V85" i="2"/>
  <c r="AA85" i="2"/>
  <c r="AB85" i="2"/>
  <c r="AC85" i="2"/>
  <c r="X85" i="2"/>
  <c r="Y84" i="2"/>
  <c r="Z84" i="2"/>
  <c r="W84" i="2"/>
  <c r="V84" i="2"/>
  <c r="AA84" i="2"/>
  <c r="AB84" i="2"/>
  <c r="AC84" i="2"/>
  <c r="X84" i="2"/>
  <c r="Y83" i="2"/>
  <c r="Z83" i="2"/>
  <c r="W83" i="2"/>
  <c r="V83" i="2"/>
  <c r="AA83" i="2"/>
  <c r="AB83" i="2"/>
  <c r="AC83" i="2"/>
  <c r="X83" i="2"/>
  <c r="Y82" i="2"/>
  <c r="Z82" i="2"/>
  <c r="W82" i="2"/>
  <c r="V82" i="2"/>
  <c r="AA82" i="2"/>
  <c r="AB82" i="2"/>
  <c r="AC82" i="2"/>
  <c r="X82" i="2"/>
  <c r="Y81" i="2"/>
  <c r="Z81" i="2"/>
  <c r="W81" i="2"/>
  <c r="V81" i="2"/>
  <c r="AA81" i="2"/>
  <c r="AB81" i="2"/>
  <c r="AC81" i="2"/>
  <c r="X81" i="2"/>
  <c r="Y80" i="2"/>
  <c r="Z80" i="2"/>
  <c r="W80" i="2"/>
  <c r="V80" i="2"/>
  <c r="AA80" i="2"/>
  <c r="AB80" i="2"/>
  <c r="AC80" i="2"/>
  <c r="X80" i="2"/>
  <c r="Y79" i="2"/>
  <c r="Z79" i="2"/>
  <c r="W79" i="2"/>
  <c r="V79" i="2"/>
  <c r="AA79" i="2"/>
  <c r="AB79" i="2"/>
  <c r="AC79" i="2"/>
  <c r="X79" i="2"/>
  <c r="Y78" i="2"/>
  <c r="Z78" i="2"/>
  <c r="W78" i="2"/>
  <c r="V78" i="2"/>
  <c r="AA78" i="2"/>
  <c r="AB78" i="2"/>
  <c r="AC78" i="2"/>
  <c r="X78" i="2"/>
  <c r="Y77" i="2"/>
  <c r="Z77" i="2"/>
  <c r="W77" i="2"/>
  <c r="V77" i="2"/>
  <c r="AA77" i="2"/>
  <c r="AB77" i="2"/>
  <c r="AC77" i="2"/>
  <c r="X77" i="2"/>
  <c r="Y76" i="2"/>
  <c r="Z76" i="2"/>
  <c r="W76" i="2"/>
  <c r="V76" i="2"/>
  <c r="AA76" i="2"/>
  <c r="AB76" i="2"/>
  <c r="AC76" i="2"/>
  <c r="X76" i="2"/>
  <c r="Y75" i="2"/>
  <c r="Z75" i="2"/>
  <c r="W75" i="2"/>
  <c r="V75" i="2"/>
  <c r="AA75" i="2"/>
  <c r="AB75" i="2"/>
  <c r="AC75" i="2"/>
  <c r="X75" i="2"/>
  <c r="Y74" i="2"/>
  <c r="Z74" i="2"/>
  <c r="W74" i="2"/>
  <c r="V74" i="2"/>
  <c r="AA74" i="2"/>
  <c r="AB74" i="2"/>
  <c r="AC74" i="2"/>
  <c r="X74" i="2"/>
  <c r="Y73" i="2"/>
  <c r="Z73" i="2"/>
  <c r="W73" i="2"/>
  <c r="V73" i="2"/>
  <c r="AA73" i="2"/>
  <c r="AB73" i="2"/>
  <c r="AC73" i="2"/>
  <c r="X73" i="2"/>
  <c r="Y72" i="2"/>
  <c r="Z72" i="2"/>
  <c r="W72" i="2"/>
  <c r="V72" i="2"/>
  <c r="AA72" i="2"/>
  <c r="AB72" i="2"/>
  <c r="AC72" i="2"/>
  <c r="X72" i="2"/>
  <c r="Y71" i="2"/>
  <c r="Z71" i="2"/>
  <c r="W71" i="2"/>
  <c r="V71" i="2"/>
  <c r="AA71" i="2"/>
  <c r="AB71" i="2"/>
  <c r="AC71" i="2"/>
  <c r="X71" i="2"/>
  <c r="Y70" i="2"/>
  <c r="Z70" i="2"/>
  <c r="W70" i="2"/>
  <c r="V70" i="2"/>
  <c r="AA70" i="2"/>
  <c r="AB70" i="2"/>
  <c r="AC70" i="2"/>
  <c r="X70" i="2"/>
  <c r="Y69" i="2"/>
  <c r="Z69" i="2"/>
  <c r="W69" i="2"/>
  <c r="V69" i="2"/>
  <c r="AA69" i="2"/>
  <c r="AB69" i="2"/>
  <c r="AC69" i="2"/>
  <c r="X69" i="2"/>
  <c r="Y68" i="2"/>
  <c r="Z68" i="2"/>
  <c r="W68" i="2"/>
  <c r="V68" i="2"/>
  <c r="AA68" i="2"/>
  <c r="AB68" i="2"/>
  <c r="AC68" i="2"/>
  <c r="X68" i="2"/>
  <c r="Y67" i="2"/>
  <c r="Z67" i="2"/>
  <c r="W67" i="2"/>
  <c r="V67" i="2"/>
  <c r="AA67" i="2"/>
  <c r="AB67" i="2"/>
  <c r="AC67" i="2"/>
  <c r="X67" i="2"/>
  <c r="Y66" i="2"/>
  <c r="Z66" i="2"/>
  <c r="W66" i="2"/>
  <c r="V66" i="2"/>
  <c r="AA66" i="2"/>
  <c r="AB66" i="2"/>
  <c r="AC66" i="2"/>
  <c r="X66" i="2"/>
  <c r="Y65" i="2"/>
  <c r="Z65" i="2"/>
  <c r="W65" i="2"/>
  <c r="V65" i="2"/>
  <c r="AA65" i="2"/>
  <c r="AB65" i="2"/>
  <c r="AC65" i="2"/>
  <c r="X65" i="2"/>
  <c r="Y64" i="2"/>
  <c r="Z64" i="2"/>
  <c r="W64" i="2"/>
  <c r="V64" i="2"/>
  <c r="AA64" i="2"/>
  <c r="AB64" i="2"/>
  <c r="AC64" i="2"/>
  <c r="X64" i="2"/>
  <c r="Y63" i="2"/>
  <c r="Z63" i="2"/>
  <c r="W63" i="2"/>
  <c r="V63" i="2"/>
  <c r="AA63" i="2"/>
  <c r="AB63" i="2"/>
  <c r="AC63" i="2"/>
  <c r="X63" i="2"/>
  <c r="Y62" i="2"/>
  <c r="Z62" i="2"/>
  <c r="W62" i="2"/>
  <c r="V62" i="2"/>
  <c r="AA62" i="2"/>
  <c r="AB62" i="2"/>
  <c r="AC62" i="2"/>
  <c r="X62" i="2"/>
  <c r="Y61" i="2"/>
  <c r="Z61" i="2"/>
  <c r="W61" i="2"/>
  <c r="V61" i="2"/>
  <c r="AA61" i="2"/>
  <c r="AB61" i="2"/>
  <c r="AC61" i="2"/>
  <c r="X61" i="2"/>
  <c r="Y60" i="2"/>
  <c r="Z60" i="2"/>
  <c r="W60" i="2"/>
  <c r="V60" i="2"/>
  <c r="AA60" i="2"/>
  <c r="AB60" i="2"/>
  <c r="AC60" i="2"/>
  <c r="X60" i="2"/>
  <c r="Y59" i="2"/>
  <c r="Z59" i="2"/>
  <c r="W59" i="2"/>
  <c r="V59" i="2"/>
  <c r="AA59" i="2"/>
  <c r="AB59" i="2"/>
  <c r="AC59" i="2"/>
  <c r="X59" i="2"/>
  <c r="Y58" i="2"/>
  <c r="Z58" i="2"/>
  <c r="W58" i="2"/>
  <c r="V58" i="2"/>
  <c r="AA58" i="2"/>
  <c r="AB58" i="2"/>
  <c r="AC58" i="2"/>
  <c r="X58" i="2"/>
  <c r="Y57" i="2"/>
  <c r="Z57" i="2"/>
  <c r="W57" i="2"/>
  <c r="V57" i="2"/>
  <c r="AA57" i="2"/>
  <c r="AB57" i="2"/>
  <c r="AC57" i="2"/>
  <c r="X57" i="2"/>
  <c r="Y56" i="2"/>
  <c r="Z56" i="2"/>
  <c r="W56" i="2"/>
  <c r="V56" i="2"/>
  <c r="AA56" i="2"/>
  <c r="AB56" i="2"/>
  <c r="AC56" i="2"/>
  <c r="X56" i="2"/>
  <c r="Y55" i="2"/>
  <c r="Z55" i="2"/>
  <c r="W55" i="2"/>
  <c r="V55" i="2"/>
  <c r="AA55" i="2"/>
  <c r="AB55" i="2"/>
  <c r="AC55" i="2"/>
  <c r="X55" i="2"/>
  <c r="Y54" i="2"/>
  <c r="Z54" i="2"/>
  <c r="W54" i="2"/>
  <c r="V54" i="2"/>
  <c r="AA54" i="2"/>
  <c r="AB54" i="2"/>
  <c r="AC54" i="2"/>
  <c r="X54" i="2"/>
  <c r="Y53" i="2"/>
  <c r="Z53" i="2"/>
  <c r="W53" i="2"/>
  <c r="V53" i="2"/>
  <c r="AA53" i="2"/>
  <c r="AB53" i="2"/>
  <c r="AC53" i="2"/>
  <c r="X53" i="2"/>
  <c r="Y52" i="2"/>
  <c r="Z52" i="2"/>
  <c r="W52" i="2"/>
  <c r="V52" i="2"/>
  <c r="AA52" i="2"/>
  <c r="AB52" i="2"/>
  <c r="AC52" i="2"/>
  <c r="X52" i="2"/>
  <c r="Y51" i="2"/>
  <c r="Z51" i="2"/>
  <c r="W51" i="2"/>
  <c r="V51" i="2"/>
  <c r="AA51" i="2"/>
  <c r="AB51" i="2"/>
  <c r="AC51" i="2"/>
  <c r="X51" i="2"/>
  <c r="Y50" i="2"/>
  <c r="Z50" i="2"/>
  <c r="W50" i="2"/>
  <c r="V50" i="2"/>
  <c r="AA50" i="2"/>
  <c r="AB50" i="2"/>
  <c r="AC50" i="2"/>
  <c r="X50" i="2"/>
  <c r="Y49" i="2"/>
  <c r="Z49" i="2"/>
  <c r="W49" i="2"/>
  <c r="V49" i="2"/>
  <c r="AA49" i="2"/>
  <c r="AB49" i="2"/>
  <c r="AC49" i="2"/>
  <c r="X49" i="2"/>
  <c r="Y48" i="2"/>
  <c r="Z48" i="2"/>
  <c r="W48" i="2"/>
  <c r="V48" i="2"/>
  <c r="AA48" i="2"/>
  <c r="AB48" i="2"/>
  <c r="AC48" i="2"/>
  <c r="X48" i="2"/>
  <c r="Y47" i="2"/>
  <c r="Z47" i="2"/>
  <c r="W47" i="2"/>
  <c r="V47" i="2"/>
  <c r="AA47" i="2"/>
  <c r="AB47" i="2"/>
  <c r="AC47" i="2"/>
  <c r="X47" i="2"/>
  <c r="Y46" i="2"/>
  <c r="Z46" i="2"/>
  <c r="W46" i="2"/>
  <c r="V46" i="2"/>
  <c r="AA46" i="2"/>
  <c r="AB46" i="2"/>
  <c r="AC46" i="2"/>
  <c r="X46" i="2"/>
  <c r="Y45" i="2"/>
  <c r="Z45" i="2"/>
  <c r="W45" i="2"/>
  <c r="V45" i="2"/>
  <c r="AA45" i="2"/>
  <c r="AB45" i="2"/>
  <c r="AC45" i="2"/>
  <c r="X45" i="2"/>
  <c r="Y44" i="2"/>
  <c r="Z44" i="2"/>
  <c r="W44" i="2"/>
  <c r="V44" i="2"/>
  <c r="AA44" i="2"/>
  <c r="AB44" i="2"/>
  <c r="AC44" i="2"/>
  <c r="X44" i="2"/>
  <c r="Y43" i="2"/>
  <c r="Z43" i="2"/>
  <c r="W43" i="2"/>
  <c r="V43" i="2"/>
  <c r="AA43" i="2"/>
  <c r="AB43" i="2"/>
  <c r="AC43" i="2"/>
  <c r="X43" i="2"/>
  <c r="Y42" i="2"/>
  <c r="Z42" i="2"/>
  <c r="W42" i="2"/>
  <c r="V42" i="2"/>
  <c r="AA42" i="2"/>
  <c r="AB42" i="2"/>
  <c r="AC42" i="2"/>
  <c r="X42" i="2"/>
  <c r="Y41" i="2"/>
  <c r="Z41" i="2"/>
  <c r="W41" i="2"/>
  <c r="V41" i="2"/>
  <c r="AA41" i="2"/>
  <c r="AB41" i="2"/>
  <c r="AC41" i="2"/>
  <c r="X41" i="2"/>
  <c r="Y40" i="2"/>
  <c r="Z40" i="2"/>
  <c r="W40" i="2"/>
  <c r="V40" i="2"/>
  <c r="AA40" i="2"/>
  <c r="AB40" i="2"/>
  <c r="AC40" i="2"/>
  <c r="X40" i="2"/>
  <c r="Y39" i="2"/>
  <c r="Z39" i="2"/>
  <c r="W39" i="2"/>
  <c r="V39" i="2"/>
  <c r="AA39" i="2"/>
  <c r="AB39" i="2"/>
  <c r="AC39" i="2"/>
  <c r="X39" i="2"/>
  <c r="Y38" i="2"/>
  <c r="Z38" i="2"/>
  <c r="W38" i="2"/>
  <c r="V38" i="2"/>
  <c r="AA38" i="2"/>
  <c r="AB38" i="2"/>
  <c r="AC38" i="2"/>
  <c r="X38" i="2"/>
  <c r="Y37" i="2"/>
  <c r="Z37" i="2"/>
  <c r="W37" i="2"/>
  <c r="V37" i="2"/>
  <c r="AA37" i="2"/>
  <c r="AB37" i="2"/>
  <c r="AC37" i="2"/>
  <c r="X37" i="2"/>
  <c r="Y36" i="2"/>
  <c r="Z36" i="2"/>
  <c r="W36" i="2"/>
  <c r="V36" i="2"/>
  <c r="AA36" i="2"/>
  <c r="AB36" i="2"/>
  <c r="AC36" i="2"/>
  <c r="X36" i="2"/>
  <c r="Y35" i="2"/>
  <c r="Z35" i="2"/>
  <c r="W35" i="2"/>
  <c r="V35" i="2"/>
  <c r="AA35" i="2"/>
  <c r="AB35" i="2"/>
  <c r="AC35" i="2"/>
  <c r="X35" i="2"/>
  <c r="Y34" i="2"/>
  <c r="Z34" i="2"/>
  <c r="W34" i="2"/>
  <c r="V34" i="2"/>
  <c r="AA34" i="2"/>
  <c r="AB34" i="2"/>
  <c r="AC34" i="2"/>
  <c r="X34" i="2"/>
  <c r="Y33" i="2"/>
  <c r="Z33" i="2"/>
  <c r="W33" i="2"/>
  <c r="V33" i="2"/>
  <c r="AA33" i="2"/>
  <c r="AB33" i="2"/>
  <c r="AC33" i="2"/>
  <c r="X33" i="2"/>
  <c r="Y32" i="2"/>
  <c r="Z32" i="2"/>
  <c r="W32" i="2"/>
  <c r="V32" i="2"/>
  <c r="AA32" i="2"/>
  <c r="AB32" i="2"/>
  <c r="AC32" i="2"/>
  <c r="X32" i="2"/>
  <c r="Y31" i="2"/>
  <c r="Z31" i="2"/>
  <c r="W31" i="2"/>
  <c r="V31" i="2"/>
  <c r="AA31" i="2"/>
  <c r="AB31" i="2"/>
  <c r="AC31" i="2"/>
  <c r="X31" i="2"/>
  <c r="Y30" i="2"/>
  <c r="Z30" i="2"/>
  <c r="W30" i="2"/>
  <c r="V30" i="2"/>
  <c r="AA30" i="2"/>
  <c r="AB30" i="2"/>
  <c r="AC30" i="2"/>
  <c r="X30" i="2"/>
  <c r="Y29" i="2"/>
  <c r="Z29" i="2"/>
  <c r="W29" i="2"/>
  <c r="V29" i="2"/>
  <c r="AA29" i="2"/>
  <c r="AB29" i="2"/>
  <c r="AC29" i="2"/>
  <c r="X29" i="2"/>
  <c r="Y28" i="2"/>
  <c r="Z28" i="2"/>
  <c r="W28" i="2"/>
  <c r="V28" i="2"/>
  <c r="AA28" i="2"/>
  <c r="AB28" i="2"/>
  <c r="AC28" i="2"/>
  <c r="X28" i="2"/>
  <c r="Y27" i="2"/>
  <c r="Z27" i="2"/>
  <c r="W27" i="2"/>
  <c r="V27" i="2"/>
  <c r="AA27" i="2"/>
  <c r="AB27" i="2"/>
  <c r="AC27" i="2"/>
  <c r="X27" i="2"/>
  <c r="Y26" i="2"/>
  <c r="Z26" i="2"/>
  <c r="W26" i="2"/>
  <c r="V26" i="2"/>
  <c r="AA26" i="2"/>
  <c r="AB26" i="2"/>
  <c r="AC26" i="2"/>
  <c r="X26" i="2"/>
  <c r="Y25" i="2"/>
  <c r="Z25" i="2"/>
  <c r="W25" i="2"/>
  <c r="V25" i="2"/>
  <c r="AA25" i="2"/>
  <c r="AB25" i="2"/>
  <c r="AC25" i="2"/>
  <c r="X25" i="2"/>
  <c r="Y24" i="2"/>
  <c r="Z24" i="2"/>
  <c r="W24" i="2"/>
  <c r="V24" i="2"/>
  <c r="AA24" i="2"/>
  <c r="AB24" i="2"/>
  <c r="AC24" i="2"/>
  <c r="X24" i="2"/>
  <c r="Y23" i="2"/>
  <c r="Z23" i="2"/>
  <c r="W23" i="2"/>
  <c r="V23" i="2"/>
  <c r="AA23" i="2"/>
  <c r="AB23" i="2"/>
  <c r="AC23" i="2"/>
  <c r="X23" i="2"/>
  <c r="Y22" i="2"/>
  <c r="Z22" i="2"/>
  <c r="W22" i="2"/>
  <c r="V22" i="2"/>
  <c r="AA22" i="2"/>
  <c r="AB22" i="2"/>
  <c r="AC22" i="2"/>
  <c r="X22" i="2"/>
  <c r="Y21" i="2"/>
  <c r="Z21" i="2"/>
  <c r="W21" i="2"/>
  <c r="V21" i="2"/>
  <c r="AA21" i="2"/>
  <c r="AB21" i="2"/>
  <c r="AC21" i="2"/>
  <c r="X21" i="2"/>
  <c r="Y20" i="2"/>
  <c r="Z20" i="2"/>
  <c r="W20" i="2"/>
  <c r="V20" i="2"/>
  <c r="AA20" i="2"/>
  <c r="AB20" i="2"/>
  <c r="AC20" i="2"/>
  <c r="X20" i="2"/>
  <c r="Y19" i="2"/>
  <c r="Z19" i="2"/>
  <c r="W19" i="2"/>
  <c r="V19" i="2"/>
  <c r="AA19" i="2"/>
  <c r="AB19" i="2"/>
  <c r="AC19" i="2"/>
  <c r="X19" i="2"/>
  <c r="Y18" i="2"/>
  <c r="Z18" i="2"/>
  <c r="W18" i="2"/>
  <c r="V18" i="2"/>
  <c r="AA18" i="2"/>
  <c r="AB18" i="2"/>
  <c r="AC18" i="2"/>
  <c r="X18" i="2"/>
  <c r="Y17" i="2"/>
  <c r="Z17" i="2"/>
  <c r="W17" i="2"/>
  <c r="V17" i="2"/>
  <c r="AA17" i="2"/>
  <c r="AB17" i="2"/>
  <c r="AC17" i="2"/>
  <c r="X17" i="2"/>
  <c r="Y16" i="2"/>
  <c r="Z16" i="2"/>
  <c r="W16" i="2"/>
  <c r="V16" i="2"/>
  <c r="AA16" i="2"/>
  <c r="AB16" i="2"/>
  <c r="AC16" i="2"/>
  <c r="X16" i="2"/>
  <c r="Y15" i="2"/>
  <c r="Z15" i="2"/>
  <c r="W15" i="2"/>
  <c r="V15" i="2"/>
  <c r="AA15" i="2"/>
  <c r="AB15" i="2"/>
  <c r="AC15" i="2"/>
  <c r="X15" i="2"/>
  <c r="Y14" i="2"/>
  <c r="Z14" i="2"/>
  <c r="W14" i="2"/>
  <c r="V14" i="2"/>
  <c r="AA14" i="2"/>
  <c r="AB14" i="2"/>
  <c r="AC14" i="2"/>
  <c r="X14" i="2"/>
  <c r="Y13" i="2"/>
  <c r="Z13" i="2"/>
  <c r="W13" i="2"/>
  <c r="V13" i="2"/>
  <c r="AA13" i="2"/>
  <c r="AB13" i="2"/>
  <c r="AC13" i="2"/>
  <c r="X13" i="2"/>
  <c r="Y12" i="2"/>
  <c r="Z12" i="2"/>
  <c r="W12" i="2"/>
  <c r="V12" i="2"/>
  <c r="AA12" i="2"/>
  <c r="AB12" i="2"/>
  <c r="AC12" i="2"/>
  <c r="X12" i="2"/>
  <c r="Y11" i="2"/>
  <c r="Z11" i="2"/>
  <c r="W11" i="2"/>
  <c r="V11" i="2"/>
  <c r="AA11" i="2"/>
  <c r="AB11" i="2"/>
  <c r="AC11" i="2"/>
  <c r="X11" i="2"/>
  <c r="Y10" i="2"/>
  <c r="Z10" i="2"/>
  <c r="W10" i="2"/>
  <c r="V10" i="2"/>
  <c r="AA10" i="2"/>
  <c r="AB10" i="2"/>
  <c r="AC10" i="2"/>
  <c r="X10" i="2"/>
  <c r="Y9" i="2"/>
  <c r="Z9" i="2"/>
  <c r="W9" i="2"/>
  <c r="V9" i="2"/>
  <c r="AA9" i="2"/>
  <c r="AB9" i="2"/>
  <c r="AC9" i="2"/>
  <c r="X9" i="2"/>
  <c r="Y8" i="2"/>
  <c r="Z8" i="2"/>
  <c r="W8" i="2"/>
  <c r="V8" i="2"/>
  <c r="AA8" i="2"/>
  <c r="AB8" i="2"/>
  <c r="AC8" i="2"/>
  <c r="X8" i="2"/>
  <c r="Y7" i="2"/>
  <c r="Z7" i="2"/>
  <c r="W7" i="2"/>
  <c r="V7" i="2"/>
  <c r="AA7" i="2"/>
  <c r="AB7" i="2"/>
  <c r="AC7" i="2"/>
  <c r="X7" i="2"/>
  <c r="Y6" i="2"/>
  <c r="Z6" i="2"/>
  <c r="W6" i="2"/>
  <c r="V6" i="2"/>
  <c r="AA6" i="2"/>
  <c r="AB6" i="2"/>
  <c r="AC6" i="2"/>
  <c r="X6" i="2"/>
  <c r="Z5" i="2"/>
  <c r="W5" i="2"/>
  <c r="V5" i="2"/>
  <c r="AA5" i="2"/>
  <c r="AB5" i="2"/>
  <c r="X5" i="2"/>
  <c r="Z4" i="2"/>
  <c r="AA4" i="2"/>
  <c r="AB4" i="2"/>
  <c r="AC4" i="2"/>
  <c r="Y4" i="2"/>
  <c r="X4" i="2"/>
  <c r="W4" i="2"/>
  <c r="V4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R2" i="2"/>
  <c r="Q2" i="2"/>
  <c r="K2" i="2"/>
  <c r="AC1" i="2"/>
</calcChain>
</file>

<file path=xl/sharedStrings.xml><?xml version="1.0" encoding="utf-8"?>
<sst xmlns="http://schemas.openxmlformats.org/spreadsheetml/2006/main" count="1574" uniqueCount="405">
  <si>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</si>
  <si>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</si>
  <si>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</si>
  <si>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</si>
  <si>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</si>
  <si>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</si>
  <si>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</si>
  <si>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</si>
  <si>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</si>
  <si>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</si>
  <si>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</si>
  <si>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</si>
  <si>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</si>
  <si>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</si>
  <si>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</si>
  <si>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</si>
  <si>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</si>
  <si>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</si>
  <si>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</si>
  <si>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</si>
  <si>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</si>
  <si>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</si>
  <si>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</si>
  <si>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</si>
  <si>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</si>
  <si>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</si>
  <si>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</si>
  <si>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</si>
  <si>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</si>
  <si>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</si>
  <si>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</si>
  <si>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</si>
  <si>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</si>
  <si>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</si>
  <si>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</si>
  <si>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</si>
  <si>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</si>
  <si>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</si>
  <si>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</si>
  <si>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</si>
  <si>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</si>
  <si>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</si>
  <si>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</si>
  <si>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</si>
  <si>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</si>
  <si>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</si>
  <si>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</si>
  <si>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</si>
  <si>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</si>
  <si>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</si>
  <si>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</si>
  <si>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</si>
  <si>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</si>
  <si>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</si>
  <si>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</si>
  <si>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</si>
  <si>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</si>
  <si>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</si>
  <si>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</si>
  <si>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</si>
  <si>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</si>
  <si>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</si>
  <si>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</si>
  <si>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</si>
  <si>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</si>
  <si>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</si>
  <si>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</si>
  <si>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</si>
  <si>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</si>
  <si>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</si>
  <si>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</si>
  <si>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</si>
  <si>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</si>
  <si>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</si>
  <si>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</si>
  <si>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</si>
  <si>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</si>
  <si>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</si>
  <si>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</si>
  <si>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</si>
  <si>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</si>
  <si>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</si>
  <si>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</si>
  <si>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</si>
  <si>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</si>
  <si>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</si>
  <si>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</si>
  <si>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</si>
  <si>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</si>
  <si>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</si>
  <si>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</si>
  <si>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</si>
  <si>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</si>
  <si>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</si>
  <si>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</si>
  <si>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</si>
  <si>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</si>
  <si>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</si>
  <si>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</si>
  <si>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</si>
  <si>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</si>
  <si>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</si>
  <si>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</si>
  <si>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</si>
  <si>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</si>
  <si>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</si>
  <si>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</si>
  <si>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</si>
  <si>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</si>
  <si>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</si>
  <si>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</si>
  <si>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</si>
  <si>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</si>
  <si>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</si>
  <si>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</si>
  <si>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</si>
  <si>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</si>
  <si>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</si>
  <si>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</si>
  <si>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</si>
  <si>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</si>
  <si>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</si>
  <si>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</si>
  <si>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</si>
  <si>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</si>
  <si>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</si>
  <si>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</si>
  <si>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</si>
  <si>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</si>
  <si>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</si>
  <si>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</si>
  <si>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</si>
  <si>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</si>
  <si>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</si>
  <si>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</si>
  <si>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</si>
  <si>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</si>
  <si>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</si>
  <si>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</si>
  <si>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</si>
  <si>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</si>
  <si>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</si>
  <si>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</si>
  <si>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</si>
  <si>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</si>
  <si>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</si>
  <si>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</si>
  <si>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</si>
  <si>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</si>
  <si>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</si>
  <si>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</si>
  <si>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</si>
  <si>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</si>
  <si>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</si>
  <si>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</si>
  <si>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</si>
  <si>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</si>
  <si>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</si>
  <si>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</si>
  <si>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</si>
  <si>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</si>
  <si>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</si>
  <si>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</si>
  <si>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</si>
  <si>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</si>
  <si>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</si>
  <si>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</si>
  <si>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</si>
  <si>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</si>
  <si>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</si>
  <si>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</si>
  <si>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</si>
  <si>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</si>
  <si>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</si>
  <si>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</si>
  <si>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</si>
  <si>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</si>
  <si>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</si>
  <si>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</si>
  <si>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</si>
  <si>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</si>
  <si>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</si>
  <si>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</si>
  <si>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</si>
  <si>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</si>
  <si>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</si>
  <si>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</si>
  <si>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</si>
  <si>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</si>
  <si>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</si>
  <si>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</si>
  <si>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</si>
  <si>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</si>
  <si>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</si>
  <si>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</si>
  <si>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</si>
  <si>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</si>
  <si>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</si>
  <si>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</si>
  <si>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</si>
  <si>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</si>
  <si>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</si>
  <si>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</si>
  <si>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</si>
  <si>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</si>
  <si>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</si>
  <si>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</si>
  <si>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</si>
  <si>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</si>
  <si>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</si>
  <si>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</si>
  <si>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</si>
  <si>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</si>
  <si>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</si>
  <si>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</si>
  <si>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</si>
  <si>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</si>
  <si>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</si>
  <si>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</si>
  <si>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</si>
  <si>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</si>
  <si>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</si>
  <si>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</si>
  <si>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</si>
  <si>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</si>
  <si>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</si>
  <si>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</si>
  <si>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</si>
  <si>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</si>
  <si>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</si>
  <si>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</si>
  <si>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</si>
  <si>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</si>
  <si>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</si>
  <si>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</si>
  <si>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</si>
  <si>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</si>
  <si>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</si>
  <si>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</si>
  <si>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</si>
  <si>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</si>
  <si>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</si>
  <si>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</si>
  <si>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</si>
  <si>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</si>
  <si>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</si>
  <si>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</si>
  <si>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</si>
  <si>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</si>
  <si>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</si>
  <si>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</si>
  <si>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</si>
  <si>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</si>
  <si>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</si>
  <si>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</si>
  <si>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</si>
  <si>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</si>
  <si>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</si>
  <si>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</si>
  <si>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</si>
  <si>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</si>
  <si>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</si>
  <si>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</si>
  <si>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</si>
  <si>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</si>
  <si>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</si>
  <si>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</si>
  <si>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</si>
  <si>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</si>
  <si>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</si>
  <si>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</si>
  <si>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</si>
  <si>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</si>
  <si>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</si>
  <si>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</si>
  <si>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</si>
  <si>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</si>
  <si>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</si>
  <si>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</si>
  <si>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</si>
  <si>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</si>
  <si>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</si>
  <si>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</si>
  <si>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</si>
  <si>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</si>
  <si>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</si>
  <si>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</si>
  <si>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</si>
  <si>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</si>
  <si>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</si>
  <si>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</si>
  <si>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</si>
  <si>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</si>
  <si>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</si>
  <si>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</si>
  <si>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</si>
  <si>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</si>
  <si>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</si>
  <si>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</si>
  <si>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</si>
  <si>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</si>
  <si>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</si>
  <si>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</si>
  <si>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</si>
  <si>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</si>
  <si>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</si>
  <si>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</si>
  <si>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</si>
  <si>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</si>
  <si>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</si>
  <si>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</si>
  <si>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</si>
  <si>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</si>
  <si>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</si>
  <si>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</si>
  <si>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</si>
  <si>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</si>
  <si>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</si>
  <si>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</si>
  <si>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</si>
  <si>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</si>
  <si>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</si>
  <si>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</si>
  <si>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</si>
  <si>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</si>
  <si>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</si>
  <si>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</si>
  <si>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</si>
  <si>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</si>
  <si>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</si>
  <si>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</si>
  <si>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</si>
  <si>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</si>
  <si>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</si>
  <si>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</si>
  <si>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</si>
  <si>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</si>
  <si>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</si>
  <si>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</si>
  <si>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</si>
  <si>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</si>
  <si>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</si>
  <si>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</si>
  <si>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</si>
  <si>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</si>
  <si>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</si>
  <si>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</si>
  <si>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</si>
  <si>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</si>
  <si>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</si>
  <si>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</si>
  <si>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</si>
  <si>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</si>
  <si>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</si>
  <si>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</si>
  <si>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</si>
  <si>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</si>
  <si>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</si>
  <si>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</si>
  <si>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</si>
  <si>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</si>
  <si>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</si>
  <si>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</si>
  <si>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</si>
  <si>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</si>
  <si>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</si>
  <si>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</si>
  <si>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</si>
  <si>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</si>
  <si>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</si>
  <si>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</si>
  <si>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</si>
  <si>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</si>
  <si>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</si>
  <si>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</si>
  <si>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</si>
  <si>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</si>
  <si>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</si>
  <si>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</si>
  <si>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</si>
  <si>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</si>
  <si>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</si>
  <si>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</si>
  <si>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</si>
  <si>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</si>
  <si>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</si>
  <si>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</si>
  <si>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</si>
  <si>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</si>
  <si>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</si>
  <si>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</si>
  <si>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</si>
  <si>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</si>
  <si>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</si>
  <si>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</si>
  <si>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</si>
  <si>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</si>
  <si>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</si>
  <si>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</si>
  <si>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</si>
  <si>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</si>
  <si>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</si>
  <si>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</si>
  <si>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</si>
  <si>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1.25*($ 90th - $ 10th)/(2*beta)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</si>
</sst>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  <font>
      <sz val="12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164" fontId="0" fillId="0" borderId="3" xfId="0" applyNumberFormat="1" applyBorder="1"/>
    <xf numFmtId="38" fontId="0" fillId="0" borderId="12" xfId="0" applyNumberFormat="1" applyBorder="1"/>
    <xf numFmtId="164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0" fontId="8" fillId="0" borderId="0" xfId="0" applyFont="1"/>
    <xf numFmtId="0" fontId="0" fillId="0" borderId="0" xfId="0" applyFont="1"/>
    <xf numFmtId="0" fontId="8" fillId="5" borderId="0" xfId="0" applyFont="1" applyFill="1"/>
    <xf numFmtId="0" fontId="0" fillId="5" borderId="0" xfId="0" applyFont="1" applyFill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2" fontId="0" fillId="0" borderId="0" xfId="0" applyNumberFormat="1" applyBorder="1"/>
  </cellXfs>
  <cellStyles count="4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47"/>
  <sheetViews>
    <sheetView tabSelected="1" topLeftCell="AF1" workbookViewId="0">
      <selection activeCell="AH15" sqref="AH15"/>
    </sheetView>
  </sheetViews>
  <sheetFormatPr baseColWidth="10" defaultRowHeight="15" x14ac:dyDescent="0"/>
  <cols>
    <col min="1" max="1" width="9.1640625" customWidth="1"/>
    <col min="3" max="3" width="18" customWidth="1"/>
    <col min="4" max="4" width="19.83203125" customWidth="1"/>
    <col min="5" max="5" width="15.33203125" customWidth="1"/>
    <col min="6" max="6" width="13.33203125" customWidth="1"/>
    <col min="7" max="7" width="22.5" style="4" customWidth="1"/>
    <col min="8" max="8" width="13.5" customWidth="1"/>
    <col min="9" max="9" width="13.83203125" customWidth="1"/>
    <col min="10" max="10" width="17" customWidth="1"/>
    <col min="11" max="11" width="15.1640625" style="12" customWidth="1"/>
    <col min="12" max="12" width="20" customWidth="1"/>
    <col min="13" max="13" width="28.33203125" customWidth="1"/>
    <col min="14" max="14" width="41.5" customWidth="1"/>
    <col min="15" max="15" width="16.1640625" style="12" customWidth="1"/>
    <col min="16" max="16" width="20.6640625" customWidth="1"/>
    <col min="17" max="17" width="10" customWidth="1"/>
    <col min="18" max="18" width="15.6640625" customWidth="1"/>
    <col min="19" max="19" width="17.83203125" customWidth="1"/>
    <col min="20" max="20" width="14.1640625" style="12" customWidth="1"/>
    <col min="21" max="21" width="17.1640625" style="4" customWidth="1"/>
    <col min="22" max="22" width="28" customWidth="1"/>
    <col min="23" max="23" width="27.33203125" customWidth="1"/>
    <col min="24" max="24" width="26.1640625" customWidth="1"/>
    <col min="25" max="25" width="15" customWidth="1"/>
    <col min="26" max="26" width="17" customWidth="1"/>
    <col min="27" max="27" width="40.1640625" customWidth="1"/>
    <col min="28" max="28" width="31.1640625" customWidth="1"/>
    <col min="29" max="29" width="26.33203125" customWidth="1"/>
    <col min="30" max="30" width="45.33203125" style="12" customWidth="1"/>
    <col min="31" max="31" width="19.5" customWidth="1"/>
    <col min="32" max="32" width="29.5" customWidth="1"/>
    <col min="33" max="33" width="37" style="4" customWidth="1"/>
    <col min="34" max="34" width="30.33203125" customWidth="1"/>
    <col min="35" max="35" width="29.1640625" customWidth="1"/>
    <col min="36" max="36" width="19.5" customWidth="1"/>
    <col min="37" max="37" width="21.83203125" customWidth="1"/>
    <col min="38" max="38" width="19.83203125" customWidth="1"/>
    <col min="39" max="39" width="42.6640625" customWidth="1"/>
    <col min="40" max="40" width="39.5" customWidth="1"/>
    <col min="41" max="41" width="37.6640625" customWidth="1"/>
    <col min="42" max="42" width="56.5" customWidth="1"/>
  </cols>
  <sheetData>
    <row r="1" spans="1:96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P1" s="42" t="s">
        <v>7</v>
      </c>
      <c r="Q1" s="7" t="s">
        <v>8</v>
      </c>
      <c r="R1" s="7" t="s">
        <v>9</v>
      </c>
      <c r="S1" s="6" t="s">
        <v>10</v>
      </c>
      <c r="T1" s="8">
        <v>0.3</v>
      </c>
      <c r="U1" s="9" t="s">
        <v>51</v>
      </c>
      <c r="V1" s="43" t="s">
        <v>52</v>
      </c>
      <c r="W1" s="14"/>
      <c r="X1" s="14"/>
      <c r="Y1" s="44"/>
      <c r="Z1" s="10" t="s">
        <v>53</v>
      </c>
      <c r="AA1" s="10"/>
      <c r="AB1" s="10"/>
      <c r="AC1" s="11">
        <f>(0.1*Q2) +R2</f>
        <v>0.77146000000000003</v>
      </c>
      <c r="AG1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</row>
    <row r="2" spans="1:96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Q2" s="14">
        <f>-0.7914</f>
        <v>-0.79139999999999999</v>
      </c>
      <c r="R2" s="14">
        <f>0.8506</f>
        <v>0.85060000000000002</v>
      </c>
      <c r="S2" s="15" t="s">
        <v>16</v>
      </c>
      <c r="T2" s="16" t="s">
        <v>17</v>
      </c>
      <c r="U2" s="17" t="s">
        <v>18</v>
      </c>
      <c r="V2" s="18" t="s">
        <v>19</v>
      </c>
      <c r="W2" s="19" t="s">
        <v>20</v>
      </c>
      <c r="X2" s="19" t="s">
        <v>21</v>
      </c>
      <c r="Y2" s="15" t="s">
        <v>22</v>
      </c>
      <c r="Z2" s="15" t="s">
        <v>23</v>
      </c>
      <c r="AA2" s="20" t="s">
        <v>24</v>
      </c>
      <c r="AB2" s="15" t="s">
        <v>25</v>
      </c>
      <c r="AC2" s="21" t="s">
        <v>54</v>
      </c>
      <c r="AD2" s="22" t="s">
        <v>26</v>
      </c>
      <c r="AE2" s="47" t="s">
        <v>55</v>
      </c>
      <c r="AF2" s="15" t="s">
        <v>56</v>
      </c>
      <c r="AG2"/>
      <c r="AH2" s="15" t="s">
        <v>57</v>
      </c>
      <c r="AI2" s="15" t="s">
        <v>58</v>
      </c>
      <c r="AJ2" s="15" t="s">
        <v>59</v>
      </c>
      <c r="AK2" s="15" t="s">
        <v>60</v>
      </c>
      <c r="AL2" s="15" t="s">
        <v>61</v>
      </c>
      <c r="AM2" s="48" t="s">
        <v>62</v>
      </c>
      <c r="AN2" s="48" t="s">
        <v>63</v>
      </c>
      <c r="AO2" s="48" t="s">
        <v>64</v>
      </c>
      <c r="AP2" s="48" t="s">
        <v>65</v>
      </c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s="39" customFormat="1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 t="s">
        <v>42</v>
      </c>
      <c r="R3" s="28" t="s">
        <v>43</v>
      </c>
      <c r="S3" s="29" t="s">
        <v>44</v>
      </c>
      <c r="T3" s="30" t="s">
        <v>45</v>
      </c>
      <c r="U3" s="31" t="s">
        <v>46</v>
      </c>
      <c r="V3" s="32" t="s">
        <v>47</v>
      </c>
      <c r="W3" s="29" t="s">
        <v>48</v>
      </c>
      <c r="X3" s="33" t="s">
        <v>404</v>
      </c>
      <c r="Y3" s="34" t="s">
        <v>49</v>
      </c>
      <c r="Z3" s="34" t="s">
        <v>66</v>
      </c>
      <c r="AA3" s="35" t="s">
        <v>67</v>
      </c>
      <c r="AB3" s="36" t="s">
        <v>50</v>
      </c>
      <c r="AC3" s="37" t="s">
        <v>68</v>
      </c>
      <c r="AD3" s="38" t="s">
        <v>45</v>
      </c>
      <c r="AE3" s="51" t="s">
        <v>33</v>
      </c>
      <c r="AF3" s="34" t="s">
        <v>69</v>
      </c>
      <c r="AG3"/>
      <c r="AH3" s="34" t="s">
        <v>70</v>
      </c>
      <c r="AI3" s="34" t="s">
        <v>71</v>
      </c>
      <c r="AJ3" s="34" t="s">
        <v>72</v>
      </c>
      <c r="AK3" s="34" t="s">
        <v>73</v>
      </c>
      <c r="AL3" s="34" t="s">
        <v>74</v>
      </c>
      <c r="AM3" s="38" t="s">
        <v>75</v>
      </c>
      <c r="AN3" s="38" t="s">
        <v>76</v>
      </c>
      <c r="AO3" s="38" t="s">
        <v>77</v>
      </c>
      <c r="AP3" s="38" t="s">
        <v>78</v>
      </c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>
      <c r="A4" s="61" t="s">
        <v>96</v>
      </c>
      <c r="B4" s="61" t="s">
        <v>97</v>
      </c>
      <c r="C4" s="61" t="s">
        <v>98</v>
      </c>
      <c r="D4" s="61">
        <v>2</v>
      </c>
      <c r="E4" s="61">
        <v>1060</v>
      </c>
      <c r="F4" s="62">
        <v>0.97299999999999998</v>
      </c>
      <c r="G4" s="4">
        <f>$E4*12*$F4</f>
        <v>12376.56</v>
      </c>
      <c r="H4" s="61">
        <v>148</v>
      </c>
      <c r="I4" s="61">
        <v>0.16159999999999999</v>
      </c>
      <c r="J4" s="61">
        <v>114</v>
      </c>
      <c r="K4" s="61">
        <v>153</v>
      </c>
      <c r="L4">
        <f>K4-J4</f>
        <v>39</v>
      </c>
      <c r="M4">
        <f>H4-J4</f>
        <v>34</v>
      </c>
      <c r="N4">
        <f>0.1 + 0.8 *(M4/L4)</f>
        <v>0.79743589743589749</v>
      </c>
      <c r="O4" s="61">
        <v>0.16159999999999999</v>
      </c>
      <c r="U4" s="61">
        <v>114</v>
      </c>
      <c r="V4">
        <f>1.25*L4</f>
        <v>48.75</v>
      </c>
      <c r="W4">
        <f>U4-L4/8</f>
        <v>109.125</v>
      </c>
      <c r="X4">
        <f>1.25*L4/(2*Q$2)</f>
        <v>-30.799848369977255</v>
      </c>
      <c r="Y4">
        <f>($Q$2*($J4-$L4/8)/(1.25*$L4)-$R$2)*(1.25*$L4/2/$Q$2)</f>
        <v>80.760851023502653</v>
      </c>
      <c r="Z4">
        <f>IF(Y4&gt;U4,Y4,U4)</f>
        <v>114</v>
      </c>
      <c r="AA4">
        <f>(Z4-W4)/V4</f>
        <v>0.1</v>
      </c>
      <c r="AB4">
        <f>Q$2*AA4+R$2</f>
        <v>0.77146000000000003</v>
      </c>
      <c r="AC4">
        <f>Z4*AB4*365</f>
        <v>32100.450600000004</v>
      </c>
      <c r="AD4" s="12">
        <f>AC4*(1-T$1)</f>
        <v>22470.315420000003</v>
      </c>
      <c r="AE4" s="4">
        <f>$E4*12*$F4</f>
        <v>12376.56</v>
      </c>
      <c r="AF4">
        <f>AD4-AE4</f>
        <v>10093.755420000003</v>
      </c>
      <c r="AG4" s="52" t="s">
        <v>79</v>
      </c>
      <c r="AH4">
        <f>AB4*(365/AG$23)*AG$21</f>
        <v>9386.0966666666664</v>
      </c>
      <c r="AI4" s="65">
        <f>-AG$7-AG$13-AH4</f>
        <v>-42986.096666666665</v>
      </c>
      <c r="AJ4" s="66">
        <f>-AG$13-AH4-AG$18</f>
        <v>-18986.096666666665</v>
      </c>
      <c r="AK4" s="23">
        <f>-AG$7/AG$9-AG$13-AH4</f>
        <v>-18986.096666666665</v>
      </c>
      <c r="AL4" s="23">
        <f>-AG$7/AG$9-AG$13-AH4-AG$18</f>
        <v>-24986.096666666665</v>
      </c>
      <c r="AM4" s="67">
        <f>AF4+AI4</f>
        <v>-32892.341246666663</v>
      </c>
      <c r="AN4" s="68">
        <f>AF4+AJ4</f>
        <v>-8892.3412466666614</v>
      </c>
      <c r="AO4" s="23">
        <f>AF4+AK4</f>
        <v>-8892.3412466666614</v>
      </c>
      <c r="AP4" s="23">
        <f>AF4+AL4</f>
        <v>-14892.341246666661</v>
      </c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</row>
    <row r="5" spans="1:96">
      <c r="A5" s="61" t="s">
        <v>99</v>
      </c>
      <c r="B5" s="61" t="s">
        <v>100</v>
      </c>
      <c r="C5" s="61" t="s">
        <v>98</v>
      </c>
      <c r="D5" s="61">
        <v>2</v>
      </c>
      <c r="E5" s="61">
        <v>1200</v>
      </c>
      <c r="F5" s="62">
        <v>0.97299999999999998</v>
      </c>
      <c r="G5" s="4">
        <f t="shared" ref="G5:G68" si="0">$E5*12*$F5</f>
        <v>14011.199999999999</v>
      </c>
      <c r="H5" s="61">
        <v>133</v>
      </c>
      <c r="I5" s="61">
        <v>0.34789999999999999</v>
      </c>
      <c r="J5" s="61">
        <v>111</v>
      </c>
      <c r="K5" s="61">
        <v>149</v>
      </c>
      <c r="L5">
        <f t="shared" ref="L5:L68" si="1">K5-J5</f>
        <v>38</v>
      </c>
      <c r="M5">
        <f t="shared" ref="M5:M68" si="2">H5-J5</f>
        <v>22</v>
      </c>
      <c r="N5">
        <f t="shared" ref="N5:N68" si="3">0.1 + 0.8 *(M5/L5)</f>
        <v>0.56315789473684219</v>
      </c>
      <c r="O5" s="61">
        <v>0.34789999999999999</v>
      </c>
      <c r="U5" s="61">
        <v>111</v>
      </c>
      <c r="V5">
        <f t="shared" ref="V5:V68" si="4">1.25*L5</f>
        <v>47.5</v>
      </c>
      <c r="W5">
        <f t="shared" ref="W5:W68" si="5">U5-L5/8</f>
        <v>106.25</v>
      </c>
      <c r="X5">
        <f t="shared" ref="X5:X68" si="6">1.25*L5/(2*Q$2)</f>
        <v>-30.010108668182966</v>
      </c>
      <c r="Y5">
        <f>($Q$2*($J5-$L5/8)/(1.25*$L5)-$R$2)*(1.25*$L5/2/$Q$2)</f>
        <v>78.651598433156423</v>
      </c>
      <c r="Z5">
        <f t="shared" ref="Z5:Z68" si="7">IF(Y5&gt;U5,Y5,U5)</f>
        <v>111</v>
      </c>
      <c r="AA5">
        <f t="shared" ref="AA5:AA68" si="8">(Z5-W5)/V5</f>
        <v>0.1</v>
      </c>
      <c r="AB5">
        <f t="shared" ref="AB5:AB68" si="9">Q$2*AA5+R$2</f>
        <v>0.77146000000000003</v>
      </c>
      <c r="AC5">
        <f>Z5*AB5*365</f>
        <v>31255.701900000004</v>
      </c>
      <c r="AD5" s="12">
        <f t="shared" ref="AD5:AD68" si="10">AC5*(1-T$1)</f>
        <v>21878.991330000001</v>
      </c>
      <c r="AE5" s="4">
        <f>$E5*12*$F5</f>
        <v>14011.199999999999</v>
      </c>
      <c r="AF5">
        <f>AD5-AE5</f>
        <v>7867.7913300000018</v>
      </c>
      <c r="AG5" s="53"/>
      <c r="AH5">
        <f>AB5*(365/AG$23)*AG$21</f>
        <v>9386.0966666666664</v>
      </c>
      <c r="AI5" s="65">
        <f t="shared" ref="AI5:AI68" si="11">-AG$7-AG$13-AH5</f>
        <v>-42986.096666666665</v>
      </c>
      <c r="AJ5" s="66">
        <f t="shared" ref="AJ5:AJ68" si="12">-AG$13-AH5-AG$18</f>
        <v>-18986.096666666665</v>
      </c>
      <c r="AK5" s="23">
        <f t="shared" ref="AK5:AK68" si="13">-AG$7/AG$9-AG$13-AH5</f>
        <v>-18986.096666666665</v>
      </c>
      <c r="AL5" s="23">
        <f t="shared" ref="AL5:AL68" si="14">-AG$7/AG$9-AG$13-AH5-AG$18</f>
        <v>-24986.096666666665</v>
      </c>
      <c r="AM5" s="67">
        <f>AF5+AI5</f>
        <v>-35118.305336666665</v>
      </c>
      <c r="AN5" s="68">
        <f t="shared" ref="AN5:AN68" si="15">AF5+AJ5</f>
        <v>-11118.305336666663</v>
      </c>
      <c r="AO5" s="23">
        <f t="shared" ref="AO5:AO68" si="16">AF5+AK5</f>
        <v>-11118.305336666663</v>
      </c>
      <c r="AP5" s="23">
        <f t="shared" ref="AP5:AP68" si="17">AF5+AL5</f>
        <v>-17118.305336666665</v>
      </c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</row>
    <row r="6" spans="1:96">
      <c r="A6" s="61" t="s">
        <v>101</v>
      </c>
      <c r="B6" s="61" t="s">
        <v>102</v>
      </c>
      <c r="C6" s="61" t="s">
        <v>98</v>
      </c>
      <c r="D6" s="61">
        <v>1</v>
      </c>
      <c r="E6" s="61">
        <v>3300</v>
      </c>
      <c r="F6" s="62">
        <v>0.97299999999999998</v>
      </c>
      <c r="G6" s="4">
        <f t="shared" si="0"/>
        <v>38530.799999999996</v>
      </c>
      <c r="H6" s="61">
        <v>372</v>
      </c>
      <c r="I6" s="61">
        <v>0.39729999999999999</v>
      </c>
      <c r="J6" s="61">
        <v>108</v>
      </c>
      <c r="K6" s="61">
        <v>610</v>
      </c>
      <c r="L6">
        <f t="shared" si="1"/>
        <v>502</v>
      </c>
      <c r="M6">
        <f t="shared" si="2"/>
        <v>264</v>
      </c>
      <c r="N6">
        <f t="shared" si="3"/>
        <v>0.52071713147410359</v>
      </c>
      <c r="O6" s="61">
        <v>0.39729999999999999</v>
      </c>
      <c r="U6" s="61">
        <v>108</v>
      </c>
      <c r="V6">
        <f t="shared" si="4"/>
        <v>627.5</v>
      </c>
      <c r="W6">
        <f t="shared" si="5"/>
        <v>45.25</v>
      </c>
      <c r="X6">
        <f t="shared" si="6"/>
        <v>-396.44933030073287</v>
      </c>
      <c r="Y6">
        <f t="shared" ref="Y5:Y68" si="18">($Q$2*($J6-$L6/8)/(1.25*$L6)-$R$2)*(1.25*$L6/2/$Q$2)</f>
        <v>359.84480035380341</v>
      </c>
      <c r="Z6">
        <f t="shared" si="7"/>
        <v>359.84480035380341</v>
      </c>
      <c r="AA6">
        <f t="shared" si="8"/>
        <v>0.50134629538454722</v>
      </c>
      <c r="AB6">
        <f t="shared" si="9"/>
        <v>0.45383454183266936</v>
      </c>
      <c r="AC6">
        <f t="shared" ref="AC5:AC68" si="19">Z6*AB6*365</f>
        <v>59608.150036294406</v>
      </c>
      <c r="AD6" s="12">
        <f t="shared" si="10"/>
        <v>41725.705025406081</v>
      </c>
      <c r="AE6" s="4">
        <f t="shared" ref="AE5:AE68" si="20">$E6*12*$F6</f>
        <v>38530.799999999996</v>
      </c>
      <c r="AF6">
        <f t="shared" ref="AF5:AF68" si="21">AD6-AE6</f>
        <v>3194.9050254060858</v>
      </c>
      <c r="AG6" s="17" t="s">
        <v>80</v>
      </c>
      <c r="AH6">
        <f>AB6*(365/AG$23)*AG$21</f>
        <v>5521.6535922974772</v>
      </c>
      <c r="AI6" s="65">
        <f>-AG$7-AG$13-AH6</f>
        <v>-39121.65359229748</v>
      </c>
      <c r="AJ6" s="66">
        <f t="shared" si="12"/>
        <v>-15121.653592297476</v>
      </c>
      <c r="AK6" s="23">
        <f t="shared" si="13"/>
        <v>-15121.653592297476</v>
      </c>
      <c r="AL6" s="23">
        <f t="shared" si="14"/>
        <v>-21121.653592297476</v>
      </c>
      <c r="AM6" s="67">
        <f>AF6+AI6</f>
        <v>-35926.748566891394</v>
      </c>
      <c r="AN6" s="68">
        <f t="shared" si="15"/>
        <v>-11926.748566891391</v>
      </c>
      <c r="AO6" s="23">
        <f t="shared" si="16"/>
        <v>-11926.748566891391</v>
      </c>
      <c r="AP6" s="23">
        <f t="shared" si="17"/>
        <v>-17926.748566891391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</row>
    <row r="7" spans="1:96">
      <c r="A7" s="61" t="s">
        <v>103</v>
      </c>
      <c r="B7" s="61" t="s">
        <v>104</v>
      </c>
      <c r="C7" s="61" t="s">
        <v>98</v>
      </c>
      <c r="D7" s="61">
        <v>1</v>
      </c>
      <c r="E7" s="61">
        <v>1400</v>
      </c>
      <c r="F7" s="62">
        <v>0.97299999999999998</v>
      </c>
      <c r="G7" s="4">
        <f t="shared" si="0"/>
        <v>16346.4</v>
      </c>
      <c r="H7" s="61">
        <v>302</v>
      </c>
      <c r="I7" s="61">
        <v>0.3644</v>
      </c>
      <c r="J7" s="61">
        <v>178</v>
      </c>
      <c r="K7" s="61">
        <v>533</v>
      </c>
      <c r="L7">
        <f t="shared" si="1"/>
        <v>355</v>
      </c>
      <c r="M7">
        <f t="shared" si="2"/>
        <v>124</v>
      </c>
      <c r="N7">
        <f t="shared" si="3"/>
        <v>0.37943661971830989</v>
      </c>
      <c r="O7" s="61">
        <v>0.3644</v>
      </c>
      <c r="U7" s="61">
        <v>178</v>
      </c>
      <c r="V7">
        <f t="shared" si="4"/>
        <v>443.75</v>
      </c>
      <c r="W7">
        <f t="shared" si="5"/>
        <v>133.625</v>
      </c>
      <c r="X7">
        <f t="shared" si="6"/>
        <v>-280.35759413697247</v>
      </c>
      <c r="Y7">
        <f t="shared" si="18"/>
        <v>305.2846695729088</v>
      </c>
      <c r="Z7">
        <f t="shared" si="7"/>
        <v>305.2846695729088</v>
      </c>
      <c r="AA7">
        <f t="shared" si="8"/>
        <v>0.38683869199528742</v>
      </c>
      <c r="AB7">
        <f t="shared" si="9"/>
        <v>0.54445585915492956</v>
      </c>
      <c r="AC7">
        <f t="shared" si="19"/>
        <v>60668.1198765886</v>
      </c>
      <c r="AD7" s="12">
        <f t="shared" si="10"/>
        <v>42467.683913612018</v>
      </c>
      <c r="AE7" s="4">
        <f t="shared" si="20"/>
        <v>16346.4</v>
      </c>
      <c r="AF7">
        <f t="shared" si="21"/>
        <v>26121.283913612016</v>
      </c>
      <c r="AG7" s="54">
        <v>30000</v>
      </c>
      <c r="AH7">
        <f t="shared" ref="AH5:AH68" si="22">AB7*(365/AG$23)*AG$21</f>
        <v>6624.212953051644</v>
      </c>
      <c r="AI7" s="65">
        <f t="shared" si="11"/>
        <v>-40224.212953051647</v>
      </c>
      <c r="AJ7" s="66">
        <f>-AG$13-AH7-AG$18</f>
        <v>-16224.212953051643</v>
      </c>
      <c r="AK7" s="23">
        <f t="shared" si="13"/>
        <v>-16224.212953051643</v>
      </c>
      <c r="AL7" s="23">
        <f t="shared" si="14"/>
        <v>-22224.212953051643</v>
      </c>
      <c r="AM7" s="67">
        <f>AF7+AI7</f>
        <v>-14102.92903943963</v>
      </c>
      <c r="AN7" s="68">
        <f t="shared" si="15"/>
        <v>9897.0709605603734</v>
      </c>
      <c r="AO7" s="23">
        <f t="shared" si="16"/>
        <v>9897.0709605603734</v>
      </c>
      <c r="AP7" s="23">
        <f t="shared" si="17"/>
        <v>3897.0709605603734</v>
      </c>
    </row>
    <row r="8" spans="1:96">
      <c r="A8" s="61" t="s">
        <v>105</v>
      </c>
      <c r="B8" s="61" t="s">
        <v>104</v>
      </c>
      <c r="C8" s="61" t="s">
        <v>98</v>
      </c>
      <c r="D8" s="61">
        <v>2</v>
      </c>
      <c r="E8" s="61">
        <v>2000</v>
      </c>
      <c r="F8" s="62">
        <v>0.97299999999999998</v>
      </c>
      <c r="G8" s="4">
        <f t="shared" si="0"/>
        <v>23352</v>
      </c>
      <c r="H8" s="61">
        <v>429</v>
      </c>
      <c r="I8" s="61">
        <v>0.41099999999999998</v>
      </c>
      <c r="J8" s="61">
        <v>221</v>
      </c>
      <c r="K8" s="61">
        <v>617</v>
      </c>
      <c r="L8">
        <f t="shared" si="1"/>
        <v>396</v>
      </c>
      <c r="M8">
        <f t="shared" si="2"/>
        <v>208</v>
      </c>
      <c r="N8">
        <f t="shared" si="3"/>
        <v>0.52020202020202022</v>
      </c>
      <c r="O8" s="61">
        <v>0.41099999999999998</v>
      </c>
      <c r="U8" s="61">
        <v>221</v>
      </c>
      <c r="V8">
        <f t="shared" si="4"/>
        <v>495</v>
      </c>
      <c r="W8">
        <f t="shared" si="5"/>
        <v>171.5</v>
      </c>
      <c r="X8">
        <f t="shared" si="6"/>
        <v>-312.73692191053829</v>
      </c>
      <c r="Y8">
        <f t="shared" si="18"/>
        <v>351.76402577710388</v>
      </c>
      <c r="Z8">
        <f t="shared" si="7"/>
        <v>351.76402577710388</v>
      </c>
      <c r="AA8">
        <f t="shared" si="8"/>
        <v>0.36416974904465432</v>
      </c>
      <c r="AB8">
        <f t="shared" si="9"/>
        <v>0.56239606060606062</v>
      </c>
      <c r="AC8">
        <f t="shared" si="19"/>
        <v>72208.206361389777</v>
      </c>
      <c r="AD8" s="12">
        <f t="shared" si="10"/>
        <v>50545.744452972838</v>
      </c>
      <c r="AE8" s="4">
        <f t="shared" si="20"/>
        <v>23352</v>
      </c>
      <c r="AF8">
        <f t="shared" si="21"/>
        <v>27193.744452972838</v>
      </c>
      <c r="AG8" s="54" t="s">
        <v>81</v>
      </c>
      <c r="AH8">
        <f t="shared" si="22"/>
        <v>6842.4854040404043</v>
      </c>
      <c r="AI8" s="65">
        <f>-AG$7-AG$13-AH8</f>
        <v>-40442.485404040402</v>
      </c>
      <c r="AJ8" s="66">
        <f>-AG$13-AH8-AG$18</f>
        <v>-16442.485404040402</v>
      </c>
      <c r="AK8" s="23">
        <f t="shared" si="13"/>
        <v>-16442.485404040402</v>
      </c>
      <c r="AL8" s="23">
        <f t="shared" si="14"/>
        <v>-22442.485404040402</v>
      </c>
      <c r="AM8" s="67">
        <f t="shared" ref="AM5:AM68" si="23">AF8+AI8</f>
        <v>-13248.740951067564</v>
      </c>
      <c r="AN8" s="68">
        <f t="shared" si="15"/>
        <v>10751.259048932436</v>
      </c>
      <c r="AO8" s="23">
        <f t="shared" si="16"/>
        <v>10751.259048932436</v>
      </c>
      <c r="AP8" s="23">
        <f t="shared" si="17"/>
        <v>4751.2590489324357</v>
      </c>
    </row>
    <row r="9" spans="1:96">
      <c r="A9" s="61" t="s">
        <v>106</v>
      </c>
      <c r="B9" s="61" t="s">
        <v>104</v>
      </c>
      <c r="C9" s="61" t="s">
        <v>107</v>
      </c>
      <c r="D9" s="61">
        <v>1</v>
      </c>
      <c r="E9" s="61">
        <v>1600</v>
      </c>
      <c r="F9" s="62">
        <v>0.97299999999999998</v>
      </c>
      <c r="G9" s="4">
        <f t="shared" si="0"/>
        <v>18681.599999999999</v>
      </c>
      <c r="H9" s="61">
        <v>380</v>
      </c>
      <c r="I9" s="61">
        <v>0.41099999999999998</v>
      </c>
      <c r="J9" s="61">
        <v>202</v>
      </c>
      <c r="K9" s="61">
        <v>646</v>
      </c>
      <c r="L9">
        <f t="shared" si="1"/>
        <v>444</v>
      </c>
      <c r="M9">
        <f t="shared" si="2"/>
        <v>178</v>
      </c>
      <c r="N9">
        <f t="shared" si="3"/>
        <v>0.42072072072072075</v>
      </c>
      <c r="O9" s="61">
        <v>0.41099999999999998</v>
      </c>
      <c r="U9" s="61">
        <v>202</v>
      </c>
      <c r="V9">
        <f t="shared" si="4"/>
        <v>555</v>
      </c>
      <c r="W9">
        <f t="shared" si="5"/>
        <v>146.5</v>
      </c>
      <c r="X9">
        <f t="shared" si="6"/>
        <v>-350.64442759666412</v>
      </c>
      <c r="Y9">
        <f t="shared" si="18"/>
        <v>371.50815011372248</v>
      </c>
      <c r="Z9">
        <f t="shared" si="7"/>
        <v>371.50815011372248</v>
      </c>
      <c r="AA9">
        <f t="shared" si="8"/>
        <v>0.40542009029499548</v>
      </c>
      <c r="AB9">
        <f t="shared" si="9"/>
        <v>0.5297505405405406</v>
      </c>
      <c r="AC9">
        <f t="shared" si="19"/>
        <v>71834.424818355692</v>
      </c>
      <c r="AD9" s="12">
        <f t="shared" si="10"/>
        <v>50284.097372848984</v>
      </c>
      <c r="AE9" s="4">
        <f t="shared" si="20"/>
        <v>18681.599999999999</v>
      </c>
      <c r="AF9">
        <f t="shared" si="21"/>
        <v>31602.497372848986</v>
      </c>
      <c r="AG9" s="55">
        <v>5</v>
      </c>
      <c r="AH9">
        <f>AB9*(365/AG$23)*AG$21</f>
        <v>6445.2982432432445</v>
      </c>
      <c r="AI9" s="65">
        <f>-AG$7-AG$13-AH9</f>
        <v>-40045.298243243247</v>
      </c>
      <c r="AJ9" s="66">
        <f t="shared" si="12"/>
        <v>-16045.298243243244</v>
      </c>
      <c r="AK9" s="23">
        <f t="shared" si="13"/>
        <v>-16045.298243243244</v>
      </c>
      <c r="AL9" s="23">
        <f t="shared" si="14"/>
        <v>-22045.298243243244</v>
      </c>
      <c r="AM9" s="67">
        <f t="shared" si="23"/>
        <v>-8442.8008703942614</v>
      </c>
      <c r="AN9" s="68">
        <f t="shared" si="15"/>
        <v>15557.199129605742</v>
      </c>
      <c r="AO9" s="23">
        <f t="shared" si="16"/>
        <v>15557.199129605742</v>
      </c>
      <c r="AP9" s="23">
        <f>AF9+AL9</f>
        <v>9557.1991296057422</v>
      </c>
    </row>
    <row r="10" spans="1:96">
      <c r="A10" s="61" t="s">
        <v>108</v>
      </c>
      <c r="B10" s="61" t="s">
        <v>104</v>
      </c>
      <c r="C10" s="61" t="s">
        <v>107</v>
      </c>
      <c r="D10" s="61">
        <v>2</v>
      </c>
      <c r="E10" s="61">
        <v>2800</v>
      </c>
      <c r="F10" s="62">
        <v>0.97299999999999998</v>
      </c>
      <c r="G10" s="4">
        <f t="shared" si="0"/>
        <v>32692.799999999999</v>
      </c>
      <c r="H10" s="61">
        <v>374</v>
      </c>
      <c r="I10" s="61">
        <v>0.52600000000000002</v>
      </c>
      <c r="J10" s="61">
        <v>197</v>
      </c>
      <c r="K10" s="61">
        <v>639</v>
      </c>
      <c r="L10">
        <f t="shared" si="1"/>
        <v>442</v>
      </c>
      <c r="M10">
        <f t="shared" si="2"/>
        <v>177</v>
      </c>
      <c r="N10">
        <f t="shared" si="3"/>
        <v>0.42036199095022631</v>
      </c>
      <c r="O10" s="61">
        <v>0.52600000000000002</v>
      </c>
      <c r="U10" s="61">
        <v>197</v>
      </c>
      <c r="V10">
        <f t="shared" si="4"/>
        <v>552.5</v>
      </c>
      <c r="W10">
        <f t="shared" si="5"/>
        <v>141.75</v>
      </c>
      <c r="X10">
        <f t="shared" si="6"/>
        <v>-349.06494819307557</v>
      </c>
      <c r="Y10">
        <f t="shared" si="18"/>
        <v>367.78964493303005</v>
      </c>
      <c r="Z10">
        <f t="shared" si="7"/>
        <v>367.78964493303005</v>
      </c>
      <c r="AA10">
        <f t="shared" si="8"/>
        <v>0.40912152929055212</v>
      </c>
      <c r="AB10">
        <f t="shared" si="9"/>
        <v>0.526821221719457</v>
      </c>
      <c r="AC10">
        <f t="shared" si="19"/>
        <v>70722.177378975233</v>
      </c>
      <c r="AD10" s="12">
        <f t="shared" si="10"/>
        <v>49505.524165282659</v>
      </c>
      <c r="AE10" s="4">
        <f t="shared" si="20"/>
        <v>32692.799999999999</v>
      </c>
      <c r="AF10">
        <f>AD10-AE10</f>
        <v>16812.72416528266</v>
      </c>
      <c r="AG10" s="53"/>
      <c r="AH10">
        <f t="shared" si="22"/>
        <v>6409.6581975867266</v>
      </c>
      <c r="AI10" s="65">
        <f t="shared" si="11"/>
        <v>-40009.65819758673</v>
      </c>
      <c r="AJ10" s="66">
        <f t="shared" si="12"/>
        <v>-16009.658197586727</v>
      </c>
      <c r="AK10" s="23">
        <f t="shared" si="13"/>
        <v>-16009.658197586727</v>
      </c>
      <c r="AL10" s="23">
        <f t="shared" si="14"/>
        <v>-22009.658197586727</v>
      </c>
      <c r="AM10" s="67">
        <f>AF10+AI10</f>
        <v>-23196.934032304071</v>
      </c>
      <c r="AN10" s="68">
        <f t="shared" si="15"/>
        <v>803.06596769593307</v>
      </c>
      <c r="AO10" s="23">
        <f t="shared" si="16"/>
        <v>803.06596769593307</v>
      </c>
      <c r="AP10" s="23">
        <f t="shared" si="17"/>
        <v>-5196.9340323040669</v>
      </c>
    </row>
    <row r="11" spans="1:96">
      <c r="A11" s="61" t="s">
        <v>109</v>
      </c>
      <c r="B11" s="61" t="s">
        <v>110</v>
      </c>
      <c r="C11" s="61" t="s">
        <v>98</v>
      </c>
      <c r="D11" s="61">
        <v>1</v>
      </c>
      <c r="E11" s="61">
        <v>1100</v>
      </c>
      <c r="F11" s="62">
        <v>0.97299999999999998</v>
      </c>
      <c r="G11" s="4">
        <f t="shared" si="0"/>
        <v>12843.6</v>
      </c>
      <c r="H11" s="61">
        <v>386</v>
      </c>
      <c r="I11" s="61">
        <v>0.43290000000000001</v>
      </c>
      <c r="J11" s="61">
        <v>114</v>
      </c>
      <c r="K11" s="61">
        <v>477</v>
      </c>
      <c r="L11">
        <f t="shared" si="1"/>
        <v>363</v>
      </c>
      <c r="M11">
        <f t="shared" si="2"/>
        <v>272</v>
      </c>
      <c r="N11">
        <f t="shared" si="3"/>
        <v>0.69944903581267215</v>
      </c>
      <c r="O11" s="61">
        <v>0.43290000000000001</v>
      </c>
      <c r="U11" s="61">
        <v>114</v>
      </c>
      <c r="V11">
        <f t="shared" si="4"/>
        <v>453.75</v>
      </c>
      <c r="W11">
        <f t="shared" si="5"/>
        <v>68.625</v>
      </c>
      <c r="X11">
        <f t="shared" si="6"/>
        <v>-286.67551175132678</v>
      </c>
      <c r="Y11">
        <f t="shared" si="18"/>
        <v>278.15869029567858</v>
      </c>
      <c r="Z11">
        <f t="shared" si="7"/>
        <v>278.15869029567858</v>
      </c>
      <c r="AA11">
        <f t="shared" si="8"/>
        <v>0.46178223756623377</v>
      </c>
      <c r="AB11">
        <f t="shared" si="9"/>
        <v>0.48514553719008263</v>
      </c>
      <c r="AC11">
        <f t="shared" si="19"/>
        <v>49255.818238069187</v>
      </c>
      <c r="AD11" s="12">
        <f t="shared" si="10"/>
        <v>34479.072766648431</v>
      </c>
      <c r="AE11" s="4">
        <f t="shared" si="20"/>
        <v>12843.6</v>
      </c>
      <c r="AF11">
        <f t="shared" si="21"/>
        <v>21635.472766648432</v>
      </c>
      <c r="AG11" s="17" t="s">
        <v>82</v>
      </c>
      <c r="AH11">
        <f t="shared" si="22"/>
        <v>5902.604035812672</v>
      </c>
      <c r="AI11" s="65">
        <f t="shared" si="11"/>
        <v>-39502.60403581267</v>
      </c>
      <c r="AJ11" s="66">
        <f t="shared" si="12"/>
        <v>-15502.604035812672</v>
      </c>
      <c r="AK11" s="23">
        <f t="shared" si="13"/>
        <v>-15502.604035812672</v>
      </c>
      <c r="AL11" s="23">
        <f t="shared" si="14"/>
        <v>-21502.60403581267</v>
      </c>
      <c r="AM11" s="67">
        <f t="shared" si="23"/>
        <v>-17867.131269164238</v>
      </c>
      <c r="AN11" s="68">
        <f t="shared" si="15"/>
        <v>6132.8687308357603</v>
      </c>
      <c r="AO11" s="23">
        <f t="shared" si="16"/>
        <v>6132.8687308357603</v>
      </c>
      <c r="AP11" s="23">
        <f t="shared" si="17"/>
        <v>132.86873083576211</v>
      </c>
    </row>
    <row r="12" spans="1:96">
      <c r="A12" s="61" t="s">
        <v>111</v>
      </c>
      <c r="B12" s="61" t="s">
        <v>110</v>
      </c>
      <c r="C12" s="61" t="s">
        <v>98</v>
      </c>
      <c r="D12" s="61">
        <v>2</v>
      </c>
      <c r="E12" s="61">
        <v>1900</v>
      </c>
      <c r="F12" s="62">
        <v>0.97299999999999998</v>
      </c>
      <c r="G12" s="4">
        <f t="shared" si="0"/>
        <v>22184.399999999998</v>
      </c>
      <c r="H12" s="61">
        <v>212</v>
      </c>
      <c r="I12" s="61">
        <v>0.69589999999999996</v>
      </c>
      <c r="J12" s="61">
        <v>80</v>
      </c>
      <c r="K12" s="61">
        <v>583</v>
      </c>
      <c r="L12">
        <f t="shared" si="1"/>
        <v>503</v>
      </c>
      <c r="M12">
        <f t="shared" si="2"/>
        <v>132</v>
      </c>
      <c r="N12">
        <f t="shared" si="3"/>
        <v>0.30994035785288276</v>
      </c>
      <c r="O12" s="61">
        <v>0.69589999999999996</v>
      </c>
      <c r="U12" s="61">
        <v>80</v>
      </c>
      <c r="V12">
        <f t="shared" si="4"/>
        <v>628.75</v>
      </c>
      <c r="W12">
        <f t="shared" si="5"/>
        <v>17.125</v>
      </c>
      <c r="X12">
        <f t="shared" si="6"/>
        <v>-397.23907000252717</v>
      </c>
      <c r="Y12">
        <f t="shared" si="18"/>
        <v>346.45405294414962</v>
      </c>
      <c r="Z12">
        <f t="shared" si="7"/>
        <v>346.45405294414962</v>
      </c>
      <c r="AA12">
        <f t="shared" si="8"/>
        <v>0.52378378201852827</v>
      </c>
      <c r="AB12">
        <f t="shared" si="9"/>
        <v>0.43607751491053676</v>
      </c>
      <c r="AC12">
        <f t="shared" si="19"/>
        <v>55144.50019007743</v>
      </c>
      <c r="AD12" s="12">
        <f t="shared" si="10"/>
        <v>38601.150133054201</v>
      </c>
      <c r="AE12" s="4">
        <f t="shared" si="20"/>
        <v>22184.399999999998</v>
      </c>
      <c r="AF12">
        <f t="shared" si="21"/>
        <v>16416.750133054204</v>
      </c>
      <c r="AG12" s="13" t="s">
        <v>83</v>
      </c>
      <c r="AH12">
        <f t="shared" si="22"/>
        <v>5305.6097647448642</v>
      </c>
      <c r="AI12" s="65">
        <f t="shared" si="11"/>
        <v>-38905.609764744862</v>
      </c>
      <c r="AJ12" s="66">
        <f t="shared" si="12"/>
        <v>-14905.609764744864</v>
      </c>
      <c r="AK12" s="23">
        <f t="shared" si="13"/>
        <v>-14905.609764744864</v>
      </c>
      <c r="AL12" s="23">
        <f t="shared" si="14"/>
        <v>-20905.609764744862</v>
      </c>
      <c r="AM12" s="67">
        <f t="shared" si="23"/>
        <v>-22488.859631690659</v>
      </c>
      <c r="AN12" s="68">
        <f t="shared" si="15"/>
        <v>1511.1403683093395</v>
      </c>
      <c r="AO12" s="23">
        <f t="shared" si="16"/>
        <v>1511.1403683093395</v>
      </c>
      <c r="AP12" s="23">
        <f t="shared" si="17"/>
        <v>-4488.8596316906587</v>
      </c>
    </row>
    <row r="13" spans="1:96">
      <c r="A13" s="61" t="s">
        <v>112</v>
      </c>
      <c r="B13" s="61" t="s">
        <v>110</v>
      </c>
      <c r="C13" s="61" t="s">
        <v>107</v>
      </c>
      <c r="D13" s="61">
        <v>1</v>
      </c>
      <c r="E13" s="61">
        <v>1800</v>
      </c>
      <c r="F13" s="62">
        <v>0.97299999999999998</v>
      </c>
      <c r="G13" s="4">
        <f t="shared" si="0"/>
        <v>21016.799999999999</v>
      </c>
      <c r="H13" s="61">
        <v>969</v>
      </c>
      <c r="I13" s="61">
        <v>0.1096</v>
      </c>
      <c r="J13" s="61">
        <v>239</v>
      </c>
      <c r="K13" s="61">
        <v>1431</v>
      </c>
      <c r="L13">
        <f t="shared" si="1"/>
        <v>1192</v>
      </c>
      <c r="M13">
        <f t="shared" si="2"/>
        <v>730</v>
      </c>
      <c r="N13">
        <f t="shared" si="3"/>
        <v>0.58993288590604032</v>
      </c>
      <c r="O13" s="61">
        <v>0.1096</v>
      </c>
      <c r="U13" s="61">
        <v>239</v>
      </c>
      <c r="V13">
        <f t="shared" si="4"/>
        <v>1490</v>
      </c>
      <c r="W13">
        <f t="shared" si="5"/>
        <v>90</v>
      </c>
      <c r="X13">
        <f t="shared" si="6"/>
        <v>-941.36972453879207</v>
      </c>
      <c r="Y13">
        <f t="shared" si="18"/>
        <v>845.72908769269657</v>
      </c>
      <c r="Z13">
        <f t="shared" si="7"/>
        <v>845.72908769269657</v>
      </c>
      <c r="AA13">
        <f t="shared" si="8"/>
        <v>0.50720072999509835</v>
      </c>
      <c r="AB13">
        <f t="shared" si="9"/>
        <v>0.44920134228187919</v>
      </c>
      <c r="AC13">
        <f t="shared" si="19"/>
        <v>138664.46411041176</v>
      </c>
      <c r="AD13" s="12">
        <f t="shared" si="10"/>
        <v>97065.124877288225</v>
      </c>
      <c r="AE13" s="4">
        <f t="shared" si="20"/>
        <v>21016.799999999999</v>
      </c>
      <c r="AF13">
        <f t="shared" si="21"/>
        <v>76048.324877288222</v>
      </c>
      <c r="AG13" s="54">
        <v>3600</v>
      </c>
      <c r="AH13">
        <f t="shared" si="22"/>
        <v>5465.2829977628635</v>
      </c>
      <c r="AI13" s="65">
        <f t="shared" si="11"/>
        <v>-39065.282997762864</v>
      </c>
      <c r="AJ13" s="66">
        <f t="shared" si="12"/>
        <v>-15065.282997762864</v>
      </c>
      <c r="AK13" s="23">
        <f t="shared" si="13"/>
        <v>-15065.282997762864</v>
      </c>
      <c r="AL13" s="23">
        <f t="shared" si="14"/>
        <v>-21065.282997762864</v>
      </c>
      <c r="AM13" s="67">
        <f t="shared" si="23"/>
        <v>36983.041879525357</v>
      </c>
      <c r="AN13" s="68">
        <f t="shared" si="15"/>
        <v>60983.041879525357</v>
      </c>
      <c r="AO13" s="23">
        <f t="shared" si="16"/>
        <v>60983.041879525357</v>
      </c>
      <c r="AP13" s="23">
        <f t="shared" si="17"/>
        <v>54983.041879525357</v>
      </c>
    </row>
    <row r="14" spans="1:96">
      <c r="A14" s="61" t="s">
        <v>113</v>
      </c>
      <c r="B14" s="61" t="s">
        <v>110</v>
      </c>
      <c r="C14" s="61" t="s">
        <v>107</v>
      </c>
      <c r="D14" s="61">
        <v>2</v>
      </c>
      <c r="E14" s="61">
        <v>3200</v>
      </c>
      <c r="F14" s="62">
        <v>0.97299999999999998</v>
      </c>
      <c r="G14" s="4">
        <f t="shared" si="0"/>
        <v>37363.199999999997</v>
      </c>
      <c r="H14" s="61">
        <v>885</v>
      </c>
      <c r="I14" s="61">
        <v>0.22470000000000001</v>
      </c>
      <c r="J14" s="61">
        <v>236</v>
      </c>
      <c r="K14" s="61">
        <v>1533</v>
      </c>
      <c r="L14">
        <f t="shared" si="1"/>
        <v>1297</v>
      </c>
      <c r="M14">
        <f t="shared" si="2"/>
        <v>649</v>
      </c>
      <c r="N14">
        <f t="shared" si="3"/>
        <v>0.50030840400925214</v>
      </c>
      <c r="O14" s="61">
        <v>0.22470000000000001</v>
      </c>
      <c r="U14" s="61">
        <v>236</v>
      </c>
      <c r="V14">
        <f t="shared" si="4"/>
        <v>1621.25</v>
      </c>
      <c r="W14">
        <f t="shared" si="5"/>
        <v>73.875</v>
      </c>
      <c r="X14">
        <f t="shared" si="6"/>
        <v>-1024.2923932271924</v>
      </c>
      <c r="Y14">
        <f t="shared" si="18"/>
        <v>908.20060967904988</v>
      </c>
      <c r="Z14">
        <f t="shared" si="7"/>
        <v>908.20060967904988</v>
      </c>
      <c r="AA14">
        <f t="shared" si="8"/>
        <v>0.51461872609347714</v>
      </c>
      <c r="AB14">
        <f t="shared" si="9"/>
        <v>0.44333074016962221</v>
      </c>
      <c r="AC14">
        <f t="shared" si="19"/>
        <v>146961.13570670309</v>
      </c>
      <c r="AD14" s="12">
        <f t="shared" si="10"/>
        <v>102872.79499469216</v>
      </c>
      <c r="AE14" s="4">
        <f t="shared" si="20"/>
        <v>37363.199999999997</v>
      </c>
      <c r="AF14">
        <f t="shared" si="21"/>
        <v>65509.594994692161</v>
      </c>
      <c r="AG14" s="13" t="s">
        <v>84</v>
      </c>
      <c r="AH14">
        <f t="shared" si="22"/>
        <v>5393.8573387304041</v>
      </c>
      <c r="AI14" s="65">
        <f t="shared" si="11"/>
        <v>-38993.857338730406</v>
      </c>
      <c r="AJ14" s="66">
        <f t="shared" si="12"/>
        <v>-14993.857338730404</v>
      </c>
      <c r="AK14" s="23">
        <f>-AG$7/AG$9-AG$13-AH14</f>
        <v>-14993.857338730404</v>
      </c>
      <c r="AL14" s="23">
        <f>-AG$7/AG$9-AG$13-AH14-AG$18</f>
        <v>-20993.857338730406</v>
      </c>
      <c r="AM14" s="67">
        <f t="shared" si="23"/>
        <v>26515.737655961755</v>
      </c>
      <c r="AN14" s="68">
        <f t="shared" si="15"/>
        <v>50515.737655961755</v>
      </c>
      <c r="AO14" s="23">
        <f t="shared" si="16"/>
        <v>50515.737655961755</v>
      </c>
      <c r="AP14" s="23">
        <f t="shared" si="17"/>
        <v>44515.737655961755</v>
      </c>
    </row>
    <row r="15" spans="1:96">
      <c r="A15" s="61" t="s">
        <v>114</v>
      </c>
      <c r="B15" s="61" t="s">
        <v>115</v>
      </c>
      <c r="C15" s="61" t="s">
        <v>98</v>
      </c>
      <c r="D15" s="61">
        <v>1</v>
      </c>
      <c r="E15" s="61">
        <v>1000</v>
      </c>
      <c r="F15" s="62">
        <v>0.97299999999999998</v>
      </c>
      <c r="G15" s="4">
        <f t="shared" si="0"/>
        <v>11676</v>
      </c>
      <c r="H15" s="61">
        <v>287</v>
      </c>
      <c r="I15" s="61">
        <v>0.21920000000000001</v>
      </c>
      <c r="J15" s="61">
        <v>138</v>
      </c>
      <c r="K15" s="61">
        <v>550</v>
      </c>
      <c r="L15">
        <f t="shared" si="1"/>
        <v>412</v>
      </c>
      <c r="M15">
        <f t="shared" si="2"/>
        <v>149</v>
      </c>
      <c r="N15">
        <f t="shared" si="3"/>
        <v>0.38932038834951455</v>
      </c>
      <c r="O15" s="61">
        <v>0.21920000000000001</v>
      </c>
      <c r="U15" s="61">
        <v>138</v>
      </c>
      <c r="V15">
        <f t="shared" si="4"/>
        <v>515</v>
      </c>
      <c r="W15">
        <f t="shared" si="5"/>
        <v>86.5</v>
      </c>
      <c r="X15">
        <f t="shared" si="6"/>
        <v>-325.37275713924691</v>
      </c>
      <c r="Y15">
        <f t="shared" si="18"/>
        <v>320.01206722264345</v>
      </c>
      <c r="Z15">
        <f t="shared" si="7"/>
        <v>320.01206722264345</v>
      </c>
      <c r="AA15">
        <f t="shared" si="8"/>
        <v>0.45342148975270574</v>
      </c>
      <c r="AB15">
        <f t="shared" si="9"/>
        <v>0.49176223300970873</v>
      </c>
      <c r="AC15">
        <f t="shared" si="19"/>
        <v>57439.994800122957</v>
      </c>
      <c r="AD15" s="12">
        <f t="shared" si="10"/>
        <v>40207.996360086065</v>
      </c>
      <c r="AE15" s="4">
        <f t="shared" si="20"/>
        <v>11676</v>
      </c>
      <c r="AF15">
        <f t="shared" si="21"/>
        <v>28531.996360086065</v>
      </c>
      <c r="AG15" s="13" t="s">
        <v>85</v>
      </c>
      <c r="AH15">
        <f t="shared" si="22"/>
        <v>5983.1071682847896</v>
      </c>
      <c r="AI15" s="65">
        <f t="shared" si="11"/>
        <v>-39583.107168284791</v>
      </c>
      <c r="AJ15" s="66">
        <f t="shared" si="12"/>
        <v>-15583.107168284791</v>
      </c>
      <c r="AK15" s="23">
        <f t="shared" si="13"/>
        <v>-15583.107168284791</v>
      </c>
      <c r="AL15" s="23">
        <f t="shared" si="14"/>
        <v>-21583.107168284791</v>
      </c>
      <c r="AM15" s="67">
        <f t="shared" si="23"/>
        <v>-11051.110808198726</v>
      </c>
      <c r="AN15" s="68">
        <f t="shared" si="15"/>
        <v>12948.889191801274</v>
      </c>
      <c r="AO15" s="23">
        <f t="shared" si="16"/>
        <v>12948.889191801274</v>
      </c>
      <c r="AP15" s="23">
        <f t="shared" si="17"/>
        <v>6948.8891918012741</v>
      </c>
    </row>
    <row r="16" spans="1:96">
      <c r="A16" s="61" t="s">
        <v>116</v>
      </c>
      <c r="B16" s="61" t="s">
        <v>100</v>
      </c>
      <c r="C16" s="61" t="s">
        <v>107</v>
      </c>
      <c r="D16" s="61">
        <v>1</v>
      </c>
      <c r="E16" s="61">
        <v>1000</v>
      </c>
      <c r="F16" s="62">
        <v>0.97299999999999998</v>
      </c>
      <c r="G16" s="4">
        <f t="shared" si="0"/>
        <v>11676</v>
      </c>
      <c r="H16" s="61">
        <v>206</v>
      </c>
      <c r="I16" s="61">
        <v>0.39179999999999998</v>
      </c>
      <c r="J16" s="61">
        <v>116</v>
      </c>
      <c r="K16" s="61">
        <v>296</v>
      </c>
      <c r="L16">
        <f t="shared" si="1"/>
        <v>180</v>
      </c>
      <c r="M16">
        <f t="shared" si="2"/>
        <v>90</v>
      </c>
      <c r="N16">
        <f t="shared" si="3"/>
        <v>0.5</v>
      </c>
      <c r="O16" s="61">
        <v>0.39179999999999998</v>
      </c>
      <c r="U16" s="61">
        <v>116</v>
      </c>
      <c r="V16">
        <f t="shared" si="4"/>
        <v>225</v>
      </c>
      <c r="W16">
        <f t="shared" si="5"/>
        <v>93.5</v>
      </c>
      <c r="X16">
        <f t="shared" si="6"/>
        <v>-142.15314632297196</v>
      </c>
      <c r="Y16">
        <f t="shared" si="18"/>
        <v>167.66546626231997</v>
      </c>
      <c r="Z16">
        <f t="shared" si="7"/>
        <v>167.66546626231997</v>
      </c>
      <c r="AA16">
        <f t="shared" si="8"/>
        <v>0.32962429449919983</v>
      </c>
      <c r="AB16">
        <f t="shared" si="9"/>
        <v>0.58973533333333328</v>
      </c>
      <c r="AC16">
        <f t="shared" si="19"/>
        <v>36090.561116664772</v>
      </c>
      <c r="AD16" s="12">
        <f t="shared" si="10"/>
        <v>25263.392781665338</v>
      </c>
      <c r="AE16" s="4">
        <f t="shared" si="20"/>
        <v>11676</v>
      </c>
      <c r="AF16">
        <f t="shared" si="21"/>
        <v>13587.392781665338</v>
      </c>
      <c r="AG16" s="54">
        <v>0</v>
      </c>
      <c r="AH16">
        <f t="shared" si="22"/>
        <v>7175.1132222222222</v>
      </c>
      <c r="AI16" s="65">
        <f>-AG$7-AG$13-AH16</f>
        <v>-40775.113222222222</v>
      </c>
      <c r="AJ16" s="66">
        <f t="shared" si="12"/>
        <v>-16775.113222222222</v>
      </c>
      <c r="AK16" s="23">
        <f t="shared" si="13"/>
        <v>-16775.113222222222</v>
      </c>
      <c r="AL16" s="23">
        <f t="shared" si="14"/>
        <v>-22775.113222222222</v>
      </c>
      <c r="AM16" s="67">
        <f t="shared" si="23"/>
        <v>-27187.720440556885</v>
      </c>
      <c r="AN16" s="68">
        <f t="shared" si="15"/>
        <v>-3187.7204405568846</v>
      </c>
      <c r="AO16" s="23">
        <f t="shared" si="16"/>
        <v>-3187.7204405568846</v>
      </c>
      <c r="AP16" s="23">
        <f t="shared" si="17"/>
        <v>-9187.7204405568846</v>
      </c>
    </row>
    <row r="17" spans="1:42">
      <c r="A17" s="61" t="s">
        <v>117</v>
      </c>
      <c r="B17" s="61" t="s">
        <v>115</v>
      </c>
      <c r="C17" s="61" t="s">
        <v>98</v>
      </c>
      <c r="D17" s="61">
        <v>2</v>
      </c>
      <c r="E17" s="61">
        <v>1300</v>
      </c>
      <c r="F17" s="62">
        <v>0.97299999999999998</v>
      </c>
      <c r="G17" s="4">
        <f t="shared" si="0"/>
        <v>15178.8</v>
      </c>
      <c r="H17" s="61">
        <v>462</v>
      </c>
      <c r="I17" s="61">
        <v>0.53700000000000003</v>
      </c>
      <c r="J17" s="61">
        <v>175</v>
      </c>
      <c r="K17" s="61">
        <v>917</v>
      </c>
      <c r="L17">
        <f t="shared" si="1"/>
        <v>742</v>
      </c>
      <c r="M17">
        <f t="shared" si="2"/>
        <v>287</v>
      </c>
      <c r="N17">
        <f t="shared" si="3"/>
        <v>0.40943396226415096</v>
      </c>
      <c r="O17" s="61">
        <v>0.53700000000000003</v>
      </c>
      <c r="U17" s="61">
        <v>175</v>
      </c>
      <c r="V17">
        <f t="shared" si="4"/>
        <v>927.5</v>
      </c>
      <c r="W17">
        <f t="shared" si="5"/>
        <v>82.25</v>
      </c>
      <c r="X17">
        <f t="shared" si="6"/>
        <v>-585.98685873136219</v>
      </c>
      <c r="Y17">
        <f t="shared" si="18"/>
        <v>539.56542203689673</v>
      </c>
      <c r="Z17">
        <f t="shared" si="7"/>
        <v>539.56542203689673</v>
      </c>
      <c r="AA17">
        <f t="shared" si="8"/>
        <v>0.49306244963546819</v>
      </c>
      <c r="AB17">
        <f t="shared" si="9"/>
        <v>0.46039037735849048</v>
      </c>
      <c r="AC17">
        <f t="shared" si="19"/>
        <v>90669.915815323431</v>
      </c>
      <c r="AD17" s="12">
        <f t="shared" si="10"/>
        <v>63468.941070726396</v>
      </c>
      <c r="AE17" s="4">
        <f t="shared" si="20"/>
        <v>15178.8</v>
      </c>
      <c r="AF17">
        <f t="shared" si="21"/>
        <v>48290.1410707264</v>
      </c>
      <c r="AG17" s="13" t="s">
        <v>86</v>
      </c>
      <c r="AH17">
        <f t="shared" si="22"/>
        <v>5601.4162578616342</v>
      </c>
      <c r="AI17" s="65">
        <f t="shared" si="11"/>
        <v>-39201.416257861638</v>
      </c>
      <c r="AJ17" s="66">
        <f t="shared" si="12"/>
        <v>-15201.416257861634</v>
      </c>
      <c r="AK17" s="23">
        <f t="shared" si="13"/>
        <v>-15201.416257861634</v>
      </c>
      <c r="AL17" s="23">
        <f t="shared" si="14"/>
        <v>-21201.416257861634</v>
      </c>
      <c r="AM17" s="67">
        <f t="shared" si="23"/>
        <v>9088.7248128647625</v>
      </c>
      <c r="AN17" s="68">
        <f t="shared" si="15"/>
        <v>33088.724812864762</v>
      </c>
      <c r="AO17" s="23">
        <f t="shared" si="16"/>
        <v>33088.724812864762</v>
      </c>
      <c r="AP17" s="23">
        <f t="shared" si="17"/>
        <v>27088.724812864766</v>
      </c>
    </row>
    <row r="18" spans="1:42">
      <c r="A18" s="61" t="s">
        <v>118</v>
      </c>
      <c r="B18" s="61" t="s">
        <v>115</v>
      </c>
      <c r="C18" s="61" t="s">
        <v>107</v>
      </c>
      <c r="D18" s="61">
        <v>1</v>
      </c>
      <c r="E18" s="61">
        <v>1200</v>
      </c>
      <c r="F18" s="62">
        <v>0.97299999999999998</v>
      </c>
      <c r="G18" s="4">
        <f t="shared" si="0"/>
        <v>14011.199999999999</v>
      </c>
      <c r="H18" s="61">
        <v>389</v>
      </c>
      <c r="I18" s="61">
        <v>0.51229999999999998</v>
      </c>
      <c r="J18" s="61">
        <v>130</v>
      </c>
      <c r="K18" s="61">
        <v>821</v>
      </c>
      <c r="L18">
        <f t="shared" si="1"/>
        <v>691</v>
      </c>
      <c r="M18">
        <f t="shared" si="2"/>
        <v>259</v>
      </c>
      <c r="N18">
        <f t="shared" si="3"/>
        <v>0.39985528219971056</v>
      </c>
      <c r="O18" s="61">
        <v>0.51229999999999998</v>
      </c>
      <c r="U18" s="61">
        <v>130</v>
      </c>
      <c r="V18">
        <f t="shared" si="4"/>
        <v>863.75</v>
      </c>
      <c r="W18">
        <f t="shared" si="5"/>
        <v>43.625</v>
      </c>
      <c r="X18">
        <f t="shared" si="6"/>
        <v>-545.71013393985345</v>
      </c>
      <c r="Y18">
        <f t="shared" si="18"/>
        <v>485.99353992923938</v>
      </c>
      <c r="Z18">
        <f t="shared" si="7"/>
        <v>485.99353992923938</v>
      </c>
      <c r="AA18">
        <f t="shared" si="8"/>
        <v>0.51214881612647101</v>
      </c>
      <c r="AB18">
        <f t="shared" si="9"/>
        <v>0.44528542691751088</v>
      </c>
      <c r="AC18">
        <f t="shared" si="19"/>
        <v>78988.131930888456</v>
      </c>
      <c r="AD18" s="12">
        <f t="shared" si="10"/>
        <v>55291.692351621918</v>
      </c>
      <c r="AE18" s="4">
        <f t="shared" si="20"/>
        <v>14011.199999999999</v>
      </c>
      <c r="AF18">
        <f t="shared" si="21"/>
        <v>41280.492351621921</v>
      </c>
      <c r="AG18" s="56">
        <v>6000</v>
      </c>
      <c r="AH18">
        <f t="shared" si="22"/>
        <v>5417.6393608297158</v>
      </c>
      <c r="AI18" s="65">
        <f t="shared" si="11"/>
        <v>-39017.639360829715</v>
      </c>
      <c r="AJ18" s="66">
        <f t="shared" si="12"/>
        <v>-15017.639360829715</v>
      </c>
      <c r="AK18" s="23">
        <f>-AG$7/AG$9-AG$13-AH18</f>
        <v>-15017.639360829715</v>
      </c>
      <c r="AL18" s="23">
        <f t="shared" si="14"/>
        <v>-21017.639360829715</v>
      </c>
      <c r="AM18" s="67">
        <f t="shared" si="23"/>
        <v>2262.8529907922057</v>
      </c>
      <c r="AN18" s="68">
        <f t="shared" si="15"/>
        <v>26262.852990792206</v>
      </c>
      <c r="AO18" s="23">
        <f t="shared" si="16"/>
        <v>26262.852990792206</v>
      </c>
      <c r="AP18" s="23">
        <f t="shared" si="17"/>
        <v>20262.852990792206</v>
      </c>
    </row>
    <row r="19" spans="1:42">
      <c r="A19" s="61" t="s">
        <v>119</v>
      </c>
      <c r="B19" s="61" t="s">
        <v>115</v>
      </c>
      <c r="C19" s="61" t="s">
        <v>107</v>
      </c>
      <c r="D19" s="61">
        <v>2</v>
      </c>
      <c r="E19" s="61">
        <v>1600</v>
      </c>
      <c r="F19" s="62">
        <v>0.97299999999999998</v>
      </c>
      <c r="G19" s="4">
        <f t="shared" si="0"/>
        <v>18681.599999999999</v>
      </c>
      <c r="H19" s="61">
        <v>678</v>
      </c>
      <c r="I19" s="61">
        <v>0.36159999999999998</v>
      </c>
      <c r="J19" s="61">
        <v>241</v>
      </c>
      <c r="K19" s="61">
        <v>866</v>
      </c>
      <c r="L19">
        <f t="shared" si="1"/>
        <v>625</v>
      </c>
      <c r="M19">
        <f t="shared" si="2"/>
        <v>437</v>
      </c>
      <c r="N19">
        <f t="shared" si="3"/>
        <v>0.65936000000000006</v>
      </c>
      <c r="O19" s="61">
        <v>0.36159999999999998</v>
      </c>
      <c r="U19" s="61">
        <v>241</v>
      </c>
      <c r="V19">
        <f t="shared" si="4"/>
        <v>781.25</v>
      </c>
      <c r="W19">
        <f t="shared" si="5"/>
        <v>162.875</v>
      </c>
      <c r="X19">
        <f t="shared" si="6"/>
        <v>-493.58731362143038</v>
      </c>
      <c r="Y19">
        <f t="shared" si="18"/>
        <v>501.28286896638872</v>
      </c>
      <c r="Z19">
        <f t="shared" si="7"/>
        <v>501.28286896638872</v>
      </c>
      <c r="AA19">
        <f t="shared" si="8"/>
        <v>0.43316207227697756</v>
      </c>
      <c r="AB19">
        <f t="shared" si="9"/>
        <v>0.50779553599999994</v>
      </c>
      <c r="AC19">
        <f t="shared" si="19"/>
        <v>92910.459144057866</v>
      </c>
      <c r="AD19" s="12">
        <f t="shared" si="10"/>
        <v>65037.321400840505</v>
      </c>
      <c r="AE19" s="4">
        <f t="shared" si="20"/>
        <v>18681.599999999999</v>
      </c>
      <c r="AF19">
        <f t="shared" si="21"/>
        <v>46355.721400840506</v>
      </c>
      <c r="AG19" s="53"/>
      <c r="AH19">
        <f t="shared" si="22"/>
        <v>6178.1790213333334</v>
      </c>
      <c r="AI19" s="65">
        <f t="shared" si="11"/>
        <v>-39778.17902133333</v>
      </c>
      <c r="AJ19" s="66">
        <f>-AG$13-AH19-AG$18</f>
        <v>-15778.179021333333</v>
      </c>
      <c r="AK19" s="23">
        <f t="shared" si="13"/>
        <v>-15778.179021333333</v>
      </c>
      <c r="AL19" s="23">
        <f>-AG$7/AG$9-AG$13-AH19-AG$18</f>
        <v>-21778.179021333333</v>
      </c>
      <c r="AM19" s="67">
        <f t="shared" si="23"/>
        <v>6577.5423795071765</v>
      </c>
      <c r="AN19" s="68">
        <f t="shared" si="15"/>
        <v>30577.542379507173</v>
      </c>
      <c r="AO19" s="23">
        <f t="shared" si="16"/>
        <v>30577.542379507173</v>
      </c>
      <c r="AP19" s="23">
        <f t="shared" si="17"/>
        <v>24577.542379507173</v>
      </c>
    </row>
    <row r="20" spans="1:42">
      <c r="A20" s="61" t="s">
        <v>120</v>
      </c>
      <c r="B20" s="61" t="s">
        <v>121</v>
      </c>
      <c r="C20" s="61" t="s">
        <v>98</v>
      </c>
      <c r="D20" s="61">
        <v>1</v>
      </c>
      <c r="E20" s="61">
        <v>800</v>
      </c>
      <c r="F20" s="62">
        <v>0.97299999999999998</v>
      </c>
      <c r="G20" s="4">
        <f t="shared" si="0"/>
        <v>9340.7999999999993</v>
      </c>
      <c r="H20" s="61">
        <v>163</v>
      </c>
      <c r="I20" s="61">
        <v>0.84379999999999999</v>
      </c>
      <c r="J20" s="61">
        <v>134</v>
      </c>
      <c r="K20" s="61">
        <v>288</v>
      </c>
      <c r="L20">
        <f t="shared" si="1"/>
        <v>154</v>
      </c>
      <c r="M20">
        <f t="shared" si="2"/>
        <v>29</v>
      </c>
      <c r="N20">
        <f t="shared" si="3"/>
        <v>0.25064935064935068</v>
      </c>
      <c r="O20" s="61">
        <v>0.84379999999999999</v>
      </c>
      <c r="U20" s="61">
        <v>134</v>
      </c>
      <c r="V20">
        <f t="shared" si="4"/>
        <v>192.5</v>
      </c>
      <c r="W20">
        <f t="shared" si="5"/>
        <v>114.75</v>
      </c>
      <c r="X20">
        <f t="shared" si="6"/>
        <v>-121.61991407632044</v>
      </c>
      <c r="Y20">
        <f t="shared" si="18"/>
        <v>160.82489891331815</v>
      </c>
      <c r="Z20">
        <f t="shared" si="7"/>
        <v>160.82489891331815</v>
      </c>
      <c r="AA20">
        <f t="shared" si="8"/>
        <v>0.23935012422502935</v>
      </c>
      <c r="AB20">
        <f t="shared" si="9"/>
        <v>0.66117831168831176</v>
      </c>
      <c r="AC20">
        <f t="shared" si="19"/>
        <v>38811.886326447151</v>
      </c>
      <c r="AD20" s="12">
        <f t="shared" si="10"/>
        <v>27168.320428513005</v>
      </c>
      <c r="AE20" s="4">
        <f t="shared" si="20"/>
        <v>9340.7999999999993</v>
      </c>
      <c r="AF20">
        <f t="shared" si="21"/>
        <v>17827.520428513006</v>
      </c>
      <c r="AG20" s="17" t="s">
        <v>87</v>
      </c>
      <c r="AH20">
        <f t="shared" si="22"/>
        <v>8044.3361255411264</v>
      </c>
      <c r="AI20" s="65">
        <f t="shared" si="11"/>
        <v>-41644.336125541129</v>
      </c>
      <c r="AJ20" s="66">
        <f t="shared" si="12"/>
        <v>-17644.336125541126</v>
      </c>
      <c r="AK20" s="23">
        <f t="shared" si="13"/>
        <v>-17644.336125541126</v>
      </c>
      <c r="AL20" s="23">
        <f t="shared" si="14"/>
        <v>-23644.336125541126</v>
      </c>
      <c r="AM20" s="67">
        <f t="shared" si="23"/>
        <v>-23816.815697028123</v>
      </c>
      <c r="AN20" s="68">
        <f t="shared" si="15"/>
        <v>183.18430297188024</v>
      </c>
      <c r="AO20" s="23">
        <f t="shared" si="16"/>
        <v>183.18430297188024</v>
      </c>
      <c r="AP20" s="23">
        <f t="shared" si="17"/>
        <v>-5816.8156970281198</v>
      </c>
    </row>
    <row r="21" spans="1:42">
      <c r="A21" s="61" t="s">
        <v>122</v>
      </c>
      <c r="B21" s="61" t="s">
        <v>121</v>
      </c>
      <c r="C21" s="61" t="s">
        <v>98</v>
      </c>
      <c r="D21" s="61">
        <v>2</v>
      </c>
      <c r="E21" s="61">
        <v>1200</v>
      </c>
      <c r="F21" s="62">
        <v>0.97299999999999998</v>
      </c>
      <c r="G21" s="4">
        <f t="shared" si="0"/>
        <v>14011.199999999999</v>
      </c>
      <c r="H21" s="61">
        <v>374</v>
      </c>
      <c r="I21" s="61">
        <v>0.91510000000000002</v>
      </c>
      <c r="J21" s="61">
        <v>234</v>
      </c>
      <c r="K21" s="61">
        <v>794</v>
      </c>
      <c r="L21">
        <f t="shared" si="1"/>
        <v>560</v>
      </c>
      <c r="M21">
        <f t="shared" si="2"/>
        <v>140</v>
      </c>
      <c r="N21">
        <f t="shared" si="3"/>
        <v>0.30000000000000004</v>
      </c>
      <c r="O21" s="61">
        <v>0.91510000000000002</v>
      </c>
      <c r="U21" s="61">
        <v>234</v>
      </c>
      <c r="V21">
        <f t="shared" si="4"/>
        <v>700</v>
      </c>
      <c r="W21">
        <f t="shared" si="5"/>
        <v>164</v>
      </c>
      <c r="X21">
        <f t="shared" si="6"/>
        <v>-442.25423300480162</v>
      </c>
      <c r="Y21">
        <f t="shared" si="18"/>
        <v>458.18145059388422</v>
      </c>
      <c r="Z21">
        <f t="shared" si="7"/>
        <v>458.18145059388422</v>
      </c>
      <c r="AA21">
        <f t="shared" si="8"/>
        <v>0.42025921513412029</v>
      </c>
      <c r="AB21">
        <f t="shared" si="9"/>
        <v>0.51800685714285721</v>
      </c>
      <c r="AC21">
        <f t="shared" si="19"/>
        <v>86629.513626502041</v>
      </c>
      <c r="AD21" s="12">
        <f t="shared" si="10"/>
        <v>60640.659538551423</v>
      </c>
      <c r="AE21" s="4">
        <f t="shared" si="20"/>
        <v>14011.199999999999</v>
      </c>
      <c r="AF21">
        <f t="shared" si="21"/>
        <v>46629.459538551426</v>
      </c>
      <c r="AG21" s="54">
        <v>100</v>
      </c>
      <c r="AH21">
        <f t="shared" si="22"/>
        <v>6302.416761904763</v>
      </c>
      <c r="AI21" s="65">
        <f t="shared" si="11"/>
        <v>-39902.416761904766</v>
      </c>
      <c r="AJ21" s="66">
        <f t="shared" si="12"/>
        <v>-15902.416761904762</v>
      </c>
      <c r="AK21" s="23">
        <f t="shared" si="13"/>
        <v>-15902.416761904762</v>
      </c>
      <c r="AL21" s="23">
        <f t="shared" si="14"/>
        <v>-21902.416761904762</v>
      </c>
      <c r="AM21" s="67">
        <f t="shared" si="23"/>
        <v>6727.0427766466601</v>
      </c>
      <c r="AN21" s="68">
        <f t="shared" si="15"/>
        <v>30727.042776646664</v>
      </c>
      <c r="AO21" s="23">
        <f t="shared" si="16"/>
        <v>30727.042776646664</v>
      </c>
      <c r="AP21" s="23">
        <f t="shared" si="17"/>
        <v>24727.042776646664</v>
      </c>
    </row>
    <row r="22" spans="1:42">
      <c r="A22" s="61" t="s">
        <v>123</v>
      </c>
      <c r="B22" s="61" t="s">
        <v>121</v>
      </c>
      <c r="C22" s="61" t="s">
        <v>107</v>
      </c>
      <c r="D22" s="61">
        <v>1</v>
      </c>
      <c r="E22" s="61">
        <v>900</v>
      </c>
      <c r="F22" s="62">
        <v>0.97299999999999998</v>
      </c>
      <c r="G22" s="4">
        <f t="shared" si="0"/>
        <v>10508.4</v>
      </c>
      <c r="H22" s="61">
        <v>444</v>
      </c>
      <c r="I22" s="61">
        <v>0.43009999999999998</v>
      </c>
      <c r="J22" s="61">
        <v>252</v>
      </c>
      <c r="K22" s="61">
        <v>547</v>
      </c>
      <c r="L22">
        <f t="shared" si="1"/>
        <v>295</v>
      </c>
      <c r="M22">
        <f t="shared" si="2"/>
        <v>192</v>
      </c>
      <c r="N22">
        <f t="shared" si="3"/>
        <v>0.6206779661016949</v>
      </c>
      <c r="O22" s="61">
        <v>0.43009999999999998</v>
      </c>
      <c r="U22" s="61">
        <v>252</v>
      </c>
      <c r="V22">
        <f t="shared" si="4"/>
        <v>368.75</v>
      </c>
      <c r="W22">
        <f t="shared" si="5"/>
        <v>215.125</v>
      </c>
      <c r="X22">
        <f t="shared" si="6"/>
        <v>-232.97321202931514</v>
      </c>
      <c r="Y22">
        <f t="shared" si="18"/>
        <v>305.72951415213544</v>
      </c>
      <c r="Z22">
        <f t="shared" si="7"/>
        <v>305.72951415213544</v>
      </c>
      <c r="AA22">
        <f t="shared" si="8"/>
        <v>0.24570715702274018</v>
      </c>
      <c r="AB22">
        <f t="shared" si="9"/>
        <v>0.65614735593220341</v>
      </c>
      <c r="AC22">
        <f t="shared" si="19"/>
        <v>73220.318504596711</v>
      </c>
      <c r="AD22" s="12">
        <f t="shared" si="10"/>
        <v>51254.222953217693</v>
      </c>
      <c r="AE22" s="4">
        <f t="shared" si="20"/>
        <v>10508.4</v>
      </c>
      <c r="AF22">
        <f t="shared" si="21"/>
        <v>40745.822953217692</v>
      </c>
      <c r="AG22" s="4" t="s">
        <v>88</v>
      </c>
      <c r="AH22">
        <f t="shared" si="22"/>
        <v>7983.1261638418082</v>
      </c>
      <c r="AI22" s="65">
        <f t="shared" si="11"/>
        <v>-41583.126163841807</v>
      </c>
      <c r="AJ22" s="66">
        <f>-AG$13-AH22-AG$18</f>
        <v>-17583.126163841807</v>
      </c>
      <c r="AK22" s="23">
        <f t="shared" si="13"/>
        <v>-17583.126163841807</v>
      </c>
      <c r="AL22" s="23">
        <f t="shared" si="14"/>
        <v>-23583.126163841807</v>
      </c>
      <c r="AM22" s="67">
        <f t="shared" si="23"/>
        <v>-837.30321062411531</v>
      </c>
      <c r="AN22" s="68">
        <f t="shared" si="15"/>
        <v>23162.696789375885</v>
      </c>
      <c r="AO22" s="23">
        <f t="shared" si="16"/>
        <v>23162.696789375885</v>
      </c>
      <c r="AP22" s="23">
        <f t="shared" si="17"/>
        <v>17162.696789375885</v>
      </c>
    </row>
    <row r="23" spans="1:42">
      <c r="A23" s="61" t="s">
        <v>124</v>
      </c>
      <c r="B23" s="61" t="s">
        <v>121</v>
      </c>
      <c r="C23" s="61" t="s">
        <v>107</v>
      </c>
      <c r="D23" s="61">
        <v>2</v>
      </c>
      <c r="E23" s="61">
        <v>1100</v>
      </c>
      <c r="F23" s="62">
        <v>0.97299999999999998</v>
      </c>
      <c r="G23" s="4">
        <f t="shared" si="0"/>
        <v>12843.6</v>
      </c>
      <c r="H23" s="61">
        <v>426</v>
      </c>
      <c r="I23" s="61">
        <v>0.48220000000000002</v>
      </c>
      <c r="J23" s="61">
        <v>246</v>
      </c>
      <c r="K23" s="61">
        <v>616</v>
      </c>
      <c r="L23">
        <f t="shared" si="1"/>
        <v>370</v>
      </c>
      <c r="M23">
        <f t="shared" si="2"/>
        <v>180</v>
      </c>
      <c r="N23">
        <f t="shared" si="3"/>
        <v>0.48918918918918919</v>
      </c>
      <c r="O23" s="61">
        <v>0.48220000000000002</v>
      </c>
      <c r="U23" s="61">
        <v>246</v>
      </c>
      <c r="V23">
        <f t="shared" si="4"/>
        <v>462.5</v>
      </c>
      <c r="W23">
        <f t="shared" si="5"/>
        <v>199.75</v>
      </c>
      <c r="X23">
        <f t="shared" si="6"/>
        <v>-292.20368966388679</v>
      </c>
      <c r="Y23">
        <f t="shared" si="18"/>
        <v>348.42345842810215</v>
      </c>
      <c r="Z23">
        <f t="shared" si="7"/>
        <v>348.42345842810215</v>
      </c>
      <c r="AA23">
        <f t="shared" si="8"/>
        <v>0.32145612633103166</v>
      </c>
      <c r="AB23">
        <f t="shared" si="9"/>
        <v>0.59619962162162166</v>
      </c>
      <c r="AC23">
        <f t="shared" si="19"/>
        <v>75821.425938809931</v>
      </c>
      <c r="AD23" s="12">
        <f t="shared" si="10"/>
        <v>53074.998157166949</v>
      </c>
      <c r="AE23" s="4">
        <f t="shared" si="20"/>
        <v>12843.6</v>
      </c>
      <c r="AF23">
        <f t="shared" si="21"/>
        <v>40231.39815716695</v>
      </c>
      <c r="AG23" s="31">
        <v>3</v>
      </c>
      <c r="AH23">
        <f t="shared" si="22"/>
        <v>7253.7620630630645</v>
      </c>
      <c r="AI23" s="65">
        <f t="shared" si="11"/>
        <v>-40853.762063063063</v>
      </c>
      <c r="AJ23" s="66">
        <f t="shared" si="12"/>
        <v>-16853.762063063063</v>
      </c>
      <c r="AK23" s="23">
        <f t="shared" si="13"/>
        <v>-16853.762063063063</v>
      </c>
      <c r="AL23" s="23">
        <f t="shared" si="14"/>
        <v>-22853.762063063063</v>
      </c>
      <c r="AM23" s="67">
        <f t="shared" si="23"/>
        <v>-622.36390589611256</v>
      </c>
      <c r="AN23" s="68">
        <f t="shared" si="15"/>
        <v>23377.636094103887</v>
      </c>
      <c r="AO23" s="23">
        <f t="shared" si="16"/>
        <v>23377.636094103887</v>
      </c>
      <c r="AP23" s="23">
        <f t="shared" si="17"/>
        <v>17377.636094103887</v>
      </c>
    </row>
    <row r="24" spans="1:42">
      <c r="A24" s="61" t="s">
        <v>125</v>
      </c>
      <c r="B24" s="61" t="s">
        <v>126</v>
      </c>
      <c r="C24" s="61" t="s">
        <v>98</v>
      </c>
      <c r="D24" s="61">
        <v>1</v>
      </c>
      <c r="E24" s="61">
        <v>1000</v>
      </c>
      <c r="F24" s="62">
        <v>0.97299999999999998</v>
      </c>
      <c r="G24" s="4">
        <f t="shared" si="0"/>
        <v>11676</v>
      </c>
      <c r="H24" s="61">
        <v>332</v>
      </c>
      <c r="I24" s="61">
        <v>0.4904</v>
      </c>
      <c r="J24" s="61">
        <v>171</v>
      </c>
      <c r="K24" s="61">
        <v>457</v>
      </c>
      <c r="L24">
        <f t="shared" si="1"/>
        <v>286</v>
      </c>
      <c r="M24">
        <f t="shared" si="2"/>
        <v>161</v>
      </c>
      <c r="N24">
        <f t="shared" si="3"/>
        <v>0.55034965034965033</v>
      </c>
      <c r="O24" s="61">
        <v>0.4904</v>
      </c>
      <c r="U24" s="61">
        <v>171</v>
      </c>
      <c r="V24">
        <f t="shared" si="4"/>
        <v>357.5</v>
      </c>
      <c r="W24">
        <f t="shared" si="5"/>
        <v>135.25</v>
      </c>
      <c r="X24">
        <f t="shared" si="6"/>
        <v>-225.86555471316655</v>
      </c>
      <c r="Y24">
        <f t="shared" si="18"/>
        <v>259.74624083901949</v>
      </c>
      <c r="Z24">
        <f t="shared" si="7"/>
        <v>259.74624083901949</v>
      </c>
      <c r="AA24">
        <f t="shared" si="8"/>
        <v>0.34824123311613842</v>
      </c>
      <c r="AB24">
        <f t="shared" si="9"/>
        <v>0.57500188811188813</v>
      </c>
      <c r="AC24">
        <f t="shared" si="19"/>
        <v>54514.421303026516</v>
      </c>
      <c r="AD24" s="12">
        <f t="shared" si="10"/>
        <v>38160.094912118562</v>
      </c>
      <c r="AE24" s="4">
        <f t="shared" si="20"/>
        <v>11676</v>
      </c>
      <c r="AF24">
        <f t="shared" si="21"/>
        <v>26484.094912118562</v>
      </c>
      <c r="AG24" s="3"/>
      <c r="AH24">
        <f t="shared" si="22"/>
        <v>6995.8563053613061</v>
      </c>
      <c r="AI24" s="65">
        <f t="shared" si="11"/>
        <v>-40595.856305361303</v>
      </c>
      <c r="AJ24" s="66">
        <f t="shared" si="12"/>
        <v>-16595.856305361307</v>
      </c>
      <c r="AK24" s="23">
        <f t="shared" si="13"/>
        <v>-16595.856305361307</v>
      </c>
      <c r="AL24" s="23">
        <f t="shared" si="14"/>
        <v>-22595.856305361307</v>
      </c>
      <c r="AM24" s="67">
        <f t="shared" si="23"/>
        <v>-14111.761393242741</v>
      </c>
      <c r="AN24" s="68">
        <f t="shared" si="15"/>
        <v>9888.2386067572552</v>
      </c>
      <c r="AO24" s="23">
        <f t="shared" si="16"/>
        <v>9888.2386067572552</v>
      </c>
      <c r="AP24" s="23">
        <f t="shared" si="17"/>
        <v>3888.2386067572552</v>
      </c>
    </row>
    <row r="25" spans="1:42">
      <c r="A25" s="61" t="s">
        <v>127</v>
      </c>
      <c r="B25" s="61" t="s">
        <v>126</v>
      </c>
      <c r="C25" s="61" t="s">
        <v>98</v>
      </c>
      <c r="D25" s="61">
        <v>2</v>
      </c>
      <c r="E25" s="61">
        <v>1400</v>
      </c>
      <c r="F25" s="62">
        <v>0.97299999999999998</v>
      </c>
      <c r="G25" s="4">
        <f t="shared" si="0"/>
        <v>16346.4</v>
      </c>
      <c r="H25" s="61">
        <v>430</v>
      </c>
      <c r="I25" s="61">
        <v>0.52329999999999999</v>
      </c>
      <c r="J25" s="61">
        <v>262</v>
      </c>
      <c r="K25" s="61">
        <v>567</v>
      </c>
      <c r="L25">
        <f t="shared" si="1"/>
        <v>305</v>
      </c>
      <c r="M25">
        <f t="shared" si="2"/>
        <v>168</v>
      </c>
      <c r="N25">
        <f t="shared" si="3"/>
        <v>0.54065573770491804</v>
      </c>
      <c r="O25" s="61">
        <v>0.52329999999999999</v>
      </c>
      <c r="U25" s="61">
        <v>262</v>
      </c>
      <c r="V25">
        <f t="shared" si="4"/>
        <v>381.25</v>
      </c>
      <c r="W25">
        <f t="shared" si="5"/>
        <v>223.875</v>
      </c>
      <c r="X25">
        <f t="shared" si="6"/>
        <v>-240.87060904725803</v>
      </c>
      <c r="Y25">
        <f t="shared" si="18"/>
        <v>316.82204005559771</v>
      </c>
      <c r="Z25">
        <f t="shared" si="7"/>
        <v>316.82204005559771</v>
      </c>
      <c r="AA25">
        <f t="shared" si="8"/>
        <v>0.24379551489992843</v>
      </c>
      <c r="AB25">
        <f t="shared" si="9"/>
        <v>0.65766022950819669</v>
      </c>
      <c r="AC25">
        <f t="shared" si="19"/>
        <v>76051.858285320108</v>
      </c>
      <c r="AD25" s="12">
        <f t="shared" si="10"/>
        <v>53236.300799724071</v>
      </c>
      <c r="AE25" s="4">
        <f t="shared" si="20"/>
        <v>16346.4</v>
      </c>
      <c r="AF25">
        <f t="shared" si="21"/>
        <v>36889.90079972407</v>
      </c>
      <c r="AG25" s="17" t="s">
        <v>89</v>
      </c>
      <c r="AH25">
        <f t="shared" si="22"/>
        <v>8001.5327923497271</v>
      </c>
      <c r="AI25" s="65">
        <f t="shared" si="11"/>
        <v>-41601.532792349724</v>
      </c>
      <c r="AJ25" s="66">
        <f t="shared" si="12"/>
        <v>-17601.532792349728</v>
      </c>
      <c r="AK25" s="23">
        <f t="shared" si="13"/>
        <v>-17601.532792349728</v>
      </c>
      <c r="AL25" s="23">
        <f t="shared" si="14"/>
        <v>-23601.532792349728</v>
      </c>
      <c r="AM25" s="67">
        <f t="shared" si="23"/>
        <v>-4711.6319926256547</v>
      </c>
      <c r="AN25" s="68">
        <f t="shared" si="15"/>
        <v>19288.368007374342</v>
      </c>
      <c r="AO25" s="23">
        <f t="shared" si="16"/>
        <v>19288.368007374342</v>
      </c>
      <c r="AP25" s="23">
        <f t="shared" si="17"/>
        <v>13288.368007374342</v>
      </c>
    </row>
    <row r="26" spans="1:42">
      <c r="A26" s="61" t="s">
        <v>128</v>
      </c>
      <c r="B26" s="61" t="s">
        <v>126</v>
      </c>
      <c r="C26" s="61" t="s">
        <v>107</v>
      </c>
      <c r="D26" s="61">
        <v>1</v>
      </c>
      <c r="E26" s="61">
        <v>1500</v>
      </c>
      <c r="F26" s="62">
        <v>0.97299999999999998</v>
      </c>
      <c r="G26" s="4">
        <f t="shared" si="0"/>
        <v>17514</v>
      </c>
      <c r="H26" s="61">
        <v>662</v>
      </c>
      <c r="I26" s="61">
        <v>0.44929999999999998</v>
      </c>
      <c r="J26" s="61">
        <v>229</v>
      </c>
      <c r="K26" s="61">
        <v>859</v>
      </c>
      <c r="L26">
        <f t="shared" si="1"/>
        <v>630</v>
      </c>
      <c r="M26">
        <f t="shared" si="2"/>
        <v>433</v>
      </c>
      <c r="N26">
        <f t="shared" si="3"/>
        <v>0.64984126984126989</v>
      </c>
      <c r="O26" s="61">
        <v>0.44929999999999998</v>
      </c>
      <c r="U26" s="61">
        <v>229</v>
      </c>
      <c r="V26">
        <f t="shared" si="4"/>
        <v>787.5</v>
      </c>
      <c r="W26">
        <f t="shared" si="5"/>
        <v>150.25</v>
      </c>
      <c r="X26">
        <f t="shared" si="6"/>
        <v>-497.53601213040184</v>
      </c>
      <c r="Y26">
        <f t="shared" si="18"/>
        <v>498.32913191811986</v>
      </c>
      <c r="Z26">
        <f t="shared" si="7"/>
        <v>498.32913191811986</v>
      </c>
      <c r="AA26">
        <f t="shared" si="8"/>
        <v>0.44200524688015219</v>
      </c>
      <c r="AB26">
        <f t="shared" si="9"/>
        <v>0.50079704761904753</v>
      </c>
      <c r="AC26">
        <f t="shared" si="19"/>
        <v>91090.041672612409</v>
      </c>
      <c r="AD26" s="12">
        <f t="shared" si="10"/>
        <v>63763.029170828682</v>
      </c>
      <c r="AE26" s="4">
        <f t="shared" si="20"/>
        <v>17514</v>
      </c>
      <c r="AF26">
        <f t="shared" si="21"/>
        <v>46249.029170828682</v>
      </c>
      <c r="AG26" s="57">
        <v>0.3</v>
      </c>
      <c r="AH26">
        <f t="shared" si="22"/>
        <v>6093.0307460317454</v>
      </c>
      <c r="AI26" s="65">
        <f t="shared" si="11"/>
        <v>-39693.030746031742</v>
      </c>
      <c r="AJ26" s="66">
        <f t="shared" si="12"/>
        <v>-15693.030746031745</v>
      </c>
      <c r="AK26" s="23">
        <f t="shared" si="13"/>
        <v>-15693.030746031745</v>
      </c>
      <c r="AL26" s="23">
        <f t="shared" si="14"/>
        <v>-21693.030746031745</v>
      </c>
      <c r="AM26" s="67">
        <f t="shared" si="23"/>
        <v>6555.9984247969405</v>
      </c>
      <c r="AN26" s="68">
        <f t="shared" si="15"/>
        <v>30555.998424796937</v>
      </c>
      <c r="AO26" s="23">
        <f t="shared" si="16"/>
        <v>30555.998424796937</v>
      </c>
      <c r="AP26" s="23">
        <f t="shared" si="17"/>
        <v>24555.998424796937</v>
      </c>
    </row>
    <row r="27" spans="1:42">
      <c r="A27" s="61" t="s">
        <v>129</v>
      </c>
      <c r="B27" s="61" t="s">
        <v>100</v>
      </c>
      <c r="C27" s="61" t="s">
        <v>107</v>
      </c>
      <c r="D27" s="61">
        <v>2</v>
      </c>
      <c r="E27" s="61">
        <v>1300</v>
      </c>
      <c r="F27" s="62">
        <v>0.97299999999999998</v>
      </c>
      <c r="G27" s="4">
        <f t="shared" si="0"/>
        <v>15178.8</v>
      </c>
      <c r="H27" s="61">
        <v>186</v>
      </c>
      <c r="I27" s="61">
        <v>0.6603</v>
      </c>
      <c r="J27" s="61">
        <v>136</v>
      </c>
      <c r="K27" s="61">
        <v>336</v>
      </c>
      <c r="L27">
        <f t="shared" si="1"/>
        <v>200</v>
      </c>
      <c r="M27">
        <f t="shared" si="2"/>
        <v>50</v>
      </c>
      <c r="N27">
        <f t="shared" si="3"/>
        <v>0.30000000000000004</v>
      </c>
      <c r="O27" s="61">
        <v>0.6603</v>
      </c>
      <c r="U27" s="61">
        <v>136</v>
      </c>
      <c r="V27">
        <f t="shared" si="4"/>
        <v>250</v>
      </c>
      <c r="W27">
        <f t="shared" si="5"/>
        <v>111</v>
      </c>
      <c r="X27">
        <f t="shared" si="6"/>
        <v>-157.94794035885772</v>
      </c>
      <c r="Y27">
        <f t="shared" si="18"/>
        <v>189.8505180692444</v>
      </c>
      <c r="Z27">
        <f t="shared" si="7"/>
        <v>189.8505180692444</v>
      </c>
      <c r="AA27">
        <f t="shared" si="8"/>
        <v>0.31540207227697759</v>
      </c>
      <c r="AB27">
        <f t="shared" si="9"/>
        <v>0.60099079999999994</v>
      </c>
      <c r="AC27">
        <f t="shared" si="19"/>
        <v>41645.921378220119</v>
      </c>
      <c r="AD27" s="12">
        <f t="shared" si="10"/>
        <v>29152.144964754079</v>
      </c>
      <c r="AE27" s="4">
        <f t="shared" si="20"/>
        <v>15178.8</v>
      </c>
      <c r="AF27">
        <f t="shared" si="21"/>
        <v>13973.34496475408</v>
      </c>
      <c r="AG27" s="3"/>
      <c r="AH27">
        <f t="shared" si="22"/>
        <v>7312.0547333333334</v>
      </c>
      <c r="AI27" s="65">
        <f t="shared" si="11"/>
        <v>-40912.054733333331</v>
      </c>
      <c r="AJ27" s="66">
        <f t="shared" si="12"/>
        <v>-16912.054733333334</v>
      </c>
      <c r="AK27" s="23">
        <f t="shared" si="13"/>
        <v>-16912.054733333334</v>
      </c>
      <c r="AL27" s="23">
        <f t="shared" si="14"/>
        <v>-22912.054733333334</v>
      </c>
      <c r="AM27" s="67">
        <f t="shared" si="23"/>
        <v>-26938.709768579251</v>
      </c>
      <c r="AN27" s="68">
        <f t="shared" si="15"/>
        <v>-2938.7097685792542</v>
      </c>
      <c r="AO27" s="23">
        <f t="shared" si="16"/>
        <v>-2938.7097685792542</v>
      </c>
      <c r="AP27" s="23">
        <f t="shared" si="17"/>
        <v>-8938.7097685792542</v>
      </c>
    </row>
    <row r="28" spans="1:42">
      <c r="A28" s="61" t="s">
        <v>130</v>
      </c>
      <c r="B28" s="61" t="s">
        <v>126</v>
      </c>
      <c r="C28" s="61" t="s">
        <v>107</v>
      </c>
      <c r="D28" s="61">
        <v>2</v>
      </c>
      <c r="E28" s="61">
        <v>1600</v>
      </c>
      <c r="F28" s="62">
        <v>0.97299999999999998</v>
      </c>
      <c r="G28" s="4">
        <f t="shared" si="0"/>
        <v>18681.599999999999</v>
      </c>
      <c r="H28" s="61">
        <v>696</v>
      </c>
      <c r="I28" s="61">
        <v>0.48770000000000002</v>
      </c>
      <c r="J28" s="61">
        <v>449</v>
      </c>
      <c r="K28" s="61">
        <v>899</v>
      </c>
      <c r="L28">
        <f t="shared" si="1"/>
        <v>450</v>
      </c>
      <c r="M28">
        <f t="shared" si="2"/>
        <v>247</v>
      </c>
      <c r="N28">
        <f t="shared" si="3"/>
        <v>0.5391111111111111</v>
      </c>
      <c r="O28" s="61">
        <v>0.48770000000000002</v>
      </c>
      <c r="U28" s="61">
        <v>449</v>
      </c>
      <c r="V28">
        <f t="shared" si="4"/>
        <v>562.5</v>
      </c>
      <c r="W28">
        <f t="shared" si="5"/>
        <v>392.75</v>
      </c>
      <c r="X28">
        <f t="shared" si="6"/>
        <v>-355.38286580742988</v>
      </c>
      <c r="Y28">
        <f t="shared" si="18"/>
        <v>498.66366565579983</v>
      </c>
      <c r="Z28">
        <f t="shared" si="7"/>
        <v>498.66366565579983</v>
      </c>
      <c r="AA28">
        <f t="shared" si="8"/>
        <v>0.18829096116586636</v>
      </c>
      <c r="AB28">
        <f t="shared" si="9"/>
        <v>0.70158653333333343</v>
      </c>
      <c r="AC28">
        <f t="shared" si="19"/>
        <v>127697.33505766194</v>
      </c>
      <c r="AD28" s="12">
        <f t="shared" si="10"/>
        <v>89388.13454036336</v>
      </c>
      <c r="AE28" s="4">
        <f t="shared" si="20"/>
        <v>18681.599999999999</v>
      </c>
      <c r="AF28">
        <f t="shared" si="21"/>
        <v>70706.534540363355</v>
      </c>
      <c r="AG28" s="4" t="s">
        <v>90</v>
      </c>
      <c r="AH28">
        <f t="shared" si="22"/>
        <v>8535.9694888888916</v>
      </c>
      <c r="AI28" s="65">
        <f t="shared" si="11"/>
        <v>-42135.969488888892</v>
      </c>
      <c r="AJ28" s="66">
        <f t="shared" si="12"/>
        <v>-18135.969488888892</v>
      </c>
      <c r="AK28" s="23">
        <f t="shared" si="13"/>
        <v>-18135.969488888892</v>
      </c>
      <c r="AL28" s="23">
        <f t="shared" si="14"/>
        <v>-24135.969488888892</v>
      </c>
      <c r="AM28" s="67">
        <f t="shared" si="23"/>
        <v>28570.565051474463</v>
      </c>
      <c r="AN28" s="68">
        <f t="shared" si="15"/>
        <v>52570.565051474463</v>
      </c>
      <c r="AO28" s="23">
        <f t="shared" si="16"/>
        <v>52570.565051474463</v>
      </c>
      <c r="AP28" s="23">
        <f t="shared" si="17"/>
        <v>46570.565051474463</v>
      </c>
    </row>
    <row r="29" spans="1:42">
      <c r="A29" s="61" t="s">
        <v>131</v>
      </c>
      <c r="B29" s="61" t="s">
        <v>132</v>
      </c>
      <c r="C29" s="61" t="s">
        <v>98</v>
      </c>
      <c r="D29" s="61">
        <v>1</v>
      </c>
      <c r="E29" s="61">
        <v>600</v>
      </c>
      <c r="F29" s="62">
        <v>0.97299999999999998</v>
      </c>
      <c r="G29" s="4">
        <f t="shared" si="0"/>
        <v>7005.5999999999995</v>
      </c>
      <c r="H29" s="61">
        <v>182</v>
      </c>
      <c r="I29" s="61">
        <v>0.43840000000000001</v>
      </c>
      <c r="J29" s="61">
        <v>132</v>
      </c>
      <c r="K29" s="61">
        <v>226</v>
      </c>
      <c r="L29">
        <f t="shared" si="1"/>
        <v>94</v>
      </c>
      <c r="M29">
        <f t="shared" si="2"/>
        <v>50</v>
      </c>
      <c r="N29">
        <f t="shared" si="3"/>
        <v>0.52553191489361706</v>
      </c>
      <c r="O29" s="61">
        <v>0.43840000000000001</v>
      </c>
      <c r="U29" s="61">
        <v>132</v>
      </c>
      <c r="V29">
        <f t="shared" si="4"/>
        <v>117.5</v>
      </c>
      <c r="W29">
        <f t="shared" si="5"/>
        <v>120.25</v>
      </c>
      <c r="X29">
        <f t="shared" si="6"/>
        <v>-74.235531968663125</v>
      </c>
      <c r="Y29">
        <f t="shared" si="18"/>
        <v>123.26974349254485</v>
      </c>
      <c r="Z29">
        <f t="shared" si="7"/>
        <v>132</v>
      </c>
      <c r="AA29">
        <f t="shared" si="8"/>
        <v>0.1</v>
      </c>
      <c r="AB29">
        <f t="shared" si="9"/>
        <v>0.77146000000000003</v>
      </c>
      <c r="AC29">
        <f t="shared" si="19"/>
        <v>37168.942800000004</v>
      </c>
      <c r="AD29" s="12">
        <f t="shared" si="10"/>
        <v>26018.259960000003</v>
      </c>
      <c r="AE29" s="4">
        <f t="shared" si="20"/>
        <v>7005.5999999999995</v>
      </c>
      <c r="AF29">
        <f t="shared" si="21"/>
        <v>19012.659960000005</v>
      </c>
      <c r="AG29" s="54">
        <v>6000</v>
      </c>
      <c r="AH29">
        <f t="shared" si="22"/>
        <v>9386.0966666666664</v>
      </c>
      <c r="AI29" s="65">
        <f t="shared" si="11"/>
        <v>-42986.096666666665</v>
      </c>
      <c r="AJ29" s="66">
        <f t="shared" si="12"/>
        <v>-18986.096666666665</v>
      </c>
      <c r="AK29" s="23">
        <f t="shared" si="13"/>
        <v>-18986.096666666665</v>
      </c>
      <c r="AL29" s="23">
        <f t="shared" si="14"/>
        <v>-24986.096666666665</v>
      </c>
      <c r="AM29" s="67">
        <f t="shared" si="23"/>
        <v>-23973.43670666666</v>
      </c>
      <c r="AN29" s="68">
        <f t="shared" si="15"/>
        <v>26.563293333339971</v>
      </c>
      <c r="AO29" s="23">
        <f t="shared" si="16"/>
        <v>26.563293333339971</v>
      </c>
      <c r="AP29" s="23">
        <f t="shared" si="17"/>
        <v>-5973.43670666666</v>
      </c>
    </row>
    <row r="30" spans="1:42">
      <c r="A30" s="61" t="s">
        <v>133</v>
      </c>
      <c r="B30" s="61" t="s">
        <v>132</v>
      </c>
      <c r="C30" s="61" t="s">
        <v>98</v>
      </c>
      <c r="D30" s="61">
        <v>2</v>
      </c>
      <c r="E30" s="61">
        <v>800</v>
      </c>
      <c r="F30" s="62">
        <v>0.97299999999999998</v>
      </c>
      <c r="G30" s="4">
        <f t="shared" si="0"/>
        <v>9340.7999999999993</v>
      </c>
      <c r="H30" s="61">
        <v>241</v>
      </c>
      <c r="I30" s="61">
        <v>0.53149999999999997</v>
      </c>
      <c r="J30" s="61">
        <v>157</v>
      </c>
      <c r="K30" s="61">
        <v>340</v>
      </c>
      <c r="L30">
        <f t="shared" si="1"/>
        <v>183</v>
      </c>
      <c r="M30">
        <f t="shared" si="2"/>
        <v>84</v>
      </c>
      <c r="N30">
        <f t="shared" si="3"/>
        <v>0.46721311475409844</v>
      </c>
      <c r="O30" s="61">
        <v>0.53149999999999997</v>
      </c>
      <c r="U30" s="61">
        <v>157</v>
      </c>
      <c r="V30">
        <f t="shared" si="4"/>
        <v>228.75</v>
      </c>
      <c r="W30">
        <f t="shared" si="5"/>
        <v>134.125</v>
      </c>
      <c r="X30">
        <f t="shared" si="6"/>
        <v>-144.52236542835482</v>
      </c>
      <c r="Y30">
        <f t="shared" si="18"/>
        <v>189.99322403335862</v>
      </c>
      <c r="Z30">
        <f t="shared" si="7"/>
        <v>189.99322403335862</v>
      </c>
      <c r="AA30">
        <f t="shared" si="8"/>
        <v>0.24423267336987373</v>
      </c>
      <c r="AB30">
        <f t="shared" si="9"/>
        <v>0.65731426229508194</v>
      </c>
      <c r="AC30">
        <f t="shared" si="19"/>
        <v>45583.118402241242</v>
      </c>
      <c r="AD30" s="12">
        <f t="shared" si="10"/>
        <v>31908.182881568868</v>
      </c>
      <c r="AE30" s="4">
        <f t="shared" si="20"/>
        <v>9340.7999999999993</v>
      </c>
      <c r="AF30">
        <f t="shared" si="21"/>
        <v>22567.382881568868</v>
      </c>
      <c r="AG30" s="3"/>
      <c r="AH30">
        <f t="shared" si="22"/>
        <v>7997.3235245901633</v>
      </c>
      <c r="AI30" s="65">
        <f t="shared" si="11"/>
        <v>-41597.32352459016</v>
      </c>
      <c r="AJ30" s="66">
        <f t="shared" si="12"/>
        <v>-17597.323524590163</v>
      </c>
      <c r="AK30" s="23">
        <f t="shared" si="13"/>
        <v>-17597.323524590163</v>
      </c>
      <c r="AL30" s="23">
        <f t="shared" si="14"/>
        <v>-23597.323524590163</v>
      </c>
      <c r="AM30" s="67">
        <f t="shared" si="23"/>
        <v>-19029.940643021291</v>
      </c>
      <c r="AN30" s="68">
        <f t="shared" si="15"/>
        <v>4970.0593569787052</v>
      </c>
      <c r="AO30" s="23">
        <f t="shared" si="16"/>
        <v>4970.0593569787052</v>
      </c>
      <c r="AP30" s="23">
        <f t="shared" si="17"/>
        <v>-1029.9406430212948</v>
      </c>
    </row>
    <row r="31" spans="1:42">
      <c r="A31" s="61" t="s">
        <v>134</v>
      </c>
      <c r="B31" s="61" t="s">
        <v>132</v>
      </c>
      <c r="C31" s="61" t="s">
        <v>107</v>
      </c>
      <c r="D31" s="61">
        <v>1</v>
      </c>
      <c r="E31" s="61">
        <v>700</v>
      </c>
      <c r="F31" s="62">
        <v>0.97299999999999998</v>
      </c>
      <c r="G31" s="4">
        <f t="shared" si="0"/>
        <v>8173.2</v>
      </c>
      <c r="H31" s="61">
        <v>363</v>
      </c>
      <c r="I31" s="61">
        <v>0.13969999999999999</v>
      </c>
      <c r="J31" s="61">
        <v>215</v>
      </c>
      <c r="K31" s="61">
        <v>377</v>
      </c>
      <c r="L31">
        <f t="shared" si="1"/>
        <v>162</v>
      </c>
      <c r="M31">
        <f t="shared" si="2"/>
        <v>148</v>
      </c>
      <c r="N31">
        <f t="shared" si="3"/>
        <v>0.83086419753086416</v>
      </c>
      <c r="O31" s="61">
        <v>0.13969999999999999</v>
      </c>
      <c r="U31" s="61">
        <v>215</v>
      </c>
      <c r="V31">
        <f t="shared" si="4"/>
        <v>202.5</v>
      </c>
      <c r="W31">
        <f t="shared" si="5"/>
        <v>194.75</v>
      </c>
      <c r="X31">
        <f t="shared" si="6"/>
        <v>-127.93783169067476</v>
      </c>
      <c r="Y31">
        <f t="shared" si="18"/>
        <v>206.19891963608794</v>
      </c>
      <c r="Z31">
        <f t="shared" si="7"/>
        <v>215</v>
      </c>
      <c r="AA31">
        <f t="shared" si="8"/>
        <v>0.1</v>
      </c>
      <c r="AB31">
        <f t="shared" si="9"/>
        <v>0.77146000000000003</v>
      </c>
      <c r="AC31">
        <f t="shared" si="19"/>
        <v>60540.323499999999</v>
      </c>
      <c r="AD31" s="12">
        <f t="shared" si="10"/>
        <v>42378.226449999995</v>
      </c>
      <c r="AE31" s="4">
        <f t="shared" si="20"/>
        <v>8173.2</v>
      </c>
      <c r="AF31">
        <f t="shared" si="21"/>
        <v>34205.026449999998</v>
      </c>
      <c r="AG31" s="58" t="s">
        <v>91</v>
      </c>
      <c r="AH31">
        <f t="shared" si="22"/>
        <v>9386.0966666666664</v>
      </c>
      <c r="AI31" s="65">
        <f t="shared" si="11"/>
        <v>-42986.096666666665</v>
      </c>
      <c r="AJ31" s="66">
        <f t="shared" si="12"/>
        <v>-18986.096666666665</v>
      </c>
      <c r="AK31" s="23">
        <f t="shared" si="13"/>
        <v>-18986.096666666665</v>
      </c>
      <c r="AL31" s="23">
        <f t="shared" si="14"/>
        <v>-24986.096666666665</v>
      </c>
      <c r="AM31" s="67">
        <f t="shared" si="23"/>
        <v>-8781.070216666667</v>
      </c>
      <c r="AN31" s="68">
        <f t="shared" si="15"/>
        <v>15218.929783333333</v>
      </c>
      <c r="AO31" s="23">
        <f t="shared" si="16"/>
        <v>15218.929783333333</v>
      </c>
      <c r="AP31" s="23">
        <f t="shared" si="17"/>
        <v>9218.929783333333</v>
      </c>
    </row>
    <row r="32" spans="1:42">
      <c r="A32" s="61" t="s">
        <v>135</v>
      </c>
      <c r="B32" s="61" t="s">
        <v>132</v>
      </c>
      <c r="C32" s="61" t="s">
        <v>107</v>
      </c>
      <c r="D32" s="61">
        <v>2</v>
      </c>
      <c r="E32" s="61">
        <v>1000</v>
      </c>
      <c r="F32" s="62">
        <v>0.97299999999999998</v>
      </c>
      <c r="G32" s="4">
        <f t="shared" si="0"/>
        <v>11676</v>
      </c>
      <c r="H32" s="61">
        <v>301</v>
      </c>
      <c r="I32" s="61">
        <v>0.46850000000000003</v>
      </c>
      <c r="J32" s="61">
        <v>202</v>
      </c>
      <c r="K32" s="61">
        <v>374</v>
      </c>
      <c r="L32">
        <f t="shared" si="1"/>
        <v>172</v>
      </c>
      <c r="M32">
        <f t="shared" si="2"/>
        <v>99</v>
      </c>
      <c r="N32">
        <f t="shared" si="3"/>
        <v>0.56046511627906981</v>
      </c>
      <c r="O32" s="61">
        <v>0.46850000000000003</v>
      </c>
      <c r="U32" s="61">
        <v>202</v>
      </c>
      <c r="V32">
        <f t="shared" si="4"/>
        <v>215</v>
      </c>
      <c r="W32">
        <f t="shared" si="5"/>
        <v>180.5</v>
      </c>
      <c r="X32">
        <f t="shared" si="6"/>
        <v>-135.83522870861765</v>
      </c>
      <c r="Y32">
        <f t="shared" si="18"/>
        <v>205.79144553955018</v>
      </c>
      <c r="Z32">
        <f t="shared" si="7"/>
        <v>205.79144553955018</v>
      </c>
      <c r="AA32">
        <f t="shared" si="8"/>
        <v>0.11763463041651247</v>
      </c>
      <c r="AB32">
        <f t="shared" si="9"/>
        <v>0.75750395348837207</v>
      </c>
      <c r="AC32">
        <f t="shared" si="19"/>
        <v>56899.05926045814</v>
      </c>
      <c r="AD32" s="12">
        <f t="shared" si="10"/>
        <v>39829.341482320699</v>
      </c>
      <c r="AE32" s="4">
        <f t="shared" si="20"/>
        <v>11676</v>
      </c>
      <c r="AF32">
        <f t="shared" si="21"/>
        <v>28153.341482320699</v>
      </c>
      <c r="AG32" s="59" t="s">
        <v>92</v>
      </c>
      <c r="AH32">
        <f t="shared" si="22"/>
        <v>9216.2981007751932</v>
      </c>
      <c r="AI32" s="65">
        <f t="shared" si="11"/>
        <v>-42816.298100775195</v>
      </c>
      <c r="AJ32" s="66">
        <f t="shared" si="12"/>
        <v>-18816.298100775195</v>
      </c>
      <c r="AK32" s="23">
        <f t="shared" si="13"/>
        <v>-18816.298100775195</v>
      </c>
      <c r="AL32" s="23">
        <f t="shared" si="14"/>
        <v>-24816.298100775195</v>
      </c>
      <c r="AM32" s="67">
        <f t="shared" si="23"/>
        <v>-14662.956618454496</v>
      </c>
      <c r="AN32" s="68">
        <f t="shared" si="15"/>
        <v>9337.0433815455035</v>
      </c>
      <c r="AO32" s="23">
        <f t="shared" si="16"/>
        <v>9337.0433815455035</v>
      </c>
      <c r="AP32" s="23">
        <f t="shared" si="17"/>
        <v>3337.0433815455035</v>
      </c>
    </row>
    <row r="33" spans="1:42">
      <c r="A33" s="61" t="s">
        <v>136</v>
      </c>
      <c r="B33" s="61" t="s">
        <v>137</v>
      </c>
      <c r="C33" s="61" t="s">
        <v>98</v>
      </c>
      <c r="D33" s="61">
        <v>1</v>
      </c>
      <c r="E33" s="61">
        <v>700</v>
      </c>
      <c r="F33" s="62">
        <v>0.97299999999999998</v>
      </c>
      <c r="G33" s="4">
        <f t="shared" si="0"/>
        <v>8173.2</v>
      </c>
      <c r="H33" s="61">
        <v>212</v>
      </c>
      <c r="I33" s="61">
        <v>0.50139999999999996</v>
      </c>
      <c r="J33" s="61">
        <v>94</v>
      </c>
      <c r="K33" s="61">
        <v>356</v>
      </c>
      <c r="L33">
        <f t="shared" si="1"/>
        <v>262</v>
      </c>
      <c r="M33">
        <f t="shared" si="2"/>
        <v>118</v>
      </c>
      <c r="N33">
        <f t="shared" si="3"/>
        <v>0.46030534351145036</v>
      </c>
      <c r="O33" s="61">
        <v>0.50139999999999996</v>
      </c>
      <c r="U33" s="61">
        <v>94</v>
      </c>
      <c r="V33">
        <f t="shared" si="4"/>
        <v>327.5</v>
      </c>
      <c r="W33">
        <f t="shared" si="5"/>
        <v>61.25</v>
      </c>
      <c r="X33">
        <f t="shared" si="6"/>
        <v>-206.9118018701036</v>
      </c>
      <c r="Y33">
        <f t="shared" si="18"/>
        <v>206.62417867071014</v>
      </c>
      <c r="Z33">
        <f t="shared" si="7"/>
        <v>206.62417867071014</v>
      </c>
      <c r="AA33">
        <f t="shared" si="8"/>
        <v>0.44389062189529815</v>
      </c>
      <c r="AB33">
        <f t="shared" si="9"/>
        <v>0.49930496183206108</v>
      </c>
      <c r="AC33">
        <f t="shared" si="19"/>
        <v>37656.494340337362</v>
      </c>
      <c r="AD33" s="12">
        <f t="shared" si="10"/>
        <v>26359.546038236153</v>
      </c>
      <c r="AE33" s="4">
        <f t="shared" si="20"/>
        <v>8173.2</v>
      </c>
      <c r="AF33">
        <f t="shared" si="21"/>
        <v>18186.346038236152</v>
      </c>
      <c r="AG33" s="59" t="s">
        <v>93</v>
      </c>
      <c r="AH33">
        <f t="shared" si="22"/>
        <v>6074.8770356234099</v>
      </c>
      <c r="AI33" s="65">
        <f t="shared" si="11"/>
        <v>-39674.877035623409</v>
      </c>
      <c r="AJ33" s="66">
        <f t="shared" si="12"/>
        <v>-15674.877035623409</v>
      </c>
      <c r="AK33" s="23">
        <f t="shared" si="13"/>
        <v>-15674.877035623409</v>
      </c>
      <c r="AL33" s="23">
        <f t="shared" si="14"/>
        <v>-21674.877035623409</v>
      </c>
      <c r="AM33" s="67">
        <f t="shared" si="23"/>
        <v>-21488.530997387257</v>
      </c>
      <c r="AN33" s="68">
        <f t="shared" si="15"/>
        <v>2511.4690026127428</v>
      </c>
      <c r="AO33" s="23">
        <f t="shared" si="16"/>
        <v>2511.4690026127428</v>
      </c>
      <c r="AP33" s="23">
        <f t="shared" si="17"/>
        <v>-3488.5309973872572</v>
      </c>
    </row>
    <row r="34" spans="1:42">
      <c r="A34" s="61" t="s">
        <v>138</v>
      </c>
      <c r="B34" s="61" t="s">
        <v>137</v>
      </c>
      <c r="C34" s="61" t="s">
        <v>98</v>
      </c>
      <c r="D34" s="61">
        <v>2</v>
      </c>
      <c r="E34" s="61">
        <v>900</v>
      </c>
      <c r="F34" s="62">
        <v>0.97299999999999998</v>
      </c>
      <c r="G34" s="4">
        <f t="shared" si="0"/>
        <v>10508.4</v>
      </c>
      <c r="H34" s="61">
        <v>340</v>
      </c>
      <c r="I34" s="61">
        <v>0.30680000000000002</v>
      </c>
      <c r="J34" s="61">
        <v>69</v>
      </c>
      <c r="K34" s="61">
        <v>485</v>
      </c>
      <c r="L34">
        <f t="shared" si="1"/>
        <v>416</v>
      </c>
      <c r="M34">
        <f t="shared" si="2"/>
        <v>271</v>
      </c>
      <c r="N34">
        <f t="shared" si="3"/>
        <v>0.62115384615384617</v>
      </c>
      <c r="O34" s="61">
        <v>0.30680000000000002</v>
      </c>
      <c r="U34" s="61">
        <v>69</v>
      </c>
      <c r="V34">
        <f t="shared" si="4"/>
        <v>520</v>
      </c>
      <c r="W34">
        <f t="shared" si="5"/>
        <v>17</v>
      </c>
      <c r="X34">
        <f t="shared" si="6"/>
        <v>-328.53171594642407</v>
      </c>
      <c r="Y34">
        <f t="shared" si="18"/>
        <v>287.94907758402832</v>
      </c>
      <c r="Z34">
        <f t="shared" si="7"/>
        <v>287.94907758402832</v>
      </c>
      <c r="AA34">
        <f t="shared" si="8"/>
        <v>0.52105591843082366</v>
      </c>
      <c r="AB34">
        <f t="shared" si="9"/>
        <v>0.43823634615384616</v>
      </c>
      <c r="AC34">
        <f t="shared" si="19"/>
        <v>46059.259348160151</v>
      </c>
      <c r="AD34" s="12">
        <f t="shared" si="10"/>
        <v>32241.481543712103</v>
      </c>
      <c r="AE34" s="4">
        <f t="shared" si="20"/>
        <v>10508.4</v>
      </c>
      <c r="AF34">
        <f t="shared" si="21"/>
        <v>21733.081543712105</v>
      </c>
      <c r="AG34" s="59" t="s">
        <v>94</v>
      </c>
      <c r="AH34">
        <f t="shared" si="22"/>
        <v>5331.8755448717948</v>
      </c>
      <c r="AI34" s="65">
        <f t="shared" si="11"/>
        <v>-38931.875544871793</v>
      </c>
      <c r="AJ34" s="66">
        <f t="shared" si="12"/>
        <v>-14931.875544871795</v>
      </c>
      <c r="AK34" s="23">
        <f t="shared" si="13"/>
        <v>-14931.875544871795</v>
      </c>
      <c r="AL34" s="23">
        <f t="shared" si="14"/>
        <v>-20931.875544871793</v>
      </c>
      <c r="AM34" s="67">
        <f t="shared" si="23"/>
        <v>-17198.794001159687</v>
      </c>
      <c r="AN34" s="68">
        <f t="shared" si="15"/>
        <v>6801.2059988403107</v>
      </c>
      <c r="AO34" s="23">
        <f t="shared" si="16"/>
        <v>6801.2059988403107</v>
      </c>
      <c r="AP34" s="23">
        <f t="shared" si="17"/>
        <v>801.20599884031253</v>
      </c>
    </row>
    <row r="35" spans="1:42">
      <c r="A35" s="61" t="s">
        <v>139</v>
      </c>
      <c r="B35" s="61" t="s">
        <v>137</v>
      </c>
      <c r="C35" s="61" t="s">
        <v>107</v>
      </c>
      <c r="D35" s="61">
        <v>1</v>
      </c>
      <c r="E35" s="61">
        <v>1000</v>
      </c>
      <c r="F35" s="62">
        <v>0.97299999999999998</v>
      </c>
      <c r="G35" s="4">
        <f t="shared" si="0"/>
        <v>11676</v>
      </c>
      <c r="H35" s="61">
        <v>266</v>
      </c>
      <c r="I35" s="61">
        <v>0.52049999999999996</v>
      </c>
      <c r="J35" s="61">
        <v>84</v>
      </c>
      <c r="K35" s="61">
        <v>376</v>
      </c>
      <c r="L35">
        <f t="shared" si="1"/>
        <v>292</v>
      </c>
      <c r="M35">
        <f t="shared" si="2"/>
        <v>182</v>
      </c>
      <c r="N35">
        <f t="shared" si="3"/>
        <v>0.59863013698630141</v>
      </c>
      <c r="O35" s="61">
        <v>0.52049999999999996</v>
      </c>
      <c r="U35" s="61">
        <v>84</v>
      </c>
      <c r="V35">
        <f t="shared" si="4"/>
        <v>365</v>
      </c>
      <c r="W35">
        <f t="shared" si="5"/>
        <v>47.5</v>
      </c>
      <c r="X35">
        <f t="shared" si="6"/>
        <v>-230.60399292393228</v>
      </c>
      <c r="Y35">
        <f t="shared" si="18"/>
        <v>219.90175638109682</v>
      </c>
      <c r="Z35">
        <f t="shared" si="7"/>
        <v>219.90175638109682</v>
      </c>
      <c r="AA35">
        <f t="shared" si="8"/>
        <v>0.47233357912629265</v>
      </c>
      <c r="AB35">
        <f t="shared" si="9"/>
        <v>0.47679520547945203</v>
      </c>
      <c r="AC35">
        <f t="shared" si="19"/>
        <v>38269.557638441373</v>
      </c>
      <c r="AD35" s="12">
        <f t="shared" si="10"/>
        <v>26788.690346908959</v>
      </c>
      <c r="AE35" s="4">
        <f t="shared" si="20"/>
        <v>11676</v>
      </c>
      <c r="AF35">
        <f t="shared" si="21"/>
        <v>15112.690346908959</v>
      </c>
      <c r="AG35" s="60" t="s">
        <v>95</v>
      </c>
      <c r="AH35">
        <f t="shared" si="22"/>
        <v>5801.0083333333332</v>
      </c>
      <c r="AI35" s="65">
        <f t="shared" si="11"/>
        <v>-39401.008333333331</v>
      </c>
      <c r="AJ35" s="66">
        <f t="shared" si="12"/>
        <v>-15401.008333333333</v>
      </c>
      <c r="AK35" s="23">
        <f t="shared" si="13"/>
        <v>-15401.008333333333</v>
      </c>
      <c r="AL35" s="23">
        <f t="shared" si="14"/>
        <v>-21401.008333333331</v>
      </c>
      <c r="AM35" s="67">
        <f t="shared" si="23"/>
        <v>-24288.317986424372</v>
      </c>
      <c r="AN35" s="68">
        <f t="shared" si="15"/>
        <v>-288.31798642437388</v>
      </c>
      <c r="AO35" s="23">
        <f t="shared" si="16"/>
        <v>-288.31798642437388</v>
      </c>
      <c r="AP35" s="23">
        <f t="shared" si="17"/>
        <v>-6288.3179864243721</v>
      </c>
    </row>
    <row r="36" spans="1:42">
      <c r="A36" s="61" t="s">
        <v>140</v>
      </c>
      <c r="B36" s="61" t="s">
        <v>137</v>
      </c>
      <c r="C36" s="61" t="s">
        <v>107</v>
      </c>
      <c r="D36" s="61">
        <v>2</v>
      </c>
      <c r="E36" s="61">
        <v>1200</v>
      </c>
      <c r="F36" s="62">
        <v>0.97299999999999998</v>
      </c>
      <c r="G36" s="4">
        <f t="shared" si="0"/>
        <v>14011.199999999999</v>
      </c>
      <c r="H36" s="61">
        <v>442</v>
      </c>
      <c r="I36" s="61">
        <v>0.1288</v>
      </c>
      <c r="J36" s="61">
        <v>109</v>
      </c>
      <c r="K36" s="61">
        <v>490</v>
      </c>
      <c r="L36">
        <f t="shared" si="1"/>
        <v>381</v>
      </c>
      <c r="M36">
        <f t="shared" si="2"/>
        <v>333</v>
      </c>
      <c r="N36">
        <f t="shared" si="3"/>
        <v>0.79921259842519687</v>
      </c>
      <c r="O36" s="61">
        <v>0.1288</v>
      </c>
      <c r="U36" s="61">
        <v>109</v>
      </c>
      <c r="V36">
        <f t="shared" si="4"/>
        <v>476.25</v>
      </c>
      <c r="W36">
        <f t="shared" si="5"/>
        <v>61.375</v>
      </c>
      <c r="X36">
        <f t="shared" si="6"/>
        <v>-300.89082638362396</v>
      </c>
      <c r="Y36">
        <f t="shared" si="18"/>
        <v>286.62523692191053</v>
      </c>
      <c r="Z36">
        <f t="shared" si="7"/>
        <v>286.62523692191053</v>
      </c>
      <c r="AA36">
        <f t="shared" si="8"/>
        <v>0.47296637673891972</v>
      </c>
      <c r="AB36">
        <f t="shared" si="9"/>
        <v>0.47629440944881896</v>
      </c>
      <c r="AC36">
        <f t="shared" si="19"/>
        <v>49829.069252789952</v>
      </c>
      <c r="AD36" s="12">
        <f t="shared" si="10"/>
        <v>34880.34847695296</v>
      </c>
      <c r="AE36" s="4">
        <f t="shared" si="20"/>
        <v>14011.199999999999</v>
      </c>
      <c r="AF36">
        <f t="shared" si="21"/>
        <v>20869.148476952963</v>
      </c>
      <c r="AH36">
        <f t="shared" si="22"/>
        <v>5794.9153149606309</v>
      </c>
      <c r="AI36" s="65">
        <f t="shared" si="11"/>
        <v>-39394.915314960628</v>
      </c>
      <c r="AJ36" s="66">
        <f t="shared" si="12"/>
        <v>-15394.915314960632</v>
      </c>
      <c r="AK36" s="23">
        <f t="shared" si="13"/>
        <v>-15394.915314960632</v>
      </c>
      <c r="AL36" s="23">
        <f t="shared" si="14"/>
        <v>-21394.915314960632</v>
      </c>
      <c r="AM36" s="67">
        <f t="shared" si="23"/>
        <v>-18525.766838007665</v>
      </c>
      <c r="AN36" s="68">
        <f t="shared" si="15"/>
        <v>5474.2331619923316</v>
      </c>
      <c r="AO36" s="23">
        <f t="shared" si="16"/>
        <v>5474.2331619923316</v>
      </c>
      <c r="AP36" s="23">
        <f t="shared" si="17"/>
        <v>-525.76683800766841</v>
      </c>
    </row>
    <row r="37" spans="1:42">
      <c r="A37" s="61" t="s">
        <v>141</v>
      </c>
      <c r="B37" s="61" t="s">
        <v>142</v>
      </c>
      <c r="C37" s="61" t="s">
        <v>98</v>
      </c>
      <c r="D37" s="61">
        <v>1</v>
      </c>
      <c r="E37" s="61">
        <v>1200</v>
      </c>
      <c r="F37" s="62">
        <v>0.97299999999999998</v>
      </c>
      <c r="G37" s="4">
        <f t="shared" si="0"/>
        <v>14011.199999999999</v>
      </c>
      <c r="H37" s="61">
        <v>354</v>
      </c>
      <c r="I37" s="61">
        <v>0.24110000000000001</v>
      </c>
      <c r="J37" s="61">
        <v>145</v>
      </c>
      <c r="K37" s="61">
        <v>434</v>
      </c>
      <c r="L37">
        <f t="shared" si="1"/>
        <v>289</v>
      </c>
      <c r="M37">
        <f t="shared" si="2"/>
        <v>209</v>
      </c>
      <c r="N37">
        <f t="shared" si="3"/>
        <v>0.67854671280276813</v>
      </c>
      <c r="O37" s="61">
        <v>0.24110000000000001</v>
      </c>
      <c r="U37" s="61">
        <v>145</v>
      </c>
      <c r="V37">
        <f t="shared" si="4"/>
        <v>361.25</v>
      </c>
      <c r="W37">
        <f t="shared" si="5"/>
        <v>108.875</v>
      </c>
      <c r="X37">
        <f t="shared" si="6"/>
        <v>-228.2347738185494</v>
      </c>
      <c r="Y37">
        <f t="shared" si="18"/>
        <v>248.57399861005814</v>
      </c>
      <c r="Z37">
        <f t="shared" si="7"/>
        <v>248.57399861005814</v>
      </c>
      <c r="AA37">
        <f t="shared" si="8"/>
        <v>0.38671003075448618</v>
      </c>
      <c r="AB37">
        <f t="shared" si="9"/>
        <v>0.54455768166089968</v>
      </c>
      <c r="AC37">
        <f t="shared" si="19"/>
        <v>49407.451347559632</v>
      </c>
      <c r="AD37" s="12">
        <f t="shared" si="10"/>
        <v>34585.21594329174</v>
      </c>
      <c r="AE37" s="4">
        <f t="shared" si="20"/>
        <v>14011.199999999999</v>
      </c>
      <c r="AF37">
        <f t="shared" si="21"/>
        <v>20574.015943291743</v>
      </c>
      <c r="AH37">
        <f t="shared" si="22"/>
        <v>6625.4517935409467</v>
      </c>
      <c r="AI37" s="65">
        <f t="shared" si="11"/>
        <v>-40225.451793540946</v>
      </c>
      <c r="AJ37" s="66">
        <f t="shared" si="12"/>
        <v>-16225.451793540946</v>
      </c>
      <c r="AK37" s="23">
        <f t="shared" si="13"/>
        <v>-16225.451793540946</v>
      </c>
      <c r="AL37" s="23">
        <f t="shared" si="14"/>
        <v>-22225.451793540946</v>
      </c>
      <c r="AM37" s="67">
        <f t="shared" si="23"/>
        <v>-19651.435850249203</v>
      </c>
      <c r="AN37" s="68">
        <f t="shared" si="15"/>
        <v>4348.5641497507968</v>
      </c>
      <c r="AO37" s="23">
        <f t="shared" si="16"/>
        <v>4348.5641497507968</v>
      </c>
      <c r="AP37" s="23">
        <f t="shared" si="17"/>
        <v>-1651.4358502492032</v>
      </c>
    </row>
    <row r="38" spans="1:42">
      <c r="A38" s="63" t="s">
        <v>143</v>
      </c>
      <c r="B38" s="63" t="s">
        <v>144</v>
      </c>
      <c r="C38" s="63" t="s">
        <v>98</v>
      </c>
      <c r="D38" s="63">
        <v>2</v>
      </c>
      <c r="E38" s="63">
        <v>920</v>
      </c>
      <c r="F38" s="64">
        <v>0.97299999999999998</v>
      </c>
      <c r="G38" s="4">
        <f t="shared" si="0"/>
        <v>10741.92</v>
      </c>
      <c r="H38" s="63">
        <v>123</v>
      </c>
      <c r="I38" s="63">
        <v>0.4521</v>
      </c>
      <c r="J38" s="63">
        <v>111</v>
      </c>
      <c r="K38" s="63">
        <v>147</v>
      </c>
      <c r="L38">
        <f t="shared" si="1"/>
        <v>36</v>
      </c>
      <c r="M38">
        <f t="shared" si="2"/>
        <v>12</v>
      </c>
      <c r="N38">
        <f t="shared" si="3"/>
        <v>0.3666666666666667</v>
      </c>
      <c r="O38" s="63">
        <v>0.4521</v>
      </c>
      <c r="U38" s="63">
        <v>111</v>
      </c>
      <c r="V38">
        <f t="shared" si="4"/>
        <v>45</v>
      </c>
      <c r="W38">
        <f t="shared" si="5"/>
        <v>106.5</v>
      </c>
      <c r="X38">
        <f t="shared" si="6"/>
        <v>-28.430629264594391</v>
      </c>
      <c r="Y38">
        <f t="shared" si="18"/>
        <v>77.433093252463991</v>
      </c>
      <c r="Z38">
        <f t="shared" si="7"/>
        <v>111</v>
      </c>
      <c r="AA38">
        <f t="shared" si="8"/>
        <v>0.1</v>
      </c>
      <c r="AB38">
        <f t="shared" si="9"/>
        <v>0.77146000000000003</v>
      </c>
      <c r="AC38">
        <f t="shared" si="19"/>
        <v>31255.701900000004</v>
      </c>
      <c r="AD38" s="12">
        <f t="shared" si="10"/>
        <v>21878.991330000001</v>
      </c>
      <c r="AE38" s="4">
        <f t="shared" si="20"/>
        <v>10741.92</v>
      </c>
      <c r="AF38">
        <f t="shared" si="21"/>
        <v>11137.071330000001</v>
      </c>
      <c r="AH38">
        <f t="shared" si="22"/>
        <v>9386.0966666666664</v>
      </c>
      <c r="AI38" s="65">
        <f t="shared" si="11"/>
        <v>-42986.096666666665</v>
      </c>
      <c r="AJ38" s="66">
        <f t="shared" si="12"/>
        <v>-18986.096666666665</v>
      </c>
      <c r="AK38" s="23">
        <f t="shared" si="13"/>
        <v>-18986.096666666665</v>
      </c>
      <c r="AL38" s="23">
        <f t="shared" si="14"/>
        <v>-24986.096666666665</v>
      </c>
      <c r="AM38" s="67">
        <f t="shared" si="23"/>
        <v>-31849.025336666666</v>
      </c>
      <c r="AN38" s="68">
        <f t="shared" si="15"/>
        <v>-7849.0253366666639</v>
      </c>
      <c r="AO38" s="23">
        <f t="shared" si="16"/>
        <v>-7849.0253366666639</v>
      </c>
      <c r="AP38" s="23">
        <f t="shared" si="17"/>
        <v>-13849.025336666664</v>
      </c>
    </row>
    <row r="39" spans="1:42">
      <c r="A39" s="61" t="s">
        <v>145</v>
      </c>
      <c r="B39" s="61" t="s">
        <v>142</v>
      </c>
      <c r="C39" s="61" t="s">
        <v>98</v>
      </c>
      <c r="D39" s="61">
        <v>2</v>
      </c>
      <c r="E39" s="61">
        <v>1300</v>
      </c>
      <c r="F39" s="62">
        <v>0.97299999999999998</v>
      </c>
      <c r="G39" s="4">
        <f t="shared" si="0"/>
        <v>15178.8</v>
      </c>
      <c r="H39" s="61">
        <v>377</v>
      </c>
      <c r="I39" s="61">
        <v>0.47949999999999998</v>
      </c>
      <c r="J39" s="61">
        <v>228</v>
      </c>
      <c r="K39" s="61">
        <v>457</v>
      </c>
      <c r="L39">
        <f t="shared" si="1"/>
        <v>229</v>
      </c>
      <c r="M39">
        <f t="shared" si="2"/>
        <v>149</v>
      </c>
      <c r="N39">
        <f t="shared" si="3"/>
        <v>0.62052401746724883</v>
      </c>
      <c r="O39" s="61">
        <v>0.47949999999999998</v>
      </c>
      <c r="U39" s="61">
        <v>228</v>
      </c>
      <c r="V39">
        <f t="shared" si="4"/>
        <v>286.25</v>
      </c>
      <c r="W39">
        <f t="shared" si="5"/>
        <v>199.375</v>
      </c>
      <c r="X39">
        <f t="shared" si="6"/>
        <v>-180.8503917108921</v>
      </c>
      <c r="Y39">
        <f t="shared" si="18"/>
        <v>253.51884318928481</v>
      </c>
      <c r="Z39">
        <f t="shared" si="7"/>
        <v>253.51884318928481</v>
      </c>
      <c r="AA39">
        <f t="shared" si="8"/>
        <v>0.18914879716780719</v>
      </c>
      <c r="AB39">
        <f t="shared" si="9"/>
        <v>0.70090764192139743</v>
      </c>
      <c r="AC39">
        <f t="shared" si="19"/>
        <v>64858.052515291376</v>
      </c>
      <c r="AD39" s="12">
        <f t="shared" si="10"/>
        <v>45400.636760703957</v>
      </c>
      <c r="AE39" s="4">
        <f t="shared" si="20"/>
        <v>15178.8</v>
      </c>
      <c r="AF39">
        <f t="shared" si="21"/>
        <v>30221.836760703958</v>
      </c>
      <c r="AH39">
        <f t="shared" si="22"/>
        <v>8527.7096433770021</v>
      </c>
      <c r="AI39" s="65">
        <f t="shared" si="11"/>
        <v>-42127.709643377006</v>
      </c>
      <c r="AJ39" s="66">
        <f t="shared" si="12"/>
        <v>-18127.709643377002</v>
      </c>
      <c r="AK39" s="23">
        <f t="shared" si="13"/>
        <v>-18127.709643377002</v>
      </c>
      <c r="AL39" s="23">
        <f t="shared" si="14"/>
        <v>-24127.709643377002</v>
      </c>
      <c r="AM39" s="67">
        <f t="shared" si="23"/>
        <v>-11905.872882673048</v>
      </c>
      <c r="AN39" s="68">
        <f t="shared" si="15"/>
        <v>12094.127117326956</v>
      </c>
      <c r="AO39" s="23">
        <f t="shared" si="16"/>
        <v>12094.127117326956</v>
      </c>
      <c r="AP39" s="23">
        <f t="shared" si="17"/>
        <v>6094.1271173269561</v>
      </c>
    </row>
    <row r="40" spans="1:42">
      <c r="A40" s="61" t="s">
        <v>146</v>
      </c>
      <c r="B40" s="61" t="s">
        <v>142</v>
      </c>
      <c r="C40" s="61" t="s">
        <v>107</v>
      </c>
      <c r="D40" s="61">
        <v>1</v>
      </c>
      <c r="E40" s="61">
        <v>1100</v>
      </c>
      <c r="F40" s="62">
        <v>0.97299999999999998</v>
      </c>
      <c r="G40" s="4">
        <f t="shared" si="0"/>
        <v>12843.6</v>
      </c>
      <c r="H40" s="61">
        <v>318</v>
      </c>
      <c r="I40" s="61">
        <v>0.2712</v>
      </c>
      <c r="J40" s="61">
        <v>90</v>
      </c>
      <c r="K40" s="61">
        <v>375</v>
      </c>
      <c r="L40">
        <f t="shared" si="1"/>
        <v>285</v>
      </c>
      <c r="M40">
        <f t="shared" si="2"/>
        <v>228</v>
      </c>
      <c r="N40">
        <f t="shared" si="3"/>
        <v>0.7400000000000001</v>
      </c>
      <c r="O40" s="61">
        <v>0.2712</v>
      </c>
      <c r="U40" s="61">
        <v>90</v>
      </c>
      <c r="V40">
        <f t="shared" si="4"/>
        <v>356.25</v>
      </c>
      <c r="W40">
        <f t="shared" si="5"/>
        <v>54.375</v>
      </c>
      <c r="X40">
        <f t="shared" si="6"/>
        <v>-225.07581501137224</v>
      </c>
      <c r="Y40">
        <f t="shared" si="18"/>
        <v>218.63698824867325</v>
      </c>
      <c r="Z40">
        <f t="shared" si="7"/>
        <v>218.63698824867325</v>
      </c>
      <c r="AA40">
        <f t="shared" si="8"/>
        <v>0.46108628280329333</v>
      </c>
      <c r="AB40">
        <f t="shared" si="9"/>
        <v>0.4856963157894737</v>
      </c>
      <c r="AC40">
        <f t="shared" si="19"/>
        <v>38759.780586005778</v>
      </c>
      <c r="AD40" s="12">
        <f t="shared" si="10"/>
        <v>27131.846410204042</v>
      </c>
      <c r="AE40" s="4">
        <f t="shared" si="20"/>
        <v>12843.6</v>
      </c>
      <c r="AF40">
        <f t="shared" si="21"/>
        <v>14288.246410204041</v>
      </c>
      <c r="AH40">
        <f t="shared" si="22"/>
        <v>5909.305175438597</v>
      </c>
      <c r="AI40" s="65">
        <f t="shared" si="11"/>
        <v>-39509.305175438596</v>
      </c>
      <c r="AJ40" s="66">
        <f t="shared" si="12"/>
        <v>-15509.305175438596</v>
      </c>
      <c r="AK40" s="23">
        <f t="shared" si="13"/>
        <v>-15509.305175438596</v>
      </c>
      <c r="AL40" s="23">
        <f t="shared" si="14"/>
        <v>-21509.305175438596</v>
      </c>
      <c r="AM40" s="67">
        <f t="shared" si="23"/>
        <v>-25221.058765234557</v>
      </c>
      <c r="AN40" s="68">
        <f t="shared" si="15"/>
        <v>-1221.0587652345548</v>
      </c>
      <c r="AO40" s="23">
        <f t="shared" si="16"/>
        <v>-1221.0587652345548</v>
      </c>
      <c r="AP40" s="23">
        <f t="shared" si="17"/>
        <v>-7221.0587652345548</v>
      </c>
    </row>
    <row r="41" spans="1:42">
      <c r="A41" s="61" t="s">
        <v>147</v>
      </c>
      <c r="B41" s="61" t="s">
        <v>142</v>
      </c>
      <c r="C41" s="61" t="s">
        <v>107</v>
      </c>
      <c r="D41" s="61">
        <v>2</v>
      </c>
      <c r="E41" s="61">
        <v>1200</v>
      </c>
      <c r="F41" s="62">
        <v>0.97299999999999998</v>
      </c>
      <c r="G41" s="4">
        <f t="shared" si="0"/>
        <v>14011.199999999999</v>
      </c>
      <c r="H41" s="61">
        <v>198</v>
      </c>
      <c r="I41" s="61">
        <v>0.43009999999999998</v>
      </c>
      <c r="J41" s="61">
        <v>128</v>
      </c>
      <c r="K41" s="61">
        <v>238</v>
      </c>
      <c r="L41">
        <f t="shared" si="1"/>
        <v>110</v>
      </c>
      <c r="M41">
        <f t="shared" si="2"/>
        <v>70</v>
      </c>
      <c r="N41">
        <f t="shared" si="3"/>
        <v>0.60909090909090913</v>
      </c>
      <c r="O41" s="61">
        <v>0.43009999999999998</v>
      </c>
      <c r="U41" s="61">
        <v>128</v>
      </c>
      <c r="V41">
        <f t="shared" si="4"/>
        <v>137.5</v>
      </c>
      <c r="W41">
        <f t="shared" si="5"/>
        <v>114.25</v>
      </c>
      <c r="X41">
        <f t="shared" si="6"/>
        <v>-86.871367197371754</v>
      </c>
      <c r="Y41">
        <f t="shared" si="18"/>
        <v>131.01778493808442</v>
      </c>
      <c r="Z41">
        <f t="shared" si="7"/>
        <v>131.01778493808442</v>
      </c>
      <c r="AA41">
        <f t="shared" si="8"/>
        <v>0.12194752682243214</v>
      </c>
      <c r="AB41">
        <f t="shared" si="9"/>
        <v>0.75409072727272719</v>
      </c>
      <c r="AC41">
        <f t="shared" si="19"/>
        <v>36061.743306311975</v>
      </c>
      <c r="AD41" s="12">
        <f t="shared" si="10"/>
        <v>25243.22031441838</v>
      </c>
      <c r="AE41" s="4">
        <f t="shared" si="20"/>
        <v>14011.199999999999</v>
      </c>
      <c r="AF41">
        <f t="shared" si="21"/>
        <v>11232.020314418382</v>
      </c>
      <c r="AH41">
        <f t="shared" si="22"/>
        <v>9174.7705151515147</v>
      </c>
      <c r="AI41" s="65">
        <f t="shared" si="11"/>
        <v>-42774.770515151511</v>
      </c>
      <c r="AJ41" s="66">
        <f t="shared" si="12"/>
        <v>-18774.770515151515</v>
      </c>
      <c r="AK41" s="23">
        <f t="shared" si="13"/>
        <v>-18774.770515151515</v>
      </c>
      <c r="AL41" s="23">
        <f t="shared" si="14"/>
        <v>-24774.770515151515</v>
      </c>
      <c r="AM41" s="67">
        <f t="shared" si="23"/>
        <v>-31542.750200733128</v>
      </c>
      <c r="AN41" s="68">
        <f t="shared" si="15"/>
        <v>-7542.7502007331332</v>
      </c>
      <c r="AO41" s="23">
        <f t="shared" si="16"/>
        <v>-7542.7502007331332</v>
      </c>
      <c r="AP41" s="23">
        <f t="shared" si="17"/>
        <v>-13542.750200733133</v>
      </c>
    </row>
    <row r="42" spans="1:42">
      <c r="A42" s="61" t="s">
        <v>148</v>
      </c>
      <c r="B42" s="61" t="s">
        <v>149</v>
      </c>
      <c r="C42" s="61" t="s">
        <v>98</v>
      </c>
      <c r="D42" s="61">
        <v>1</v>
      </c>
      <c r="E42" s="61">
        <v>1300</v>
      </c>
      <c r="F42" s="62">
        <v>0.97299999999999998</v>
      </c>
      <c r="G42" s="4">
        <f t="shared" si="0"/>
        <v>15178.8</v>
      </c>
      <c r="H42" s="61">
        <v>149</v>
      </c>
      <c r="I42" s="61">
        <v>0.56710000000000005</v>
      </c>
      <c r="J42" s="61">
        <v>126</v>
      </c>
      <c r="K42" s="61">
        <v>188</v>
      </c>
      <c r="L42">
        <f t="shared" si="1"/>
        <v>62</v>
      </c>
      <c r="M42">
        <f t="shared" si="2"/>
        <v>23</v>
      </c>
      <c r="N42">
        <f t="shared" si="3"/>
        <v>0.39677419354838717</v>
      </c>
      <c r="O42" s="61">
        <v>0.56710000000000005</v>
      </c>
      <c r="U42" s="61">
        <v>126</v>
      </c>
      <c r="V42">
        <f t="shared" si="4"/>
        <v>77.5</v>
      </c>
      <c r="W42">
        <f t="shared" si="5"/>
        <v>118.25</v>
      </c>
      <c r="X42">
        <f t="shared" si="6"/>
        <v>-48.963861511245895</v>
      </c>
      <c r="Y42">
        <f t="shared" si="18"/>
        <v>100.77366060146578</v>
      </c>
      <c r="Z42">
        <f t="shared" si="7"/>
        <v>126</v>
      </c>
      <c r="AA42">
        <f t="shared" si="8"/>
        <v>0.1</v>
      </c>
      <c r="AB42">
        <f t="shared" si="9"/>
        <v>0.77146000000000003</v>
      </c>
      <c r="AC42">
        <f t="shared" si="19"/>
        <v>35479.445400000004</v>
      </c>
      <c r="AD42" s="12">
        <f t="shared" si="10"/>
        <v>24835.611780000003</v>
      </c>
      <c r="AE42" s="4">
        <f t="shared" si="20"/>
        <v>15178.8</v>
      </c>
      <c r="AF42">
        <f t="shared" si="21"/>
        <v>9656.8117800000036</v>
      </c>
      <c r="AH42">
        <f t="shared" si="22"/>
        <v>9386.0966666666664</v>
      </c>
      <c r="AI42" s="65">
        <f t="shared" si="11"/>
        <v>-42986.096666666665</v>
      </c>
      <c r="AJ42" s="66">
        <f t="shared" si="12"/>
        <v>-18986.096666666665</v>
      </c>
      <c r="AK42" s="23">
        <f t="shared" si="13"/>
        <v>-18986.096666666665</v>
      </c>
      <c r="AL42" s="23">
        <f t="shared" si="14"/>
        <v>-24986.096666666665</v>
      </c>
      <c r="AM42" s="67">
        <f t="shared" si="23"/>
        <v>-33329.284886666661</v>
      </c>
      <c r="AN42" s="68">
        <f t="shared" si="15"/>
        <v>-9329.2848866666609</v>
      </c>
      <c r="AO42" s="23">
        <f t="shared" si="16"/>
        <v>-9329.2848866666609</v>
      </c>
      <c r="AP42" s="23">
        <f t="shared" si="17"/>
        <v>-15329.284886666661</v>
      </c>
    </row>
    <row r="43" spans="1:42">
      <c r="A43" s="61" t="s">
        <v>150</v>
      </c>
      <c r="B43" s="61" t="s">
        <v>149</v>
      </c>
      <c r="C43" s="61" t="s">
        <v>98</v>
      </c>
      <c r="D43" s="61">
        <v>2</v>
      </c>
      <c r="E43" s="61">
        <v>1700</v>
      </c>
      <c r="F43" s="62">
        <v>0.97299999999999998</v>
      </c>
      <c r="G43" s="4">
        <f t="shared" si="0"/>
        <v>19849.2</v>
      </c>
      <c r="H43" s="61">
        <v>210</v>
      </c>
      <c r="I43" s="61">
        <v>0.32050000000000001</v>
      </c>
      <c r="J43" s="61">
        <v>152</v>
      </c>
      <c r="K43" s="61">
        <v>247</v>
      </c>
      <c r="L43">
        <f t="shared" si="1"/>
        <v>95</v>
      </c>
      <c r="M43">
        <f t="shared" si="2"/>
        <v>58</v>
      </c>
      <c r="N43">
        <f t="shared" si="3"/>
        <v>0.58842105263157896</v>
      </c>
      <c r="O43" s="61">
        <v>0.32050000000000001</v>
      </c>
      <c r="U43" s="61">
        <v>152</v>
      </c>
      <c r="V43">
        <f t="shared" si="4"/>
        <v>118.75</v>
      </c>
      <c r="W43">
        <f t="shared" si="5"/>
        <v>140.125</v>
      </c>
      <c r="X43">
        <f t="shared" si="6"/>
        <v>-75.025271670457414</v>
      </c>
      <c r="Y43">
        <f t="shared" si="18"/>
        <v>133.87899608289106</v>
      </c>
      <c r="Z43">
        <f t="shared" si="7"/>
        <v>152</v>
      </c>
      <c r="AA43">
        <f t="shared" si="8"/>
        <v>0.1</v>
      </c>
      <c r="AB43">
        <f t="shared" si="9"/>
        <v>0.77146000000000003</v>
      </c>
      <c r="AC43">
        <f t="shared" si="19"/>
        <v>42800.6008</v>
      </c>
      <c r="AD43" s="12">
        <f t="shared" si="10"/>
        <v>29960.420559999999</v>
      </c>
      <c r="AE43" s="4">
        <f t="shared" si="20"/>
        <v>19849.2</v>
      </c>
      <c r="AF43">
        <f t="shared" si="21"/>
        <v>10111.220559999998</v>
      </c>
      <c r="AH43">
        <f t="shared" si="22"/>
        <v>9386.0966666666664</v>
      </c>
      <c r="AI43" s="65">
        <f t="shared" si="11"/>
        <v>-42986.096666666665</v>
      </c>
      <c r="AJ43" s="66">
        <f t="shared" si="12"/>
        <v>-18986.096666666665</v>
      </c>
      <c r="AK43" s="23">
        <f t="shared" si="13"/>
        <v>-18986.096666666665</v>
      </c>
      <c r="AL43" s="23">
        <f t="shared" si="14"/>
        <v>-24986.096666666665</v>
      </c>
      <c r="AM43" s="67">
        <f t="shared" si="23"/>
        <v>-32874.876106666663</v>
      </c>
      <c r="AN43" s="68">
        <f t="shared" si="15"/>
        <v>-8874.8761066666666</v>
      </c>
      <c r="AO43" s="23">
        <f t="shared" si="16"/>
        <v>-8874.8761066666666</v>
      </c>
      <c r="AP43" s="23">
        <f t="shared" si="17"/>
        <v>-14874.876106666667</v>
      </c>
    </row>
    <row r="44" spans="1:42">
      <c r="A44" s="61" t="s">
        <v>151</v>
      </c>
      <c r="B44" s="61" t="s">
        <v>149</v>
      </c>
      <c r="C44" s="61" t="s">
        <v>107</v>
      </c>
      <c r="D44" s="61">
        <v>1</v>
      </c>
      <c r="E44" s="61">
        <v>1200</v>
      </c>
      <c r="F44" s="62">
        <v>0.97299999999999998</v>
      </c>
      <c r="G44" s="4">
        <f t="shared" si="0"/>
        <v>14011.199999999999</v>
      </c>
      <c r="H44" s="61">
        <v>187</v>
      </c>
      <c r="I44" s="61">
        <v>0.44929999999999998</v>
      </c>
      <c r="J44" s="61">
        <v>141</v>
      </c>
      <c r="K44" s="61">
        <v>263</v>
      </c>
      <c r="L44">
        <f t="shared" si="1"/>
        <v>122</v>
      </c>
      <c r="M44">
        <f t="shared" si="2"/>
        <v>46</v>
      </c>
      <c r="N44">
        <f t="shared" si="3"/>
        <v>0.40163934426229508</v>
      </c>
      <c r="O44" s="61">
        <v>0.44929999999999998</v>
      </c>
      <c r="U44" s="61">
        <v>141</v>
      </c>
      <c r="V44">
        <f t="shared" si="4"/>
        <v>152.5</v>
      </c>
      <c r="W44">
        <f t="shared" si="5"/>
        <v>125.75</v>
      </c>
      <c r="X44">
        <f t="shared" si="6"/>
        <v>-96.348243618903211</v>
      </c>
      <c r="Y44">
        <f t="shared" si="18"/>
        <v>144.82881602223907</v>
      </c>
      <c r="Z44">
        <f t="shared" si="7"/>
        <v>144.82881602223907</v>
      </c>
      <c r="AA44">
        <f t="shared" si="8"/>
        <v>0.12510699030976438</v>
      </c>
      <c r="AB44">
        <f t="shared" si="9"/>
        <v>0.75159032786885249</v>
      </c>
      <c r="AC44">
        <f t="shared" si="19"/>
        <v>39730.957121439518</v>
      </c>
      <c r="AD44" s="12">
        <f t="shared" si="10"/>
        <v>27811.669985007662</v>
      </c>
      <c r="AE44" s="4">
        <f t="shared" si="20"/>
        <v>14011.199999999999</v>
      </c>
      <c r="AF44">
        <f t="shared" si="21"/>
        <v>13800.469985007663</v>
      </c>
      <c r="AH44">
        <f t="shared" si="22"/>
        <v>9144.3489890710389</v>
      </c>
      <c r="AI44" s="65">
        <f t="shared" si="11"/>
        <v>-42744.348989071041</v>
      </c>
      <c r="AJ44" s="66">
        <f t="shared" si="12"/>
        <v>-18744.348989071041</v>
      </c>
      <c r="AK44" s="23">
        <f t="shared" si="13"/>
        <v>-18744.348989071041</v>
      </c>
      <c r="AL44" s="23">
        <f t="shared" si="14"/>
        <v>-24744.348989071041</v>
      </c>
      <c r="AM44" s="67">
        <f t="shared" si="23"/>
        <v>-28943.879004063376</v>
      </c>
      <c r="AN44" s="68">
        <f t="shared" si="15"/>
        <v>-4943.8790040633776</v>
      </c>
      <c r="AO44" s="23">
        <f t="shared" si="16"/>
        <v>-4943.8790040633776</v>
      </c>
      <c r="AP44" s="23">
        <f t="shared" si="17"/>
        <v>-10943.879004063378</v>
      </c>
    </row>
    <row r="45" spans="1:42">
      <c r="A45" s="61" t="s">
        <v>152</v>
      </c>
      <c r="B45" s="61" t="s">
        <v>149</v>
      </c>
      <c r="C45" s="61" t="s">
        <v>107</v>
      </c>
      <c r="D45" s="61">
        <v>2</v>
      </c>
      <c r="E45" s="61">
        <v>1900</v>
      </c>
      <c r="F45" s="62">
        <v>0.97299999999999998</v>
      </c>
      <c r="G45" s="4">
        <f t="shared" si="0"/>
        <v>22184.399999999998</v>
      </c>
      <c r="H45" s="61">
        <v>225</v>
      </c>
      <c r="I45" s="61">
        <v>0.50960000000000005</v>
      </c>
      <c r="J45" s="61">
        <v>157</v>
      </c>
      <c r="K45" s="61">
        <v>314</v>
      </c>
      <c r="L45">
        <f t="shared" si="1"/>
        <v>157</v>
      </c>
      <c r="M45">
        <f t="shared" si="2"/>
        <v>68</v>
      </c>
      <c r="N45">
        <f t="shared" si="3"/>
        <v>0.44649681528662422</v>
      </c>
      <c r="O45" s="61">
        <v>0.50960000000000005</v>
      </c>
      <c r="U45" s="61">
        <v>157</v>
      </c>
      <c r="V45">
        <f t="shared" si="4"/>
        <v>196.25</v>
      </c>
      <c r="W45">
        <f t="shared" si="5"/>
        <v>137.375</v>
      </c>
      <c r="X45">
        <f t="shared" si="6"/>
        <v>-123.98913318170331</v>
      </c>
      <c r="Y45">
        <f t="shared" si="18"/>
        <v>174.15265668435686</v>
      </c>
      <c r="Z45">
        <f t="shared" si="7"/>
        <v>174.15265668435686</v>
      </c>
      <c r="AA45">
        <f t="shared" si="8"/>
        <v>0.18740207227697761</v>
      </c>
      <c r="AB45">
        <f t="shared" si="9"/>
        <v>0.70228999999999997</v>
      </c>
      <c r="AC45">
        <f t="shared" si="19"/>
        <v>44641.569280942793</v>
      </c>
      <c r="AD45" s="12">
        <f t="shared" si="10"/>
        <v>31249.098496659954</v>
      </c>
      <c r="AE45" s="4">
        <f t="shared" si="20"/>
        <v>22184.399999999998</v>
      </c>
      <c r="AF45">
        <f t="shared" si="21"/>
        <v>9064.6984966599557</v>
      </c>
      <c r="AH45">
        <f t="shared" si="22"/>
        <v>8544.5283333333336</v>
      </c>
      <c r="AI45" s="65">
        <f t="shared" si="11"/>
        <v>-42144.528333333335</v>
      </c>
      <c r="AJ45" s="66">
        <f t="shared" si="12"/>
        <v>-18144.528333333335</v>
      </c>
      <c r="AK45" s="23">
        <f t="shared" si="13"/>
        <v>-18144.528333333335</v>
      </c>
      <c r="AL45" s="23">
        <f t="shared" si="14"/>
        <v>-24144.528333333335</v>
      </c>
      <c r="AM45" s="67">
        <f t="shared" si="23"/>
        <v>-33079.82983667338</v>
      </c>
      <c r="AN45" s="68">
        <f t="shared" si="15"/>
        <v>-9079.8298366733798</v>
      </c>
      <c r="AO45" s="23">
        <f t="shared" si="16"/>
        <v>-9079.8298366733798</v>
      </c>
      <c r="AP45" s="23">
        <f t="shared" si="17"/>
        <v>-15079.82983667338</v>
      </c>
    </row>
    <row r="46" spans="1:42">
      <c r="A46" s="61" t="s">
        <v>153</v>
      </c>
      <c r="B46" s="61" t="s">
        <v>154</v>
      </c>
      <c r="C46" s="61" t="s">
        <v>98</v>
      </c>
      <c r="D46" s="61">
        <v>1</v>
      </c>
      <c r="E46" s="61">
        <v>1000</v>
      </c>
      <c r="F46" s="62">
        <v>0.97299999999999998</v>
      </c>
      <c r="G46" s="4">
        <f t="shared" si="0"/>
        <v>11676</v>
      </c>
      <c r="H46" s="61">
        <v>123</v>
      </c>
      <c r="I46" s="61">
        <v>0.72050000000000003</v>
      </c>
      <c r="J46" s="61">
        <v>93</v>
      </c>
      <c r="K46" s="61">
        <v>159</v>
      </c>
      <c r="L46">
        <f t="shared" si="1"/>
        <v>66</v>
      </c>
      <c r="M46">
        <f t="shared" si="2"/>
        <v>30</v>
      </c>
      <c r="N46">
        <f t="shared" si="3"/>
        <v>0.46363636363636362</v>
      </c>
      <c r="O46" s="61">
        <v>0.72050000000000003</v>
      </c>
      <c r="U46" s="61">
        <v>93</v>
      </c>
      <c r="V46">
        <f t="shared" si="4"/>
        <v>82.5</v>
      </c>
      <c r="W46">
        <f t="shared" si="5"/>
        <v>84.75</v>
      </c>
      <c r="X46">
        <f t="shared" si="6"/>
        <v>-52.122820318423045</v>
      </c>
      <c r="Y46">
        <f t="shared" si="18"/>
        <v>86.710670962850642</v>
      </c>
      <c r="Z46">
        <f t="shared" si="7"/>
        <v>93</v>
      </c>
      <c r="AA46">
        <f t="shared" si="8"/>
        <v>0.1</v>
      </c>
      <c r="AB46">
        <f t="shared" si="9"/>
        <v>0.77146000000000003</v>
      </c>
      <c r="AC46">
        <f t="shared" si="19"/>
        <v>26187.209699999999</v>
      </c>
      <c r="AD46" s="12">
        <f t="shared" si="10"/>
        <v>18331.046789999997</v>
      </c>
      <c r="AE46" s="4">
        <f t="shared" si="20"/>
        <v>11676</v>
      </c>
      <c r="AF46">
        <f t="shared" si="21"/>
        <v>6655.0467899999967</v>
      </c>
      <c r="AH46">
        <f t="shared" si="22"/>
        <v>9386.0966666666664</v>
      </c>
      <c r="AI46" s="65">
        <f t="shared" si="11"/>
        <v>-42986.096666666665</v>
      </c>
      <c r="AJ46" s="66">
        <f t="shared" si="12"/>
        <v>-18986.096666666665</v>
      </c>
      <c r="AK46" s="23">
        <f t="shared" si="13"/>
        <v>-18986.096666666665</v>
      </c>
      <c r="AL46" s="23">
        <f t="shared" si="14"/>
        <v>-24986.096666666665</v>
      </c>
      <c r="AM46" s="67">
        <f t="shared" si="23"/>
        <v>-36331.049876666671</v>
      </c>
      <c r="AN46" s="68">
        <f t="shared" si="15"/>
        <v>-12331.049876666668</v>
      </c>
      <c r="AO46" s="23">
        <f t="shared" si="16"/>
        <v>-12331.049876666668</v>
      </c>
      <c r="AP46" s="23">
        <f t="shared" si="17"/>
        <v>-18331.049876666668</v>
      </c>
    </row>
    <row r="47" spans="1:42">
      <c r="A47" s="61" t="s">
        <v>155</v>
      </c>
      <c r="B47" s="61" t="s">
        <v>154</v>
      </c>
      <c r="C47" s="61" t="s">
        <v>98</v>
      </c>
      <c r="D47" s="61">
        <v>2</v>
      </c>
      <c r="E47" s="61">
        <v>1500</v>
      </c>
      <c r="F47" s="62">
        <v>0.97299999999999998</v>
      </c>
      <c r="G47" s="4">
        <f t="shared" si="0"/>
        <v>17514</v>
      </c>
      <c r="H47" s="61">
        <v>263</v>
      </c>
      <c r="I47" s="61">
        <v>0.49590000000000001</v>
      </c>
      <c r="J47" s="61">
        <v>145</v>
      </c>
      <c r="K47" s="61">
        <v>462</v>
      </c>
      <c r="L47">
        <f t="shared" si="1"/>
        <v>317</v>
      </c>
      <c r="M47">
        <f t="shared" si="2"/>
        <v>118</v>
      </c>
      <c r="N47">
        <f t="shared" si="3"/>
        <v>0.39779179810725551</v>
      </c>
      <c r="O47" s="61">
        <v>0.49590000000000001</v>
      </c>
      <c r="U47" s="61">
        <v>145</v>
      </c>
      <c r="V47">
        <f t="shared" si="4"/>
        <v>396.25</v>
      </c>
      <c r="W47">
        <f t="shared" si="5"/>
        <v>105.375</v>
      </c>
      <c r="X47">
        <f t="shared" si="6"/>
        <v>-250.3474854687895</v>
      </c>
      <c r="Y47">
        <f t="shared" si="18"/>
        <v>265.63307113975236</v>
      </c>
      <c r="Z47">
        <f t="shared" si="7"/>
        <v>265.63307113975236</v>
      </c>
      <c r="AA47">
        <f t="shared" si="8"/>
        <v>0.40443677259243499</v>
      </c>
      <c r="AB47">
        <f t="shared" si="9"/>
        <v>0.53052873817034696</v>
      </c>
      <c r="AC47">
        <f t="shared" si="19"/>
        <v>51437.981987551691</v>
      </c>
      <c r="AD47" s="12">
        <f t="shared" si="10"/>
        <v>36006.587391286179</v>
      </c>
      <c r="AE47" s="4">
        <f t="shared" si="20"/>
        <v>17514</v>
      </c>
      <c r="AF47">
        <f t="shared" si="21"/>
        <v>18492.587391286179</v>
      </c>
      <c r="AH47">
        <f t="shared" si="22"/>
        <v>6454.7663144058888</v>
      </c>
      <c r="AI47" s="65">
        <f t="shared" si="11"/>
        <v>-40054.76631440589</v>
      </c>
      <c r="AJ47" s="66">
        <f t="shared" si="12"/>
        <v>-16054.76631440589</v>
      </c>
      <c r="AK47" s="23">
        <f t="shared" si="13"/>
        <v>-16054.76631440589</v>
      </c>
      <c r="AL47" s="23">
        <f t="shared" si="14"/>
        <v>-22054.76631440589</v>
      </c>
      <c r="AM47" s="67">
        <f t="shared" si="23"/>
        <v>-21562.178923119711</v>
      </c>
      <c r="AN47" s="68">
        <f t="shared" si="15"/>
        <v>2437.8210768802892</v>
      </c>
      <c r="AO47" s="23">
        <f t="shared" si="16"/>
        <v>2437.8210768802892</v>
      </c>
      <c r="AP47" s="23">
        <f t="shared" si="17"/>
        <v>-3562.1789231197108</v>
      </c>
    </row>
    <row r="48" spans="1:42">
      <c r="A48" s="61" t="s">
        <v>156</v>
      </c>
      <c r="B48" s="61" t="s">
        <v>154</v>
      </c>
      <c r="C48" s="61" t="s">
        <v>107</v>
      </c>
      <c r="D48" s="61">
        <v>1</v>
      </c>
      <c r="E48" s="61">
        <v>1300</v>
      </c>
      <c r="F48" s="62">
        <v>0.97299999999999998</v>
      </c>
      <c r="G48" s="4">
        <f t="shared" si="0"/>
        <v>15178.8</v>
      </c>
      <c r="H48" s="61">
        <v>238</v>
      </c>
      <c r="I48" s="61">
        <v>0.44929999999999998</v>
      </c>
      <c r="J48" s="61">
        <v>181</v>
      </c>
      <c r="K48" s="61">
        <v>316</v>
      </c>
      <c r="L48">
        <f t="shared" si="1"/>
        <v>135</v>
      </c>
      <c r="M48">
        <f t="shared" si="2"/>
        <v>57</v>
      </c>
      <c r="N48">
        <f t="shared" si="3"/>
        <v>0.43777777777777782</v>
      </c>
      <c r="O48" s="61">
        <v>0.44929999999999998</v>
      </c>
      <c r="U48" s="61">
        <v>181</v>
      </c>
      <c r="V48">
        <f t="shared" si="4"/>
        <v>168.75</v>
      </c>
      <c r="W48">
        <f t="shared" si="5"/>
        <v>164.125</v>
      </c>
      <c r="X48">
        <f t="shared" si="6"/>
        <v>-106.61485974222896</v>
      </c>
      <c r="Y48">
        <f t="shared" si="18"/>
        <v>172.74909969673993</v>
      </c>
      <c r="Z48">
        <f t="shared" si="7"/>
        <v>181</v>
      </c>
      <c r="AA48">
        <f t="shared" si="8"/>
        <v>0.1</v>
      </c>
      <c r="AB48">
        <f t="shared" si="9"/>
        <v>0.77146000000000003</v>
      </c>
      <c r="AC48">
        <f t="shared" si="19"/>
        <v>50966.504900000007</v>
      </c>
      <c r="AD48" s="12">
        <f t="shared" si="10"/>
        <v>35676.55343</v>
      </c>
      <c r="AE48" s="4">
        <f t="shared" si="20"/>
        <v>15178.8</v>
      </c>
      <c r="AF48">
        <f t="shared" si="21"/>
        <v>20497.753430000001</v>
      </c>
      <c r="AH48">
        <f t="shared" si="22"/>
        <v>9386.0966666666664</v>
      </c>
      <c r="AI48" s="65">
        <f t="shared" si="11"/>
        <v>-42986.096666666665</v>
      </c>
      <c r="AJ48" s="66">
        <f t="shared" si="12"/>
        <v>-18986.096666666665</v>
      </c>
      <c r="AK48" s="23">
        <f t="shared" si="13"/>
        <v>-18986.096666666665</v>
      </c>
      <c r="AL48" s="23">
        <f t="shared" si="14"/>
        <v>-24986.096666666665</v>
      </c>
      <c r="AM48" s="67">
        <f t="shared" si="23"/>
        <v>-22488.343236666664</v>
      </c>
      <c r="AN48" s="68">
        <f t="shared" si="15"/>
        <v>1511.6567633333361</v>
      </c>
      <c r="AO48" s="23">
        <f t="shared" si="16"/>
        <v>1511.6567633333361</v>
      </c>
      <c r="AP48" s="23">
        <f t="shared" si="17"/>
        <v>-4488.3432366666639</v>
      </c>
    </row>
    <row r="49" spans="1:42">
      <c r="A49" s="61" t="s">
        <v>157</v>
      </c>
      <c r="B49" s="61" t="s">
        <v>144</v>
      </c>
      <c r="C49" s="61" t="s">
        <v>107</v>
      </c>
      <c r="D49" s="61">
        <v>1</v>
      </c>
      <c r="E49" s="61">
        <v>850</v>
      </c>
      <c r="F49" s="62">
        <v>0.97299999999999998</v>
      </c>
      <c r="G49" s="4">
        <f t="shared" si="0"/>
        <v>9924.6</v>
      </c>
      <c r="H49" s="61">
        <v>146</v>
      </c>
      <c r="I49" s="61">
        <v>0.53149999999999997</v>
      </c>
      <c r="J49" s="61">
        <v>96</v>
      </c>
      <c r="K49" s="61">
        <v>245</v>
      </c>
      <c r="L49">
        <f t="shared" si="1"/>
        <v>149</v>
      </c>
      <c r="M49">
        <f t="shared" si="2"/>
        <v>50</v>
      </c>
      <c r="N49">
        <f t="shared" si="3"/>
        <v>0.36845637583892621</v>
      </c>
      <c r="O49" s="61">
        <v>0.53149999999999997</v>
      </c>
      <c r="U49" s="61">
        <v>96</v>
      </c>
      <c r="V49">
        <f t="shared" si="4"/>
        <v>186.25</v>
      </c>
      <c r="W49">
        <f t="shared" si="5"/>
        <v>77.375</v>
      </c>
      <c r="X49">
        <f t="shared" si="6"/>
        <v>-117.67121556734901</v>
      </c>
      <c r="Y49">
        <f t="shared" si="18"/>
        <v>138.77863596158707</v>
      </c>
      <c r="Z49">
        <f t="shared" si="7"/>
        <v>138.77863596158707</v>
      </c>
      <c r="AA49">
        <f t="shared" si="8"/>
        <v>0.32968395147160845</v>
      </c>
      <c r="AB49">
        <f t="shared" si="9"/>
        <v>0.58968812080536903</v>
      </c>
      <c r="AC49">
        <f t="shared" si="19"/>
        <v>29870.181262564052</v>
      </c>
      <c r="AD49" s="12">
        <f t="shared" si="10"/>
        <v>20909.126883794834</v>
      </c>
      <c r="AE49" s="4">
        <f t="shared" si="20"/>
        <v>9924.6</v>
      </c>
      <c r="AF49">
        <f t="shared" si="21"/>
        <v>10984.526883794833</v>
      </c>
      <c r="AH49">
        <f t="shared" si="22"/>
        <v>7174.5388031319908</v>
      </c>
      <c r="AI49" s="65">
        <f t="shared" si="11"/>
        <v>-40774.538803131989</v>
      </c>
      <c r="AJ49" s="66">
        <f t="shared" si="12"/>
        <v>-16774.538803131989</v>
      </c>
      <c r="AK49" s="23">
        <f t="shared" si="13"/>
        <v>-16774.538803131989</v>
      </c>
      <c r="AL49" s="23">
        <f t="shared" si="14"/>
        <v>-22774.538803131989</v>
      </c>
      <c r="AM49" s="67">
        <f t="shared" si="23"/>
        <v>-29790.011919337157</v>
      </c>
      <c r="AN49" s="68">
        <f t="shared" si="15"/>
        <v>-5790.0119193371556</v>
      </c>
      <c r="AO49" s="23">
        <f t="shared" si="16"/>
        <v>-5790.0119193371556</v>
      </c>
      <c r="AP49" s="23">
        <f t="shared" si="17"/>
        <v>-11790.011919337156</v>
      </c>
    </row>
    <row r="50" spans="1:42">
      <c r="A50" s="61" t="s">
        <v>158</v>
      </c>
      <c r="B50" s="61" t="s">
        <v>154</v>
      </c>
      <c r="C50" s="61" t="s">
        <v>107</v>
      </c>
      <c r="D50" s="61">
        <v>2</v>
      </c>
      <c r="E50" s="61">
        <v>1800</v>
      </c>
      <c r="F50" s="62">
        <v>0.97299999999999998</v>
      </c>
      <c r="G50" s="4">
        <f t="shared" si="0"/>
        <v>21016.799999999999</v>
      </c>
      <c r="H50" s="61">
        <v>349</v>
      </c>
      <c r="I50" s="61">
        <v>0.1507</v>
      </c>
      <c r="J50" s="61">
        <v>145</v>
      </c>
      <c r="K50" s="61">
        <v>412</v>
      </c>
      <c r="L50">
        <f t="shared" si="1"/>
        <v>267</v>
      </c>
      <c r="M50">
        <f t="shared" si="2"/>
        <v>204</v>
      </c>
      <c r="N50">
        <f t="shared" si="3"/>
        <v>0.71123595505617976</v>
      </c>
      <c r="O50" s="61">
        <v>0.1507</v>
      </c>
      <c r="U50" s="61">
        <v>145</v>
      </c>
      <c r="V50">
        <f t="shared" si="4"/>
        <v>333.75</v>
      </c>
      <c r="W50">
        <f t="shared" si="5"/>
        <v>111.625</v>
      </c>
      <c r="X50">
        <f t="shared" si="6"/>
        <v>-210.86050037907506</v>
      </c>
      <c r="Y50">
        <f t="shared" si="18"/>
        <v>235.17044162244125</v>
      </c>
      <c r="Z50">
        <f t="shared" si="7"/>
        <v>235.17044162244125</v>
      </c>
      <c r="AA50">
        <f t="shared" si="8"/>
        <v>0.37017360785750186</v>
      </c>
      <c r="AB50">
        <f t="shared" si="9"/>
        <v>0.55764460674157301</v>
      </c>
      <c r="AC50">
        <f t="shared" si="19"/>
        <v>47866.657879062732</v>
      </c>
      <c r="AD50" s="12">
        <f t="shared" si="10"/>
        <v>33506.660515343909</v>
      </c>
      <c r="AE50" s="4">
        <f t="shared" si="20"/>
        <v>21016.799999999999</v>
      </c>
      <c r="AF50">
        <f t="shared" si="21"/>
        <v>12489.860515343909</v>
      </c>
      <c r="AH50">
        <f t="shared" si="22"/>
        <v>6784.676048689138</v>
      </c>
      <c r="AI50" s="65">
        <f t="shared" si="11"/>
        <v>-40384.676048689136</v>
      </c>
      <c r="AJ50" s="66">
        <f t="shared" si="12"/>
        <v>-16384.676048689136</v>
      </c>
      <c r="AK50" s="23">
        <f t="shared" si="13"/>
        <v>-16384.676048689136</v>
      </c>
      <c r="AL50" s="23">
        <f t="shared" si="14"/>
        <v>-22384.676048689136</v>
      </c>
      <c r="AM50" s="67">
        <f t="shared" si="23"/>
        <v>-27894.815533345227</v>
      </c>
      <c r="AN50" s="68">
        <f t="shared" si="15"/>
        <v>-3894.8155333452269</v>
      </c>
      <c r="AO50" s="23">
        <f t="shared" si="16"/>
        <v>-3894.8155333452269</v>
      </c>
      <c r="AP50" s="23">
        <f t="shared" si="17"/>
        <v>-9894.8155333452269</v>
      </c>
    </row>
    <row r="51" spans="1:42">
      <c r="A51" s="61" t="s">
        <v>159</v>
      </c>
      <c r="B51" s="61" t="s">
        <v>160</v>
      </c>
      <c r="C51" s="61" t="s">
        <v>98</v>
      </c>
      <c r="D51" s="61">
        <v>1</v>
      </c>
      <c r="E51" s="61">
        <v>1100</v>
      </c>
      <c r="F51" s="62">
        <v>0.97299999999999998</v>
      </c>
      <c r="G51" s="4">
        <f t="shared" si="0"/>
        <v>12843.6</v>
      </c>
      <c r="H51" s="61">
        <v>147</v>
      </c>
      <c r="I51" s="61">
        <v>0.6</v>
      </c>
      <c r="J51" s="61">
        <v>99</v>
      </c>
      <c r="K51" s="61">
        <v>215</v>
      </c>
      <c r="L51">
        <f t="shared" si="1"/>
        <v>116</v>
      </c>
      <c r="M51">
        <f t="shared" si="2"/>
        <v>48</v>
      </c>
      <c r="N51">
        <f t="shared" si="3"/>
        <v>0.43103448275862066</v>
      </c>
      <c r="O51" s="61">
        <v>0.6</v>
      </c>
      <c r="U51" s="61">
        <v>99</v>
      </c>
      <c r="V51">
        <f t="shared" si="4"/>
        <v>145</v>
      </c>
      <c r="W51">
        <f t="shared" si="5"/>
        <v>84.5</v>
      </c>
      <c r="X51">
        <f t="shared" si="6"/>
        <v>-91.609805408137476</v>
      </c>
      <c r="Y51">
        <f t="shared" si="18"/>
        <v>120.17330048016173</v>
      </c>
      <c r="Z51">
        <f t="shared" si="7"/>
        <v>120.17330048016173</v>
      </c>
      <c r="AA51">
        <f t="shared" si="8"/>
        <v>0.24602276193214986</v>
      </c>
      <c r="AB51">
        <f t="shared" si="9"/>
        <v>0.65589758620689664</v>
      </c>
      <c r="AC51">
        <f t="shared" si="19"/>
        <v>28769.802864680772</v>
      </c>
      <c r="AD51" s="12">
        <f t="shared" si="10"/>
        <v>20138.86200527654</v>
      </c>
      <c r="AE51" s="4">
        <f t="shared" si="20"/>
        <v>12843.6</v>
      </c>
      <c r="AF51">
        <f t="shared" si="21"/>
        <v>7295.2620052765396</v>
      </c>
      <c r="AH51">
        <f t="shared" si="22"/>
        <v>7980.0872988505762</v>
      </c>
      <c r="AI51" s="65">
        <f t="shared" si="11"/>
        <v>-41580.087298850573</v>
      </c>
      <c r="AJ51" s="66">
        <f t="shared" si="12"/>
        <v>-17580.087298850576</v>
      </c>
      <c r="AK51" s="23">
        <f t="shared" si="13"/>
        <v>-17580.087298850576</v>
      </c>
      <c r="AL51" s="23">
        <f t="shared" si="14"/>
        <v>-23580.087298850576</v>
      </c>
      <c r="AM51" s="67">
        <f t="shared" si="23"/>
        <v>-34284.825293574031</v>
      </c>
      <c r="AN51" s="68">
        <f t="shared" si="15"/>
        <v>-10284.825293574037</v>
      </c>
      <c r="AO51" s="23">
        <f t="shared" si="16"/>
        <v>-10284.825293574037</v>
      </c>
      <c r="AP51" s="23">
        <f t="shared" si="17"/>
        <v>-16284.825293574037</v>
      </c>
    </row>
    <row r="52" spans="1:42">
      <c r="A52" s="61" t="s">
        <v>161</v>
      </c>
      <c r="B52" s="61" t="s">
        <v>160</v>
      </c>
      <c r="C52" s="61" t="s">
        <v>98</v>
      </c>
      <c r="D52" s="61">
        <v>2</v>
      </c>
      <c r="E52" s="61">
        <v>1400</v>
      </c>
      <c r="F52" s="62">
        <v>0.97299999999999998</v>
      </c>
      <c r="G52" s="4">
        <f t="shared" si="0"/>
        <v>16346.4</v>
      </c>
      <c r="H52" s="61">
        <v>151</v>
      </c>
      <c r="I52" s="61">
        <v>0.52600000000000002</v>
      </c>
      <c r="J52" s="61">
        <v>120</v>
      </c>
      <c r="K52" s="61">
        <v>188</v>
      </c>
      <c r="L52">
        <f t="shared" si="1"/>
        <v>68</v>
      </c>
      <c r="M52">
        <f t="shared" si="2"/>
        <v>31</v>
      </c>
      <c r="N52">
        <f t="shared" si="3"/>
        <v>0.46470588235294119</v>
      </c>
      <c r="O52" s="61">
        <v>0.52600000000000002</v>
      </c>
      <c r="U52" s="61">
        <v>120</v>
      </c>
      <c r="V52">
        <f t="shared" si="4"/>
        <v>85</v>
      </c>
      <c r="W52">
        <f t="shared" si="5"/>
        <v>111.5</v>
      </c>
      <c r="X52">
        <f t="shared" si="6"/>
        <v>-53.702299722011624</v>
      </c>
      <c r="Y52">
        <f t="shared" si="18"/>
        <v>101.42917614354309</v>
      </c>
      <c r="Z52">
        <f t="shared" si="7"/>
        <v>120</v>
      </c>
      <c r="AA52">
        <f t="shared" si="8"/>
        <v>0.1</v>
      </c>
      <c r="AB52">
        <f t="shared" si="9"/>
        <v>0.77146000000000003</v>
      </c>
      <c r="AC52">
        <f t="shared" si="19"/>
        <v>33789.948000000004</v>
      </c>
      <c r="AD52" s="12">
        <f t="shared" si="10"/>
        <v>23652.963600000003</v>
      </c>
      <c r="AE52" s="4">
        <f t="shared" si="20"/>
        <v>16346.4</v>
      </c>
      <c r="AF52">
        <f t="shared" si="21"/>
        <v>7306.5636000000031</v>
      </c>
      <c r="AH52">
        <f t="shared" si="22"/>
        <v>9386.0966666666664</v>
      </c>
      <c r="AI52" s="65">
        <f t="shared" si="11"/>
        <v>-42986.096666666665</v>
      </c>
      <c r="AJ52" s="66">
        <f t="shared" si="12"/>
        <v>-18986.096666666665</v>
      </c>
      <c r="AK52" s="23">
        <f t="shared" si="13"/>
        <v>-18986.096666666665</v>
      </c>
      <c r="AL52" s="23">
        <f t="shared" si="14"/>
        <v>-24986.096666666665</v>
      </c>
      <c r="AM52" s="67">
        <f t="shared" si="23"/>
        <v>-35679.533066666663</v>
      </c>
      <c r="AN52" s="68">
        <f t="shared" si="15"/>
        <v>-11679.533066666661</v>
      </c>
      <c r="AO52" s="23">
        <f t="shared" si="16"/>
        <v>-11679.533066666661</v>
      </c>
      <c r="AP52" s="23">
        <f t="shared" si="17"/>
        <v>-17679.533066666663</v>
      </c>
    </row>
    <row r="53" spans="1:42">
      <c r="A53" s="61" t="s">
        <v>162</v>
      </c>
      <c r="B53" s="61" t="s">
        <v>160</v>
      </c>
      <c r="C53" s="61" t="s">
        <v>107</v>
      </c>
      <c r="D53" s="61">
        <v>1</v>
      </c>
      <c r="E53" s="61">
        <v>1300</v>
      </c>
      <c r="F53" s="62">
        <v>0.97299999999999998</v>
      </c>
      <c r="G53" s="4">
        <f t="shared" si="0"/>
        <v>15178.8</v>
      </c>
      <c r="H53" s="61">
        <v>429</v>
      </c>
      <c r="I53" s="61">
        <v>0.21099999999999999</v>
      </c>
      <c r="J53" s="61">
        <v>263</v>
      </c>
      <c r="K53" s="61">
        <v>489</v>
      </c>
      <c r="L53">
        <f t="shared" si="1"/>
        <v>226</v>
      </c>
      <c r="M53">
        <f t="shared" si="2"/>
        <v>166</v>
      </c>
      <c r="N53">
        <f t="shared" si="3"/>
        <v>0.68761061946902657</v>
      </c>
      <c r="O53" s="61">
        <v>0.21099999999999999</v>
      </c>
      <c r="U53" s="61">
        <v>263</v>
      </c>
      <c r="V53">
        <f t="shared" si="4"/>
        <v>282.5</v>
      </c>
      <c r="W53">
        <f t="shared" si="5"/>
        <v>234.75</v>
      </c>
      <c r="X53">
        <f t="shared" si="6"/>
        <v>-178.48117260550922</v>
      </c>
      <c r="Y53">
        <f t="shared" si="18"/>
        <v>269.19108541824613</v>
      </c>
      <c r="Z53">
        <f t="shared" si="7"/>
        <v>269.19108541824613</v>
      </c>
      <c r="AA53">
        <f t="shared" si="8"/>
        <v>0.12191534661326064</v>
      </c>
      <c r="AB53">
        <f t="shared" si="9"/>
        <v>0.75411619469026558</v>
      </c>
      <c r="AC53">
        <f t="shared" si="19"/>
        <v>74095.495297754751</v>
      </c>
      <c r="AD53" s="12">
        <f t="shared" si="10"/>
        <v>51866.846708428326</v>
      </c>
      <c r="AE53" s="4">
        <f t="shared" si="20"/>
        <v>15178.8</v>
      </c>
      <c r="AF53">
        <f t="shared" si="21"/>
        <v>36688.04670842833</v>
      </c>
      <c r="AH53">
        <f t="shared" si="22"/>
        <v>9175.0803687315656</v>
      </c>
      <c r="AI53" s="65">
        <f t="shared" si="11"/>
        <v>-42775.080368731564</v>
      </c>
      <c r="AJ53" s="66">
        <f t="shared" si="12"/>
        <v>-18775.080368731564</v>
      </c>
      <c r="AK53" s="23">
        <f t="shared" si="13"/>
        <v>-18775.080368731564</v>
      </c>
      <c r="AL53" s="23">
        <f t="shared" si="14"/>
        <v>-24775.080368731564</v>
      </c>
      <c r="AM53" s="67">
        <f t="shared" si="23"/>
        <v>-6087.0336603032338</v>
      </c>
      <c r="AN53" s="68">
        <f t="shared" si="15"/>
        <v>17912.966339696766</v>
      </c>
      <c r="AO53" s="23">
        <f t="shared" si="16"/>
        <v>17912.966339696766</v>
      </c>
      <c r="AP53" s="23">
        <f t="shared" si="17"/>
        <v>11912.966339696766</v>
      </c>
    </row>
    <row r="54" spans="1:42">
      <c r="A54" s="61" t="s">
        <v>163</v>
      </c>
      <c r="B54" s="61" t="s">
        <v>160</v>
      </c>
      <c r="C54" s="61" t="s">
        <v>107</v>
      </c>
      <c r="D54" s="61">
        <v>2</v>
      </c>
      <c r="E54" s="61">
        <v>1900</v>
      </c>
      <c r="F54" s="62">
        <v>0.97299999999999998</v>
      </c>
      <c r="G54" s="4">
        <f t="shared" si="0"/>
        <v>22184.399999999998</v>
      </c>
      <c r="H54" s="61">
        <v>441</v>
      </c>
      <c r="I54" s="61">
        <v>0.33150000000000002</v>
      </c>
      <c r="J54" s="61">
        <v>335</v>
      </c>
      <c r="K54" s="61">
        <v>502</v>
      </c>
      <c r="L54">
        <f t="shared" si="1"/>
        <v>167</v>
      </c>
      <c r="M54">
        <f t="shared" si="2"/>
        <v>106</v>
      </c>
      <c r="N54">
        <f t="shared" si="3"/>
        <v>0.60778443113772451</v>
      </c>
      <c r="O54" s="61">
        <v>0.33150000000000002</v>
      </c>
      <c r="U54" s="61">
        <v>335</v>
      </c>
      <c r="V54">
        <f t="shared" si="4"/>
        <v>208.75</v>
      </c>
      <c r="W54">
        <f t="shared" si="5"/>
        <v>314.125</v>
      </c>
      <c r="X54">
        <f t="shared" si="6"/>
        <v>-131.88653019964619</v>
      </c>
      <c r="Y54">
        <f t="shared" si="18"/>
        <v>269.24518258781899</v>
      </c>
      <c r="Z54">
        <f t="shared" si="7"/>
        <v>335</v>
      </c>
      <c r="AA54">
        <f t="shared" si="8"/>
        <v>0.1</v>
      </c>
      <c r="AB54">
        <f t="shared" si="9"/>
        <v>0.77146000000000003</v>
      </c>
      <c r="AC54">
        <f t="shared" si="19"/>
        <v>94330.271500000003</v>
      </c>
      <c r="AD54" s="12">
        <f t="shared" si="10"/>
        <v>66031.190050000005</v>
      </c>
      <c r="AE54" s="4">
        <f t="shared" si="20"/>
        <v>22184.399999999998</v>
      </c>
      <c r="AF54">
        <f t="shared" si="21"/>
        <v>43846.790050000011</v>
      </c>
      <c r="AH54">
        <f t="shared" si="22"/>
        <v>9386.0966666666664</v>
      </c>
      <c r="AI54" s="65">
        <f t="shared" si="11"/>
        <v>-42986.096666666665</v>
      </c>
      <c r="AJ54" s="66">
        <f t="shared" si="12"/>
        <v>-18986.096666666665</v>
      </c>
      <c r="AK54" s="23">
        <f t="shared" si="13"/>
        <v>-18986.096666666665</v>
      </c>
      <c r="AL54" s="23">
        <f t="shared" si="14"/>
        <v>-24986.096666666665</v>
      </c>
      <c r="AM54" s="67">
        <f t="shared" si="23"/>
        <v>860.69338333334599</v>
      </c>
      <c r="AN54" s="68">
        <f t="shared" si="15"/>
        <v>24860.693383333346</v>
      </c>
      <c r="AO54" s="23">
        <f t="shared" si="16"/>
        <v>24860.693383333346</v>
      </c>
      <c r="AP54" s="23">
        <f t="shared" si="17"/>
        <v>18860.693383333346</v>
      </c>
    </row>
    <row r="55" spans="1:42">
      <c r="A55" s="61" t="s">
        <v>164</v>
      </c>
      <c r="B55" s="61" t="s">
        <v>165</v>
      </c>
      <c r="C55" s="61" t="s">
        <v>98</v>
      </c>
      <c r="D55" s="61">
        <v>1</v>
      </c>
      <c r="E55" s="61">
        <v>900</v>
      </c>
      <c r="F55" s="62">
        <v>0.97299999999999998</v>
      </c>
      <c r="G55" s="4">
        <f t="shared" si="0"/>
        <v>10508.4</v>
      </c>
      <c r="H55" s="61">
        <v>144</v>
      </c>
      <c r="I55" s="61">
        <v>0.32879999999999998</v>
      </c>
      <c r="J55" s="61">
        <v>98</v>
      </c>
      <c r="K55" s="61">
        <v>195</v>
      </c>
      <c r="L55">
        <f t="shared" si="1"/>
        <v>97</v>
      </c>
      <c r="M55">
        <f t="shared" si="2"/>
        <v>46</v>
      </c>
      <c r="N55">
        <f t="shared" si="3"/>
        <v>0.47938144329896903</v>
      </c>
      <c r="O55" s="61">
        <v>0.32879999999999998</v>
      </c>
      <c r="U55" s="61">
        <v>98</v>
      </c>
      <c r="V55">
        <f t="shared" si="4"/>
        <v>121.25</v>
      </c>
      <c r="W55">
        <f t="shared" si="5"/>
        <v>85.875</v>
      </c>
      <c r="X55">
        <f t="shared" si="6"/>
        <v>-76.604751074045993</v>
      </c>
      <c r="Y55">
        <f t="shared" si="18"/>
        <v>108.09750126358351</v>
      </c>
      <c r="Z55">
        <f t="shared" si="7"/>
        <v>108.09750126358351</v>
      </c>
      <c r="AA55">
        <f t="shared" si="8"/>
        <v>0.18327836093677122</v>
      </c>
      <c r="AB55">
        <f t="shared" si="9"/>
        <v>0.70555350515463933</v>
      </c>
      <c r="AC55">
        <f t="shared" si="19"/>
        <v>27838.028383967478</v>
      </c>
      <c r="AD55" s="12">
        <f t="shared" si="10"/>
        <v>19486.619868777234</v>
      </c>
      <c r="AE55" s="4">
        <f t="shared" si="20"/>
        <v>10508.4</v>
      </c>
      <c r="AF55">
        <f t="shared" si="21"/>
        <v>8978.2198687772343</v>
      </c>
      <c r="AH55">
        <f t="shared" si="22"/>
        <v>8584.2343127147778</v>
      </c>
      <c r="AI55" s="65">
        <f t="shared" si="11"/>
        <v>-42184.234312714776</v>
      </c>
      <c r="AJ55" s="66">
        <f t="shared" si="12"/>
        <v>-18184.234312714776</v>
      </c>
      <c r="AK55" s="23">
        <f t="shared" si="13"/>
        <v>-18184.234312714776</v>
      </c>
      <c r="AL55" s="23">
        <f t="shared" si="14"/>
        <v>-24184.234312714776</v>
      </c>
      <c r="AM55" s="67">
        <f t="shared" si="23"/>
        <v>-33206.014443937544</v>
      </c>
      <c r="AN55" s="68">
        <f t="shared" si="15"/>
        <v>-9206.0144439375417</v>
      </c>
      <c r="AO55" s="23">
        <f t="shared" si="16"/>
        <v>-9206.0144439375417</v>
      </c>
      <c r="AP55" s="23">
        <f t="shared" si="17"/>
        <v>-15206.014443937542</v>
      </c>
    </row>
    <row r="56" spans="1:42">
      <c r="A56" s="61" t="s">
        <v>166</v>
      </c>
      <c r="B56" s="61" t="s">
        <v>165</v>
      </c>
      <c r="C56" s="61" t="s">
        <v>98</v>
      </c>
      <c r="D56" s="61">
        <v>2</v>
      </c>
      <c r="E56" s="61">
        <v>1400</v>
      </c>
      <c r="F56" s="62">
        <v>0.97299999999999998</v>
      </c>
      <c r="G56" s="4">
        <f t="shared" si="0"/>
        <v>16346.4</v>
      </c>
      <c r="H56" s="61">
        <v>136</v>
      </c>
      <c r="I56" s="61">
        <v>0.61919999999999997</v>
      </c>
      <c r="J56" s="61">
        <v>77</v>
      </c>
      <c r="K56" s="61">
        <v>260</v>
      </c>
      <c r="L56">
        <f t="shared" si="1"/>
        <v>183</v>
      </c>
      <c r="M56">
        <f t="shared" si="2"/>
        <v>59</v>
      </c>
      <c r="N56">
        <f t="shared" si="3"/>
        <v>0.35792349726775963</v>
      </c>
      <c r="O56" s="61">
        <v>0.61919999999999997</v>
      </c>
      <c r="U56" s="61">
        <v>77</v>
      </c>
      <c r="V56">
        <f t="shared" si="4"/>
        <v>228.75</v>
      </c>
      <c r="W56">
        <f t="shared" si="5"/>
        <v>54.125</v>
      </c>
      <c r="X56">
        <f t="shared" si="6"/>
        <v>-144.52236542835482</v>
      </c>
      <c r="Y56">
        <f t="shared" si="18"/>
        <v>149.99322403335862</v>
      </c>
      <c r="Z56">
        <f t="shared" si="7"/>
        <v>149.99322403335862</v>
      </c>
      <c r="AA56">
        <f t="shared" si="8"/>
        <v>0.4190960613480158</v>
      </c>
      <c r="AB56">
        <f t="shared" si="9"/>
        <v>0.51892737704918024</v>
      </c>
      <c r="AC56">
        <f t="shared" si="19"/>
        <v>28409.990467815009</v>
      </c>
      <c r="AD56" s="12">
        <f t="shared" si="10"/>
        <v>19886.993327470504</v>
      </c>
      <c r="AE56" s="4">
        <f t="shared" si="20"/>
        <v>16346.4</v>
      </c>
      <c r="AF56">
        <f t="shared" si="21"/>
        <v>3540.5933274705039</v>
      </c>
      <c r="AH56">
        <f t="shared" si="22"/>
        <v>6313.6164207650272</v>
      </c>
      <c r="AI56" s="65">
        <f t="shared" si="11"/>
        <v>-39913.616420765029</v>
      </c>
      <c r="AJ56" s="66">
        <f t="shared" si="12"/>
        <v>-15913.616420765027</v>
      </c>
      <c r="AK56" s="23">
        <f t="shared" si="13"/>
        <v>-15913.616420765027</v>
      </c>
      <c r="AL56" s="23">
        <f t="shared" si="14"/>
        <v>-21913.616420765029</v>
      </c>
      <c r="AM56" s="67">
        <f t="shared" si="23"/>
        <v>-36373.023093294527</v>
      </c>
      <c r="AN56" s="68">
        <f t="shared" si="15"/>
        <v>-12373.023093294523</v>
      </c>
      <c r="AO56" s="23">
        <f t="shared" si="16"/>
        <v>-12373.023093294523</v>
      </c>
      <c r="AP56" s="23">
        <f t="shared" si="17"/>
        <v>-18373.023093294527</v>
      </c>
    </row>
    <row r="57" spans="1:42">
      <c r="A57" s="61" t="s">
        <v>167</v>
      </c>
      <c r="B57" s="61" t="s">
        <v>165</v>
      </c>
      <c r="C57" s="61" t="s">
        <v>107</v>
      </c>
      <c r="D57" s="61">
        <v>1</v>
      </c>
      <c r="E57" s="61">
        <v>1400</v>
      </c>
      <c r="F57" s="62">
        <v>0.97299999999999998</v>
      </c>
      <c r="G57" s="4">
        <f t="shared" si="0"/>
        <v>16346.4</v>
      </c>
      <c r="H57" s="61">
        <v>305</v>
      </c>
      <c r="I57" s="61">
        <v>0.2712</v>
      </c>
      <c r="J57" s="61">
        <v>173</v>
      </c>
      <c r="K57" s="61">
        <v>322</v>
      </c>
      <c r="L57">
        <f t="shared" si="1"/>
        <v>149</v>
      </c>
      <c r="M57">
        <f t="shared" si="2"/>
        <v>132</v>
      </c>
      <c r="N57">
        <f t="shared" si="3"/>
        <v>0.80872483221476521</v>
      </c>
      <c r="O57" s="61">
        <v>0.2712</v>
      </c>
      <c r="U57" s="61">
        <v>173</v>
      </c>
      <c r="V57">
        <f t="shared" si="4"/>
        <v>186.25</v>
      </c>
      <c r="W57">
        <f t="shared" si="5"/>
        <v>154.375</v>
      </c>
      <c r="X57">
        <f t="shared" si="6"/>
        <v>-117.67121556734901</v>
      </c>
      <c r="Y57">
        <f t="shared" si="18"/>
        <v>177.27863596158707</v>
      </c>
      <c r="Z57">
        <f t="shared" si="7"/>
        <v>177.27863596158707</v>
      </c>
      <c r="AA57">
        <f t="shared" si="8"/>
        <v>0.12297254207563528</v>
      </c>
      <c r="AB57">
        <f t="shared" si="9"/>
        <v>0.75327953020134231</v>
      </c>
      <c r="AC57">
        <f t="shared" si="19"/>
        <v>48742.234178335872</v>
      </c>
      <c r="AD57" s="12">
        <f t="shared" si="10"/>
        <v>34119.563924835107</v>
      </c>
      <c r="AE57" s="4">
        <f t="shared" si="20"/>
        <v>16346.4</v>
      </c>
      <c r="AF57">
        <f t="shared" si="21"/>
        <v>17773.163924835106</v>
      </c>
      <c r="AH57">
        <f t="shared" si="22"/>
        <v>9164.9009507829978</v>
      </c>
      <c r="AI57" s="65">
        <f t="shared" si="11"/>
        <v>-42764.900950782998</v>
      </c>
      <c r="AJ57" s="66">
        <f t="shared" si="12"/>
        <v>-18764.900950782998</v>
      </c>
      <c r="AK57" s="23">
        <f t="shared" si="13"/>
        <v>-18764.900950782998</v>
      </c>
      <c r="AL57" s="23">
        <f t="shared" si="14"/>
        <v>-24764.900950782998</v>
      </c>
      <c r="AM57" s="67">
        <f t="shared" si="23"/>
        <v>-24991.737025947892</v>
      </c>
      <c r="AN57" s="68">
        <f t="shared" si="15"/>
        <v>-991.73702594789211</v>
      </c>
      <c r="AO57" s="23">
        <f t="shared" si="16"/>
        <v>-991.73702594789211</v>
      </c>
      <c r="AP57" s="23">
        <f t="shared" si="17"/>
        <v>-6991.7370259478921</v>
      </c>
    </row>
    <row r="58" spans="1:42">
      <c r="A58" s="61" t="s">
        <v>168</v>
      </c>
      <c r="B58" s="61" t="s">
        <v>165</v>
      </c>
      <c r="C58" s="61" t="s">
        <v>107</v>
      </c>
      <c r="D58" s="61">
        <v>2</v>
      </c>
      <c r="E58" s="61">
        <v>1700</v>
      </c>
      <c r="F58" s="62">
        <v>0.97299999999999998</v>
      </c>
      <c r="G58" s="4">
        <f t="shared" si="0"/>
        <v>19849.2</v>
      </c>
      <c r="H58" s="61">
        <v>425</v>
      </c>
      <c r="I58" s="61">
        <v>0.32879999999999998</v>
      </c>
      <c r="J58" s="61">
        <v>176</v>
      </c>
      <c r="K58" s="61">
        <v>469</v>
      </c>
      <c r="L58">
        <f t="shared" si="1"/>
        <v>293</v>
      </c>
      <c r="M58">
        <f t="shared" si="2"/>
        <v>249</v>
      </c>
      <c r="N58">
        <f t="shared" si="3"/>
        <v>0.779863481228669</v>
      </c>
      <c r="O58" s="61">
        <v>0.32879999999999998</v>
      </c>
      <c r="U58" s="61">
        <v>176</v>
      </c>
      <c r="V58">
        <f t="shared" si="4"/>
        <v>366.25</v>
      </c>
      <c r="W58">
        <f t="shared" si="5"/>
        <v>139.375</v>
      </c>
      <c r="X58">
        <f t="shared" si="6"/>
        <v>-231.39373262572656</v>
      </c>
      <c r="Y58">
        <f t="shared" si="18"/>
        <v>266.511008971443</v>
      </c>
      <c r="Z58">
        <f t="shared" si="7"/>
        <v>266.511008971443</v>
      </c>
      <c r="AA58">
        <f t="shared" si="8"/>
        <v>0.34712903473431539</v>
      </c>
      <c r="AB58">
        <f t="shared" si="9"/>
        <v>0.57588208191126289</v>
      </c>
      <c r="AC58">
        <f t="shared" si="19"/>
        <v>56019.803865042239</v>
      </c>
      <c r="AD58" s="12">
        <f t="shared" si="10"/>
        <v>39213.862705529566</v>
      </c>
      <c r="AE58" s="4">
        <f t="shared" si="20"/>
        <v>19849.2</v>
      </c>
      <c r="AF58">
        <f t="shared" si="21"/>
        <v>19364.662705529565</v>
      </c>
      <c r="AH58">
        <f t="shared" si="22"/>
        <v>7006.5653299203659</v>
      </c>
      <c r="AI58" s="65">
        <f t="shared" si="11"/>
        <v>-40606.56532992037</v>
      </c>
      <c r="AJ58" s="66">
        <f t="shared" si="12"/>
        <v>-16606.565329920366</v>
      </c>
      <c r="AK58" s="23">
        <f t="shared" si="13"/>
        <v>-16606.565329920366</v>
      </c>
      <c r="AL58" s="23">
        <f t="shared" si="14"/>
        <v>-22606.565329920366</v>
      </c>
      <c r="AM58" s="67">
        <f t="shared" si="23"/>
        <v>-21241.902624390805</v>
      </c>
      <c r="AN58" s="68">
        <f t="shared" si="15"/>
        <v>2758.0973756091989</v>
      </c>
      <c r="AO58" s="23">
        <f t="shared" si="16"/>
        <v>2758.0973756091989</v>
      </c>
      <c r="AP58" s="23">
        <f t="shared" si="17"/>
        <v>-3241.9026243908011</v>
      </c>
    </row>
    <row r="59" spans="1:42">
      <c r="A59" s="61" t="s">
        <v>169</v>
      </c>
      <c r="B59" s="61" t="s">
        <v>170</v>
      </c>
      <c r="C59" s="61" t="s">
        <v>98</v>
      </c>
      <c r="D59" s="61">
        <v>1</v>
      </c>
      <c r="E59" s="61">
        <v>800</v>
      </c>
      <c r="F59" s="62">
        <v>0.97299999999999998</v>
      </c>
      <c r="G59" s="4">
        <f t="shared" si="0"/>
        <v>9340.7999999999993</v>
      </c>
      <c r="H59" s="61">
        <v>176</v>
      </c>
      <c r="I59" s="61">
        <v>0.41370000000000001</v>
      </c>
      <c r="J59" s="61">
        <v>86</v>
      </c>
      <c r="K59" s="61">
        <v>224</v>
      </c>
      <c r="L59">
        <f t="shared" si="1"/>
        <v>138</v>
      </c>
      <c r="M59">
        <f t="shared" si="2"/>
        <v>90</v>
      </c>
      <c r="N59">
        <f t="shared" si="3"/>
        <v>0.62173913043478257</v>
      </c>
      <c r="O59" s="61">
        <v>0.41370000000000001</v>
      </c>
      <c r="U59" s="61">
        <v>86</v>
      </c>
      <c r="V59">
        <f t="shared" si="4"/>
        <v>172.5</v>
      </c>
      <c r="W59">
        <f t="shared" si="5"/>
        <v>68.75</v>
      </c>
      <c r="X59">
        <f t="shared" si="6"/>
        <v>-108.98407884761183</v>
      </c>
      <c r="Y59">
        <f t="shared" si="18"/>
        <v>127.07685746777862</v>
      </c>
      <c r="Z59">
        <f t="shared" si="7"/>
        <v>127.07685746777862</v>
      </c>
      <c r="AA59">
        <f t="shared" si="8"/>
        <v>0.33812670995813693</v>
      </c>
      <c r="AB59">
        <f t="shared" si="9"/>
        <v>0.58300652173913048</v>
      </c>
      <c r="AC59">
        <f t="shared" si="19"/>
        <v>27041.622383027534</v>
      </c>
      <c r="AD59" s="12">
        <f t="shared" si="10"/>
        <v>18929.135668119274</v>
      </c>
      <c r="AE59" s="4">
        <f t="shared" si="20"/>
        <v>9340.7999999999993</v>
      </c>
      <c r="AF59">
        <f t="shared" si="21"/>
        <v>9588.3356681192745</v>
      </c>
      <c r="AH59">
        <f t="shared" si="22"/>
        <v>7093.2460144927545</v>
      </c>
      <c r="AI59" s="65">
        <f t="shared" si="11"/>
        <v>-40693.246014492754</v>
      </c>
      <c r="AJ59" s="66">
        <f t="shared" si="12"/>
        <v>-16693.246014492754</v>
      </c>
      <c r="AK59" s="23">
        <f t="shared" si="13"/>
        <v>-16693.246014492754</v>
      </c>
      <c r="AL59" s="23">
        <f t="shared" si="14"/>
        <v>-22693.246014492754</v>
      </c>
      <c r="AM59" s="67">
        <f t="shared" si="23"/>
        <v>-31104.910346373479</v>
      </c>
      <c r="AN59" s="68">
        <f t="shared" si="15"/>
        <v>-7104.9103463734791</v>
      </c>
      <c r="AO59" s="23">
        <f t="shared" si="16"/>
        <v>-7104.9103463734791</v>
      </c>
      <c r="AP59" s="23">
        <f t="shared" si="17"/>
        <v>-13104.910346373479</v>
      </c>
    </row>
    <row r="60" spans="1:42">
      <c r="A60" s="61" t="s">
        <v>171</v>
      </c>
      <c r="B60" s="61" t="s">
        <v>144</v>
      </c>
      <c r="C60" s="61" t="s">
        <v>107</v>
      </c>
      <c r="D60" s="61">
        <v>2</v>
      </c>
      <c r="E60" s="61">
        <v>900</v>
      </c>
      <c r="F60" s="62">
        <v>0.97299999999999998</v>
      </c>
      <c r="G60" s="4">
        <f t="shared" si="0"/>
        <v>10508.4</v>
      </c>
      <c r="H60" s="61">
        <v>169</v>
      </c>
      <c r="I60" s="61">
        <v>0.47949999999999998</v>
      </c>
      <c r="J60" s="61">
        <v>111</v>
      </c>
      <c r="K60" s="61">
        <v>276</v>
      </c>
      <c r="L60">
        <f t="shared" si="1"/>
        <v>165</v>
      </c>
      <c r="M60">
        <f t="shared" si="2"/>
        <v>58</v>
      </c>
      <c r="N60">
        <f t="shared" si="3"/>
        <v>0.38121212121212122</v>
      </c>
      <c r="O60" s="61">
        <v>0.47949999999999998</v>
      </c>
      <c r="U60" s="61">
        <v>111</v>
      </c>
      <c r="V60">
        <f t="shared" si="4"/>
        <v>206.25</v>
      </c>
      <c r="W60">
        <f t="shared" si="5"/>
        <v>90.375</v>
      </c>
      <c r="X60">
        <f t="shared" si="6"/>
        <v>-130.30705079605761</v>
      </c>
      <c r="Y60">
        <f t="shared" si="18"/>
        <v>156.02667740712658</v>
      </c>
      <c r="Z60">
        <f t="shared" si="7"/>
        <v>156.02667740712658</v>
      </c>
      <c r="AA60">
        <f t="shared" si="8"/>
        <v>0.31831116318606828</v>
      </c>
      <c r="AB60">
        <f t="shared" si="9"/>
        <v>0.59868854545454564</v>
      </c>
      <c r="AC60">
        <f t="shared" si="19"/>
        <v>34095.155360377052</v>
      </c>
      <c r="AD60" s="12">
        <f t="shared" si="10"/>
        <v>23866.608752263935</v>
      </c>
      <c r="AE60" s="4">
        <f t="shared" si="20"/>
        <v>10508.4</v>
      </c>
      <c r="AF60">
        <f t="shared" si="21"/>
        <v>13358.208752263936</v>
      </c>
      <c r="AH60">
        <f t="shared" si="22"/>
        <v>7284.0439696969725</v>
      </c>
      <c r="AI60" s="65">
        <f t="shared" si="11"/>
        <v>-40884.04396969697</v>
      </c>
      <c r="AJ60" s="66">
        <f t="shared" si="12"/>
        <v>-16884.043969696973</v>
      </c>
      <c r="AK60" s="23">
        <f t="shared" si="13"/>
        <v>-16884.043969696973</v>
      </c>
      <c r="AL60" s="23">
        <f t="shared" si="14"/>
        <v>-22884.043969696973</v>
      </c>
      <c r="AM60" s="67">
        <f t="shared" si="23"/>
        <v>-27525.835217433036</v>
      </c>
      <c r="AN60" s="68">
        <f t="shared" si="15"/>
        <v>-3525.8352174330375</v>
      </c>
      <c r="AO60" s="23">
        <f t="shared" si="16"/>
        <v>-3525.8352174330375</v>
      </c>
      <c r="AP60" s="23">
        <f t="shared" si="17"/>
        <v>-9525.8352174330375</v>
      </c>
    </row>
    <row r="61" spans="1:42">
      <c r="A61" s="61" t="s">
        <v>172</v>
      </c>
      <c r="B61" s="61" t="s">
        <v>170</v>
      </c>
      <c r="C61" s="61" t="s">
        <v>98</v>
      </c>
      <c r="D61" s="61">
        <v>2</v>
      </c>
      <c r="E61" s="61">
        <v>1300</v>
      </c>
      <c r="F61" s="62">
        <v>0.97299999999999998</v>
      </c>
      <c r="G61" s="4">
        <f t="shared" si="0"/>
        <v>15178.8</v>
      </c>
      <c r="H61" s="61">
        <v>207</v>
      </c>
      <c r="I61" s="61">
        <v>0.63009999999999999</v>
      </c>
      <c r="J61" s="61">
        <v>127</v>
      </c>
      <c r="K61" s="61">
        <v>276</v>
      </c>
      <c r="L61">
        <f t="shared" si="1"/>
        <v>149</v>
      </c>
      <c r="M61">
        <f t="shared" si="2"/>
        <v>80</v>
      </c>
      <c r="N61">
        <f t="shared" si="3"/>
        <v>0.5295302013422819</v>
      </c>
      <c r="O61" s="61">
        <v>0.63009999999999999</v>
      </c>
      <c r="U61" s="61">
        <v>127</v>
      </c>
      <c r="V61">
        <f t="shared" si="4"/>
        <v>186.25</v>
      </c>
      <c r="W61">
        <f t="shared" si="5"/>
        <v>108.375</v>
      </c>
      <c r="X61">
        <f t="shared" si="6"/>
        <v>-117.67121556734901</v>
      </c>
      <c r="Y61">
        <f t="shared" si="18"/>
        <v>154.27863596158707</v>
      </c>
      <c r="Z61">
        <f t="shared" si="7"/>
        <v>154.27863596158707</v>
      </c>
      <c r="AA61">
        <f t="shared" si="8"/>
        <v>0.24646247496154133</v>
      </c>
      <c r="AB61">
        <f t="shared" si="9"/>
        <v>0.65554959731543616</v>
      </c>
      <c r="AC61">
        <f t="shared" si="19"/>
        <v>36915.113652832508</v>
      </c>
      <c r="AD61" s="12">
        <f t="shared" si="10"/>
        <v>25840.579556982753</v>
      </c>
      <c r="AE61" s="4">
        <f t="shared" si="20"/>
        <v>15178.8</v>
      </c>
      <c r="AF61">
        <f t="shared" si="21"/>
        <v>10661.779556982754</v>
      </c>
      <c r="AH61">
        <f t="shared" si="22"/>
        <v>7975.8534340044735</v>
      </c>
      <c r="AI61" s="65">
        <f t="shared" si="11"/>
        <v>-41575.853434004472</v>
      </c>
      <c r="AJ61" s="66">
        <f t="shared" si="12"/>
        <v>-17575.853434004472</v>
      </c>
      <c r="AK61" s="23">
        <f t="shared" si="13"/>
        <v>-17575.853434004472</v>
      </c>
      <c r="AL61" s="23">
        <f t="shared" si="14"/>
        <v>-23575.853434004472</v>
      </c>
      <c r="AM61" s="67">
        <f t="shared" si="23"/>
        <v>-30914.073877021718</v>
      </c>
      <c r="AN61" s="68">
        <f t="shared" si="15"/>
        <v>-6914.0738770217176</v>
      </c>
      <c r="AO61" s="23">
        <f t="shared" si="16"/>
        <v>-6914.0738770217176</v>
      </c>
      <c r="AP61" s="23">
        <f t="shared" si="17"/>
        <v>-12914.073877021718</v>
      </c>
    </row>
    <row r="62" spans="1:42">
      <c r="A62" s="61" t="s">
        <v>173</v>
      </c>
      <c r="B62" s="61" t="s">
        <v>170</v>
      </c>
      <c r="C62" s="61" t="s">
        <v>107</v>
      </c>
      <c r="D62" s="61">
        <v>1</v>
      </c>
      <c r="E62" s="61">
        <v>1400</v>
      </c>
      <c r="F62" s="62">
        <v>0.97299999999999998</v>
      </c>
      <c r="G62" s="4">
        <f t="shared" si="0"/>
        <v>16346.4</v>
      </c>
      <c r="H62" s="61">
        <v>244</v>
      </c>
      <c r="I62" s="61">
        <v>0.90410000000000001</v>
      </c>
      <c r="J62" s="61">
        <v>222</v>
      </c>
      <c r="K62" s="61">
        <v>381</v>
      </c>
      <c r="L62">
        <f t="shared" si="1"/>
        <v>159</v>
      </c>
      <c r="M62">
        <f t="shared" si="2"/>
        <v>22</v>
      </c>
      <c r="N62">
        <f t="shared" si="3"/>
        <v>0.21069182389937108</v>
      </c>
      <c r="O62" s="61">
        <v>0.90410000000000001</v>
      </c>
      <c r="U62" s="61">
        <v>222</v>
      </c>
      <c r="V62">
        <f t="shared" si="4"/>
        <v>198.75</v>
      </c>
      <c r="W62">
        <f t="shared" si="5"/>
        <v>202.125</v>
      </c>
      <c r="X62">
        <f t="shared" si="6"/>
        <v>-125.56861258529189</v>
      </c>
      <c r="Y62">
        <f t="shared" si="18"/>
        <v>207.87116186504929</v>
      </c>
      <c r="Z62">
        <f t="shared" si="7"/>
        <v>222</v>
      </c>
      <c r="AA62">
        <f t="shared" si="8"/>
        <v>0.1</v>
      </c>
      <c r="AB62">
        <f t="shared" si="9"/>
        <v>0.77146000000000003</v>
      </c>
      <c r="AC62">
        <f t="shared" si="19"/>
        <v>62511.403800000007</v>
      </c>
      <c r="AD62" s="12">
        <f t="shared" si="10"/>
        <v>43757.982660000001</v>
      </c>
      <c r="AE62" s="4">
        <f t="shared" si="20"/>
        <v>16346.4</v>
      </c>
      <c r="AF62">
        <f t="shared" si="21"/>
        <v>27411.58266</v>
      </c>
      <c r="AH62">
        <f t="shared" si="22"/>
        <v>9386.0966666666664</v>
      </c>
      <c r="AI62" s="65">
        <f t="shared" si="11"/>
        <v>-42986.096666666665</v>
      </c>
      <c r="AJ62" s="66">
        <f t="shared" si="12"/>
        <v>-18986.096666666665</v>
      </c>
      <c r="AK62" s="23">
        <f t="shared" si="13"/>
        <v>-18986.096666666665</v>
      </c>
      <c r="AL62" s="23">
        <f t="shared" si="14"/>
        <v>-24986.096666666665</v>
      </c>
      <c r="AM62" s="67">
        <f t="shared" si="23"/>
        <v>-15574.514006666664</v>
      </c>
      <c r="AN62" s="68">
        <f t="shared" si="15"/>
        <v>8425.4859933333355</v>
      </c>
      <c r="AO62" s="23">
        <f t="shared" si="16"/>
        <v>8425.4859933333355</v>
      </c>
      <c r="AP62" s="23">
        <f t="shared" si="17"/>
        <v>2425.4859933333355</v>
      </c>
    </row>
    <row r="63" spans="1:42">
      <c r="A63" s="61" t="s">
        <v>174</v>
      </c>
      <c r="B63" s="61" t="s">
        <v>170</v>
      </c>
      <c r="C63" s="61" t="s">
        <v>107</v>
      </c>
      <c r="D63" s="61">
        <v>2</v>
      </c>
      <c r="E63" s="61">
        <v>1900</v>
      </c>
      <c r="F63" s="62">
        <v>0.97299999999999998</v>
      </c>
      <c r="G63" s="4">
        <f t="shared" si="0"/>
        <v>22184.399999999998</v>
      </c>
      <c r="H63" s="61">
        <v>536</v>
      </c>
      <c r="I63" s="61">
        <v>0.54249999999999998</v>
      </c>
      <c r="J63" s="61">
        <v>386</v>
      </c>
      <c r="K63" s="61">
        <v>773</v>
      </c>
      <c r="L63">
        <f t="shared" si="1"/>
        <v>387</v>
      </c>
      <c r="M63">
        <f t="shared" si="2"/>
        <v>150</v>
      </c>
      <c r="N63">
        <f t="shared" si="3"/>
        <v>0.41007751937984505</v>
      </c>
      <c r="O63" s="61">
        <v>0.54249999999999998</v>
      </c>
      <c r="U63" s="61">
        <v>386</v>
      </c>
      <c r="V63">
        <f t="shared" si="4"/>
        <v>483.75</v>
      </c>
      <c r="W63">
        <f t="shared" si="5"/>
        <v>337.625</v>
      </c>
      <c r="X63">
        <f t="shared" si="6"/>
        <v>-305.62926459438967</v>
      </c>
      <c r="Y63">
        <f t="shared" si="18"/>
        <v>428.78075246398782</v>
      </c>
      <c r="Z63">
        <f t="shared" si="7"/>
        <v>428.78075246398782</v>
      </c>
      <c r="AA63">
        <f t="shared" si="8"/>
        <v>0.18843566400824358</v>
      </c>
      <c r="AB63">
        <f t="shared" si="9"/>
        <v>0.70147201550387606</v>
      </c>
      <c r="AC63">
        <f t="shared" si="19"/>
        <v>109783.86000366647</v>
      </c>
      <c r="AD63" s="12">
        <f t="shared" si="10"/>
        <v>76848.702002566526</v>
      </c>
      <c r="AE63" s="4">
        <f t="shared" si="20"/>
        <v>22184.399999999998</v>
      </c>
      <c r="AF63">
        <f t="shared" si="21"/>
        <v>54664.302002566532</v>
      </c>
      <c r="AH63">
        <f t="shared" si="22"/>
        <v>8534.5761886304936</v>
      </c>
      <c r="AI63" s="65">
        <f t="shared" si="11"/>
        <v>-42134.576188630497</v>
      </c>
      <c r="AJ63" s="66">
        <f t="shared" si="12"/>
        <v>-18134.576188630494</v>
      </c>
      <c r="AK63" s="23">
        <f t="shared" si="13"/>
        <v>-18134.576188630494</v>
      </c>
      <c r="AL63" s="23">
        <f t="shared" si="14"/>
        <v>-24134.576188630494</v>
      </c>
      <c r="AM63" s="67">
        <f t="shared" si="23"/>
        <v>12529.725813936035</v>
      </c>
      <c r="AN63" s="68">
        <f t="shared" si="15"/>
        <v>36529.725813936035</v>
      </c>
      <c r="AO63" s="23">
        <f t="shared" si="16"/>
        <v>36529.725813936035</v>
      </c>
      <c r="AP63" s="23">
        <f t="shared" si="17"/>
        <v>30529.725813936038</v>
      </c>
    </row>
    <row r="64" spans="1:42">
      <c r="A64" s="61" t="s">
        <v>175</v>
      </c>
      <c r="B64" s="61" t="s">
        <v>176</v>
      </c>
      <c r="C64" s="61" t="s">
        <v>98</v>
      </c>
      <c r="D64" s="61">
        <v>1</v>
      </c>
      <c r="E64" s="61">
        <v>1700</v>
      </c>
      <c r="F64" s="62">
        <v>0.97299999999999998</v>
      </c>
      <c r="G64" s="4">
        <f t="shared" si="0"/>
        <v>19849.2</v>
      </c>
      <c r="H64" s="61">
        <v>476</v>
      </c>
      <c r="I64" s="61">
        <v>7.9500000000000001E-2</v>
      </c>
      <c r="J64" s="61">
        <v>136</v>
      </c>
      <c r="K64" s="61">
        <v>476</v>
      </c>
      <c r="L64">
        <f t="shared" si="1"/>
        <v>340</v>
      </c>
      <c r="M64">
        <f t="shared" si="2"/>
        <v>340</v>
      </c>
      <c r="N64">
        <f t="shared" si="3"/>
        <v>0.9</v>
      </c>
      <c r="O64" s="61">
        <v>7.9500000000000001E-2</v>
      </c>
      <c r="U64" s="61">
        <v>136</v>
      </c>
      <c r="V64">
        <f t="shared" si="4"/>
        <v>425</v>
      </c>
      <c r="W64">
        <f t="shared" si="5"/>
        <v>93.5</v>
      </c>
      <c r="X64">
        <f t="shared" si="6"/>
        <v>-268.51149861005814</v>
      </c>
      <c r="Y64">
        <f t="shared" si="18"/>
        <v>275.14588071771544</v>
      </c>
      <c r="Z64">
        <f t="shared" si="7"/>
        <v>275.14588071771544</v>
      </c>
      <c r="AA64">
        <f t="shared" si="8"/>
        <v>0.42740207227697752</v>
      </c>
      <c r="AB64">
        <f t="shared" si="9"/>
        <v>0.51235399999999998</v>
      </c>
      <c r="AC64">
        <f t="shared" si="19"/>
        <v>51454.813787774197</v>
      </c>
      <c r="AD64" s="12">
        <f t="shared" si="10"/>
        <v>36018.369651441935</v>
      </c>
      <c r="AE64" s="4">
        <f t="shared" si="20"/>
        <v>19849.2</v>
      </c>
      <c r="AF64">
        <f t="shared" si="21"/>
        <v>16169.169651441935</v>
      </c>
      <c r="AH64">
        <f t="shared" si="22"/>
        <v>6233.6403333333328</v>
      </c>
      <c r="AI64" s="65">
        <f t="shared" si="11"/>
        <v>-39833.640333333329</v>
      </c>
      <c r="AJ64" s="66">
        <f t="shared" si="12"/>
        <v>-15833.640333333333</v>
      </c>
      <c r="AK64" s="23">
        <f t="shared" si="13"/>
        <v>-15833.640333333333</v>
      </c>
      <c r="AL64" s="23">
        <f t="shared" si="14"/>
        <v>-21833.640333333333</v>
      </c>
      <c r="AM64" s="67">
        <f t="shared" si="23"/>
        <v>-23664.470681891395</v>
      </c>
      <c r="AN64" s="68">
        <f t="shared" si="15"/>
        <v>335.52931810860173</v>
      </c>
      <c r="AO64" s="23">
        <f t="shared" si="16"/>
        <v>335.52931810860173</v>
      </c>
      <c r="AP64" s="23">
        <f t="shared" si="17"/>
        <v>-5664.4706818913983</v>
      </c>
    </row>
    <row r="65" spans="1:42">
      <c r="A65" s="61" t="s">
        <v>177</v>
      </c>
      <c r="B65" s="61" t="s">
        <v>176</v>
      </c>
      <c r="C65" s="61" t="s">
        <v>98</v>
      </c>
      <c r="D65" s="61">
        <v>2</v>
      </c>
      <c r="E65" s="61">
        <v>2400</v>
      </c>
      <c r="F65" s="62">
        <v>0.97299999999999998</v>
      </c>
      <c r="G65" s="4">
        <f t="shared" si="0"/>
        <v>28022.399999999998</v>
      </c>
      <c r="H65" s="61">
        <v>360</v>
      </c>
      <c r="I65" s="61">
        <v>0.55069999999999997</v>
      </c>
      <c r="J65" s="61">
        <v>173</v>
      </c>
      <c r="K65" s="61">
        <v>690</v>
      </c>
      <c r="L65">
        <f t="shared" si="1"/>
        <v>517</v>
      </c>
      <c r="M65">
        <f t="shared" si="2"/>
        <v>187</v>
      </c>
      <c r="N65">
        <f t="shared" si="3"/>
        <v>0.38936170212765964</v>
      </c>
      <c r="O65" s="61">
        <v>0.55069999999999997</v>
      </c>
      <c r="U65" s="61">
        <v>173</v>
      </c>
      <c r="V65">
        <f t="shared" si="4"/>
        <v>646.25</v>
      </c>
      <c r="W65">
        <f t="shared" si="5"/>
        <v>108.375</v>
      </c>
      <c r="X65">
        <f t="shared" si="6"/>
        <v>-408.29542582764719</v>
      </c>
      <c r="Y65">
        <f t="shared" si="18"/>
        <v>401.4835892089967</v>
      </c>
      <c r="Z65">
        <f t="shared" si="7"/>
        <v>401.4835892089967</v>
      </c>
      <c r="AA65">
        <f t="shared" si="8"/>
        <v>0.45355294268316704</v>
      </c>
      <c r="AB65">
        <f t="shared" si="9"/>
        <v>0.49165820116054165</v>
      </c>
      <c r="AC65">
        <f t="shared" si="19"/>
        <v>72048.335232080208</v>
      </c>
      <c r="AD65" s="12">
        <f t="shared" si="10"/>
        <v>50433.834662456145</v>
      </c>
      <c r="AE65" s="4">
        <f t="shared" si="20"/>
        <v>28022.399999999998</v>
      </c>
      <c r="AF65">
        <f t="shared" si="21"/>
        <v>22411.434662456148</v>
      </c>
      <c r="AH65">
        <f t="shared" si="22"/>
        <v>5981.8414474532565</v>
      </c>
      <c r="AI65" s="65">
        <f t="shared" si="11"/>
        <v>-39581.841447453255</v>
      </c>
      <c r="AJ65" s="66">
        <f t="shared" si="12"/>
        <v>-15581.841447453256</v>
      </c>
      <c r="AK65" s="23">
        <f t="shared" si="13"/>
        <v>-15581.841447453256</v>
      </c>
      <c r="AL65" s="23">
        <f t="shared" si="14"/>
        <v>-21581.841447453255</v>
      </c>
      <c r="AM65" s="67">
        <f t="shared" si="23"/>
        <v>-17170.406784997107</v>
      </c>
      <c r="AN65" s="68">
        <f t="shared" si="15"/>
        <v>6829.5932150028912</v>
      </c>
      <c r="AO65" s="23">
        <f t="shared" si="16"/>
        <v>6829.5932150028912</v>
      </c>
      <c r="AP65" s="23">
        <f t="shared" si="17"/>
        <v>829.59321500289298</v>
      </c>
    </row>
    <row r="66" spans="1:42">
      <c r="A66" s="61" t="s">
        <v>178</v>
      </c>
      <c r="B66" s="61" t="s">
        <v>176</v>
      </c>
      <c r="C66" s="61" t="s">
        <v>107</v>
      </c>
      <c r="D66" s="61">
        <v>1</v>
      </c>
      <c r="E66" s="61">
        <v>2100</v>
      </c>
      <c r="F66" s="62">
        <v>0.97299999999999998</v>
      </c>
      <c r="G66" s="4">
        <f t="shared" si="0"/>
        <v>24519.599999999999</v>
      </c>
      <c r="H66" s="61">
        <v>1477</v>
      </c>
      <c r="I66" s="61">
        <v>0.69320000000000004</v>
      </c>
      <c r="J66" s="61">
        <v>448</v>
      </c>
      <c r="K66" s="61">
        <v>2128</v>
      </c>
      <c r="L66">
        <f t="shared" si="1"/>
        <v>1680</v>
      </c>
      <c r="M66">
        <f t="shared" si="2"/>
        <v>1029</v>
      </c>
      <c r="N66">
        <f t="shared" si="3"/>
        <v>0.59000000000000008</v>
      </c>
      <c r="O66" s="61">
        <v>0.69320000000000004</v>
      </c>
      <c r="U66" s="61">
        <v>448</v>
      </c>
      <c r="V66">
        <f t="shared" si="4"/>
        <v>2100</v>
      </c>
      <c r="W66">
        <f t="shared" si="5"/>
        <v>238</v>
      </c>
      <c r="X66">
        <f t="shared" si="6"/>
        <v>-1326.7626990144049</v>
      </c>
      <c r="Y66">
        <f t="shared" si="18"/>
        <v>1247.5443517816529</v>
      </c>
      <c r="Z66">
        <f t="shared" si="7"/>
        <v>1247.5443517816529</v>
      </c>
      <c r="AA66">
        <f t="shared" si="8"/>
        <v>0.48073540561031092</v>
      </c>
      <c r="AB66">
        <f t="shared" si="9"/>
        <v>0.47014599999999995</v>
      </c>
      <c r="AC66">
        <f t="shared" si="19"/>
        <v>214082.71518664897</v>
      </c>
      <c r="AD66" s="12">
        <f t="shared" si="10"/>
        <v>149857.90063065427</v>
      </c>
      <c r="AE66" s="4">
        <f t="shared" si="20"/>
        <v>24519.599999999999</v>
      </c>
      <c r="AF66">
        <f t="shared" si="21"/>
        <v>125338.30063065427</v>
      </c>
      <c r="AH66">
        <f t="shared" si="22"/>
        <v>5720.1096666666663</v>
      </c>
      <c r="AI66" s="65">
        <f t="shared" si="11"/>
        <v>-39320.109666666664</v>
      </c>
      <c r="AJ66" s="66">
        <f t="shared" si="12"/>
        <v>-15320.109666666667</v>
      </c>
      <c r="AK66" s="23">
        <f t="shared" si="13"/>
        <v>-15320.109666666667</v>
      </c>
      <c r="AL66" s="23">
        <f t="shared" si="14"/>
        <v>-21320.109666666667</v>
      </c>
      <c r="AM66" s="67">
        <f t="shared" si="23"/>
        <v>86018.19096398761</v>
      </c>
      <c r="AN66" s="68">
        <f t="shared" si="15"/>
        <v>110018.1909639876</v>
      </c>
      <c r="AO66" s="23">
        <f t="shared" si="16"/>
        <v>110018.1909639876</v>
      </c>
      <c r="AP66" s="23">
        <f t="shared" si="17"/>
        <v>104018.1909639876</v>
      </c>
    </row>
    <row r="67" spans="1:42">
      <c r="A67" s="61" t="s">
        <v>179</v>
      </c>
      <c r="B67" s="61" t="s">
        <v>176</v>
      </c>
      <c r="C67" s="61" t="s">
        <v>107</v>
      </c>
      <c r="D67" s="61">
        <v>2</v>
      </c>
      <c r="E67" s="61">
        <v>3200</v>
      </c>
      <c r="F67" s="62">
        <v>0.97299999999999998</v>
      </c>
      <c r="G67" s="4">
        <f t="shared" si="0"/>
        <v>37363.199999999997</v>
      </c>
      <c r="H67" s="61">
        <v>1265</v>
      </c>
      <c r="I67" s="61">
        <v>0.71509999999999996</v>
      </c>
      <c r="J67" s="61">
        <v>450</v>
      </c>
      <c r="K67" s="61">
        <v>2699</v>
      </c>
      <c r="L67">
        <f t="shared" si="1"/>
        <v>2249</v>
      </c>
      <c r="M67">
        <f t="shared" si="2"/>
        <v>815</v>
      </c>
      <c r="N67">
        <f t="shared" si="3"/>
        <v>0.38990662516674079</v>
      </c>
      <c r="O67" s="61">
        <v>0.71509999999999996</v>
      </c>
      <c r="U67" s="61">
        <v>450</v>
      </c>
      <c r="V67">
        <f t="shared" si="4"/>
        <v>2811.25</v>
      </c>
      <c r="W67">
        <f t="shared" si="5"/>
        <v>168.875</v>
      </c>
      <c r="X67">
        <f t="shared" si="6"/>
        <v>-1776.124589335355</v>
      </c>
      <c r="Y67">
        <f t="shared" si="18"/>
        <v>1595.209075688653</v>
      </c>
      <c r="Z67">
        <f t="shared" si="7"/>
        <v>1595.209075688653</v>
      </c>
      <c r="AA67">
        <f t="shared" si="8"/>
        <v>0.50736650091192637</v>
      </c>
      <c r="AB67">
        <f t="shared" si="9"/>
        <v>0.44907015117830151</v>
      </c>
      <c r="AC67">
        <f t="shared" si="19"/>
        <v>261471.68498488326</v>
      </c>
      <c r="AD67" s="12">
        <f t="shared" si="10"/>
        <v>183030.17948941828</v>
      </c>
      <c r="AE67" s="4">
        <f t="shared" si="20"/>
        <v>37363.199999999997</v>
      </c>
      <c r="AF67">
        <f t="shared" si="21"/>
        <v>145666.97948941827</v>
      </c>
      <c r="AH67">
        <f t="shared" si="22"/>
        <v>5463.6868393360019</v>
      </c>
      <c r="AI67" s="65">
        <f t="shared" si="11"/>
        <v>-39063.686839336006</v>
      </c>
      <c r="AJ67" s="66">
        <f t="shared" si="12"/>
        <v>-15063.686839336002</v>
      </c>
      <c r="AK67" s="23">
        <f t="shared" si="13"/>
        <v>-15063.686839336002</v>
      </c>
      <c r="AL67" s="23">
        <f t="shared" si="14"/>
        <v>-21063.686839336002</v>
      </c>
      <c r="AM67" s="67">
        <f t="shared" si="23"/>
        <v>106603.29265008227</v>
      </c>
      <c r="AN67" s="68">
        <f t="shared" si="15"/>
        <v>130603.29265008227</v>
      </c>
      <c r="AO67" s="23">
        <f t="shared" si="16"/>
        <v>130603.29265008227</v>
      </c>
      <c r="AP67" s="23">
        <f t="shared" si="17"/>
        <v>124603.29265008227</v>
      </c>
    </row>
    <row r="68" spans="1:42">
      <c r="A68" s="61" t="s">
        <v>180</v>
      </c>
      <c r="B68" s="61" t="s">
        <v>181</v>
      </c>
      <c r="C68" s="61" t="s">
        <v>98</v>
      </c>
      <c r="D68" s="61">
        <v>1</v>
      </c>
      <c r="E68" s="61">
        <v>1300</v>
      </c>
      <c r="F68" s="62">
        <v>0.97299999999999998</v>
      </c>
      <c r="G68" s="4">
        <f t="shared" si="0"/>
        <v>15178.8</v>
      </c>
      <c r="H68" s="61">
        <v>328</v>
      </c>
      <c r="I68" s="61">
        <v>0.52049999999999996</v>
      </c>
      <c r="J68" s="61">
        <v>291</v>
      </c>
      <c r="K68" s="61">
        <v>387</v>
      </c>
      <c r="L68">
        <f t="shared" si="1"/>
        <v>96</v>
      </c>
      <c r="M68">
        <f t="shared" si="2"/>
        <v>37</v>
      </c>
      <c r="N68">
        <f t="shared" si="3"/>
        <v>0.40833333333333333</v>
      </c>
      <c r="O68" s="61">
        <v>0.52049999999999996</v>
      </c>
      <c r="U68" s="61">
        <v>291</v>
      </c>
      <c r="V68">
        <f t="shared" si="4"/>
        <v>120</v>
      </c>
      <c r="W68">
        <f t="shared" si="5"/>
        <v>279</v>
      </c>
      <c r="X68">
        <f t="shared" si="6"/>
        <v>-75.815011372251703</v>
      </c>
      <c r="Y68">
        <f t="shared" si="18"/>
        <v>203.98824867323731</v>
      </c>
      <c r="Z68">
        <f t="shared" si="7"/>
        <v>291</v>
      </c>
      <c r="AA68">
        <f t="shared" si="8"/>
        <v>0.1</v>
      </c>
      <c r="AB68">
        <f t="shared" si="9"/>
        <v>0.77146000000000003</v>
      </c>
      <c r="AC68">
        <f t="shared" si="19"/>
        <v>81940.623900000006</v>
      </c>
      <c r="AD68" s="12">
        <f t="shared" si="10"/>
        <v>57358.436730000001</v>
      </c>
      <c r="AE68" s="4">
        <f t="shared" si="20"/>
        <v>15178.8</v>
      </c>
      <c r="AF68">
        <f t="shared" si="21"/>
        <v>42179.636729999998</v>
      </c>
      <c r="AH68">
        <f t="shared" si="22"/>
        <v>9386.0966666666664</v>
      </c>
      <c r="AI68" s="65">
        <f t="shared" si="11"/>
        <v>-42986.096666666665</v>
      </c>
      <c r="AJ68" s="66">
        <f t="shared" si="12"/>
        <v>-18986.096666666665</v>
      </c>
      <c r="AK68" s="23">
        <f t="shared" si="13"/>
        <v>-18986.096666666665</v>
      </c>
      <c r="AL68" s="23">
        <f t="shared" si="14"/>
        <v>-24986.096666666665</v>
      </c>
      <c r="AM68" s="67">
        <f t="shared" si="23"/>
        <v>-806.45993666666618</v>
      </c>
      <c r="AN68" s="68">
        <f t="shared" si="15"/>
        <v>23193.540063333334</v>
      </c>
      <c r="AO68" s="23">
        <f t="shared" si="16"/>
        <v>23193.540063333334</v>
      </c>
      <c r="AP68" s="23">
        <f t="shared" si="17"/>
        <v>17193.540063333334</v>
      </c>
    </row>
    <row r="69" spans="1:42">
      <c r="A69" s="61" t="s">
        <v>182</v>
      </c>
      <c r="B69" s="61" t="s">
        <v>181</v>
      </c>
      <c r="C69" s="61" t="s">
        <v>98</v>
      </c>
      <c r="D69" s="61">
        <v>2</v>
      </c>
      <c r="E69" s="61">
        <v>1700</v>
      </c>
      <c r="F69" s="62">
        <v>0.97299999999999998</v>
      </c>
      <c r="G69" s="4">
        <f t="shared" ref="G69:G132" si="24">$E69*12*$F69</f>
        <v>19849.2</v>
      </c>
      <c r="H69" s="61">
        <v>246</v>
      </c>
      <c r="I69" s="61">
        <v>0.15890000000000001</v>
      </c>
      <c r="J69" s="61">
        <v>203</v>
      </c>
      <c r="K69" s="61">
        <v>318</v>
      </c>
      <c r="L69">
        <f t="shared" ref="L69:L132" si="25">K69-J69</f>
        <v>115</v>
      </c>
      <c r="M69">
        <f t="shared" ref="M69:M132" si="26">H69-J69</f>
        <v>43</v>
      </c>
      <c r="N69">
        <f t="shared" ref="N69:N132" si="27">0.1 + 0.8 *(M69/L69)</f>
        <v>0.39913043478260868</v>
      </c>
      <c r="O69" s="61">
        <v>0.15890000000000001</v>
      </c>
      <c r="U69" s="61">
        <v>203</v>
      </c>
      <c r="V69">
        <f t="shared" ref="V69:V132" si="28">1.25*L69</f>
        <v>143.75</v>
      </c>
      <c r="W69">
        <f t="shared" ref="W69:W132" si="29">U69-L69/8</f>
        <v>188.625</v>
      </c>
      <c r="X69">
        <f t="shared" ref="X69:X132" si="30">1.25*L69/(2*Q$2)</f>
        <v>-90.820065706343186</v>
      </c>
      <c r="Y69">
        <f t="shared" ref="Y69:Y132" si="31">($Q$2*($J69-$L69/8)/(1.25*$L69)-$R$2)*(1.25*$L69/2/$Q$2)</f>
        <v>171.56404788981553</v>
      </c>
      <c r="Z69">
        <f t="shared" ref="Z69:Z132" si="32">IF(Y69&gt;U69,Y69,U69)</f>
        <v>203</v>
      </c>
      <c r="AA69">
        <f t="shared" ref="AA69:AA132" si="33">(Z69-W69)/V69</f>
        <v>0.1</v>
      </c>
      <c r="AB69">
        <f t="shared" ref="AB69:AB132" si="34">Q$2*AA69+R$2</f>
        <v>0.77146000000000003</v>
      </c>
      <c r="AC69">
        <f t="shared" ref="AC69:AC132" si="35">Z69*AB69*365</f>
        <v>57161.328699999998</v>
      </c>
      <c r="AD69" s="12">
        <f t="shared" ref="AD69:AD132" si="36">AC69*(1-T$1)</f>
        <v>40012.930089999994</v>
      </c>
      <c r="AE69" s="4">
        <f t="shared" ref="AE69:AE132" si="37">$E69*12*$F69</f>
        <v>19849.2</v>
      </c>
      <c r="AF69">
        <f t="shared" ref="AF69:AF132" si="38">AD69-AE69</f>
        <v>20163.730089999994</v>
      </c>
      <c r="AH69">
        <f t="shared" ref="AH69:AH132" si="39">AB69*(365/AG$23)*AG$21</f>
        <v>9386.0966666666664</v>
      </c>
      <c r="AI69" s="65">
        <f t="shared" ref="AI69:AI132" si="40">-AG$7-AG$13-AH69</f>
        <v>-42986.096666666665</v>
      </c>
      <c r="AJ69" s="66">
        <f t="shared" ref="AJ69:AJ132" si="41">-AG$13-AH69-AG$18</f>
        <v>-18986.096666666665</v>
      </c>
      <c r="AK69" s="23">
        <f t="shared" ref="AK69:AK132" si="42">-AG$7/AG$9-AG$13-AH69</f>
        <v>-18986.096666666665</v>
      </c>
      <c r="AL69" s="23">
        <f t="shared" ref="AL69:AL132" si="43">-AG$7/AG$9-AG$13-AH69-AG$18</f>
        <v>-24986.096666666665</v>
      </c>
      <c r="AM69" s="67">
        <f t="shared" ref="AM69:AM132" si="44">AF69+AI69</f>
        <v>-22822.366576666671</v>
      </c>
      <c r="AN69" s="68">
        <f t="shared" ref="AN69:AN132" si="45">AF69+AJ69</f>
        <v>1177.6334233333291</v>
      </c>
      <c r="AO69" s="23">
        <f t="shared" ref="AO69:AO132" si="46">AF69+AK69</f>
        <v>1177.6334233333291</v>
      </c>
      <c r="AP69" s="23">
        <f t="shared" ref="AP69:AP132" si="47">AF69+AL69</f>
        <v>-4822.3665766666709</v>
      </c>
    </row>
    <row r="70" spans="1:42">
      <c r="A70" s="61" t="s">
        <v>183</v>
      </c>
      <c r="B70" s="61" t="s">
        <v>181</v>
      </c>
      <c r="C70" s="61" t="s">
        <v>107</v>
      </c>
      <c r="D70" s="61">
        <v>1</v>
      </c>
      <c r="E70" s="61">
        <v>1400</v>
      </c>
      <c r="F70" s="62">
        <v>0.97299999999999998</v>
      </c>
      <c r="G70" s="4">
        <f t="shared" si="24"/>
        <v>16346.4</v>
      </c>
      <c r="H70" s="61">
        <v>325</v>
      </c>
      <c r="I70" s="61">
        <v>0.54520000000000002</v>
      </c>
      <c r="J70" s="61">
        <v>287</v>
      </c>
      <c r="K70" s="61">
        <v>395</v>
      </c>
      <c r="L70">
        <f t="shared" si="25"/>
        <v>108</v>
      </c>
      <c r="M70">
        <f t="shared" si="26"/>
        <v>38</v>
      </c>
      <c r="N70">
        <f t="shared" si="27"/>
        <v>0.38148148148148153</v>
      </c>
      <c r="O70" s="61">
        <v>0.54520000000000002</v>
      </c>
      <c r="U70" s="61">
        <v>287</v>
      </c>
      <c r="V70">
        <f t="shared" si="28"/>
        <v>135</v>
      </c>
      <c r="W70">
        <f t="shared" si="29"/>
        <v>273.5</v>
      </c>
      <c r="X70">
        <f t="shared" si="30"/>
        <v>-85.291887793783175</v>
      </c>
      <c r="Y70">
        <f t="shared" si="31"/>
        <v>209.29927975739199</v>
      </c>
      <c r="Z70">
        <f t="shared" si="32"/>
        <v>287</v>
      </c>
      <c r="AA70">
        <f t="shared" si="33"/>
        <v>0.1</v>
      </c>
      <c r="AB70">
        <f t="shared" si="34"/>
        <v>0.77146000000000003</v>
      </c>
      <c r="AC70">
        <f t="shared" si="35"/>
        <v>80814.292300000001</v>
      </c>
      <c r="AD70" s="12">
        <f t="shared" si="36"/>
        <v>56570.004609999996</v>
      </c>
      <c r="AE70" s="4">
        <f t="shared" si="37"/>
        <v>16346.4</v>
      </c>
      <c r="AF70">
        <f t="shared" si="38"/>
        <v>40223.604609999995</v>
      </c>
      <c r="AH70">
        <f t="shared" si="39"/>
        <v>9386.0966666666664</v>
      </c>
      <c r="AI70" s="65">
        <f t="shared" si="40"/>
        <v>-42986.096666666665</v>
      </c>
      <c r="AJ70" s="66">
        <f t="shared" si="41"/>
        <v>-18986.096666666665</v>
      </c>
      <c r="AK70" s="23">
        <f t="shared" si="42"/>
        <v>-18986.096666666665</v>
      </c>
      <c r="AL70" s="23">
        <f t="shared" si="43"/>
        <v>-24986.096666666665</v>
      </c>
      <c r="AM70" s="67">
        <f t="shared" si="44"/>
        <v>-2762.4920566666697</v>
      </c>
      <c r="AN70" s="68">
        <f t="shared" si="45"/>
        <v>21237.50794333333</v>
      </c>
      <c r="AO70" s="23">
        <f t="shared" si="46"/>
        <v>21237.50794333333</v>
      </c>
      <c r="AP70" s="23">
        <f t="shared" si="47"/>
        <v>15237.50794333333</v>
      </c>
    </row>
    <row r="71" spans="1:42">
      <c r="A71" s="61" t="s">
        <v>184</v>
      </c>
      <c r="B71" s="61" t="s">
        <v>144</v>
      </c>
      <c r="C71" s="61" t="s">
        <v>98</v>
      </c>
      <c r="D71" s="61">
        <v>1</v>
      </c>
      <c r="E71" s="61">
        <v>750</v>
      </c>
      <c r="F71" s="62">
        <v>0.97299999999999998</v>
      </c>
      <c r="G71" s="4">
        <f t="shared" si="24"/>
        <v>8757</v>
      </c>
      <c r="H71" s="61">
        <v>94</v>
      </c>
      <c r="I71" s="61">
        <v>0.47949999999999998</v>
      </c>
      <c r="J71" s="61">
        <v>51</v>
      </c>
      <c r="K71" s="61">
        <v>179</v>
      </c>
      <c r="L71">
        <f t="shared" si="25"/>
        <v>128</v>
      </c>
      <c r="M71">
        <f t="shared" si="26"/>
        <v>43</v>
      </c>
      <c r="N71">
        <f t="shared" si="27"/>
        <v>0.36875000000000002</v>
      </c>
      <c r="O71" s="61">
        <v>0.47949999999999998</v>
      </c>
      <c r="U71" s="61">
        <v>51</v>
      </c>
      <c r="V71">
        <f t="shared" si="28"/>
        <v>160</v>
      </c>
      <c r="W71">
        <f t="shared" si="29"/>
        <v>35</v>
      </c>
      <c r="X71">
        <f t="shared" si="30"/>
        <v>-101.08668182966895</v>
      </c>
      <c r="Y71">
        <f t="shared" si="31"/>
        <v>103.48433156431641</v>
      </c>
      <c r="Z71">
        <f t="shared" si="32"/>
        <v>103.48433156431641</v>
      </c>
      <c r="AA71">
        <f t="shared" si="33"/>
        <v>0.42802707227697756</v>
      </c>
      <c r="AB71">
        <f t="shared" si="34"/>
        <v>0.51185937500000001</v>
      </c>
      <c r="AC71">
        <f t="shared" si="35"/>
        <v>19333.840226033375</v>
      </c>
      <c r="AD71" s="12">
        <f t="shared" si="36"/>
        <v>13533.688158223362</v>
      </c>
      <c r="AE71" s="4">
        <f t="shared" si="37"/>
        <v>8757</v>
      </c>
      <c r="AF71">
        <f t="shared" si="38"/>
        <v>4776.6881582233618</v>
      </c>
      <c r="AH71">
        <f t="shared" si="39"/>
        <v>6227.6223958333339</v>
      </c>
      <c r="AI71" s="65">
        <f t="shared" si="40"/>
        <v>-39827.622395833336</v>
      </c>
      <c r="AJ71" s="66">
        <f t="shared" si="41"/>
        <v>-15827.622395833334</v>
      </c>
      <c r="AK71" s="23">
        <f t="shared" si="42"/>
        <v>-15827.622395833334</v>
      </c>
      <c r="AL71" s="23">
        <f t="shared" si="43"/>
        <v>-21827.622395833336</v>
      </c>
      <c r="AM71" s="67">
        <f t="shared" si="44"/>
        <v>-35050.934237609974</v>
      </c>
      <c r="AN71" s="68">
        <f t="shared" si="45"/>
        <v>-11050.934237609972</v>
      </c>
      <c r="AO71" s="23">
        <f t="shared" si="46"/>
        <v>-11050.934237609972</v>
      </c>
      <c r="AP71" s="23">
        <f t="shared" si="47"/>
        <v>-17050.934237609974</v>
      </c>
    </row>
    <row r="72" spans="1:42">
      <c r="A72" s="61" t="s">
        <v>185</v>
      </c>
      <c r="B72" s="61" t="s">
        <v>181</v>
      </c>
      <c r="C72" s="61" t="s">
        <v>107</v>
      </c>
      <c r="D72" s="61">
        <v>2</v>
      </c>
      <c r="E72" s="61">
        <v>1900</v>
      </c>
      <c r="F72" s="62">
        <v>0.97299999999999998</v>
      </c>
      <c r="G72" s="4">
        <f t="shared" si="24"/>
        <v>22184.399999999998</v>
      </c>
      <c r="H72" s="61">
        <v>428</v>
      </c>
      <c r="I72" s="61">
        <v>0.58630000000000004</v>
      </c>
      <c r="J72" s="61">
        <v>376</v>
      </c>
      <c r="K72" s="61">
        <v>502</v>
      </c>
      <c r="L72">
        <f t="shared" si="25"/>
        <v>126</v>
      </c>
      <c r="M72">
        <f t="shared" si="26"/>
        <v>52</v>
      </c>
      <c r="N72">
        <f t="shared" si="27"/>
        <v>0.43015873015873018</v>
      </c>
      <c r="O72" s="61">
        <v>0.58630000000000004</v>
      </c>
      <c r="U72" s="61">
        <v>376</v>
      </c>
      <c r="V72">
        <f t="shared" si="28"/>
        <v>157.5</v>
      </c>
      <c r="W72">
        <f t="shared" si="29"/>
        <v>360.25</v>
      </c>
      <c r="X72">
        <f t="shared" si="30"/>
        <v>-99.507202426080369</v>
      </c>
      <c r="Y72">
        <f t="shared" si="31"/>
        <v>264.76582638362396</v>
      </c>
      <c r="Z72">
        <f t="shared" si="32"/>
        <v>376</v>
      </c>
      <c r="AA72">
        <f t="shared" si="33"/>
        <v>0.1</v>
      </c>
      <c r="AB72">
        <f t="shared" si="34"/>
        <v>0.77146000000000003</v>
      </c>
      <c r="AC72">
        <f t="shared" si="35"/>
        <v>105875.1704</v>
      </c>
      <c r="AD72" s="12">
        <f t="shared" si="36"/>
        <v>74112.619279999999</v>
      </c>
      <c r="AE72" s="4">
        <f t="shared" si="37"/>
        <v>22184.399999999998</v>
      </c>
      <c r="AF72">
        <f t="shared" si="38"/>
        <v>51928.219280000005</v>
      </c>
      <c r="AH72">
        <f t="shared" si="39"/>
        <v>9386.0966666666664</v>
      </c>
      <c r="AI72" s="65">
        <f t="shared" si="40"/>
        <v>-42986.096666666665</v>
      </c>
      <c r="AJ72" s="66">
        <f t="shared" si="41"/>
        <v>-18986.096666666665</v>
      </c>
      <c r="AK72" s="23">
        <f t="shared" si="42"/>
        <v>-18986.096666666665</v>
      </c>
      <c r="AL72" s="23">
        <f t="shared" si="43"/>
        <v>-24986.096666666665</v>
      </c>
      <c r="AM72" s="67">
        <f t="shared" si="44"/>
        <v>8942.1226133333403</v>
      </c>
      <c r="AN72" s="68">
        <f t="shared" si="45"/>
        <v>32942.12261333334</v>
      </c>
      <c r="AO72" s="23">
        <f t="shared" si="46"/>
        <v>32942.12261333334</v>
      </c>
      <c r="AP72" s="23">
        <f t="shared" si="47"/>
        <v>26942.12261333334</v>
      </c>
    </row>
    <row r="73" spans="1:42">
      <c r="A73" s="61" t="s">
        <v>186</v>
      </c>
      <c r="B73" s="61" t="s">
        <v>187</v>
      </c>
      <c r="C73" s="61" t="s">
        <v>98</v>
      </c>
      <c r="D73" s="61">
        <v>1</v>
      </c>
      <c r="E73" s="61">
        <v>1600</v>
      </c>
      <c r="F73" s="62">
        <v>0.97299999999999998</v>
      </c>
      <c r="G73" s="4">
        <f t="shared" si="24"/>
        <v>18681.599999999999</v>
      </c>
      <c r="H73" s="61">
        <v>188</v>
      </c>
      <c r="I73" s="61">
        <v>0.67949999999999999</v>
      </c>
      <c r="J73" s="61">
        <v>126</v>
      </c>
      <c r="K73" s="61">
        <v>352</v>
      </c>
      <c r="L73">
        <f t="shared" si="25"/>
        <v>226</v>
      </c>
      <c r="M73">
        <f t="shared" si="26"/>
        <v>62</v>
      </c>
      <c r="N73">
        <f t="shared" si="27"/>
        <v>0.3194690265486726</v>
      </c>
      <c r="O73" s="61">
        <v>0.67949999999999999</v>
      </c>
      <c r="U73" s="61">
        <v>126</v>
      </c>
      <c r="V73">
        <f t="shared" si="28"/>
        <v>282.5</v>
      </c>
      <c r="W73">
        <f t="shared" si="29"/>
        <v>97.75</v>
      </c>
      <c r="X73">
        <f t="shared" si="30"/>
        <v>-178.48117260550922</v>
      </c>
      <c r="Y73">
        <f t="shared" si="31"/>
        <v>200.69108541824613</v>
      </c>
      <c r="Z73">
        <f t="shared" si="32"/>
        <v>200.69108541824613</v>
      </c>
      <c r="AA73">
        <f t="shared" si="33"/>
        <v>0.36439322271945535</v>
      </c>
      <c r="AB73">
        <f t="shared" si="34"/>
        <v>0.56221920353982302</v>
      </c>
      <c r="AC73">
        <f t="shared" si="35"/>
        <v>41183.819503506958</v>
      </c>
      <c r="AD73" s="12">
        <f t="shared" si="36"/>
        <v>28828.673652454869</v>
      </c>
      <c r="AE73" s="4">
        <f t="shared" si="37"/>
        <v>18681.599999999999</v>
      </c>
      <c r="AF73">
        <f t="shared" si="38"/>
        <v>10147.07365245487</v>
      </c>
      <c r="AH73">
        <f t="shared" si="39"/>
        <v>6840.3336430678464</v>
      </c>
      <c r="AI73" s="65">
        <f t="shared" si="40"/>
        <v>-40440.333643067846</v>
      </c>
      <c r="AJ73" s="66">
        <f t="shared" si="41"/>
        <v>-16440.333643067846</v>
      </c>
      <c r="AK73" s="23">
        <f t="shared" si="42"/>
        <v>-16440.333643067846</v>
      </c>
      <c r="AL73" s="23">
        <f t="shared" si="43"/>
        <v>-22440.333643067846</v>
      </c>
      <c r="AM73" s="67">
        <f t="shared" si="44"/>
        <v>-30293.259990612976</v>
      </c>
      <c r="AN73" s="68">
        <f t="shared" si="45"/>
        <v>-6293.2599906129763</v>
      </c>
      <c r="AO73" s="23">
        <f t="shared" si="46"/>
        <v>-6293.2599906129763</v>
      </c>
      <c r="AP73" s="23">
        <f t="shared" si="47"/>
        <v>-12293.259990612976</v>
      </c>
    </row>
    <row r="74" spans="1:42">
      <c r="A74" s="61" t="s">
        <v>188</v>
      </c>
      <c r="B74" s="61" t="s">
        <v>187</v>
      </c>
      <c r="C74" s="61" t="s">
        <v>98</v>
      </c>
      <c r="D74" s="61">
        <v>2</v>
      </c>
      <c r="E74" s="61">
        <v>2200</v>
      </c>
      <c r="F74" s="62">
        <v>0.97299999999999998</v>
      </c>
      <c r="G74" s="4">
        <f t="shared" si="24"/>
        <v>25687.200000000001</v>
      </c>
      <c r="H74" s="61">
        <v>274</v>
      </c>
      <c r="I74" s="61">
        <v>0.57809999999999995</v>
      </c>
      <c r="J74" s="61">
        <v>119</v>
      </c>
      <c r="K74" s="61">
        <v>505</v>
      </c>
      <c r="L74">
        <f t="shared" si="25"/>
        <v>386</v>
      </c>
      <c r="M74">
        <f t="shared" si="26"/>
        <v>155</v>
      </c>
      <c r="N74">
        <f t="shared" si="27"/>
        <v>0.42124352331606219</v>
      </c>
      <c r="O74" s="61">
        <v>0.57809999999999995</v>
      </c>
      <c r="U74" s="61">
        <v>119</v>
      </c>
      <c r="V74">
        <f t="shared" si="28"/>
        <v>482.5</v>
      </c>
      <c r="W74">
        <f t="shared" si="29"/>
        <v>70.75</v>
      </c>
      <c r="X74">
        <f t="shared" si="30"/>
        <v>-304.83952489259542</v>
      </c>
      <c r="Y74">
        <f t="shared" si="31"/>
        <v>294.67149987364166</v>
      </c>
      <c r="Z74">
        <f t="shared" si="32"/>
        <v>294.67149987364166</v>
      </c>
      <c r="AA74">
        <f t="shared" si="33"/>
        <v>0.46408601010081174</v>
      </c>
      <c r="AB74">
        <f t="shared" si="34"/>
        <v>0.48332233160621763</v>
      </c>
      <c r="AC74">
        <f t="shared" si="35"/>
        <v>51983.780477542867</v>
      </c>
      <c r="AD74" s="12">
        <f t="shared" si="36"/>
        <v>36388.646334280005</v>
      </c>
      <c r="AE74" s="4">
        <f t="shared" si="37"/>
        <v>25687.200000000001</v>
      </c>
      <c r="AF74">
        <f t="shared" si="38"/>
        <v>10701.446334280005</v>
      </c>
      <c r="AH74">
        <f t="shared" si="39"/>
        <v>5880.4217012089812</v>
      </c>
      <c r="AI74" s="65">
        <f t="shared" si="40"/>
        <v>-39480.421701208979</v>
      </c>
      <c r="AJ74" s="66">
        <f t="shared" si="41"/>
        <v>-15480.421701208981</v>
      </c>
      <c r="AK74" s="23">
        <f t="shared" si="42"/>
        <v>-15480.421701208981</v>
      </c>
      <c r="AL74" s="23">
        <f t="shared" si="43"/>
        <v>-21480.421701208979</v>
      </c>
      <c r="AM74" s="67">
        <f t="shared" si="44"/>
        <v>-28778.975366928975</v>
      </c>
      <c r="AN74" s="68">
        <f t="shared" si="45"/>
        <v>-4778.9753669289767</v>
      </c>
      <c r="AO74" s="23">
        <f t="shared" si="46"/>
        <v>-4778.9753669289767</v>
      </c>
      <c r="AP74" s="23">
        <f t="shared" si="47"/>
        <v>-10778.975366928975</v>
      </c>
    </row>
    <row r="75" spans="1:42">
      <c r="A75" s="61" t="s">
        <v>189</v>
      </c>
      <c r="B75" s="61" t="s">
        <v>187</v>
      </c>
      <c r="C75" s="61" t="s">
        <v>107</v>
      </c>
      <c r="D75" s="61">
        <v>1</v>
      </c>
      <c r="E75" s="61">
        <v>1500</v>
      </c>
      <c r="F75" s="62">
        <v>0.97299999999999998</v>
      </c>
      <c r="G75" s="4">
        <f t="shared" si="24"/>
        <v>17514</v>
      </c>
      <c r="H75" s="61">
        <v>860</v>
      </c>
      <c r="I75" s="61">
        <v>0.41099999999999998</v>
      </c>
      <c r="J75" s="61">
        <v>486</v>
      </c>
      <c r="K75" s="61">
        <v>1215</v>
      </c>
      <c r="L75">
        <f t="shared" si="25"/>
        <v>729</v>
      </c>
      <c r="M75">
        <f t="shared" si="26"/>
        <v>374</v>
      </c>
      <c r="N75">
        <f t="shared" si="27"/>
        <v>0.51042524005486978</v>
      </c>
      <c r="O75" s="61">
        <v>0.41099999999999998</v>
      </c>
      <c r="U75" s="61">
        <v>486</v>
      </c>
      <c r="V75">
        <f t="shared" si="28"/>
        <v>911.25</v>
      </c>
      <c r="W75">
        <f t="shared" si="29"/>
        <v>394.875</v>
      </c>
      <c r="X75">
        <f t="shared" si="30"/>
        <v>-575.72024260803641</v>
      </c>
      <c r="Y75">
        <f t="shared" si="31"/>
        <v>687.14513836239576</v>
      </c>
      <c r="Z75">
        <f t="shared" si="32"/>
        <v>687.14513836239576</v>
      </c>
      <c r="AA75">
        <f t="shared" si="33"/>
        <v>0.32073540561031083</v>
      </c>
      <c r="AB75">
        <f t="shared" si="34"/>
        <v>0.59677000000000002</v>
      </c>
      <c r="AC75">
        <f t="shared" si="35"/>
        <v>149674.67554049232</v>
      </c>
      <c r="AD75" s="12">
        <f t="shared" si="36"/>
        <v>104772.27287834462</v>
      </c>
      <c r="AE75" s="4">
        <f t="shared" si="37"/>
        <v>17514</v>
      </c>
      <c r="AF75">
        <f t="shared" si="38"/>
        <v>87258.272878344622</v>
      </c>
      <c r="AH75">
        <f t="shared" si="39"/>
        <v>7260.7016666666668</v>
      </c>
      <c r="AI75" s="65">
        <f t="shared" si="40"/>
        <v>-40860.701666666668</v>
      </c>
      <c r="AJ75" s="66">
        <f t="shared" si="41"/>
        <v>-16860.701666666668</v>
      </c>
      <c r="AK75" s="23">
        <f t="shared" si="42"/>
        <v>-16860.701666666668</v>
      </c>
      <c r="AL75" s="23">
        <f t="shared" si="43"/>
        <v>-22860.701666666668</v>
      </c>
      <c r="AM75" s="67">
        <f t="shared" si="44"/>
        <v>46397.571211677954</v>
      </c>
      <c r="AN75" s="68">
        <f t="shared" si="45"/>
        <v>70397.571211677947</v>
      </c>
      <c r="AO75" s="23">
        <f t="shared" si="46"/>
        <v>70397.571211677947</v>
      </c>
      <c r="AP75" s="23">
        <f t="shared" si="47"/>
        <v>64397.571211677954</v>
      </c>
    </row>
    <row r="76" spans="1:42">
      <c r="A76" s="61" t="s">
        <v>190</v>
      </c>
      <c r="B76" s="61" t="s">
        <v>187</v>
      </c>
      <c r="C76" s="61" t="s">
        <v>107</v>
      </c>
      <c r="D76" s="61">
        <v>2</v>
      </c>
      <c r="E76" s="61">
        <v>2400</v>
      </c>
      <c r="F76" s="62">
        <v>0.97299999999999998</v>
      </c>
      <c r="G76" s="4">
        <f t="shared" si="24"/>
        <v>28022.399999999998</v>
      </c>
      <c r="H76" s="61">
        <v>729</v>
      </c>
      <c r="I76" s="61">
        <v>0.68220000000000003</v>
      </c>
      <c r="J76" s="61">
        <v>516</v>
      </c>
      <c r="K76" s="61">
        <v>1650</v>
      </c>
      <c r="L76">
        <f t="shared" si="25"/>
        <v>1134</v>
      </c>
      <c r="M76">
        <f t="shared" si="26"/>
        <v>213</v>
      </c>
      <c r="N76">
        <f t="shared" si="27"/>
        <v>0.2502645502645503</v>
      </c>
      <c r="O76" s="61">
        <v>0.68220000000000003</v>
      </c>
      <c r="U76" s="61">
        <v>516</v>
      </c>
      <c r="V76">
        <f t="shared" si="28"/>
        <v>1417.5</v>
      </c>
      <c r="W76">
        <f t="shared" si="29"/>
        <v>374.25</v>
      </c>
      <c r="X76">
        <f t="shared" si="30"/>
        <v>-895.56482183472326</v>
      </c>
      <c r="Y76">
        <f t="shared" si="31"/>
        <v>948.8924374526157</v>
      </c>
      <c r="Z76">
        <f t="shared" si="32"/>
        <v>948.8924374526157</v>
      </c>
      <c r="AA76">
        <f t="shared" si="33"/>
        <v>0.40539149026639554</v>
      </c>
      <c r="AB76">
        <f t="shared" si="34"/>
        <v>0.52977317460317463</v>
      </c>
      <c r="AC76">
        <f t="shared" si="35"/>
        <v>183484.68201536904</v>
      </c>
      <c r="AD76" s="12">
        <f t="shared" si="36"/>
        <v>128439.27741075831</v>
      </c>
      <c r="AE76" s="4">
        <f t="shared" si="37"/>
        <v>28022.399999999998</v>
      </c>
      <c r="AF76">
        <f t="shared" si="38"/>
        <v>100416.87741075832</v>
      </c>
      <c r="AH76">
        <f t="shared" si="39"/>
        <v>6445.5736243386255</v>
      </c>
      <c r="AI76" s="65">
        <f t="shared" si="40"/>
        <v>-40045.573624338627</v>
      </c>
      <c r="AJ76" s="66">
        <f t="shared" si="41"/>
        <v>-16045.573624338625</v>
      </c>
      <c r="AK76" s="23">
        <f t="shared" si="42"/>
        <v>-16045.573624338625</v>
      </c>
      <c r="AL76" s="23">
        <f t="shared" si="43"/>
        <v>-22045.573624338627</v>
      </c>
      <c r="AM76" s="67">
        <f t="shared" si="44"/>
        <v>60371.303786419689</v>
      </c>
      <c r="AN76" s="68">
        <f t="shared" si="45"/>
        <v>84371.303786419696</v>
      </c>
      <c r="AO76" s="23">
        <f t="shared" si="46"/>
        <v>84371.303786419696</v>
      </c>
      <c r="AP76" s="23">
        <f t="shared" si="47"/>
        <v>78371.303786419681</v>
      </c>
    </row>
    <row r="77" spans="1:42">
      <c r="A77" s="61" t="s">
        <v>191</v>
      </c>
      <c r="B77" s="61" t="s">
        <v>192</v>
      </c>
      <c r="C77" s="61" t="s">
        <v>98</v>
      </c>
      <c r="D77" s="61">
        <v>1</v>
      </c>
      <c r="E77" s="61">
        <v>1600</v>
      </c>
      <c r="F77" s="62">
        <v>0.97299999999999998</v>
      </c>
      <c r="G77" s="4">
        <f t="shared" si="24"/>
        <v>18681.599999999999</v>
      </c>
      <c r="H77" s="61">
        <v>174</v>
      </c>
      <c r="I77" s="61">
        <v>0.82469999999999999</v>
      </c>
      <c r="J77" s="61">
        <v>160</v>
      </c>
      <c r="K77" s="61">
        <v>321</v>
      </c>
      <c r="L77">
        <f t="shared" si="25"/>
        <v>161</v>
      </c>
      <c r="M77">
        <f t="shared" si="26"/>
        <v>14</v>
      </c>
      <c r="N77">
        <f t="shared" si="27"/>
        <v>0.16956521739130437</v>
      </c>
      <c r="O77" s="61">
        <v>0.82469999999999999</v>
      </c>
      <c r="U77" s="61">
        <v>160</v>
      </c>
      <c r="V77">
        <f t="shared" si="28"/>
        <v>201.25</v>
      </c>
      <c r="W77">
        <f t="shared" si="29"/>
        <v>139.875</v>
      </c>
      <c r="X77">
        <f t="shared" si="30"/>
        <v>-127.14809198888047</v>
      </c>
      <c r="Y77">
        <f t="shared" si="31"/>
        <v>178.08966704574172</v>
      </c>
      <c r="Z77">
        <f t="shared" si="32"/>
        <v>178.08966704574172</v>
      </c>
      <c r="AA77">
        <f t="shared" si="33"/>
        <v>0.18988654432666693</v>
      </c>
      <c r="AB77">
        <f t="shared" si="34"/>
        <v>0.70032378881987578</v>
      </c>
      <c r="AC77">
        <f t="shared" si="35"/>
        <v>45522.95708692757</v>
      </c>
      <c r="AD77" s="12">
        <f t="shared" si="36"/>
        <v>31866.069960849298</v>
      </c>
      <c r="AE77" s="4">
        <f t="shared" si="37"/>
        <v>18681.599999999999</v>
      </c>
      <c r="AF77">
        <f t="shared" si="38"/>
        <v>13184.469960849299</v>
      </c>
      <c r="AH77">
        <f t="shared" si="39"/>
        <v>8520.6060973084896</v>
      </c>
      <c r="AI77" s="65">
        <f t="shared" si="40"/>
        <v>-42120.60609730849</v>
      </c>
      <c r="AJ77" s="66">
        <f t="shared" si="41"/>
        <v>-18120.60609730849</v>
      </c>
      <c r="AK77" s="23">
        <f t="shared" si="42"/>
        <v>-18120.60609730849</v>
      </c>
      <c r="AL77" s="23">
        <f t="shared" si="43"/>
        <v>-24120.60609730849</v>
      </c>
      <c r="AM77" s="67">
        <f t="shared" si="44"/>
        <v>-28936.13613645919</v>
      </c>
      <c r="AN77" s="68">
        <f t="shared" si="45"/>
        <v>-4936.1361364591903</v>
      </c>
      <c r="AO77" s="23">
        <f t="shared" si="46"/>
        <v>-4936.1361364591903</v>
      </c>
      <c r="AP77" s="23">
        <f t="shared" si="47"/>
        <v>-10936.13613645919</v>
      </c>
    </row>
    <row r="78" spans="1:42">
      <c r="A78" s="61" t="s">
        <v>193</v>
      </c>
      <c r="B78" s="61" t="s">
        <v>192</v>
      </c>
      <c r="C78" s="61" t="s">
        <v>98</v>
      </c>
      <c r="D78" s="61">
        <v>2</v>
      </c>
      <c r="E78" s="61">
        <v>1900</v>
      </c>
      <c r="F78" s="62">
        <v>0.97299999999999998</v>
      </c>
      <c r="G78" s="4">
        <f t="shared" si="24"/>
        <v>22184.399999999998</v>
      </c>
      <c r="H78" s="61">
        <v>308</v>
      </c>
      <c r="I78" s="61">
        <v>0.21640000000000001</v>
      </c>
      <c r="J78" s="61">
        <v>168</v>
      </c>
      <c r="K78" s="61">
        <v>364</v>
      </c>
      <c r="L78">
        <f t="shared" si="25"/>
        <v>196</v>
      </c>
      <c r="M78">
        <f t="shared" si="26"/>
        <v>140</v>
      </c>
      <c r="N78">
        <f t="shared" si="27"/>
        <v>0.67142857142857149</v>
      </c>
      <c r="O78" s="61">
        <v>0.21640000000000001</v>
      </c>
      <c r="U78" s="61">
        <v>168</v>
      </c>
      <c r="V78">
        <f t="shared" si="28"/>
        <v>245</v>
      </c>
      <c r="W78">
        <f t="shared" si="29"/>
        <v>143.5</v>
      </c>
      <c r="X78">
        <f t="shared" si="30"/>
        <v>-154.78898155168056</v>
      </c>
      <c r="Y78">
        <f t="shared" si="31"/>
        <v>203.41350770785948</v>
      </c>
      <c r="Z78">
        <f t="shared" si="32"/>
        <v>203.41350770785948</v>
      </c>
      <c r="AA78">
        <f t="shared" si="33"/>
        <v>0.24454492941983461</v>
      </c>
      <c r="AB78">
        <f t="shared" si="34"/>
        <v>0.65706714285714285</v>
      </c>
      <c r="AC78">
        <f t="shared" si="35"/>
        <v>48784.561299775713</v>
      </c>
      <c r="AD78" s="12">
        <f t="shared" si="36"/>
        <v>34149.192909842997</v>
      </c>
      <c r="AE78" s="4">
        <f t="shared" si="37"/>
        <v>22184.399999999998</v>
      </c>
      <c r="AF78">
        <f t="shared" si="38"/>
        <v>11964.792909843</v>
      </c>
      <c r="AH78">
        <f t="shared" si="39"/>
        <v>7994.3169047619049</v>
      </c>
      <c r="AI78" s="65">
        <f t="shared" si="40"/>
        <v>-41594.316904761901</v>
      </c>
      <c r="AJ78" s="66">
        <f t="shared" si="41"/>
        <v>-17594.316904761905</v>
      </c>
      <c r="AK78" s="23">
        <f t="shared" si="42"/>
        <v>-17594.316904761905</v>
      </c>
      <c r="AL78" s="23">
        <f t="shared" si="43"/>
        <v>-23594.316904761905</v>
      </c>
      <c r="AM78" s="67">
        <f t="shared" si="44"/>
        <v>-29629.523994918902</v>
      </c>
      <c r="AN78" s="68">
        <f t="shared" si="45"/>
        <v>-5629.5239949189054</v>
      </c>
      <c r="AO78" s="23">
        <f t="shared" si="46"/>
        <v>-5629.5239949189054</v>
      </c>
      <c r="AP78" s="23">
        <f t="shared" si="47"/>
        <v>-11629.523994918905</v>
      </c>
    </row>
    <row r="79" spans="1:42">
      <c r="A79" s="61" t="s">
        <v>194</v>
      </c>
      <c r="B79" s="61" t="s">
        <v>192</v>
      </c>
      <c r="C79" s="61" t="s">
        <v>107</v>
      </c>
      <c r="D79" s="61">
        <v>1</v>
      </c>
      <c r="E79" s="61">
        <v>1400</v>
      </c>
      <c r="F79" s="62">
        <v>0.97299999999999998</v>
      </c>
      <c r="G79" s="4">
        <f t="shared" si="24"/>
        <v>16346.4</v>
      </c>
      <c r="H79" s="61">
        <v>308</v>
      </c>
      <c r="I79" s="61">
        <v>0.6</v>
      </c>
      <c r="J79" s="61">
        <v>226</v>
      </c>
      <c r="K79" s="61">
        <v>368</v>
      </c>
      <c r="L79">
        <f t="shared" si="25"/>
        <v>142</v>
      </c>
      <c r="M79">
        <f t="shared" si="26"/>
        <v>82</v>
      </c>
      <c r="N79">
        <f t="shared" si="27"/>
        <v>0.56197183098591552</v>
      </c>
      <c r="O79" s="61">
        <v>0.6</v>
      </c>
      <c r="U79" s="61">
        <v>226</v>
      </c>
      <c r="V79">
        <f t="shared" si="28"/>
        <v>177.5</v>
      </c>
      <c r="W79">
        <f t="shared" si="29"/>
        <v>208.25</v>
      </c>
      <c r="X79">
        <f t="shared" si="30"/>
        <v>-112.14303765478898</v>
      </c>
      <c r="Y79">
        <f t="shared" si="31"/>
        <v>199.5138678291635</v>
      </c>
      <c r="Z79">
        <f t="shared" si="32"/>
        <v>226</v>
      </c>
      <c r="AA79">
        <f t="shared" si="33"/>
        <v>0.1</v>
      </c>
      <c r="AB79">
        <f t="shared" si="34"/>
        <v>0.77146000000000003</v>
      </c>
      <c r="AC79">
        <f t="shared" si="35"/>
        <v>63637.735400000005</v>
      </c>
      <c r="AD79" s="12">
        <f t="shared" si="36"/>
        <v>44546.414779999999</v>
      </c>
      <c r="AE79" s="4">
        <f t="shared" si="37"/>
        <v>16346.4</v>
      </c>
      <c r="AF79">
        <f t="shared" si="38"/>
        <v>28200.014779999998</v>
      </c>
      <c r="AH79">
        <f t="shared" si="39"/>
        <v>9386.0966666666664</v>
      </c>
      <c r="AI79" s="65">
        <f t="shared" si="40"/>
        <v>-42986.096666666665</v>
      </c>
      <c r="AJ79" s="66">
        <f t="shared" si="41"/>
        <v>-18986.096666666665</v>
      </c>
      <c r="AK79" s="23">
        <f t="shared" si="42"/>
        <v>-18986.096666666665</v>
      </c>
      <c r="AL79" s="23">
        <f t="shared" si="43"/>
        <v>-24986.096666666665</v>
      </c>
      <c r="AM79" s="67">
        <f t="shared" si="44"/>
        <v>-14786.081886666667</v>
      </c>
      <c r="AN79" s="68">
        <f t="shared" si="45"/>
        <v>9213.9181133333332</v>
      </c>
      <c r="AO79" s="23">
        <f t="shared" si="46"/>
        <v>9213.9181133333332</v>
      </c>
      <c r="AP79" s="23">
        <f t="shared" si="47"/>
        <v>3213.9181133333332</v>
      </c>
    </row>
    <row r="80" spans="1:42">
      <c r="A80" s="61" t="s">
        <v>195</v>
      </c>
      <c r="B80" s="61" t="s">
        <v>192</v>
      </c>
      <c r="C80" s="61" t="s">
        <v>107</v>
      </c>
      <c r="D80" s="61">
        <v>2</v>
      </c>
      <c r="E80" s="61">
        <v>2000</v>
      </c>
      <c r="F80" s="62">
        <v>0.97299999999999998</v>
      </c>
      <c r="G80" s="4">
        <f t="shared" si="24"/>
        <v>23352</v>
      </c>
      <c r="H80" s="61">
        <v>342</v>
      </c>
      <c r="I80" s="61">
        <v>0.39179999999999998</v>
      </c>
      <c r="J80" s="61">
        <v>285</v>
      </c>
      <c r="K80" s="61">
        <v>428</v>
      </c>
      <c r="L80">
        <f t="shared" si="25"/>
        <v>143</v>
      </c>
      <c r="M80">
        <f t="shared" si="26"/>
        <v>57</v>
      </c>
      <c r="N80">
        <f t="shared" si="27"/>
        <v>0.4188811188811189</v>
      </c>
      <c r="O80" s="61">
        <v>0.39179999999999998</v>
      </c>
      <c r="U80" s="61">
        <v>285</v>
      </c>
      <c r="V80">
        <f t="shared" si="28"/>
        <v>178.75</v>
      </c>
      <c r="W80">
        <f t="shared" si="29"/>
        <v>267.125</v>
      </c>
      <c r="X80">
        <f t="shared" si="30"/>
        <v>-112.93277735658327</v>
      </c>
      <c r="Y80">
        <f t="shared" si="31"/>
        <v>229.62312041950972</v>
      </c>
      <c r="Z80">
        <f t="shared" si="32"/>
        <v>285</v>
      </c>
      <c r="AA80">
        <f t="shared" si="33"/>
        <v>0.1</v>
      </c>
      <c r="AB80">
        <f t="shared" si="34"/>
        <v>0.77146000000000003</v>
      </c>
      <c r="AC80">
        <f t="shared" si="35"/>
        <v>80251.126500000013</v>
      </c>
      <c r="AD80" s="12">
        <f t="shared" si="36"/>
        <v>56175.788550000005</v>
      </c>
      <c r="AE80" s="4">
        <f t="shared" si="37"/>
        <v>23352</v>
      </c>
      <c r="AF80">
        <f t="shared" si="38"/>
        <v>32823.788550000005</v>
      </c>
      <c r="AH80">
        <f t="shared" si="39"/>
        <v>9386.0966666666664</v>
      </c>
      <c r="AI80" s="65">
        <f t="shared" si="40"/>
        <v>-42986.096666666665</v>
      </c>
      <c r="AJ80" s="66">
        <f t="shared" si="41"/>
        <v>-18986.096666666665</v>
      </c>
      <c r="AK80" s="23">
        <f t="shared" si="42"/>
        <v>-18986.096666666665</v>
      </c>
      <c r="AL80" s="23">
        <f t="shared" si="43"/>
        <v>-24986.096666666665</v>
      </c>
      <c r="AM80" s="67">
        <f t="shared" si="44"/>
        <v>-10162.30811666666</v>
      </c>
      <c r="AN80" s="68">
        <f t="shared" si="45"/>
        <v>13837.69188333334</v>
      </c>
      <c r="AO80" s="23">
        <f t="shared" si="46"/>
        <v>13837.69188333334</v>
      </c>
      <c r="AP80" s="23">
        <f t="shared" si="47"/>
        <v>7837.6918833333402</v>
      </c>
    </row>
    <row r="81" spans="1:42">
      <c r="A81" s="61" t="s">
        <v>196</v>
      </c>
      <c r="B81" s="61" t="s">
        <v>197</v>
      </c>
      <c r="C81" s="61" t="s">
        <v>98</v>
      </c>
      <c r="D81" s="61">
        <v>1</v>
      </c>
      <c r="E81" s="61">
        <v>1000</v>
      </c>
      <c r="F81" s="62">
        <v>0.97299999999999998</v>
      </c>
      <c r="G81" s="4">
        <f t="shared" si="24"/>
        <v>11676</v>
      </c>
      <c r="H81" s="61">
        <v>229</v>
      </c>
      <c r="I81" s="61">
        <v>0.58899999999999997</v>
      </c>
      <c r="J81" s="61">
        <v>91</v>
      </c>
      <c r="K81" s="61">
        <v>342</v>
      </c>
      <c r="L81">
        <f t="shared" si="25"/>
        <v>251</v>
      </c>
      <c r="M81">
        <f t="shared" si="26"/>
        <v>138</v>
      </c>
      <c r="N81">
        <f t="shared" si="27"/>
        <v>0.53984063745019917</v>
      </c>
      <c r="O81" s="61">
        <v>0.58899999999999997</v>
      </c>
      <c r="U81" s="61">
        <v>91</v>
      </c>
      <c r="V81">
        <f t="shared" si="28"/>
        <v>313.75</v>
      </c>
      <c r="W81">
        <f t="shared" si="29"/>
        <v>59.625</v>
      </c>
      <c r="X81">
        <f t="shared" si="30"/>
        <v>-198.22466515036643</v>
      </c>
      <c r="Y81">
        <f t="shared" si="31"/>
        <v>198.42240017690168</v>
      </c>
      <c r="Z81">
        <f t="shared" si="32"/>
        <v>198.42240017690168</v>
      </c>
      <c r="AA81">
        <f t="shared" si="33"/>
        <v>0.44238215195825237</v>
      </c>
      <c r="AB81">
        <f t="shared" si="34"/>
        <v>0.50049876494023904</v>
      </c>
      <c r="AC81">
        <f t="shared" si="35"/>
        <v>36248.210672131259</v>
      </c>
      <c r="AD81" s="12">
        <f t="shared" si="36"/>
        <v>25373.747470491879</v>
      </c>
      <c r="AE81" s="4">
        <f t="shared" si="37"/>
        <v>11676</v>
      </c>
      <c r="AF81">
        <f t="shared" si="38"/>
        <v>13697.747470491879</v>
      </c>
      <c r="AH81">
        <f t="shared" si="39"/>
        <v>6089.4016401062418</v>
      </c>
      <c r="AI81" s="65">
        <f t="shared" si="40"/>
        <v>-39689.40164010624</v>
      </c>
      <c r="AJ81" s="66">
        <f t="shared" si="41"/>
        <v>-15689.401640106242</v>
      </c>
      <c r="AK81" s="23">
        <f t="shared" si="42"/>
        <v>-15689.401640106242</v>
      </c>
      <c r="AL81" s="23">
        <f t="shared" si="43"/>
        <v>-21689.40164010624</v>
      </c>
      <c r="AM81" s="67">
        <f t="shared" si="44"/>
        <v>-25991.654169614361</v>
      </c>
      <c r="AN81" s="68">
        <f t="shared" si="45"/>
        <v>-1991.6541696143631</v>
      </c>
      <c r="AO81" s="23">
        <f t="shared" si="46"/>
        <v>-1991.6541696143631</v>
      </c>
      <c r="AP81" s="23">
        <f t="shared" si="47"/>
        <v>-7991.6541696143613</v>
      </c>
    </row>
    <row r="82" spans="1:42">
      <c r="A82" s="61" t="s">
        <v>198</v>
      </c>
      <c r="B82" s="61" t="s">
        <v>199</v>
      </c>
      <c r="C82" s="61" t="s">
        <v>98</v>
      </c>
      <c r="D82" s="61">
        <v>2</v>
      </c>
      <c r="E82" s="61">
        <v>2500</v>
      </c>
      <c r="F82" s="62">
        <v>0.97299999999999998</v>
      </c>
      <c r="G82" s="4">
        <f t="shared" si="24"/>
        <v>29190</v>
      </c>
      <c r="H82" s="61">
        <v>392</v>
      </c>
      <c r="I82" s="61">
        <v>0.29320000000000002</v>
      </c>
      <c r="J82" s="61">
        <v>173</v>
      </c>
      <c r="K82" s="61">
        <v>581</v>
      </c>
      <c r="L82">
        <f t="shared" si="25"/>
        <v>408</v>
      </c>
      <c r="M82">
        <f t="shared" si="26"/>
        <v>219</v>
      </c>
      <c r="N82">
        <f t="shared" si="27"/>
        <v>0.52941176470588236</v>
      </c>
      <c r="O82" s="61">
        <v>0.29320000000000002</v>
      </c>
      <c r="U82" s="61">
        <v>173</v>
      </c>
      <c r="V82">
        <f t="shared" si="28"/>
        <v>510</v>
      </c>
      <c r="W82">
        <f t="shared" si="29"/>
        <v>122</v>
      </c>
      <c r="X82">
        <f t="shared" si="30"/>
        <v>-322.21379833206976</v>
      </c>
      <c r="Y82">
        <f t="shared" si="31"/>
        <v>335.07505686125853</v>
      </c>
      <c r="Z82">
        <f t="shared" si="32"/>
        <v>335.07505686125853</v>
      </c>
      <c r="AA82">
        <f t="shared" si="33"/>
        <v>0.41779422913972258</v>
      </c>
      <c r="AB82">
        <f t="shared" si="34"/>
        <v>0.51995764705882364</v>
      </c>
      <c r="AC82">
        <f t="shared" si="35"/>
        <v>63592.065926093761</v>
      </c>
      <c r="AD82" s="12">
        <f t="shared" si="36"/>
        <v>44514.446148265633</v>
      </c>
      <c r="AE82" s="4">
        <f t="shared" si="37"/>
        <v>29190</v>
      </c>
      <c r="AF82">
        <f t="shared" si="38"/>
        <v>15324.446148265633</v>
      </c>
      <c r="AH82">
        <f t="shared" si="39"/>
        <v>6326.1513725490213</v>
      </c>
      <c r="AI82" s="65">
        <f t="shared" si="40"/>
        <v>-39926.151372549022</v>
      </c>
      <c r="AJ82" s="66">
        <f t="shared" si="41"/>
        <v>-15926.151372549022</v>
      </c>
      <c r="AK82" s="23">
        <f t="shared" si="42"/>
        <v>-15926.151372549022</v>
      </c>
      <c r="AL82" s="23">
        <f t="shared" si="43"/>
        <v>-21926.151372549022</v>
      </c>
      <c r="AM82" s="67">
        <f t="shared" si="44"/>
        <v>-24601.705224283389</v>
      </c>
      <c r="AN82" s="68">
        <f t="shared" si="45"/>
        <v>-601.70522428338882</v>
      </c>
      <c r="AO82" s="23">
        <f t="shared" si="46"/>
        <v>-601.70522428338882</v>
      </c>
      <c r="AP82" s="23">
        <f t="shared" si="47"/>
        <v>-6601.7052242833888</v>
      </c>
    </row>
    <row r="83" spans="1:42">
      <c r="A83" s="61" t="s">
        <v>200</v>
      </c>
      <c r="B83" s="61" t="s">
        <v>197</v>
      </c>
      <c r="C83" s="61" t="s">
        <v>98</v>
      </c>
      <c r="D83" s="61">
        <v>2</v>
      </c>
      <c r="E83" s="61">
        <v>1400</v>
      </c>
      <c r="F83" s="62">
        <v>0.97299999999999998</v>
      </c>
      <c r="G83" s="4">
        <f t="shared" si="24"/>
        <v>16346.4</v>
      </c>
      <c r="H83" s="61">
        <v>322</v>
      </c>
      <c r="I83" s="61">
        <v>0.2712</v>
      </c>
      <c r="J83" s="61">
        <v>168</v>
      </c>
      <c r="K83" s="61">
        <v>392</v>
      </c>
      <c r="L83">
        <f t="shared" si="25"/>
        <v>224</v>
      </c>
      <c r="M83">
        <f t="shared" si="26"/>
        <v>154</v>
      </c>
      <c r="N83">
        <f t="shared" si="27"/>
        <v>0.65</v>
      </c>
      <c r="O83" s="61">
        <v>0.2712</v>
      </c>
      <c r="U83" s="61">
        <v>168</v>
      </c>
      <c r="V83">
        <f t="shared" si="28"/>
        <v>280</v>
      </c>
      <c r="W83">
        <f t="shared" si="29"/>
        <v>140</v>
      </c>
      <c r="X83">
        <f t="shared" si="30"/>
        <v>-176.90169320192064</v>
      </c>
      <c r="Y83">
        <f t="shared" si="31"/>
        <v>220.47258023755367</v>
      </c>
      <c r="Z83">
        <f t="shared" si="32"/>
        <v>220.47258023755367</v>
      </c>
      <c r="AA83">
        <f t="shared" si="33"/>
        <v>0.28740207227697739</v>
      </c>
      <c r="AB83">
        <f t="shared" si="34"/>
        <v>0.62315000000000009</v>
      </c>
      <c r="AC83">
        <f t="shared" si="35"/>
        <v>50146.433256886528</v>
      </c>
      <c r="AD83" s="12">
        <f t="shared" si="36"/>
        <v>35102.503279820565</v>
      </c>
      <c r="AE83" s="4">
        <f t="shared" si="37"/>
        <v>16346.4</v>
      </c>
      <c r="AF83">
        <f t="shared" si="38"/>
        <v>18756.103279820563</v>
      </c>
      <c r="AH83">
        <f t="shared" si="39"/>
        <v>7581.6583333333338</v>
      </c>
      <c r="AI83" s="65">
        <f t="shared" si="40"/>
        <v>-41181.658333333333</v>
      </c>
      <c r="AJ83" s="66">
        <f t="shared" si="41"/>
        <v>-17181.658333333333</v>
      </c>
      <c r="AK83" s="23">
        <f t="shared" si="42"/>
        <v>-17181.658333333333</v>
      </c>
      <c r="AL83" s="23">
        <f t="shared" si="43"/>
        <v>-23181.658333333333</v>
      </c>
      <c r="AM83" s="67">
        <f t="shared" si="44"/>
        <v>-22425.55505351277</v>
      </c>
      <c r="AN83" s="68">
        <f t="shared" si="45"/>
        <v>1574.4449464872305</v>
      </c>
      <c r="AO83" s="23">
        <f t="shared" si="46"/>
        <v>1574.4449464872305</v>
      </c>
      <c r="AP83" s="23">
        <f t="shared" si="47"/>
        <v>-4425.5550535127695</v>
      </c>
    </row>
    <row r="84" spans="1:42">
      <c r="A84" s="61" t="s">
        <v>201</v>
      </c>
      <c r="B84" s="61" t="s">
        <v>197</v>
      </c>
      <c r="C84" s="61" t="s">
        <v>107</v>
      </c>
      <c r="D84" s="61">
        <v>1</v>
      </c>
      <c r="E84" s="61">
        <v>1300</v>
      </c>
      <c r="F84" s="62">
        <v>0.97299999999999998</v>
      </c>
      <c r="G84" s="4">
        <f t="shared" si="24"/>
        <v>15178.8</v>
      </c>
      <c r="H84" s="61">
        <v>257</v>
      </c>
      <c r="I84" s="61">
        <v>0.55069999999999997</v>
      </c>
      <c r="J84" s="61">
        <v>155</v>
      </c>
      <c r="K84" s="61">
        <v>494</v>
      </c>
      <c r="L84">
        <f t="shared" si="25"/>
        <v>339</v>
      </c>
      <c r="M84">
        <f t="shared" si="26"/>
        <v>102</v>
      </c>
      <c r="N84">
        <f t="shared" si="27"/>
        <v>0.34070796460176994</v>
      </c>
      <c r="O84" s="61">
        <v>0.55069999999999997</v>
      </c>
      <c r="U84" s="61">
        <v>155</v>
      </c>
      <c r="V84">
        <f t="shared" si="28"/>
        <v>423.75</v>
      </c>
      <c r="W84">
        <f t="shared" si="29"/>
        <v>112.625</v>
      </c>
      <c r="X84">
        <f t="shared" si="30"/>
        <v>-267.72175890826384</v>
      </c>
      <c r="Y84">
        <f t="shared" si="31"/>
        <v>284.03662812736923</v>
      </c>
      <c r="Z84">
        <f t="shared" si="32"/>
        <v>284.03662812736923</v>
      </c>
      <c r="AA84">
        <f t="shared" si="33"/>
        <v>0.40451121681975039</v>
      </c>
      <c r="AB84">
        <f t="shared" si="34"/>
        <v>0.53046982300884959</v>
      </c>
      <c r="AC84">
        <f t="shared" si="35"/>
        <v>54995.593845525938</v>
      </c>
      <c r="AD84" s="12">
        <f t="shared" si="36"/>
        <v>38496.915691868155</v>
      </c>
      <c r="AE84" s="4">
        <f t="shared" si="37"/>
        <v>15178.8</v>
      </c>
      <c r="AF84">
        <f t="shared" si="38"/>
        <v>23318.115691868155</v>
      </c>
      <c r="AH84">
        <f t="shared" si="39"/>
        <v>6454.0495132743372</v>
      </c>
      <c r="AI84" s="65">
        <f t="shared" si="40"/>
        <v>-40054.049513274338</v>
      </c>
      <c r="AJ84" s="66">
        <f t="shared" si="41"/>
        <v>-16054.049513274338</v>
      </c>
      <c r="AK84" s="23">
        <f t="shared" si="42"/>
        <v>-16054.049513274338</v>
      </c>
      <c r="AL84" s="23">
        <f t="shared" si="43"/>
        <v>-22054.049513274338</v>
      </c>
      <c r="AM84" s="67">
        <f t="shared" si="44"/>
        <v>-16735.933821406183</v>
      </c>
      <c r="AN84" s="68">
        <f t="shared" si="45"/>
        <v>7264.0661785938173</v>
      </c>
      <c r="AO84" s="23">
        <f t="shared" si="46"/>
        <v>7264.0661785938173</v>
      </c>
      <c r="AP84" s="23">
        <f t="shared" si="47"/>
        <v>1264.0661785938173</v>
      </c>
    </row>
    <row r="85" spans="1:42">
      <c r="A85" s="61" t="s">
        <v>202</v>
      </c>
      <c r="B85" s="61" t="s">
        <v>197</v>
      </c>
      <c r="C85" s="61" t="s">
        <v>107</v>
      </c>
      <c r="D85" s="61">
        <v>2</v>
      </c>
      <c r="E85" s="61">
        <v>1800</v>
      </c>
      <c r="F85" s="62">
        <v>0.97299999999999998</v>
      </c>
      <c r="G85" s="4">
        <f t="shared" si="24"/>
        <v>21016.799999999999</v>
      </c>
      <c r="H85" s="61">
        <v>286</v>
      </c>
      <c r="I85" s="61">
        <v>0.4521</v>
      </c>
      <c r="J85" s="61">
        <v>151</v>
      </c>
      <c r="K85" s="61">
        <v>391</v>
      </c>
      <c r="L85">
        <f t="shared" si="25"/>
        <v>240</v>
      </c>
      <c r="M85">
        <f t="shared" si="26"/>
        <v>135</v>
      </c>
      <c r="N85">
        <f t="shared" si="27"/>
        <v>0.55000000000000004</v>
      </c>
      <c r="O85" s="61">
        <v>0.4521</v>
      </c>
      <c r="U85" s="61">
        <v>151</v>
      </c>
      <c r="V85">
        <f t="shared" si="28"/>
        <v>300</v>
      </c>
      <c r="W85">
        <f t="shared" si="29"/>
        <v>121</v>
      </c>
      <c r="X85">
        <f t="shared" si="30"/>
        <v>-189.53752843062927</v>
      </c>
      <c r="Y85">
        <f t="shared" si="31"/>
        <v>221.72062168309327</v>
      </c>
      <c r="Z85">
        <f t="shared" si="32"/>
        <v>221.72062168309327</v>
      </c>
      <c r="AA85">
        <f t="shared" si="33"/>
        <v>0.3357354056103109</v>
      </c>
      <c r="AB85">
        <f t="shared" si="34"/>
        <v>0.58489900000000006</v>
      </c>
      <c r="AC85">
        <f t="shared" si="35"/>
        <v>47334.722014164152</v>
      </c>
      <c r="AD85" s="12">
        <f t="shared" si="36"/>
        <v>33134.305409914901</v>
      </c>
      <c r="AE85" s="4">
        <f t="shared" si="37"/>
        <v>21016.799999999999</v>
      </c>
      <c r="AF85">
        <f t="shared" si="38"/>
        <v>12117.505409914902</v>
      </c>
      <c r="AH85">
        <f t="shared" si="39"/>
        <v>7116.2711666666683</v>
      </c>
      <c r="AI85" s="65">
        <f t="shared" si="40"/>
        <v>-40716.271166666666</v>
      </c>
      <c r="AJ85" s="66">
        <f t="shared" si="41"/>
        <v>-16716.271166666669</v>
      </c>
      <c r="AK85" s="23">
        <f t="shared" si="42"/>
        <v>-16716.271166666669</v>
      </c>
      <c r="AL85" s="23">
        <f t="shared" si="43"/>
        <v>-22716.271166666669</v>
      </c>
      <c r="AM85" s="67">
        <f t="shared" si="44"/>
        <v>-28598.765756751764</v>
      </c>
      <c r="AN85" s="68">
        <f t="shared" si="45"/>
        <v>-4598.7657567517672</v>
      </c>
      <c r="AO85" s="23">
        <f t="shared" si="46"/>
        <v>-4598.7657567517672</v>
      </c>
      <c r="AP85" s="23">
        <f t="shared" si="47"/>
        <v>-10598.765756751767</v>
      </c>
    </row>
    <row r="86" spans="1:42">
      <c r="A86" s="61" t="s">
        <v>203</v>
      </c>
      <c r="B86" s="61" t="s">
        <v>204</v>
      </c>
      <c r="C86" s="61" t="s">
        <v>98</v>
      </c>
      <c r="D86" s="61">
        <v>1</v>
      </c>
      <c r="E86" s="61">
        <v>700</v>
      </c>
      <c r="F86" s="62">
        <v>0.97299999999999998</v>
      </c>
      <c r="G86" s="4">
        <f t="shared" si="24"/>
        <v>8173.2</v>
      </c>
      <c r="H86" s="61">
        <v>180</v>
      </c>
      <c r="I86" s="61">
        <v>0.51780000000000004</v>
      </c>
      <c r="J86" s="61">
        <v>99</v>
      </c>
      <c r="K86" s="61">
        <v>265</v>
      </c>
      <c r="L86">
        <f t="shared" si="25"/>
        <v>166</v>
      </c>
      <c r="M86">
        <f t="shared" si="26"/>
        <v>81</v>
      </c>
      <c r="N86">
        <f t="shared" si="27"/>
        <v>0.49036144578313257</v>
      </c>
      <c r="O86" s="61">
        <v>0.51780000000000004</v>
      </c>
      <c r="U86" s="61">
        <v>99</v>
      </c>
      <c r="V86">
        <f t="shared" si="28"/>
        <v>207.5</v>
      </c>
      <c r="W86">
        <f t="shared" si="29"/>
        <v>78.25</v>
      </c>
      <c r="X86">
        <f t="shared" si="30"/>
        <v>-131.09679049785191</v>
      </c>
      <c r="Y86">
        <f t="shared" si="31"/>
        <v>150.63592999747283</v>
      </c>
      <c r="Z86">
        <f t="shared" si="32"/>
        <v>150.63592999747283</v>
      </c>
      <c r="AA86">
        <f t="shared" si="33"/>
        <v>0.34884785540950763</v>
      </c>
      <c r="AB86">
        <f t="shared" si="34"/>
        <v>0.57452180722891566</v>
      </c>
      <c r="AC86">
        <f t="shared" si="35"/>
        <v>31588.423758551129</v>
      </c>
      <c r="AD86" s="12">
        <f t="shared" si="36"/>
        <v>22111.89663098579</v>
      </c>
      <c r="AE86" s="4">
        <f t="shared" si="37"/>
        <v>8173.2</v>
      </c>
      <c r="AF86">
        <f t="shared" si="38"/>
        <v>13938.696630985789</v>
      </c>
      <c r="AH86">
        <f t="shared" si="39"/>
        <v>6990.015321285141</v>
      </c>
      <c r="AI86" s="65">
        <f t="shared" si="40"/>
        <v>-40590.015321285144</v>
      </c>
      <c r="AJ86" s="66">
        <f t="shared" si="41"/>
        <v>-16590.01532128514</v>
      </c>
      <c r="AK86" s="23">
        <f t="shared" si="42"/>
        <v>-16590.01532128514</v>
      </c>
      <c r="AL86" s="23">
        <f t="shared" si="43"/>
        <v>-22590.01532128514</v>
      </c>
      <c r="AM86" s="67">
        <f t="shared" si="44"/>
        <v>-26651.318690299355</v>
      </c>
      <c r="AN86" s="68">
        <f t="shared" si="45"/>
        <v>-2651.3186902993511</v>
      </c>
      <c r="AO86" s="23">
        <f t="shared" si="46"/>
        <v>-2651.3186902993511</v>
      </c>
      <c r="AP86" s="23">
        <f t="shared" si="47"/>
        <v>-8651.3186902993511</v>
      </c>
    </row>
    <row r="87" spans="1:42">
      <c r="A87" s="61" t="s">
        <v>205</v>
      </c>
      <c r="B87" s="61" t="s">
        <v>204</v>
      </c>
      <c r="C87" s="61" t="s">
        <v>98</v>
      </c>
      <c r="D87" s="61">
        <v>2</v>
      </c>
      <c r="E87" s="61">
        <v>900</v>
      </c>
      <c r="F87" s="62">
        <v>0.97299999999999998</v>
      </c>
      <c r="G87" s="4">
        <f t="shared" si="24"/>
        <v>10508.4</v>
      </c>
      <c r="H87" s="61">
        <v>230</v>
      </c>
      <c r="I87" s="61">
        <v>0.52049999999999996</v>
      </c>
      <c r="J87" s="61">
        <v>154</v>
      </c>
      <c r="K87" s="61">
        <v>286</v>
      </c>
      <c r="L87">
        <f t="shared" si="25"/>
        <v>132</v>
      </c>
      <c r="M87">
        <f t="shared" si="26"/>
        <v>76</v>
      </c>
      <c r="N87">
        <f t="shared" si="27"/>
        <v>0.56060606060606066</v>
      </c>
      <c r="O87" s="61">
        <v>0.52049999999999996</v>
      </c>
      <c r="U87" s="61">
        <v>154</v>
      </c>
      <c r="V87">
        <f t="shared" si="28"/>
        <v>165</v>
      </c>
      <c r="W87">
        <f t="shared" si="29"/>
        <v>137.5</v>
      </c>
      <c r="X87">
        <f t="shared" si="30"/>
        <v>-104.24564063684609</v>
      </c>
      <c r="Y87">
        <f t="shared" si="31"/>
        <v>157.42134192570128</v>
      </c>
      <c r="Z87">
        <f t="shared" si="32"/>
        <v>157.42134192570128</v>
      </c>
      <c r="AA87">
        <f t="shared" si="33"/>
        <v>0.12073540561031082</v>
      </c>
      <c r="AB87">
        <f t="shared" si="34"/>
        <v>0.75505</v>
      </c>
      <c r="AC87">
        <f t="shared" si="35"/>
        <v>43384.259240665277</v>
      </c>
      <c r="AD87" s="12">
        <f t="shared" si="36"/>
        <v>30368.981468465692</v>
      </c>
      <c r="AE87" s="4">
        <f t="shared" si="37"/>
        <v>10508.4</v>
      </c>
      <c r="AF87">
        <f t="shared" si="38"/>
        <v>19860.581468465694</v>
      </c>
      <c r="AH87">
        <f t="shared" si="39"/>
        <v>9186.4416666666675</v>
      </c>
      <c r="AI87" s="65">
        <f t="shared" si="40"/>
        <v>-42786.441666666666</v>
      </c>
      <c r="AJ87" s="66">
        <f t="shared" si="41"/>
        <v>-18786.441666666666</v>
      </c>
      <c r="AK87" s="23">
        <f t="shared" si="42"/>
        <v>-18786.441666666666</v>
      </c>
      <c r="AL87" s="23">
        <f t="shared" si="43"/>
        <v>-24786.441666666666</v>
      </c>
      <c r="AM87" s="67">
        <f t="shared" si="44"/>
        <v>-22925.860198200971</v>
      </c>
      <c r="AN87" s="68">
        <f t="shared" si="45"/>
        <v>1074.1398017990286</v>
      </c>
      <c r="AO87" s="23">
        <f t="shared" si="46"/>
        <v>1074.1398017990286</v>
      </c>
      <c r="AP87" s="23">
        <f t="shared" si="47"/>
        <v>-4925.8601982009714</v>
      </c>
    </row>
    <row r="88" spans="1:42">
      <c r="A88" s="61" t="s">
        <v>206</v>
      </c>
      <c r="B88" s="61" t="s">
        <v>204</v>
      </c>
      <c r="C88" s="61" t="s">
        <v>107</v>
      </c>
      <c r="D88" s="61">
        <v>1</v>
      </c>
      <c r="E88" s="61">
        <v>1000</v>
      </c>
      <c r="F88" s="62">
        <v>0.97299999999999998</v>
      </c>
      <c r="G88" s="4">
        <f t="shared" si="24"/>
        <v>11676</v>
      </c>
      <c r="H88" s="61">
        <v>221</v>
      </c>
      <c r="I88" s="61">
        <v>0.63009999999999999</v>
      </c>
      <c r="J88" s="61">
        <v>190</v>
      </c>
      <c r="K88" s="61">
        <v>462</v>
      </c>
      <c r="L88">
        <f t="shared" si="25"/>
        <v>272</v>
      </c>
      <c r="M88">
        <f t="shared" si="26"/>
        <v>31</v>
      </c>
      <c r="N88">
        <f t="shared" si="27"/>
        <v>0.19117647058823531</v>
      </c>
      <c r="O88" s="61">
        <v>0.63009999999999999</v>
      </c>
      <c r="U88" s="61">
        <v>190</v>
      </c>
      <c r="V88">
        <f t="shared" si="28"/>
        <v>340</v>
      </c>
      <c r="W88">
        <f t="shared" si="29"/>
        <v>156</v>
      </c>
      <c r="X88">
        <f t="shared" si="30"/>
        <v>-214.8091988880465</v>
      </c>
      <c r="Y88">
        <f t="shared" si="31"/>
        <v>260.71670457417235</v>
      </c>
      <c r="Z88">
        <f t="shared" si="32"/>
        <v>260.71670457417235</v>
      </c>
      <c r="AA88">
        <f t="shared" si="33"/>
        <v>0.30799030757109513</v>
      </c>
      <c r="AB88">
        <f t="shared" si="34"/>
        <v>0.60685647058823533</v>
      </c>
      <c r="AC88">
        <f t="shared" si="35"/>
        <v>57749.430993866423</v>
      </c>
      <c r="AD88" s="12">
        <f t="shared" si="36"/>
        <v>40424.601695706493</v>
      </c>
      <c r="AE88" s="4">
        <f t="shared" si="37"/>
        <v>11676</v>
      </c>
      <c r="AF88">
        <f t="shared" si="38"/>
        <v>28748.601695706493</v>
      </c>
      <c r="AH88">
        <f t="shared" si="39"/>
        <v>7383.4203921568633</v>
      </c>
      <c r="AI88" s="65">
        <f t="shared" si="40"/>
        <v>-40983.420392156862</v>
      </c>
      <c r="AJ88" s="66">
        <f t="shared" si="41"/>
        <v>-16983.420392156862</v>
      </c>
      <c r="AK88" s="23">
        <f t="shared" si="42"/>
        <v>-16983.420392156862</v>
      </c>
      <c r="AL88" s="23">
        <f t="shared" si="43"/>
        <v>-22983.420392156862</v>
      </c>
      <c r="AM88" s="67">
        <f t="shared" si="44"/>
        <v>-12234.818696450369</v>
      </c>
      <c r="AN88" s="68">
        <f t="shared" si="45"/>
        <v>11765.181303549631</v>
      </c>
      <c r="AO88" s="23">
        <f t="shared" si="46"/>
        <v>11765.181303549631</v>
      </c>
      <c r="AP88" s="23">
        <f t="shared" si="47"/>
        <v>5765.1813035496307</v>
      </c>
    </row>
    <row r="89" spans="1:42">
      <c r="A89" s="61" t="s">
        <v>207</v>
      </c>
      <c r="B89" s="61" t="s">
        <v>204</v>
      </c>
      <c r="C89" s="61" t="s">
        <v>107</v>
      </c>
      <c r="D89" s="61">
        <v>2</v>
      </c>
      <c r="E89" s="61">
        <v>1200</v>
      </c>
      <c r="F89" s="62">
        <v>0.97299999999999998</v>
      </c>
      <c r="G89" s="4">
        <f t="shared" si="24"/>
        <v>14011.199999999999</v>
      </c>
      <c r="H89" s="61">
        <v>316</v>
      </c>
      <c r="I89" s="61">
        <v>0.36990000000000001</v>
      </c>
      <c r="J89" s="61">
        <v>205</v>
      </c>
      <c r="K89" s="61">
        <v>411</v>
      </c>
      <c r="L89">
        <f t="shared" si="25"/>
        <v>206</v>
      </c>
      <c r="M89">
        <f t="shared" si="26"/>
        <v>111</v>
      </c>
      <c r="N89">
        <f t="shared" si="27"/>
        <v>0.53106796116504851</v>
      </c>
      <c r="O89" s="61">
        <v>0.36990000000000001</v>
      </c>
      <c r="U89" s="61">
        <v>205</v>
      </c>
      <c r="V89">
        <f t="shared" si="28"/>
        <v>257.5</v>
      </c>
      <c r="W89">
        <f t="shared" si="29"/>
        <v>179.25</v>
      </c>
      <c r="X89">
        <f t="shared" si="30"/>
        <v>-162.68637856962346</v>
      </c>
      <c r="Y89">
        <f t="shared" si="31"/>
        <v>228.0060336113217</v>
      </c>
      <c r="Z89">
        <f t="shared" si="32"/>
        <v>228.0060336113217</v>
      </c>
      <c r="AA89">
        <f t="shared" si="33"/>
        <v>0.18934381984979301</v>
      </c>
      <c r="AB89">
        <f t="shared" si="34"/>
        <v>0.70075330097087385</v>
      </c>
      <c r="AC89">
        <f t="shared" si="35"/>
        <v>58318.232953459541</v>
      </c>
      <c r="AD89" s="12">
        <f t="shared" si="36"/>
        <v>40822.763067421678</v>
      </c>
      <c r="AE89" s="4">
        <f t="shared" si="37"/>
        <v>14011.199999999999</v>
      </c>
      <c r="AF89">
        <f t="shared" si="38"/>
        <v>26811.563067421681</v>
      </c>
      <c r="AH89">
        <f t="shared" si="39"/>
        <v>8525.8318284789657</v>
      </c>
      <c r="AI89" s="65">
        <f t="shared" si="40"/>
        <v>-42125.831828478964</v>
      </c>
      <c r="AJ89" s="66">
        <f t="shared" si="41"/>
        <v>-18125.831828478964</v>
      </c>
      <c r="AK89" s="23">
        <f t="shared" si="42"/>
        <v>-18125.831828478964</v>
      </c>
      <c r="AL89" s="23">
        <f t="shared" si="43"/>
        <v>-24125.831828478964</v>
      </c>
      <c r="AM89" s="67">
        <f t="shared" si="44"/>
        <v>-15314.268761057283</v>
      </c>
      <c r="AN89" s="68">
        <f t="shared" si="45"/>
        <v>8685.731238942717</v>
      </c>
      <c r="AO89" s="23">
        <f t="shared" si="46"/>
        <v>8685.731238942717</v>
      </c>
      <c r="AP89" s="23">
        <f t="shared" si="47"/>
        <v>2685.731238942717</v>
      </c>
    </row>
    <row r="90" spans="1:42">
      <c r="A90" s="61" t="s">
        <v>208</v>
      </c>
      <c r="B90" s="61" t="s">
        <v>209</v>
      </c>
      <c r="C90" s="61" t="s">
        <v>98</v>
      </c>
      <c r="D90" s="61">
        <v>1</v>
      </c>
      <c r="E90" s="61">
        <v>700</v>
      </c>
      <c r="F90" s="62">
        <v>0.97299999999999998</v>
      </c>
      <c r="G90" s="4">
        <f t="shared" si="24"/>
        <v>8173.2</v>
      </c>
      <c r="H90" s="61">
        <v>245</v>
      </c>
      <c r="I90" s="61">
        <v>0.56989999999999996</v>
      </c>
      <c r="J90" s="61">
        <v>192</v>
      </c>
      <c r="K90" s="61">
        <v>313</v>
      </c>
      <c r="L90">
        <f t="shared" si="25"/>
        <v>121</v>
      </c>
      <c r="M90">
        <f t="shared" si="26"/>
        <v>53</v>
      </c>
      <c r="N90">
        <f t="shared" si="27"/>
        <v>0.45041322314049592</v>
      </c>
      <c r="O90" s="61">
        <v>0.56989999999999996</v>
      </c>
      <c r="U90" s="61">
        <v>192</v>
      </c>
      <c r="V90">
        <f t="shared" si="28"/>
        <v>151.25</v>
      </c>
      <c r="W90">
        <f t="shared" si="29"/>
        <v>176.875</v>
      </c>
      <c r="X90">
        <f t="shared" si="30"/>
        <v>-95.558503917108922</v>
      </c>
      <c r="Y90">
        <f t="shared" si="31"/>
        <v>169.71956343189285</v>
      </c>
      <c r="Z90">
        <f t="shared" si="32"/>
        <v>192</v>
      </c>
      <c r="AA90">
        <f t="shared" si="33"/>
        <v>0.1</v>
      </c>
      <c r="AB90">
        <f t="shared" si="34"/>
        <v>0.77146000000000003</v>
      </c>
      <c r="AC90">
        <f t="shared" si="35"/>
        <v>54063.916799999999</v>
      </c>
      <c r="AD90" s="12">
        <f t="shared" si="36"/>
        <v>37844.741759999997</v>
      </c>
      <c r="AE90" s="4">
        <f t="shared" si="37"/>
        <v>8173.2</v>
      </c>
      <c r="AF90">
        <f t="shared" si="38"/>
        <v>29671.541759999996</v>
      </c>
      <c r="AH90">
        <f t="shared" si="39"/>
        <v>9386.0966666666664</v>
      </c>
      <c r="AI90" s="65">
        <f t="shared" si="40"/>
        <v>-42986.096666666665</v>
      </c>
      <c r="AJ90" s="66">
        <f t="shared" si="41"/>
        <v>-18986.096666666665</v>
      </c>
      <c r="AK90" s="23">
        <f t="shared" si="42"/>
        <v>-18986.096666666665</v>
      </c>
      <c r="AL90" s="23">
        <f t="shared" si="43"/>
        <v>-24986.096666666665</v>
      </c>
      <c r="AM90" s="67">
        <f t="shared" si="44"/>
        <v>-13314.554906666668</v>
      </c>
      <c r="AN90" s="68">
        <f t="shared" si="45"/>
        <v>10685.445093333332</v>
      </c>
      <c r="AO90" s="23">
        <f t="shared" si="46"/>
        <v>10685.445093333332</v>
      </c>
      <c r="AP90" s="23">
        <f t="shared" si="47"/>
        <v>4685.4450933333319</v>
      </c>
    </row>
    <row r="91" spans="1:42">
      <c r="A91" s="61" t="s">
        <v>210</v>
      </c>
      <c r="B91" s="61" t="s">
        <v>209</v>
      </c>
      <c r="C91" s="61" t="s">
        <v>98</v>
      </c>
      <c r="D91" s="61">
        <v>2</v>
      </c>
      <c r="E91" s="61">
        <v>1000</v>
      </c>
      <c r="F91" s="62">
        <v>0.97299999999999998</v>
      </c>
      <c r="G91" s="4">
        <f t="shared" si="24"/>
        <v>11676</v>
      </c>
      <c r="H91" s="61">
        <v>266</v>
      </c>
      <c r="I91" s="61">
        <v>0.41920000000000002</v>
      </c>
      <c r="J91" s="61">
        <v>192</v>
      </c>
      <c r="K91" s="61">
        <v>357</v>
      </c>
      <c r="L91">
        <f t="shared" si="25"/>
        <v>165</v>
      </c>
      <c r="M91">
        <f t="shared" si="26"/>
        <v>74</v>
      </c>
      <c r="N91">
        <f t="shared" si="27"/>
        <v>0.45878787878787886</v>
      </c>
      <c r="O91" s="61">
        <v>0.41920000000000002</v>
      </c>
      <c r="U91" s="61">
        <v>192</v>
      </c>
      <c r="V91">
        <f t="shared" si="28"/>
        <v>206.25</v>
      </c>
      <c r="W91">
        <f t="shared" si="29"/>
        <v>171.375</v>
      </c>
      <c r="X91">
        <f t="shared" si="30"/>
        <v>-130.30705079605761</v>
      </c>
      <c r="Y91">
        <f t="shared" si="31"/>
        <v>196.52667740712661</v>
      </c>
      <c r="Z91">
        <f t="shared" si="32"/>
        <v>196.52667740712661</v>
      </c>
      <c r="AA91">
        <f t="shared" si="33"/>
        <v>0.12194752682243207</v>
      </c>
      <c r="AB91">
        <f t="shared" si="34"/>
        <v>0.7540907272727273</v>
      </c>
      <c r="AC91">
        <f t="shared" si="35"/>
        <v>54092.614959467959</v>
      </c>
      <c r="AD91" s="12">
        <f t="shared" si="36"/>
        <v>37864.830471627567</v>
      </c>
      <c r="AE91" s="4">
        <f t="shared" si="37"/>
        <v>11676</v>
      </c>
      <c r="AF91">
        <f t="shared" si="38"/>
        <v>26188.830471627567</v>
      </c>
      <c r="AH91">
        <f t="shared" si="39"/>
        <v>9174.7705151515165</v>
      </c>
      <c r="AI91" s="65">
        <f t="shared" si="40"/>
        <v>-42774.770515151518</v>
      </c>
      <c r="AJ91" s="66">
        <f t="shared" si="41"/>
        <v>-18774.770515151518</v>
      </c>
      <c r="AK91" s="23">
        <f t="shared" si="42"/>
        <v>-18774.770515151518</v>
      </c>
      <c r="AL91" s="23">
        <f t="shared" si="43"/>
        <v>-24774.770515151518</v>
      </c>
      <c r="AM91" s="67">
        <f t="shared" si="44"/>
        <v>-16585.940043523951</v>
      </c>
      <c r="AN91" s="68">
        <f t="shared" si="45"/>
        <v>7414.0599564760487</v>
      </c>
      <c r="AO91" s="23">
        <f t="shared" si="46"/>
        <v>7414.0599564760487</v>
      </c>
      <c r="AP91" s="23">
        <f t="shared" si="47"/>
        <v>1414.0599564760487</v>
      </c>
    </row>
    <row r="92" spans="1:42">
      <c r="A92" s="61" t="s">
        <v>211</v>
      </c>
      <c r="B92" s="61" t="s">
        <v>209</v>
      </c>
      <c r="C92" s="61" t="s">
        <v>107</v>
      </c>
      <c r="D92" s="61">
        <v>1</v>
      </c>
      <c r="E92" s="61">
        <v>800</v>
      </c>
      <c r="F92" s="62">
        <v>0.97299999999999998</v>
      </c>
      <c r="G92" s="4">
        <f t="shared" si="24"/>
        <v>9340.7999999999993</v>
      </c>
      <c r="H92" s="61">
        <v>325</v>
      </c>
      <c r="I92" s="61">
        <v>0.45479999999999998</v>
      </c>
      <c r="J92" s="61">
        <v>186</v>
      </c>
      <c r="K92" s="61">
        <v>465</v>
      </c>
      <c r="L92">
        <f t="shared" si="25"/>
        <v>279</v>
      </c>
      <c r="M92">
        <f t="shared" si="26"/>
        <v>139</v>
      </c>
      <c r="N92">
        <f t="shared" si="27"/>
        <v>0.49856630824372761</v>
      </c>
      <c r="O92" s="61">
        <v>0.45479999999999998</v>
      </c>
      <c r="U92" s="61">
        <v>186</v>
      </c>
      <c r="V92">
        <f t="shared" si="28"/>
        <v>348.75</v>
      </c>
      <c r="W92">
        <f t="shared" si="29"/>
        <v>151.125</v>
      </c>
      <c r="X92">
        <f t="shared" si="30"/>
        <v>-220.33737680060653</v>
      </c>
      <c r="Y92">
        <f t="shared" si="31"/>
        <v>262.98147270659592</v>
      </c>
      <c r="Z92">
        <f t="shared" si="32"/>
        <v>262.98147270659592</v>
      </c>
      <c r="AA92">
        <f t="shared" si="33"/>
        <v>0.32073540561031089</v>
      </c>
      <c r="AB92">
        <f t="shared" si="34"/>
        <v>0.59677000000000002</v>
      </c>
      <c r="AC92">
        <f t="shared" si="35"/>
        <v>57282.900515497065</v>
      </c>
      <c r="AD92" s="12">
        <f t="shared" si="36"/>
        <v>40098.030360847944</v>
      </c>
      <c r="AE92" s="4">
        <f t="shared" si="37"/>
        <v>9340.7999999999993</v>
      </c>
      <c r="AF92">
        <f t="shared" si="38"/>
        <v>30757.230360847945</v>
      </c>
      <c r="AH92">
        <f t="shared" si="39"/>
        <v>7260.7016666666668</v>
      </c>
      <c r="AI92" s="65">
        <f t="shared" si="40"/>
        <v>-40860.701666666668</v>
      </c>
      <c r="AJ92" s="66">
        <f t="shared" si="41"/>
        <v>-16860.701666666668</v>
      </c>
      <c r="AK92" s="23">
        <f t="shared" si="42"/>
        <v>-16860.701666666668</v>
      </c>
      <c r="AL92" s="23">
        <f t="shared" si="43"/>
        <v>-22860.701666666668</v>
      </c>
      <c r="AM92" s="67">
        <f t="shared" si="44"/>
        <v>-10103.471305818723</v>
      </c>
      <c r="AN92" s="68">
        <f t="shared" si="45"/>
        <v>13896.528694181277</v>
      </c>
      <c r="AO92" s="23">
        <f t="shared" si="46"/>
        <v>13896.528694181277</v>
      </c>
      <c r="AP92" s="23">
        <f t="shared" si="47"/>
        <v>7896.5286941812774</v>
      </c>
    </row>
    <row r="93" spans="1:42">
      <c r="A93" s="61" t="s">
        <v>212</v>
      </c>
      <c r="B93" s="61" t="s">
        <v>199</v>
      </c>
      <c r="C93" s="61" t="s">
        <v>107</v>
      </c>
      <c r="D93" s="61">
        <v>1</v>
      </c>
      <c r="E93" s="61">
        <v>2500</v>
      </c>
      <c r="F93" s="62">
        <v>0.97299999999999998</v>
      </c>
      <c r="G93" s="4">
        <f t="shared" si="24"/>
        <v>29190</v>
      </c>
      <c r="H93" s="61">
        <v>393</v>
      </c>
      <c r="I93" s="61">
        <v>0.62190000000000001</v>
      </c>
      <c r="J93" s="61">
        <v>189</v>
      </c>
      <c r="K93" s="61">
        <v>588</v>
      </c>
      <c r="L93">
        <f t="shared" si="25"/>
        <v>399</v>
      </c>
      <c r="M93">
        <f t="shared" si="26"/>
        <v>204</v>
      </c>
      <c r="N93">
        <f t="shared" si="27"/>
        <v>0.50902255639097749</v>
      </c>
      <c r="O93" s="61">
        <v>0.62190000000000001</v>
      </c>
      <c r="U93" s="61">
        <v>189</v>
      </c>
      <c r="V93">
        <f t="shared" si="28"/>
        <v>498.75</v>
      </c>
      <c r="W93">
        <f t="shared" si="29"/>
        <v>139.125</v>
      </c>
      <c r="X93">
        <f t="shared" si="30"/>
        <v>-315.10614101592114</v>
      </c>
      <c r="Y93">
        <f t="shared" si="31"/>
        <v>337.59178354814253</v>
      </c>
      <c r="Z93">
        <f t="shared" si="32"/>
        <v>337.59178354814253</v>
      </c>
      <c r="AA93">
        <f t="shared" si="33"/>
        <v>0.3979283880664512</v>
      </c>
      <c r="AB93">
        <f t="shared" si="34"/>
        <v>0.53567947368421054</v>
      </c>
      <c r="AC93">
        <f t="shared" si="35"/>
        <v>66006.960959881762</v>
      </c>
      <c r="AD93" s="12">
        <f t="shared" si="36"/>
        <v>46204.872671917234</v>
      </c>
      <c r="AE93" s="4">
        <f t="shared" si="37"/>
        <v>29190</v>
      </c>
      <c r="AF93">
        <f t="shared" si="38"/>
        <v>17014.872671917234</v>
      </c>
      <c r="AH93">
        <f t="shared" si="39"/>
        <v>6517.4335964912289</v>
      </c>
      <c r="AI93" s="65">
        <f t="shared" si="40"/>
        <v>-40117.433596491232</v>
      </c>
      <c r="AJ93" s="66">
        <f t="shared" si="41"/>
        <v>-16117.433596491228</v>
      </c>
      <c r="AK93" s="23">
        <f t="shared" si="42"/>
        <v>-16117.433596491228</v>
      </c>
      <c r="AL93" s="23">
        <f t="shared" si="43"/>
        <v>-22117.433596491228</v>
      </c>
      <c r="AM93" s="67">
        <f t="shared" si="44"/>
        <v>-23102.560924573998</v>
      </c>
      <c r="AN93" s="68">
        <f t="shared" si="45"/>
        <v>897.43907542600573</v>
      </c>
      <c r="AO93" s="23">
        <f t="shared" si="46"/>
        <v>897.43907542600573</v>
      </c>
      <c r="AP93" s="23">
        <f t="shared" si="47"/>
        <v>-5102.5609245739943</v>
      </c>
    </row>
    <row r="94" spans="1:42">
      <c r="A94" s="61" t="s">
        <v>213</v>
      </c>
      <c r="B94" s="61" t="s">
        <v>209</v>
      </c>
      <c r="C94" s="61" t="s">
        <v>107</v>
      </c>
      <c r="D94" s="61">
        <v>2</v>
      </c>
      <c r="E94" s="61">
        <v>900</v>
      </c>
      <c r="F94" s="62">
        <v>0.97299999999999998</v>
      </c>
      <c r="G94" s="4">
        <f t="shared" si="24"/>
        <v>10508.4</v>
      </c>
      <c r="H94" s="61">
        <v>256</v>
      </c>
      <c r="I94" s="61">
        <v>0.70960000000000001</v>
      </c>
      <c r="J94" s="61">
        <v>209</v>
      </c>
      <c r="K94" s="61">
        <v>358</v>
      </c>
      <c r="L94">
        <f t="shared" si="25"/>
        <v>149</v>
      </c>
      <c r="M94">
        <f t="shared" si="26"/>
        <v>47</v>
      </c>
      <c r="N94">
        <f t="shared" si="27"/>
        <v>0.3523489932885906</v>
      </c>
      <c r="O94" s="61">
        <v>0.70960000000000001</v>
      </c>
      <c r="U94" s="61">
        <v>209</v>
      </c>
      <c r="V94">
        <f t="shared" si="28"/>
        <v>186.25</v>
      </c>
      <c r="W94">
        <f t="shared" si="29"/>
        <v>190.375</v>
      </c>
      <c r="X94">
        <f t="shared" si="30"/>
        <v>-117.67121556734901</v>
      </c>
      <c r="Y94">
        <f t="shared" si="31"/>
        <v>195.27863596158707</v>
      </c>
      <c r="Z94">
        <f t="shared" si="32"/>
        <v>209</v>
      </c>
      <c r="AA94">
        <f t="shared" si="33"/>
        <v>0.1</v>
      </c>
      <c r="AB94">
        <f t="shared" si="34"/>
        <v>0.77146000000000003</v>
      </c>
      <c r="AC94">
        <f t="shared" si="35"/>
        <v>58850.826099999998</v>
      </c>
      <c r="AD94" s="12">
        <f t="shared" si="36"/>
        <v>41195.578269999998</v>
      </c>
      <c r="AE94" s="4">
        <f t="shared" si="37"/>
        <v>10508.4</v>
      </c>
      <c r="AF94">
        <f t="shared" si="38"/>
        <v>30687.178269999997</v>
      </c>
      <c r="AH94">
        <f t="shared" si="39"/>
        <v>9386.0966666666664</v>
      </c>
      <c r="AI94" s="65">
        <f t="shared" si="40"/>
        <v>-42986.096666666665</v>
      </c>
      <c r="AJ94" s="66">
        <f t="shared" si="41"/>
        <v>-18986.096666666665</v>
      </c>
      <c r="AK94" s="23">
        <f t="shared" si="42"/>
        <v>-18986.096666666665</v>
      </c>
      <c r="AL94" s="23">
        <f t="shared" si="43"/>
        <v>-24986.096666666665</v>
      </c>
      <c r="AM94" s="67">
        <f t="shared" si="44"/>
        <v>-12298.918396666668</v>
      </c>
      <c r="AN94" s="68">
        <f t="shared" si="45"/>
        <v>11701.081603333332</v>
      </c>
      <c r="AO94" s="23">
        <f t="shared" si="46"/>
        <v>11701.081603333332</v>
      </c>
      <c r="AP94" s="23">
        <f t="shared" si="47"/>
        <v>5701.0816033333322</v>
      </c>
    </row>
    <row r="95" spans="1:42">
      <c r="A95" s="61" t="s">
        <v>214</v>
      </c>
      <c r="B95" s="61" t="s">
        <v>215</v>
      </c>
      <c r="C95" s="61" t="s">
        <v>98</v>
      </c>
      <c r="D95" s="61">
        <v>1</v>
      </c>
      <c r="E95" s="61">
        <v>700</v>
      </c>
      <c r="F95" s="62">
        <v>0.97299999999999998</v>
      </c>
      <c r="G95" s="4">
        <f t="shared" si="24"/>
        <v>8173.2</v>
      </c>
      <c r="H95" s="61">
        <v>184</v>
      </c>
      <c r="I95" s="61">
        <v>0.30959999999999999</v>
      </c>
      <c r="J95" s="61">
        <v>42</v>
      </c>
      <c r="K95" s="61">
        <v>252</v>
      </c>
      <c r="L95">
        <f t="shared" si="25"/>
        <v>210</v>
      </c>
      <c r="M95">
        <f t="shared" si="26"/>
        <v>142</v>
      </c>
      <c r="N95">
        <f t="shared" si="27"/>
        <v>0.64095238095238094</v>
      </c>
      <c r="O95" s="61">
        <v>0.30959999999999999</v>
      </c>
      <c r="U95" s="61">
        <v>42</v>
      </c>
      <c r="V95">
        <f t="shared" si="28"/>
        <v>262.5</v>
      </c>
      <c r="W95">
        <f t="shared" si="29"/>
        <v>15.75</v>
      </c>
      <c r="X95">
        <f t="shared" si="30"/>
        <v>-165.84533737680061</v>
      </c>
      <c r="Y95">
        <f t="shared" si="31"/>
        <v>148.94304397270659</v>
      </c>
      <c r="Z95">
        <f t="shared" si="32"/>
        <v>148.94304397270659</v>
      </c>
      <c r="AA95">
        <f t="shared" si="33"/>
        <v>0.50740207227697753</v>
      </c>
      <c r="AB95">
        <f t="shared" si="34"/>
        <v>0.449042</v>
      </c>
      <c r="AC95">
        <f t="shared" si="35"/>
        <v>24411.814058331121</v>
      </c>
      <c r="AD95" s="12">
        <f t="shared" si="36"/>
        <v>17088.269840831785</v>
      </c>
      <c r="AE95" s="4">
        <f t="shared" si="37"/>
        <v>8173.2</v>
      </c>
      <c r="AF95">
        <f t="shared" si="38"/>
        <v>8915.0698408317839</v>
      </c>
      <c r="AH95">
        <f t="shared" si="39"/>
        <v>5463.3443333333335</v>
      </c>
      <c r="AI95" s="65">
        <f t="shared" si="40"/>
        <v>-39063.344333333334</v>
      </c>
      <c r="AJ95" s="66">
        <f t="shared" si="41"/>
        <v>-15063.344333333334</v>
      </c>
      <c r="AK95" s="23">
        <f t="shared" si="42"/>
        <v>-15063.344333333334</v>
      </c>
      <c r="AL95" s="23">
        <f t="shared" si="43"/>
        <v>-21063.344333333334</v>
      </c>
      <c r="AM95" s="67">
        <f t="shared" si="44"/>
        <v>-30148.27449250155</v>
      </c>
      <c r="AN95" s="68">
        <f t="shared" si="45"/>
        <v>-6148.2744925015504</v>
      </c>
      <c r="AO95" s="23">
        <f t="shared" si="46"/>
        <v>-6148.2744925015504</v>
      </c>
      <c r="AP95" s="23">
        <f t="shared" si="47"/>
        <v>-12148.27449250155</v>
      </c>
    </row>
    <row r="96" spans="1:42">
      <c r="A96" s="61" t="s">
        <v>216</v>
      </c>
      <c r="B96" s="61" t="s">
        <v>215</v>
      </c>
      <c r="C96" s="61" t="s">
        <v>98</v>
      </c>
      <c r="D96" s="61">
        <v>2</v>
      </c>
      <c r="E96" s="61">
        <v>1000</v>
      </c>
      <c r="F96" s="62">
        <v>0.97299999999999998</v>
      </c>
      <c r="G96" s="4">
        <f t="shared" si="24"/>
        <v>11676</v>
      </c>
      <c r="H96" s="61">
        <v>427</v>
      </c>
      <c r="I96" s="61">
        <v>0.24110000000000001</v>
      </c>
      <c r="J96" s="61">
        <v>94</v>
      </c>
      <c r="K96" s="61">
        <v>531</v>
      </c>
      <c r="L96">
        <f t="shared" si="25"/>
        <v>437</v>
      </c>
      <c r="M96">
        <f t="shared" si="26"/>
        <v>333</v>
      </c>
      <c r="N96">
        <f t="shared" si="27"/>
        <v>0.70961098398169342</v>
      </c>
      <c r="O96" s="61">
        <v>0.24110000000000001</v>
      </c>
      <c r="U96" s="61">
        <v>94</v>
      </c>
      <c r="V96">
        <f t="shared" si="28"/>
        <v>546.25</v>
      </c>
      <c r="W96">
        <f t="shared" si="29"/>
        <v>39.375</v>
      </c>
      <c r="X96">
        <f t="shared" si="30"/>
        <v>-345.1162496841041</v>
      </c>
      <c r="Y96">
        <f t="shared" si="31"/>
        <v>313.24338198129897</v>
      </c>
      <c r="Z96">
        <f t="shared" si="32"/>
        <v>313.24338198129897</v>
      </c>
      <c r="AA96">
        <f t="shared" si="33"/>
        <v>0.50136088234562737</v>
      </c>
      <c r="AB96">
        <f t="shared" si="34"/>
        <v>0.45382299771167051</v>
      </c>
      <c r="AC96">
        <f t="shared" si="35"/>
        <v>51887.323477794664</v>
      </c>
      <c r="AD96" s="12">
        <f t="shared" si="36"/>
        <v>36321.126434456259</v>
      </c>
      <c r="AE96" s="4">
        <f t="shared" si="37"/>
        <v>11676</v>
      </c>
      <c r="AF96">
        <f t="shared" si="38"/>
        <v>24645.126434456259</v>
      </c>
      <c r="AH96">
        <f t="shared" si="39"/>
        <v>5521.5131388253249</v>
      </c>
      <c r="AI96" s="65">
        <f t="shared" si="40"/>
        <v>-39121.513138825321</v>
      </c>
      <c r="AJ96" s="66">
        <f t="shared" si="41"/>
        <v>-15121.513138825325</v>
      </c>
      <c r="AK96" s="23">
        <f t="shared" si="42"/>
        <v>-15121.513138825325</v>
      </c>
      <c r="AL96" s="23">
        <f t="shared" si="43"/>
        <v>-21121.513138825325</v>
      </c>
      <c r="AM96" s="67">
        <f t="shared" si="44"/>
        <v>-14476.386704369062</v>
      </c>
      <c r="AN96" s="68">
        <f t="shared" si="45"/>
        <v>9523.6132956309339</v>
      </c>
      <c r="AO96" s="23">
        <f t="shared" si="46"/>
        <v>9523.6132956309339</v>
      </c>
      <c r="AP96" s="23">
        <f t="shared" si="47"/>
        <v>3523.6132956309339</v>
      </c>
    </row>
    <row r="97" spans="1:42">
      <c r="A97" s="61" t="s">
        <v>217</v>
      </c>
      <c r="B97" s="61" t="s">
        <v>215</v>
      </c>
      <c r="C97" s="61" t="s">
        <v>107</v>
      </c>
      <c r="D97" s="61">
        <v>1</v>
      </c>
      <c r="E97" s="61">
        <v>900</v>
      </c>
      <c r="F97" s="62">
        <v>0.97299999999999998</v>
      </c>
      <c r="G97" s="4">
        <f t="shared" si="24"/>
        <v>10508.4</v>
      </c>
      <c r="H97" s="61">
        <v>418</v>
      </c>
      <c r="I97" s="61">
        <v>4.6600000000000003E-2</v>
      </c>
      <c r="J97" s="61">
        <v>86</v>
      </c>
      <c r="K97" s="61">
        <v>488</v>
      </c>
      <c r="L97">
        <f t="shared" si="25"/>
        <v>402</v>
      </c>
      <c r="M97">
        <f t="shared" si="26"/>
        <v>332</v>
      </c>
      <c r="N97">
        <f t="shared" si="27"/>
        <v>0.76069651741293531</v>
      </c>
      <c r="O97" s="61">
        <v>4.6600000000000003E-2</v>
      </c>
      <c r="U97" s="61">
        <v>86</v>
      </c>
      <c r="V97">
        <f t="shared" si="28"/>
        <v>502.5</v>
      </c>
      <c r="W97">
        <f t="shared" si="29"/>
        <v>35.75</v>
      </c>
      <c r="X97">
        <f t="shared" si="30"/>
        <v>-317.47536012130399</v>
      </c>
      <c r="Y97">
        <f t="shared" si="31"/>
        <v>287.91954131918118</v>
      </c>
      <c r="Z97">
        <f t="shared" si="32"/>
        <v>287.91954131918118</v>
      </c>
      <c r="AA97">
        <f t="shared" si="33"/>
        <v>0.50182993297349487</v>
      </c>
      <c r="AB97">
        <f t="shared" si="34"/>
        <v>0.45345179104477618</v>
      </c>
      <c r="AC97">
        <f t="shared" si="35"/>
        <v>47653.5355661102</v>
      </c>
      <c r="AD97" s="12">
        <f t="shared" si="36"/>
        <v>33357.474896277141</v>
      </c>
      <c r="AE97" s="4">
        <f t="shared" si="37"/>
        <v>10508.4</v>
      </c>
      <c r="AF97">
        <f t="shared" si="38"/>
        <v>22849.074896277139</v>
      </c>
      <c r="AH97">
        <f t="shared" si="39"/>
        <v>5516.9967910447767</v>
      </c>
      <c r="AI97" s="65">
        <f t="shared" si="40"/>
        <v>-39116.996791044774</v>
      </c>
      <c r="AJ97" s="66">
        <f t="shared" si="41"/>
        <v>-15116.996791044778</v>
      </c>
      <c r="AK97" s="23">
        <f t="shared" si="42"/>
        <v>-15116.996791044778</v>
      </c>
      <c r="AL97" s="23">
        <f t="shared" si="43"/>
        <v>-21116.996791044778</v>
      </c>
      <c r="AM97" s="67">
        <f t="shared" si="44"/>
        <v>-16267.921894767635</v>
      </c>
      <c r="AN97" s="68">
        <f t="shared" si="45"/>
        <v>7732.0781052323618</v>
      </c>
      <c r="AO97" s="23">
        <f t="shared" si="46"/>
        <v>7732.0781052323618</v>
      </c>
      <c r="AP97" s="23">
        <f t="shared" si="47"/>
        <v>1732.0781052323618</v>
      </c>
    </row>
    <row r="98" spans="1:42">
      <c r="A98" s="61" t="s">
        <v>218</v>
      </c>
      <c r="B98" s="61" t="s">
        <v>215</v>
      </c>
      <c r="C98" s="61" t="s">
        <v>107</v>
      </c>
      <c r="D98" s="61">
        <v>2</v>
      </c>
      <c r="E98" s="61">
        <v>1200</v>
      </c>
      <c r="F98" s="62">
        <v>0.97299999999999998</v>
      </c>
      <c r="G98" s="4">
        <f t="shared" si="24"/>
        <v>14011.199999999999</v>
      </c>
      <c r="H98" s="61">
        <v>219</v>
      </c>
      <c r="I98" s="61">
        <v>0.63560000000000005</v>
      </c>
      <c r="J98" s="61">
        <v>83</v>
      </c>
      <c r="K98" s="61">
        <v>556</v>
      </c>
      <c r="L98">
        <f t="shared" si="25"/>
        <v>473</v>
      </c>
      <c r="M98">
        <f t="shared" si="26"/>
        <v>136</v>
      </c>
      <c r="N98">
        <f t="shared" si="27"/>
        <v>0.33002114164904861</v>
      </c>
      <c r="O98" s="61">
        <v>0.63560000000000005</v>
      </c>
      <c r="U98" s="61">
        <v>83</v>
      </c>
      <c r="V98">
        <f t="shared" si="28"/>
        <v>591.25</v>
      </c>
      <c r="W98">
        <f t="shared" si="29"/>
        <v>23.875</v>
      </c>
      <c r="X98">
        <f t="shared" si="30"/>
        <v>-373.54687894869852</v>
      </c>
      <c r="Y98">
        <f t="shared" si="31"/>
        <v>329.67647523376297</v>
      </c>
      <c r="Z98">
        <f t="shared" si="32"/>
        <v>329.67647523376297</v>
      </c>
      <c r="AA98">
        <f t="shared" si="33"/>
        <v>0.51721179743553991</v>
      </c>
      <c r="AB98">
        <f t="shared" si="34"/>
        <v>0.44127858350951377</v>
      </c>
      <c r="AC98">
        <f t="shared" si="35"/>
        <v>53099.896322760942</v>
      </c>
      <c r="AD98" s="12">
        <f t="shared" si="36"/>
        <v>37169.927425932656</v>
      </c>
      <c r="AE98" s="4">
        <f t="shared" si="37"/>
        <v>14011.199999999999</v>
      </c>
      <c r="AF98">
        <f t="shared" si="38"/>
        <v>23158.727425932659</v>
      </c>
      <c r="AH98">
        <f t="shared" si="39"/>
        <v>5368.889432699084</v>
      </c>
      <c r="AI98" s="65">
        <f t="shared" si="40"/>
        <v>-38968.889432699085</v>
      </c>
      <c r="AJ98" s="66">
        <f t="shared" si="41"/>
        <v>-14968.889432699085</v>
      </c>
      <c r="AK98" s="23">
        <f t="shared" si="42"/>
        <v>-14968.889432699085</v>
      </c>
      <c r="AL98" s="23">
        <f t="shared" si="43"/>
        <v>-20968.889432699085</v>
      </c>
      <c r="AM98" s="67">
        <f t="shared" si="44"/>
        <v>-15810.162006766426</v>
      </c>
      <c r="AN98" s="68">
        <f t="shared" si="45"/>
        <v>8189.8379932335738</v>
      </c>
      <c r="AO98" s="23">
        <f t="shared" si="46"/>
        <v>8189.8379932335738</v>
      </c>
      <c r="AP98" s="23">
        <f t="shared" si="47"/>
        <v>2189.8379932335738</v>
      </c>
    </row>
    <row r="99" spans="1:42">
      <c r="A99" s="61" t="s">
        <v>219</v>
      </c>
      <c r="B99" s="61" t="s">
        <v>220</v>
      </c>
      <c r="C99" s="61" t="s">
        <v>98</v>
      </c>
      <c r="D99" s="61">
        <v>1</v>
      </c>
      <c r="E99" s="61">
        <v>1100</v>
      </c>
      <c r="F99" s="62">
        <v>0.97299999999999998</v>
      </c>
      <c r="G99" s="4">
        <f t="shared" si="24"/>
        <v>12843.6</v>
      </c>
      <c r="H99" s="61">
        <v>220</v>
      </c>
      <c r="I99" s="61">
        <v>0.43009999999999998</v>
      </c>
      <c r="J99" s="61">
        <v>84</v>
      </c>
      <c r="K99" s="61">
        <v>301</v>
      </c>
      <c r="L99">
        <f t="shared" si="25"/>
        <v>217</v>
      </c>
      <c r="M99">
        <f t="shared" si="26"/>
        <v>136</v>
      </c>
      <c r="N99">
        <f t="shared" si="27"/>
        <v>0.60138248847926268</v>
      </c>
      <c r="O99" s="61">
        <v>0.43009999999999998</v>
      </c>
      <c r="U99" s="61">
        <v>84</v>
      </c>
      <c r="V99">
        <f t="shared" si="28"/>
        <v>271.25</v>
      </c>
      <c r="W99">
        <f t="shared" si="29"/>
        <v>56.875</v>
      </c>
      <c r="X99">
        <f t="shared" si="30"/>
        <v>-171.37351528936063</v>
      </c>
      <c r="Y99">
        <f t="shared" si="31"/>
        <v>174.20781210513016</v>
      </c>
      <c r="Z99">
        <f t="shared" si="32"/>
        <v>174.20781210513016</v>
      </c>
      <c r="AA99">
        <f t="shared" si="33"/>
        <v>0.43256336259955819</v>
      </c>
      <c r="AB99">
        <f t="shared" si="34"/>
        <v>0.50826935483870961</v>
      </c>
      <c r="AC99">
        <f t="shared" si="35"/>
        <v>32318.739677286241</v>
      </c>
      <c r="AD99" s="12">
        <f t="shared" si="36"/>
        <v>22623.117774100367</v>
      </c>
      <c r="AE99" s="4">
        <f t="shared" si="37"/>
        <v>12843.6</v>
      </c>
      <c r="AF99">
        <f t="shared" si="38"/>
        <v>9779.5177741003663</v>
      </c>
      <c r="AH99">
        <f t="shared" si="39"/>
        <v>6183.9438172043001</v>
      </c>
      <c r="AI99" s="65">
        <f t="shared" si="40"/>
        <v>-39783.943817204301</v>
      </c>
      <c r="AJ99" s="66">
        <f t="shared" si="41"/>
        <v>-15783.943817204301</v>
      </c>
      <c r="AK99" s="23">
        <f t="shared" si="42"/>
        <v>-15783.943817204301</v>
      </c>
      <c r="AL99" s="23">
        <f t="shared" si="43"/>
        <v>-21783.943817204301</v>
      </c>
      <c r="AM99" s="67">
        <f t="shared" si="44"/>
        <v>-30004.426043103937</v>
      </c>
      <c r="AN99" s="68">
        <f t="shared" si="45"/>
        <v>-6004.4260431039347</v>
      </c>
      <c r="AO99" s="23">
        <f t="shared" si="46"/>
        <v>-6004.4260431039347</v>
      </c>
      <c r="AP99" s="23">
        <f t="shared" si="47"/>
        <v>-12004.426043103935</v>
      </c>
    </row>
    <row r="100" spans="1:42">
      <c r="A100" s="61" t="s">
        <v>221</v>
      </c>
      <c r="B100" s="61" t="s">
        <v>220</v>
      </c>
      <c r="C100" s="61" t="s">
        <v>98</v>
      </c>
      <c r="D100" s="61">
        <v>2</v>
      </c>
      <c r="E100" s="61">
        <v>1400</v>
      </c>
      <c r="F100" s="62">
        <v>0.97299999999999998</v>
      </c>
      <c r="G100" s="4">
        <f t="shared" si="24"/>
        <v>16346.4</v>
      </c>
      <c r="H100" s="61">
        <v>481</v>
      </c>
      <c r="I100" s="61">
        <v>0.38080000000000003</v>
      </c>
      <c r="J100" s="61">
        <v>134</v>
      </c>
      <c r="K100" s="61">
        <v>568</v>
      </c>
      <c r="L100">
        <f t="shared" si="25"/>
        <v>434</v>
      </c>
      <c r="M100">
        <f t="shared" si="26"/>
        <v>347</v>
      </c>
      <c r="N100">
        <f t="shared" si="27"/>
        <v>0.73963133640553003</v>
      </c>
      <c r="O100" s="61">
        <v>0.38080000000000003</v>
      </c>
      <c r="U100" s="61">
        <v>134</v>
      </c>
      <c r="V100">
        <f t="shared" si="28"/>
        <v>542.5</v>
      </c>
      <c r="W100">
        <f t="shared" si="29"/>
        <v>79.75</v>
      </c>
      <c r="X100">
        <f t="shared" si="30"/>
        <v>-342.74703057872125</v>
      </c>
      <c r="Y100">
        <f t="shared" si="31"/>
        <v>331.41562421026032</v>
      </c>
      <c r="Z100">
        <f t="shared" si="32"/>
        <v>331.41562421026032</v>
      </c>
      <c r="AA100">
        <f t="shared" si="33"/>
        <v>0.46389976812951211</v>
      </c>
      <c r="AB100">
        <f t="shared" si="34"/>
        <v>0.48346972350230416</v>
      </c>
      <c r="AC100">
        <f t="shared" si="35"/>
        <v>58483.738373466505</v>
      </c>
      <c r="AD100" s="12">
        <f t="shared" si="36"/>
        <v>40938.616861426548</v>
      </c>
      <c r="AE100" s="4">
        <f t="shared" si="37"/>
        <v>16346.4</v>
      </c>
      <c r="AF100">
        <f t="shared" si="38"/>
        <v>24592.216861426547</v>
      </c>
      <c r="AH100">
        <f t="shared" si="39"/>
        <v>5882.214969278034</v>
      </c>
      <c r="AI100" s="65">
        <f t="shared" si="40"/>
        <v>-39482.214969278037</v>
      </c>
      <c r="AJ100" s="66">
        <f t="shared" si="41"/>
        <v>-15482.214969278033</v>
      </c>
      <c r="AK100" s="23">
        <f t="shared" si="42"/>
        <v>-15482.214969278033</v>
      </c>
      <c r="AL100" s="23">
        <f t="shared" si="43"/>
        <v>-21482.214969278033</v>
      </c>
      <c r="AM100" s="67">
        <f t="shared" si="44"/>
        <v>-14889.99810785149</v>
      </c>
      <c r="AN100" s="68">
        <f t="shared" si="45"/>
        <v>9110.0018921485134</v>
      </c>
      <c r="AO100" s="23">
        <f t="shared" si="46"/>
        <v>9110.0018921485134</v>
      </c>
      <c r="AP100" s="23">
        <f t="shared" si="47"/>
        <v>3110.0018921485134</v>
      </c>
    </row>
    <row r="101" spans="1:42">
      <c r="A101" s="61" t="s">
        <v>222</v>
      </c>
      <c r="B101" s="61" t="s">
        <v>220</v>
      </c>
      <c r="C101" s="61" t="s">
        <v>107</v>
      </c>
      <c r="D101" s="61">
        <v>1</v>
      </c>
      <c r="E101" s="61">
        <v>1300</v>
      </c>
      <c r="F101" s="62">
        <v>0.97299999999999998</v>
      </c>
      <c r="G101" s="4">
        <f t="shared" si="24"/>
        <v>15178.8</v>
      </c>
      <c r="H101" s="61">
        <v>280</v>
      </c>
      <c r="I101" s="61">
        <v>0.45750000000000002</v>
      </c>
      <c r="J101" s="61">
        <v>109</v>
      </c>
      <c r="K101" s="61">
        <v>615</v>
      </c>
      <c r="L101">
        <f t="shared" si="25"/>
        <v>506</v>
      </c>
      <c r="M101">
        <f t="shared" si="26"/>
        <v>171</v>
      </c>
      <c r="N101">
        <f t="shared" si="27"/>
        <v>0.37035573122529641</v>
      </c>
      <c r="O101" s="61">
        <v>0.45750000000000002</v>
      </c>
      <c r="U101" s="61">
        <v>109</v>
      </c>
      <c r="V101">
        <f t="shared" si="28"/>
        <v>632.5</v>
      </c>
      <c r="W101">
        <f t="shared" si="29"/>
        <v>45.75</v>
      </c>
      <c r="X101">
        <f t="shared" si="30"/>
        <v>-399.60828910791002</v>
      </c>
      <c r="Y101">
        <f t="shared" si="31"/>
        <v>362.78181071518827</v>
      </c>
      <c r="Z101">
        <f t="shared" si="32"/>
        <v>362.78181071518827</v>
      </c>
      <c r="AA101">
        <f t="shared" si="33"/>
        <v>0.50123606437183921</v>
      </c>
      <c r="AB101">
        <f t="shared" si="34"/>
        <v>0.45392177865612648</v>
      </c>
      <c r="AC101">
        <f t="shared" si="35"/>
        <v>60106.216146133891</v>
      </c>
      <c r="AD101" s="12">
        <f t="shared" si="36"/>
        <v>42074.351302293719</v>
      </c>
      <c r="AE101" s="4">
        <f t="shared" si="37"/>
        <v>15178.8</v>
      </c>
      <c r="AF101">
        <f t="shared" si="38"/>
        <v>26895.551302293719</v>
      </c>
      <c r="AH101">
        <f t="shared" si="39"/>
        <v>5522.7149736495394</v>
      </c>
      <c r="AI101" s="65">
        <f t="shared" si="40"/>
        <v>-39122.714973649541</v>
      </c>
      <c r="AJ101" s="66">
        <f t="shared" si="41"/>
        <v>-15122.714973649539</v>
      </c>
      <c r="AK101" s="23">
        <f t="shared" si="42"/>
        <v>-15122.714973649539</v>
      </c>
      <c r="AL101" s="23">
        <f t="shared" si="43"/>
        <v>-21122.714973649541</v>
      </c>
      <c r="AM101" s="67">
        <f t="shared" si="44"/>
        <v>-12227.163671355822</v>
      </c>
      <c r="AN101" s="68">
        <f t="shared" si="45"/>
        <v>11772.83632864418</v>
      </c>
      <c r="AO101" s="23">
        <f t="shared" si="46"/>
        <v>11772.83632864418</v>
      </c>
      <c r="AP101" s="23">
        <f t="shared" si="47"/>
        <v>5772.8363286441781</v>
      </c>
    </row>
    <row r="102" spans="1:42">
      <c r="A102" s="61" t="s">
        <v>223</v>
      </c>
      <c r="B102" s="61" t="s">
        <v>220</v>
      </c>
      <c r="C102" s="61" t="s">
        <v>107</v>
      </c>
      <c r="D102" s="61">
        <v>2</v>
      </c>
      <c r="E102" s="61">
        <v>1900</v>
      </c>
      <c r="F102" s="62">
        <v>0.97299999999999998</v>
      </c>
      <c r="G102" s="4">
        <f t="shared" si="24"/>
        <v>22184.399999999998</v>
      </c>
      <c r="H102" s="61">
        <v>568</v>
      </c>
      <c r="I102" s="61">
        <v>0.189</v>
      </c>
      <c r="J102" s="61">
        <v>227</v>
      </c>
      <c r="K102" s="61">
        <v>861</v>
      </c>
      <c r="L102">
        <f t="shared" si="25"/>
        <v>634</v>
      </c>
      <c r="M102">
        <f t="shared" si="26"/>
        <v>341</v>
      </c>
      <c r="N102">
        <f t="shared" si="27"/>
        <v>0.53028391167192435</v>
      </c>
      <c r="O102" s="61">
        <v>0.189</v>
      </c>
      <c r="U102" s="61">
        <v>227</v>
      </c>
      <c r="V102">
        <f t="shared" si="28"/>
        <v>792.5</v>
      </c>
      <c r="W102">
        <f t="shared" si="29"/>
        <v>147.75</v>
      </c>
      <c r="X102">
        <f t="shared" si="30"/>
        <v>-500.694970937579</v>
      </c>
      <c r="Y102">
        <f t="shared" si="31"/>
        <v>499.76614227950472</v>
      </c>
      <c r="Z102">
        <f t="shared" si="32"/>
        <v>499.76614227950472</v>
      </c>
      <c r="AA102">
        <f t="shared" si="33"/>
        <v>0.44418440666183562</v>
      </c>
      <c r="AB102">
        <f t="shared" si="34"/>
        <v>0.49907246056782334</v>
      </c>
      <c r="AC102">
        <f t="shared" si="35"/>
        <v>91038.124192611285</v>
      </c>
      <c r="AD102" s="12">
        <f t="shared" si="36"/>
        <v>63726.686934827892</v>
      </c>
      <c r="AE102" s="4">
        <f t="shared" si="37"/>
        <v>22184.399999999998</v>
      </c>
      <c r="AF102">
        <f t="shared" si="38"/>
        <v>41542.286934827891</v>
      </c>
      <c r="AH102">
        <f t="shared" si="39"/>
        <v>6072.0482702418503</v>
      </c>
      <c r="AI102" s="65">
        <f t="shared" si="40"/>
        <v>-39672.048270241852</v>
      </c>
      <c r="AJ102" s="66">
        <f t="shared" si="41"/>
        <v>-15672.04827024185</v>
      </c>
      <c r="AK102" s="23">
        <f t="shared" si="42"/>
        <v>-15672.04827024185</v>
      </c>
      <c r="AL102" s="23">
        <f t="shared" si="43"/>
        <v>-21672.048270241852</v>
      </c>
      <c r="AM102" s="67">
        <f t="shared" si="44"/>
        <v>1870.2386645860388</v>
      </c>
      <c r="AN102" s="68">
        <f t="shared" si="45"/>
        <v>25870.238664586039</v>
      </c>
      <c r="AO102" s="23">
        <f t="shared" si="46"/>
        <v>25870.238664586039</v>
      </c>
      <c r="AP102" s="23">
        <f t="shared" si="47"/>
        <v>19870.238664586039</v>
      </c>
    </row>
    <row r="103" spans="1:42">
      <c r="A103" s="61" t="s">
        <v>224</v>
      </c>
      <c r="B103" s="61" t="s">
        <v>225</v>
      </c>
      <c r="C103" s="61" t="s">
        <v>98</v>
      </c>
      <c r="D103" s="61">
        <v>1</v>
      </c>
      <c r="E103" s="61">
        <v>900</v>
      </c>
      <c r="F103" s="62">
        <v>0.97299999999999998</v>
      </c>
      <c r="G103" s="4">
        <f t="shared" si="24"/>
        <v>10508.4</v>
      </c>
      <c r="H103" s="61">
        <v>318</v>
      </c>
      <c r="I103" s="61">
        <v>0.29039999999999999</v>
      </c>
      <c r="J103" s="61">
        <v>176</v>
      </c>
      <c r="K103" s="61">
        <v>440</v>
      </c>
      <c r="L103">
        <f t="shared" si="25"/>
        <v>264</v>
      </c>
      <c r="M103">
        <f t="shared" si="26"/>
        <v>142</v>
      </c>
      <c r="N103">
        <f t="shared" si="27"/>
        <v>0.53030303030303028</v>
      </c>
      <c r="O103" s="61">
        <v>0.29039999999999999</v>
      </c>
      <c r="U103" s="61">
        <v>176</v>
      </c>
      <c r="V103">
        <f t="shared" si="28"/>
        <v>330</v>
      </c>
      <c r="W103">
        <f t="shared" si="29"/>
        <v>143</v>
      </c>
      <c r="X103">
        <f t="shared" si="30"/>
        <v>-208.49128127369218</v>
      </c>
      <c r="Y103">
        <f t="shared" si="31"/>
        <v>248.84268385140257</v>
      </c>
      <c r="Z103">
        <f t="shared" si="32"/>
        <v>248.84268385140257</v>
      </c>
      <c r="AA103">
        <f t="shared" si="33"/>
        <v>0.32073540561031083</v>
      </c>
      <c r="AB103">
        <f t="shared" si="34"/>
        <v>0.59677000000000002</v>
      </c>
      <c r="AC103">
        <f t="shared" si="35"/>
        <v>54203.174681330551</v>
      </c>
      <c r="AD103" s="12">
        <f t="shared" si="36"/>
        <v>37942.222276931381</v>
      </c>
      <c r="AE103" s="4">
        <f t="shared" si="37"/>
        <v>10508.4</v>
      </c>
      <c r="AF103">
        <f t="shared" si="38"/>
        <v>27433.82227693138</v>
      </c>
      <c r="AH103">
        <f t="shared" si="39"/>
        <v>7260.7016666666668</v>
      </c>
      <c r="AI103" s="65">
        <f t="shared" si="40"/>
        <v>-40860.701666666668</v>
      </c>
      <c r="AJ103" s="66">
        <f t="shared" si="41"/>
        <v>-16860.701666666668</v>
      </c>
      <c r="AK103" s="23">
        <f t="shared" si="42"/>
        <v>-16860.701666666668</v>
      </c>
      <c r="AL103" s="23">
        <f t="shared" si="43"/>
        <v>-22860.701666666668</v>
      </c>
      <c r="AM103" s="67">
        <f t="shared" si="44"/>
        <v>-13426.879389735288</v>
      </c>
      <c r="AN103" s="68">
        <f t="shared" si="45"/>
        <v>10573.120610264712</v>
      </c>
      <c r="AO103" s="23">
        <f t="shared" si="46"/>
        <v>10573.120610264712</v>
      </c>
      <c r="AP103" s="23">
        <f t="shared" si="47"/>
        <v>4573.120610264712</v>
      </c>
    </row>
    <row r="104" spans="1:42">
      <c r="A104" s="61" t="s">
        <v>226</v>
      </c>
      <c r="B104" s="61" t="s">
        <v>199</v>
      </c>
      <c r="C104" s="61" t="s">
        <v>107</v>
      </c>
      <c r="D104" s="61">
        <v>2</v>
      </c>
      <c r="E104" s="61">
        <v>2800</v>
      </c>
      <c r="F104" s="62">
        <v>0.97299999999999998</v>
      </c>
      <c r="G104" s="4">
        <f t="shared" si="24"/>
        <v>32692.799999999999</v>
      </c>
      <c r="H104" s="61">
        <v>556</v>
      </c>
      <c r="I104" s="61">
        <v>0.29859999999999998</v>
      </c>
      <c r="J104" s="61">
        <v>191</v>
      </c>
      <c r="K104" s="61">
        <v>826</v>
      </c>
      <c r="L104">
        <f t="shared" si="25"/>
        <v>635</v>
      </c>
      <c r="M104">
        <f t="shared" si="26"/>
        <v>365</v>
      </c>
      <c r="N104">
        <f t="shared" si="27"/>
        <v>0.5598425196850394</v>
      </c>
      <c r="O104" s="61">
        <v>0.29859999999999998</v>
      </c>
      <c r="U104" s="61">
        <v>191</v>
      </c>
      <c r="V104">
        <f t="shared" si="28"/>
        <v>793.75</v>
      </c>
      <c r="W104">
        <f t="shared" si="29"/>
        <v>111.625</v>
      </c>
      <c r="X104">
        <f t="shared" si="30"/>
        <v>-501.48471063937325</v>
      </c>
      <c r="Y104">
        <f t="shared" si="31"/>
        <v>482.37539486985088</v>
      </c>
      <c r="Z104">
        <f t="shared" si="32"/>
        <v>482.37539486985088</v>
      </c>
      <c r="AA104">
        <f t="shared" si="33"/>
        <v>0.46708711164705624</v>
      </c>
      <c r="AB104">
        <f t="shared" si="34"/>
        <v>0.48094725984251974</v>
      </c>
      <c r="AC104">
        <f t="shared" si="35"/>
        <v>84678.950398009503</v>
      </c>
      <c r="AD104" s="12">
        <f t="shared" si="36"/>
        <v>59275.265278606646</v>
      </c>
      <c r="AE104" s="4">
        <f t="shared" si="37"/>
        <v>32692.799999999999</v>
      </c>
      <c r="AF104">
        <f t="shared" si="38"/>
        <v>26582.465278606647</v>
      </c>
      <c r="AH104">
        <f t="shared" si="39"/>
        <v>5851.5249947506572</v>
      </c>
      <c r="AI104" s="65">
        <f t="shared" si="40"/>
        <v>-39451.52499475066</v>
      </c>
      <c r="AJ104" s="66">
        <f t="shared" si="41"/>
        <v>-15451.524994750656</v>
      </c>
      <c r="AK104" s="23">
        <f t="shared" si="42"/>
        <v>-15451.524994750656</v>
      </c>
      <c r="AL104" s="23">
        <f t="shared" si="43"/>
        <v>-21451.524994750656</v>
      </c>
      <c r="AM104" s="67">
        <f t="shared" si="44"/>
        <v>-12869.059716144013</v>
      </c>
      <c r="AN104" s="68">
        <f t="shared" si="45"/>
        <v>11130.940283855991</v>
      </c>
      <c r="AO104" s="23">
        <f t="shared" si="46"/>
        <v>11130.940283855991</v>
      </c>
      <c r="AP104" s="23">
        <f t="shared" si="47"/>
        <v>5130.9402838559909</v>
      </c>
    </row>
    <row r="105" spans="1:42">
      <c r="A105" s="61" t="s">
        <v>227</v>
      </c>
      <c r="B105" s="61" t="s">
        <v>225</v>
      </c>
      <c r="C105" s="61" t="s">
        <v>98</v>
      </c>
      <c r="D105" s="61">
        <v>2</v>
      </c>
      <c r="E105" s="61">
        <v>1100</v>
      </c>
      <c r="F105" s="62">
        <v>0.97299999999999998</v>
      </c>
      <c r="G105" s="4">
        <f t="shared" si="24"/>
        <v>12843.6</v>
      </c>
      <c r="H105" s="61">
        <v>538</v>
      </c>
      <c r="I105" s="61">
        <v>0.58079999999999998</v>
      </c>
      <c r="J105" s="61">
        <v>225</v>
      </c>
      <c r="K105" s="61">
        <v>1033</v>
      </c>
      <c r="L105">
        <f t="shared" si="25"/>
        <v>808</v>
      </c>
      <c r="M105">
        <f t="shared" si="26"/>
        <v>313</v>
      </c>
      <c r="N105">
        <f t="shared" si="27"/>
        <v>0.40990099009900993</v>
      </c>
      <c r="O105" s="61">
        <v>0.58079999999999998</v>
      </c>
      <c r="U105" s="61">
        <v>225</v>
      </c>
      <c r="V105">
        <f t="shared" si="28"/>
        <v>1010</v>
      </c>
      <c r="W105">
        <f t="shared" si="29"/>
        <v>124</v>
      </c>
      <c r="X105">
        <f t="shared" si="30"/>
        <v>-638.1096790497852</v>
      </c>
      <c r="Y105">
        <f t="shared" si="31"/>
        <v>604.77609299974733</v>
      </c>
      <c r="Z105">
        <f t="shared" si="32"/>
        <v>604.77609299974733</v>
      </c>
      <c r="AA105">
        <f t="shared" si="33"/>
        <v>0.47601593366311618</v>
      </c>
      <c r="AB105">
        <f t="shared" si="34"/>
        <v>0.47388099009900986</v>
      </c>
      <c r="AC105">
        <f t="shared" si="35"/>
        <v>104606.04121470985</v>
      </c>
      <c r="AD105" s="12">
        <f t="shared" si="36"/>
        <v>73224.228850296888</v>
      </c>
      <c r="AE105" s="4">
        <f t="shared" si="37"/>
        <v>12843.6</v>
      </c>
      <c r="AF105">
        <f t="shared" si="38"/>
        <v>60380.628850296889</v>
      </c>
      <c r="AH105">
        <f t="shared" si="39"/>
        <v>5765.5520462046206</v>
      </c>
      <c r="AI105" s="65">
        <f t="shared" si="40"/>
        <v>-39365.552046204619</v>
      </c>
      <c r="AJ105" s="66">
        <f t="shared" si="41"/>
        <v>-15365.552046204621</v>
      </c>
      <c r="AK105" s="23">
        <f t="shared" si="42"/>
        <v>-15365.552046204621</v>
      </c>
      <c r="AL105" s="23">
        <f t="shared" si="43"/>
        <v>-21365.552046204619</v>
      </c>
      <c r="AM105" s="67">
        <f t="shared" si="44"/>
        <v>21015.07680409227</v>
      </c>
      <c r="AN105" s="68">
        <f t="shared" si="45"/>
        <v>45015.07680409227</v>
      </c>
      <c r="AO105" s="23">
        <f t="shared" si="46"/>
        <v>45015.07680409227</v>
      </c>
      <c r="AP105" s="23">
        <f t="shared" si="47"/>
        <v>39015.07680409227</v>
      </c>
    </row>
    <row r="106" spans="1:42">
      <c r="A106" s="61" t="s">
        <v>228</v>
      </c>
      <c r="B106" s="61" t="s">
        <v>225</v>
      </c>
      <c r="C106" s="61" t="s">
        <v>107</v>
      </c>
      <c r="D106" s="61">
        <v>1</v>
      </c>
      <c r="E106" s="61">
        <v>1300</v>
      </c>
      <c r="F106" s="62">
        <v>0.97299999999999998</v>
      </c>
      <c r="G106" s="4">
        <f t="shared" si="24"/>
        <v>15178.8</v>
      </c>
      <c r="H106" s="61">
        <v>318</v>
      </c>
      <c r="I106" s="61">
        <v>0.39179999999999998</v>
      </c>
      <c r="J106" s="61">
        <v>157</v>
      </c>
      <c r="K106" s="61">
        <v>471</v>
      </c>
      <c r="L106">
        <f t="shared" si="25"/>
        <v>314</v>
      </c>
      <c r="M106">
        <f t="shared" si="26"/>
        <v>161</v>
      </c>
      <c r="N106">
        <f t="shared" si="27"/>
        <v>0.51019108280254777</v>
      </c>
      <c r="O106" s="61">
        <v>0.39179999999999998</v>
      </c>
      <c r="U106" s="61">
        <v>157</v>
      </c>
      <c r="V106">
        <f t="shared" si="28"/>
        <v>392.5</v>
      </c>
      <c r="W106">
        <f t="shared" si="29"/>
        <v>117.75</v>
      </c>
      <c r="X106">
        <f t="shared" si="30"/>
        <v>-247.97826636340662</v>
      </c>
      <c r="Y106">
        <f t="shared" si="31"/>
        <v>269.80531336871366</v>
      </c>
      <c r="Z106">
        <f t="shared" si="32"/>
        <v>269.80531336871366</v>
      </c>
      <c r="AA106">
        <f t="shared" si="33"/>
        <v>0.38740207227697748</v>
      </c>
      <c r="AB106">
        <f t="shared" si="34"/>
        <v>0.5440100000000001</v>
      </c>
      <c r="AC106">
        <f t="shared" si="35"/>
        <v>53573.527811885593</v>
      </c>
      <c r="AD106" s="12">
        <f t="shared" si="36"/>
        <v>37501.469468319912</v>
      </c>
      <c r="AE106" s="4">
        <f t="shared" si="37"/>
        <v>15178.8</v>
      </c>
      <c r="AF106">
        <f t="shared" si="38"/>
        <v>22322.669468319913</v>
      </c>
      <c r="AH106">
        <f t="shared" si="39"/>
        <v>6618.7883333333348</v>
      </c>
      <c r="AI106" s="65">
        <f t="shared" si="40"/>
        <v>-40218.788333333338</v>
      </c>
      <c r="AJ106" s="66">
        <f t="shared" si="41"/>
        <v>-16218.788333333334</v>
      </c>
      <c r="AK106" s="23">
        <f t="shared" si="42"/>
        <v>-16218.788333333334</v>
      </c>
      <c r="AL106" s="23">
        <f t="shared" si="43"/>
        <v>-22218.788333333334</v>
      </c>
      <c r="AM106" s="67">
        <f t="shared" si="44"/>
        <v>-17896.118865013425</v>
      </c>
      <c r="AN106" s="68">
        <f t="shared" si="45"/>
        <v>6103.8811349865791</v>
      </c>
      <c r="AO106" s="23">
        <f t="shared" si="46"/>
        <v>6103.8811349865791</v>
      </c>
      <c r="AP106" s="23">
        <f t="shared" si="47"/>
        <v>103.88113498657913</v>
      </c>
    </row>
    <row r="107" spans="1:42">
      <c r="A107" s="61" t="s">
        <v>229</v>
      </c>
      <c r="B107" s="61" t="s">
        <v>225</v>
      </c>
      <c r="C107" s="61" t="s">
        <v>107</v>
      </c>
      <c r="D107" s="61">
        <v>2</v>
      </c>
      <c r="E107" s="61">
        <v>1600</v>
      </c>
      <c r="F107" s="62">
        <v>0.97299999999999998</v>
      </c>
      <c r="G107" s="4">
        <f t="shared" si="24"/>
        <v>18681.599999999999</v>
      </c>
      <c r="H107" s="61">
        <v>680</v>
      </c>
      <c r="I107" s="61">
        <v>0.38629999999999998</v>
      </c>
      <c r="J107" s="61">
        <v>253</v>
      </c>
      <c r="K107" s="61">
        <v>886</v>
      </c>
      <c r="L107">
        <f t="shared" si="25"/>
        <v>633</v>
      </c>
      <c r="M107">
        <f t="shared" si="26"/>
        <v>427</v>
      </c>
      <c r="N107">
        <f t="shared" si="27"/>
        <v>0.63965244865718796</v>
      </c>
      <c r="O107" s="61">
        <v>0.38629999999999998</v>
      </c>
      <c r="U107" s="61">
        <v>253</v>
      </c>
      <c r="V107">
        <f t="shared" si="28"/>
        <v>791.25</v>
      </c>
      <c r="W107">
        <f t="shared" si="29"/>
        <v>173.875</v>
      </c>
      <c r="X107">
        <f t="shared" si="30"/>
        <v>-499.9052312357847</v>
      </c>
      <c r="Y107">
        <f t="shared" si="31"/>
        <v>512.15688968915856</v>
      </c>
      <c r="Z107">
        <f t="shared" si="32"/>
        <v>512.15688968915856</v>
      </c>
      <c r="AA107">
        <f t="shared" si="33"/>
        <v>0.42752845458345473</v>
      </c>
      <c r="AB107">
        <f t="shared" si="34"/>
        <v>0.51225398104265396</v>
      </c>
      <c r="AC107">
        <f t="shared" si="35"/>
        <v>95759.358066518616</v>
      </c>
      <c r="AD107" s="12">
        <f t="shared" si="36"/>
        <v>67031.550646563031</v>
      </c>
      <c r="AE107" s="4">
        <f t="shared" si="37"/>
        <v>18681.599999999999</v>
      </c>
      <c r="AF107">
        <f t="shared" si="38"/>
        <v>48349.950646563033</v>
      </c>
      <c r="AH107">
        <f t="shared" si="39"/>
        <v>6232.4234360189575</v>
      </c>
      <c r="AI107" s="65">
        <f t="shared" si="40"/>
        <v>-39832.423436018958</v>
      </c>
      <c r="AJ107" s="66">
        <f t="shared" si="41"/>
        <v>-15832.423436018958</v>
      </c>
      <c r="AK107" s="23">
        <f t="shared" si="42"/>
        <v>-15832.423436018958</v>
      </c>
      <c r="AL107" s="23">
        <f t="shared" si="43"/>
        <v>-21832.423436018958</v>
      </c>
      <c r="AM107" s="67">
        <f t="shared" si="44"/>
        <v>8517.5272105440745</v>
      </c>
      <c r="AN107" s="68">
        <f t="shared" si="45"/>
        <v>32517.527210544074</v>
      </c>
      <c r="AO107" s="23">
        <f t="shared" si="46"/>
        <v>32517.527210544074</v>
      </c>
      <c r="AP107" s="23">
        <f t="shared" si="47"/>
        <v>26517.527210544074</v>
      </c>
    </row>
    <row r="108" spans="1:42">
      <c r="A108" s="61" t="s">
        <v>230</v>
      </c>
      <c r="B108" s="61" t="s">
        <v>231</v>
      </c>
      <c r="C108" s="61" t="s">
        <v>98</v>
      </c>
      <c r="D108" s="61">
        <v>1</v>
      </c>
      <c r="E108" s="61">
        <v>1400</v>
      </c>
      <c r="F108" s="62">
        <v>0.97299999999999998</v>
      </c>
      <c r="G108" s="4">
        <f t="shared" si="24"/>
        <v>16346.4</v>
      </c>
      <c r="H108" s="61">
        <v>202</v>
      </c>
      <c r="I108" s="61">
        <v>0.48770000000000002</v>
      </c>
      <c r="J108" s="61">
        <v>76</v>
      </c>
      <c r="K108" s="61">
        <v>342</v>
      </c>
      <c r="L108">
        <f t="shared" si="25"/>
        <v>266</v>
      </c>
      <c r="M108">
        <f t="shared" si="26"/>
        <v>126</v>
      </c>
      <c r="N108">
        <f t="shared" si="27"/>
        <v>0.47894736842105268</v>
      </c>
      <c r="O108" s="61">
        <v>0.48770000000000002</v>
      </c>
      <c r="U108" s="61">
        <v>76</v>
      </c>
      <c r="V108">
        <f t="shared" si="28"/>
        <v>332.5</v>
      </c>
      <c r="W108">
        <f t="shared" si="29"/>
        <v>42.75</v>
      </c>
      <c r="X108">
        <f t="shared" si="30"/>
        <v>-210.07076067728076</v>
      </c>
      <c r="Y108">
        <f t="shared" si="31"/>
        <v>200.06118903209503</v>
      </c>
      <c r="Z108">
        <f t="shared" si="32"/>
        <v>200.06118903209503</v>
      </c>
      <c r="AA108">
        <f t="shared" si="33"/>
        <v>0.47311635799126323</v>
      </c>
      <c r="AB108">
        <f t="shared" si="34"/>
        <v>0.47617571428571431</v>
      </c>
      <c r="AC108">
        <f t="shared" si="35"/>
        <v>34771.462049695612</v>
      </c>
      <c r="AD108" s="12">
        <f t="shared" si="36"/>
        <v>24340.023434786926</v>
      </c>
      <c r="AE108" s="4">
        <f t="shared" si="37"/>
        <v>16346.4</v>
      </c>
      <c r="AF108">
        <f t="shared" si="38"/>
        <v>7993.6234347869267</v>
      </c>
      <c r="AH108">
        <f t="shared" si="39"/>
        <v>5793.4711904761916</v>
      </c>
      <c r="AI108" s="65">
        <f t="shared" si="40"/>
        <v>-39393.471190476193</v>
      </c>
      <c r="AJ108" s="66">
        <f t="shared" si="41"/>
        <v>-15393.471190476192</v>
      </c>
      <c r="AK108" s="23">
        <f t="shared" si="42"/>
        <v>-15393.471190476192</v>
      </c>
      <c r="AL108" s="23">
        <f t="shared" si="43"/>
        <v>-21393.471190476193</v>
      </c>
      <c r="AM108" s="67">
        <f t="shared" si="44"/>
        <v>-31399.847755689269</v>
      </c>
      <c r="AN108" s="68">
        <f t="shared" si="45"/>
        <v>-7399.8477556892649</v>
      </c>
      <c r="AO108" s="23">
        <f t="shared" si="46"/>
        <v>-7399.8477556892649</v>
      </c>
      <c r="AP108" s="23">
        <f t="shared" si="47"/>
        <v>-13399.847755689267</v>
      </c>
    </row>
    <row r="109" spans="1:42">
      <c r="A109" s="61" t="s">
        <v>232</v>
      </c>
      <c r="B109" s="61" t="s">
        <v>231</v>
      </c>
      <c r="C109" s="61" t="s">
        <v>98</v>
      </c>
      <c r="D109" s="61">
        <v>2</v>
      </c>
      <c r="E109" s="61">
        <v>2000</v>
      </c>
      <c r="F109" s="62">
        <v>0.97299999999999998</v>
      </c>
      <c r="G109" s="4">
        <f t="shared" si="24"/>
        <v>23352</v>
      </c>
      <c r="H109" s="61">
        <v>579</v>
      </c>
      <c r="I109" s="61">
        <v>0.41099999999999998</v>
      </c>
      <c r="J109" s="61">
        <v>107</v>
      </c>
      <c r="K109" s="61">
        <v>781</v>
      </c>
      <c r="L109">
        <f t="shared" si="25"/>
        <v>674</v>
      </c>
      <c r="M109">
        <f t="shared" si="26"/>
        <v>472</v>
      </c>
      <c r="N109">
        <f t="shared" si="27"/>
        <v>0.66023738872403559</v>
      </c>
      <c r="O109" s="61">
        <v>0.41099999999999998</v>
      </c>
      <c r="U109" s="61">
        <v>107</v>
      </c>
      <c r="V109">
        <f t="shared" si="28"/>
        <v>842.5</v>
      </c>
      <c r="W109">
        <f t="shared" si="29"/>
        <v>22.75</v>
      </c>
      <c r="X109">
        <f t="shared" si="30"/>
        <v>-532.28455900935057</v>
      </c>
      <c r="Y109">
        <f t="shared" si="31"/>
        <v>464.13624589335359</v>
      </c>
      <c r="Z109">
        <f t="shared" si="32"/>
        <v>464.13624589335359</v>
      </c>
      <c r="AA109">
        <f t="shared" si="33"/>
        <v>0.52390058859745237</v>
      </c>
      <c r="AB109">
        <f t="shared" si="34"/>
        <v>0.43598507418397625</v>
      </c>
      <c r="AC109">
        <f t="shared" si="35"/>
        <v>73860.113593009402</v>
      </c>
      <c r="AD109" s="12">
        <f t="shared" si="36"/>
        <v>51702.079515106576</v>
      </c>
      <c r="AE109" s="4">
        <f t="shared" si="37"/>
        <v>23352</v>
      </c>
      <c r="AF109">
        <f t="shared" si="38"/>
        <v>28350.079515106576</v>
      </c>
      <c r="AH109">
        <f t="shared" si="39"/>
        <v>5304.4850692383779</v>
      </c>
      <c r="AI109" s="65">
        <f t="shared" si="40"/>
        <v>-38904.485069238377</v>
      </c>
      <c r="AJ109" s="66">
        <f t="shared" si="41"/>
        <v>-14904.485069238377</v>
      </c>
      <c r="AK109" s="23">
        <f t="shared" si="42"/>
        <v>-14904.485069238377</v>
      </c>
      <c r="AL109" s="23">
        <f t="shared" si="43"/>
        <v>-20904.485069238377</v>
      </c>
      <c r="AM109" s="67">
        <f t="shared" si="44"/>
        <v>-10554.405554131801</v>
      </c>
      <c r="AN109" s="68">
        <f t="shared" si="45"/>
        <v>13445.594445868199</v>
      </c>
      <c r="AO109" s="23">
        <f t="shared" si="46"/>
        <v>13445.594445868199</v>
      </c>
      <c r="AP109" s="23">
        <f t="shared" si="47"/>
        <v>7445.5944458681988</v>
      </c>
    </row>
    <row r="110" spans="1:42">
      <c r="A110" s="61" t="s">
        <v>233</v>
      </c>
      <c r="B110" s="61" t="s">
        <v>231</v>
      </c>
      <c r="C110" s="61" t="s">
        <v>107</v>
      </c>
      <c r="D110" s="61">
        <v>1</v>
      </c>
      <c r="E110" s="61">
        <v>1700</v>
      </c>
      <c r="F110" s="62">
        <v>0.97299999999999998</v>
      </c>
      <c r="G110" s="4">
        <f t="shared" si="24"/>
        <v>19849.2</v>
      </c>
      <c r="H110" s="61">
        <v>524</v>
      </c>
      <c r="I110" s="61">
        <v>0.50409999999999999</v>
      </c>
      <c r="J110" s="61">
        <v>162</v>
      </c>
      <c r="K110" s="61">
        <v>614</v>
      </c>
      <c r="L110">
        <f t="shared" si="25"/>
        <v>452</v>
      </c>
      <c r="M110">
        <f t="shared" si="26"/>
        <v>362</v>
      </c>
      <c r="N110">
        <f t="shared" si="27"/>
        <v>0.74070796460176991</v>
      </c>
      <c r="O110" s="61">
        <v>0.50409999999999999</v>
      </c>
      <c r="U110" s="61">
        <v>162</v>
      </c>
      <c r="V110">
        <f t="shared" si="28"/>
        <v>565</v>
      </c>
      <c r="W110">
        <f t="shared" si="29"/>
        <v>105.5</v>
      </c>
      <c r="X110">
        <f t="shared" si="30"/>
        <v>-356.96234521101843</v>
      </c>
      <c r="Y110">
        <f t="shared" si="31"/>
        <v>356.38217083649226</v>
      </c>
      <c r="Z110">
        <f t="shared" si="32"/>
        <v>356.38217083649226</v>
      </c>
      <c r="AA110">
        <f t="shared" si="33"/>
        <v>0.4440392404185704</v>
      </c>
      <c r="AB110">
        <f t="shared" si="34"/>
        <v>0.49918734513274343</v>
      </c>
      <c r="AC110">
        <f t="shared" si="35"/>
        <v>64934.036445067031</v>
      </c>
      <c r="AD110" s="12">
        <f t="shared" si="36"/>
        <v>45453.825511546922</v>
      </c>
      <c r="AE110" s="4">
        <f t="shared" si="37"/>
        <v>19849.2</v>
      </c>
      <c r="AF110">
        <f t="shared" si="38"/>
        <v>25604.625511546921</v>
      </c>
      <c r="AH110">
        <f t="shared" si="39"/>
        <v>6073.446032448378</v>
      </c>
      <c r="AI110" s="65">
        <f t="shared" si="40"/>
        <v>-39673.446032448381</v>
      </c>
      <c r="AJ110" s="66">
        <f t="shared" si="41"/>
        <v>-15673.446032448377</v>
      </c>
      <c r="AK110" s="23">
        <f t="shared" si="42"/>
        <v>-15673.446032448377</v>
      </c>
      <c r="AL110" s="23">
        <f t="shared" si="43"/>
        <v>-21673.446032448377</v>
      </c>
      <c r="AM110" s="67">
        <f t="shared" si="44"/>
        <v>-14068.82052090146</v>
      </c>
      <c r="AN110" s="68">
        <f t="shared" si="45"/>
        <v>9931.1794790985441</v>
      </c>
      <c r="AO110" s="23">
        <f t="shared" si="46"/>
        <v>9931.1794790985441</v>
      </c>
      <c r="AP110" s="23">
        <f t="shared" si="47"/>
        <v>3931.1794790985441</v>
      </c>
    </row>
    <row r="111" spans="1:42">
      <c r="A111" s="61" t="s">
        <v>234</v>
      </c>
      <c r="B111" s="61" t="s">
        <v>231</v>
      </c>
      <c r="C111" s="61" t="s">
        <v>107</v>
      </c>
      <c r="D111" s="61">
        <v>2</v>
      </c>
      <c r="E111" s="61">
        <v>2500</v>
      </c>
      <c r="F111" s="62">
        <v>0.97299999999999998</v>
      </c>
      <c r="G111" s="4">
        <f t="shared" si="24"/>
        <v>29190</v>
      </c>
      <c r="H111" s="61">
        <v>560</v>
      </c>
      <c r="I111" s="61">
        <v>0.2767</v>
      </c>
      <c r="J111" s="61">
        <v>158</v>
      </c>
      <c r="K111" s="61">
        <v>906</v>
      </c>
      <c r="L111">
        <f t="shared" si="25"/>
        <v>748</v>
      </c>
      <c r="M111">
        <f t="shared" si="26"/>
        <v>402</v>
      </c>
      <c r="N111">
        <f t="shared" si="27"/>
        <v>0.5299465240641712</v>
      </c>
      <c r="O111" s="61">
        <v>0.2767</v>
      </c>
      <c r="U111" s="61">
        <v>158</v>
      </c>
      <c r="V111">
        <f t="shared" si="28"/>
        <v>935</v>
      </c>
      <c r="W111">
        <f t="shared" si="29"/>
        <v>64.5</v>
      </c>
      <c r="X111">
        <f t="shared" si="30"/>
        <v>-590.7252969421279</v>
      </c>
      <c r="Y111">
        <f t="shared" si="31"/>
        <v>534.72093757897403</v>
      </c>
      <c r="Z111">
        <f t="shared" si="32"/>
        <v>534.72093757897403</v>
      </c>
      <c r="AA111">
        <f t="shared" si="33"/>
        <v>0.50291009366735195</v>
      </c>
      <c r="AB111">
        <f t="shared" si="34"/>
        <v>0.45259695187165772</v>
      </c>
      <c r="AC111">
        <f t="shared" si="35"/>
        <v>88334.769254322498</v>
      </c>
      <c r="AD111" s="12">
        <f t="shared" si="36"/>
        <v>61834.338478025747</v>
      </c>
      <c r="AE111" s="4">
        <f t="shared" si="37"/>
        <v>29190</v>
      </c>
      <c r="AF111">
        <f t="shared" si="38"/>
        <v>32644.338478025747</v>
      </c>
      <c r="AH111">
        <f t="shared" si="39"/>
        <v>5506.5962477718358</v>
      </c>
      <c r="AI111" s="65">
        <f t="shared" si="40"/>
        <v>-39106.596247771835</v>
      </c>
      <c r="AJ111" s="66">
        <f t="shared" si="41"/>
        <v>-15106.596247771835</v>
      </c>
      <c r="AK111" s="23">
        <f t="shared" si="42"/>
        <v>-15106.596247771835</v>
      </c>
      <c r="AL111" s="23">
        <f t="shared" si="43"/>
        <v>-21106.596247771835</v>
      </c>
      <c r="AM111" s="67">
        <f t="shared" si="44"/>
        <v>-6462.2577697460874</v>
      </c>
      <c r="AN111" s="68">
        <f t="shared" si="45"/>
        <v>17537.742230253913</v>
      </c>
      <c r="AO111" s="23">
        <f t="shared" si="46"/>
        <v>17537.742230253913</v>
      </c>
      <c r="AP111" s="23">
        <f t="shared" si="47"/>
        <v>11537.742230253913</v>
      </c>
    </row>
    <row r="112" spans="1:42">
      <c r="A112" s="61" t="s">
        <v>235</v>
      </c>
      <c r="B112" s="61" t="s">
        <v>236</v>
      </c>
      <c r="C112" s="61" t="s">
        <v>98</v>
      </c>
      <c r="D112" s="61">
        <v>1</v>
      </c>
      <c r="E112" s="61">
        <v>1800</v>
      </c>
      <c r="F112" s="62">
        <v>0.97299999999999998</v>
      </c>
      <c r="G112" s="4">
        <f t="shared" si="24"/>
        <v>21016.799999999999</v>
      </c>
      <c r="H112" s="61">
        <v>362</v>
      </c>
      <c r="I112" s="61">
        <v>0.32879999999999998</v>
      </c>
      <c r="J112" s="61">
        <v>199</v>
      </c>
      <c r="K112" s="61">
        <v>432</v>
      </c>
      <c r="L112">
        <f t="shared" si="25"/>
        <v>233</v>
      </c>
      <c r="M112">
        <f t="shared" si="26"/>
        <v>163</v>
      </c>
      <c r="N112">
        <f t="shared" si="27"/>
        <v>0.65965665236051507</v>
      </c>
      <c r="O112" s="61">
        <v>0.32879999999999998</v>
      </c>
      <c r="U112" s="61">
        <v>199</v>
      </c>
      <c r="V112">
        <f t="shared" si="28"/>
        <v>291.25</v>
      </c>
      <c r="W112">
        <f t="shared" si="29"/>
        <v>169.875</v>
      </c>
      <c r="X112">
        <f t="shared" si="30"/>
        <v>-184.00935051806925</v>
      </c>
      <c r="Y112">
        <f t="shared" si="31"/>
        <v>241.45585355066973</v>
      </c>
      <c r="Z112">
        <f t="shared" si="32"/>
        <v>241.45585355066973</v>
      </c>
      <c r="AA112">
        <f t="shared" si="33"/>
        <v>0.24577117098942397</v>
      </c>
      <c r="AB112">
        <f t="shared" si="34"/>
        <v>0.65609669527896985</v>
      </c>
      <c r="AC112">
        <f t="shared" si="35"/>
        <v>57822.711463180429</v>
      </c>
      <c r="AD112" s="12">
        <f t="shared" si="36"/>
        <v>40475.898024226299</v>
      </c>
      <c r="AE112" s="4">
        <f t="shared" si="37"/>
        <v>21016.799999999999</v>
      </c>
      <c r="AF112">
        <f t="shared" si="38"/>
        <v>19459.098024226299</v>
      </c>
      <c r="AH112">
        <f t="shared" si="39"/>
        <v>7982.5097925608006</v>
      </c>
      <c r="AI112" s="65">
        <f t="shared" si="40"/>
        <v>-41582.509792560799</v>
      </c>
      <c r="AJ112" s="66">
        <f t="shared" si="41"/>
        <v>-17582.509792560799</v>
      </c>
      <c r="AK112" s="23">
        <f t="shared" si="42"/>
        <v>-17582.509792560799</v>
      </c>
      <c r="AL112" s="23">
        <f t="shared" si="43"/>
        <v>-23582.509792560799</v>
      </c>
      <c r="AM112" s="67">
        <f t="shared" si="44"/>
        <v>-22123.411768334499</v>
      </c>
      <c r="AN112" s="68">
        <f t="shared" si="45"/>
        <v>1876.5882316655006</v>
      </c>
      <c r="AO112" s="23">
        <f t="shared" si="46"/>
        <v>1876.5882316655006</v>
      </c>
      <c r="AP112" s="23">
        <f t="shared" si="47"/>
        <v>-4123.4117683344994</v>
      </c>
    </row>
    <row r="113" spans="1:42">
      <c r="A113" s="61" t="s">
        <v>237</v>
      </c>
      <c r="B113" s="61" t="s">
        <v>236</v>
      </c>
      <c r="C113" s="61" t="s">
        <v>98</v>
      </c>
      <c r="D113" s="61">
        <v>2</v>
      </c>
      <c r="E113" s="61">
        <v>2600</v>
      </c>
      <c r="F113" s="62">
        <v>0.97299999999999998</v>
      </c>
      <c r="G113" s="4">
        <f t="shared" si="24"/>
        <v>30357.599999999999</v>
      </c>
      <c r="H113" s="61">
        <v>417</v>
      </c>
      <c r="I113" s="61">
        <v>0.53149999999999997</v>
      </c>
      <c r="J113" s="61">
        <v>366</v>
      </c>
      <c r="K113" s="61">
        <v>594</v>
      </c>
      <c r="L113">
        <f t="shared" si="25"/>
        <v>228</v>
      </c>
      <c r="M113">
        <f t="shared" si="26"/>
        <v>51</v>
      </c>
      <c r="N113">
        <f t="shared" si="27"/>
        <v>0.27894736842105261</v>
      </c>
      <c r="O113" s="61">
        <v>0.53149999999999997</v>
      </c>
      <c r="U113" s="61">
        <v>366</v>
      </c>
      <c r="V113">
        <f t="shared" si="28"/>
        <v>285</v>
      </c>
      <c r="W113">
        <f t="shared" si="29"/>
        <v>337.5</v>
      </c>
      <c r="X113">
        <f t="shared" si="30"/>
        <v>-180.06065200909779</v>
      </c>
      <c r="Y113">
        <f t="shared" si="31"/>
        <v>321.90959059893856</v>
      </c>
      <c r="Z113">
        <f t="shared" si="32"/>
        <v>366</v>
      </c>
      <c r="AA113">
        <f t="shared" si="33"/>
        <v>0.1</v>
      </c>
      <c r="AB113">
        <f t="shared" si="34"/>
        <v>0.77146000000000003</v>
      </c>
      <c r="AC113">
        <f t="shared" si="35"/>
        <v>103059.34139999999</v>
      </c>
      <c r="AD113" s="12">
        <f t="shared" si="36"/>
        <v>72141.538979999983</v>
      </c>
      <c r="AE113" s="4">
        <f t="shared" si="37"/>
        <v>30357.599999999999</v>
      </c>
      <c r="AF113">
        <f t="shared" si="38"/>
        <v>41783.938979999984</v>
      </c>
      <c r="AH113">
        <f t="shared" si="39"/>
        <v>9386.0966666666664</v>
      </c>
      <c r="AI113" s="65">
        <f t="shared" si="40"/>
        <v>-42986.096666666665</v>
      </c>
      <c r="AJ113" s="66">
        <f t="shared" si="41"/>
        <v>-18986.096666666665</v>
      </c>
      <c r="AK113" s="23">
        <f t="shared" si="42"/>
        <v>-18986.096666666665</v>
      </c>
      <c r="AL113" s="23">
        <f t="shared" si="43"/>
        <v>-24986.096666666665</v>
      </c>
      <c r="AM113" s="67">
        <f t="shared" si="44"/>
        <v>-1202.1576866666801</v>
      </c>
      <c r="AN113" s="68">
        <f t="shared" si="45"/>
        <v>22797.84231333332</v>
      </c>
      <c r="AO113" s="23">
        <f t="shared" si="46"/>
        <v>22797.84231333332</v>
      </c>
      <c r="AP113" s="23">
        <f t="shared" si="47"/>
        <v>16797.84231333332</v>
      </c>
    </row>
    <row r="114" spans="1:42">
      <c r="A114" s="61" t="s">
        <v>238</v>
      </c>
      <c r="B114" s="61" t="s">
        <v>236</v>
      </c>
      <c r="C114" s="61" t="s">
        <v>107</v>
      </c>
      <c r="D114" s="61">
        <v>1</v>
      </c>
      <c r="E114" s="61">
        <v>2500</v>
      </c>
      <c r="F114" s="62">
        <v>0.97299999999999998</v>
      </c>
      <c r="G114" s="4">
        <f t="shared" si="24"/>
        <v>29190</v>
      </c>
      <c r="H114" s="61">
        <v>474</v>
      </c>
      <c r="I114" s="61">
        <v>0.4274</v>
      </c>
      <c r="J114" s="61">
        <v>333</v>
      </c>
      <c r="K114" s="61">
        <v>665</v>
      </c>
      <c r="L114">
        <f t="shared" si="25"/>
        <v>332</v>
      </c>
      <c r="M114">
        <f t="shared" si="26"/>
        <v>141</v>
      </c>
      <c r="N114">
        <f t="shared" si="27"/>
        <v>0.43975903614457834</v>
      </c>
      <c r="O114" s="61">
        <v>0.4274</v>
      </c>
      <c r="U114" s="61">
        <v>333</v>
      </c>
      <c r="V114">
        <f t="shared" si="28"/>
        <v>415</v>
      </c>
      <c r="W114">
        <f t="shared" si="29"/>
        <v>291.5</v>
      </c>
      <c r="X114">
        <f t="shared" si="30"/>
        <v>-262.19358099570383</v>
      </c>
      <c r="Y114">
        <f t="shared" si="31"/>
        <v>368.77185999494566</v>
      </c>
      <c r="Z114">
        <f t="shared" si="32"/>
        <v>368.77185999494566</v>
      </c>
      <c r="AA114">
        <f t="shared" si="33"/>
        <v>0.18619725299986906</v>
      </c>
      <c r="AB114">
        <f t="shared" si="34"/>
        <v>0.70324349397590369</v>
      </c>
      <c r="AC114">
        <f t="shared" si="35"/>
        <v>94657.790125536005</v>
      </c>
      <c r="AD114" s="12">
        <f t="shared" si="36"/>
        <v>66260.453087875198</v>
      </c>
      <c r="AE114" s="4">
        <f t="shared" si="37"/>
        <v>29190</v>
      </c>
      <c r="AF114">
        <f t="shared" si="38"/>
        <v>37070.453087875198</v>
      </c>
      <c r="AH114">
        <f t="shared" si="39"/>
        <v>8556.1291767068287</v>
      </c>
      <c r="AI114" s="65">
        <f t="shared" si="40"/>
        <v>-42156.129176706832</v>
      </c>
      <c r="AJ114" s="66">
        <f t="shared" si="41"/>
        <v>-18156.129176706829</v>
      </c>
      <c r="AK114" s="23">
        <f t="shared" si="42"/>
        <v>-18156.129176706829</v>
      </c>
      <c r="AL114" s="23">
        <f t="shared" si="43"/>
        <v>-24156.129176706829</v>
      </c>
      <c r="AM114" s="67">
        <f t="shared" si="44"/>
        <v>-5085.6760888316348</v>
      </c>
      <c r="AN114" s="68">
        <f t="shared" si="45"/>
        <v>18914.323911168369</v>
      </c>
      <c r="AO114" s="23">
        <f t="shared" si="46"/>
        <v>18914.323911168369</v>
      </c>
      <c r="AP114" s="23">
        <f t="shared" si="47"/>
        <v>12914.323911168369</v>
      </c>
    </row>
    <row r="115" spans="1:42">
      <c r="A115" s="61" t="s">
        <v>239</v>
      </c>
      <c r="B115" s="61" t="s">
        <v>97</v>
      </c>
      <c r="C115" s="61" t="s">
        <v>107</v>
      </c>
      <c r="D115" s="61">
        <v>1</v>
      </c>
      <c r="E115" s="61">
        <v>1500</v>
      </c>
      <c r="F115" s="62">
        <v>0.97299999999999998</v>
      </c>
      <c r="G115" s="4">
        <f t="shared" si="24"/>
        <v>17514</v>
      </c>
      <c r="H115" s="61">
        <v>146</v>
      </c>
      <c r="I115" s="61">
        <v>0.24110000000000001</v>
      </c>
      <c r="J115" s="61">
        <v>81</v>
      </c>
      <c r="K115" s="61">
        <v>205</v>
      </c>
      <c r="L115">
        <f t="shared" si="25"/>
        <v>124</v>
      </c>
      <c r="M115">
        <f t="shared" si="26"/>
        <v>65</v>
      </c>
      <c r="N115">
        <f t="shared" si="27"/>
        <v>0.51935483870967747</v>
      </c>
      <c r="O115" s="61">
        <v>0.24110000000000001</v>
      </c>
      <c r="U115" s="61">
        <v>81</v>
      </c>
      <c r="V115">
        <f t="shared" si="28"/>
        <v>155</v>
      </c>
      <c r="W115">
        <f t="shared" si="29"/>
        <v>65.5</v>
      </c>
      <c r="X115">
        <f t="shared" si="30"/>
        <v>-97.92772302249179</v>
      </c>
      <c r="Y115">
        <f t="shared" si="31"/>
        <v>116.04732120293151</v>
      </c>
      <c r="Z115">
        <f t="shared" si="32"/>
        <v>116.04732120293151</v>
      </c>
      <c r="AA115">
        <f t="shared" si="33"/>
        <v>0.32611174969633233</v>
      </c>
      <c r="AB115">
        <f t="shared" si="34"/>
        <v>0.59251516129032256</v>
      </c>
      <c r="AC115">
        <f t="shared" si="35"/>
        <v>25097.325992550665</v>
      </c>
      <c r="AD115" s="12">
        <f t="shared" si="36"/>
        <v>17568.128194785462</v>
      </c>
      <c r="AE115" s="4">
        <f t="shared" si="37"/>
        <v>17514</v>
      </c>
      <c r="AF115">
        <f t="shared" si="38"/>
        <v>54.128194785462256</v>
      </c>
      <c r="AH115">
        <f t="shared" si="39"/>
        <v>7208.9344623655916</v>
      </c>
      <c r="AI115" s="65">
        <f t="shared" si="40"/>
        <v>-40808.934462365592</v>
      </c>
      <c r="AJ115" s="66">
        <f t="shared" si="41"/>
        <v>-16808.934462365592</v>
      </c>
      <c r="AK115" s="23">
        <f t="shared" si="42"/>
        <v>-16808.934462365592</v>
      </c>
      <c r="AL115" s="23">
        <f t="shared" si="43"/>
        <v>-22808.934462365592</v>
      </c>
      <c r="AM115" s="67">
        <f t="shared" si="44"/>
        <v>-40754.806267580134</v>
      </c>
      <c r="AN115" s="68">
        <f t="shared" si="45"/>
        <v>-16754.80626758013</v>
      </c>
      <c r="AO115" s="23">
        <f t="shared" si="46"/>
        <v>-16754.80626758013</v>
      </c>
      <c r="AP115" s="23">
        <f t="shared" si="47"/>
        <v>-22754.80626758013</v>
      </c>
    </row>
    <row r="116" spans="1:42">
      <c r="A116" s="61" t="s">
        <v>240</v>
      </c>
      <c r="B116" s="61" t="s">
        <v>199</v>
      </c>
      <c r="C116" s="61" t="s">
        <v>98</v>
      </c>
      <c r="D116" s="61">
        <v>1</v>
      </c>
      <c r="E116" s="61">
        <v>1700</v>
      </c>
      <c r="F116" s="62">
        <v>0.97299999999999998</v>
      </c>
      <c r="G116" s="4">
        <f t="shared" si="24"/>
        <v>19849.2</v>
      </c>
      <c r="H116" s="61">
        <v>312</v>
      </c>
      <c r="I116" s="61">
        <v>0.41099999999999998</v>
      </c>
      <c r="J116" s="61">
        <v>106</v>
      </c>
      <c r="K116" s="61">
        <v>465</v>
      </c>
      <c r="L116">
        <f t="shared" si="25"/>
        <v>359</v>
      </c>
      <c r="M116">
        <f t="shared" si="26"/>
        <v>206</v>
      </c>
      <c r="N116">
        <f t="shared" si="27"/>
        <v>0.55905292479108637</v>
      </c>
      <c r="O116" s="61">
        <v>0.41099999999999998</v>
      </c>
      <c r="U116" s="61">
        <v>106</v>
      </c>
      <c r="V116">
        <f t="shared" si="28"/>
        <v>448.75</v>
      </c>
      <c r="W116">
        <f t="shared" si="29"/>
        <v>61.125</v>
      </c>
      <c r="X116">
        <f t="shared" si="30"/>
        <v>-283.51655294414962</v>
      </c>
      <c r="Y116">
        <f t="shared" si="31"/>
        <v>271.72167993429366</v>
      </c>
      <c r="Z116">
        <f t="shared" si="32"/>
        <v>271.72167993429366</v>
      </c>
      <c r="AA116">
        <f t="shared" si="33"/>
        <v>0.46929622269480481</v>
      </c>
      <c r="AB116">
        <f t="shared" si="34"/>
        <v>0.47919896935933148</v>
      </c>
      <c r="AC116">
        <f t="shared" si="35"/>
        <v>47526.193376641379</v>
      </c>
      <c r="AD116" s="12">
        <f t="shared" si="36"/>
        <v>33268.335363648963</v>
      </c>
      <c r="AE116" s="4">
        <f t="shared" si="37"/>
        <v>19849.2</v>
      </c>
      <c r="AF116">
        <f t="shared" si="38"/>
        <v>13419.135363648962</v>
      </c>
      <c r="AH116">
        <f t="shared" si="39"/>
        <v>5830.2541272051994</v>
      </c>
      <c r="AI116" s="65">
        <f t="shared" si="40"/>
        <v>-39430.254127205197</v>
      </c>
      <c r="AJ116" s="66">
        <f t="shared" si="41"/>
        <v>-15430.2541272052</v>
      </c>
      <c r="AK116" s="23">
        <f t="shared" si="42"/>
        <v>-15430.2541272052</v>
      </c>
      <c r="AL116" s="23">
        <f t="shared" si="43"/>
        <v>-21430.2541272052</v>
      </c>
      <c r="AM116" s="67">
        <f t="shared" si="44"/>
        <v>-26011.118763556235</v>
      </c>
      <c r="AN116" s="68">
        <f t="shared" si="45"/>
        <v>-2011.1187635562383</v>
      </c>
      <c r="AO116" s="23">
        <f t="shared" si="46"/>
        <v>-2011.1187635562383</v>
      </c>
      <c r="AP116" s="23">
        <f t="shared" si="47"/>
        <v>-8011.1187635562383</v>
      </c>
    </row>
    <row r="117" spans="1:42">
      <c r="A117" s="61" t="s">
        <v>241</v>
      </c>
      <c r="B117" s="61" t="s">
        <v>236</v>
      </c>
      <c r="C117" s="61" t="s">
        <v>107</v>
      </c>
      <c r="D117" s="61">
        <v>2</v>
      </c>
      <c r="E117" s="61">
        <v>3600</v>
      </c>
      <c r="F117" s="62">
        <v>0.97299999999999998</v>
      </c>
      <c r="G117" s="4">
        <f t="shared" si="24"/>
        <v>42033.599999999999</v>
      </c>
      <c r="H117" s="61">
        <v>491</v>
      </c>
      <c r="I117" s="61">
        <v>0.39729999999999999</v>
      </c>
      <c r="J117" s="61">
        <v>336</v>
      </c>
      <c r="K117" s="61">
        <v>624</v>
      </c>
      <c r="L117">
        <f t="shared" si="25"/>
        <v>288</v>
      </c>
      <c r="M117">
        <f t="shared" si="26"/>
        <v>155</v>
      </c>
      <c r="N117">
        <f t="shared" si="27"/>
        <v>0.53055555555555556</v>
      </c>
      <c r="O117" s="61">
        <v>0.39729999999999999</v>
      </c>
      <c r="U117" s="61">
        <v>336</v>
      </c>
      <c r="V117">
        <f t="shared" si="28"/>
        <v>360</v>
      </c>
      <c r="W117">
        <f t="shared" si="29"/>
        <v>300</v>
      </c>
      <c r="X117">
        <f t="shared" si="30"/>
        <v>-227.44503411675512</v>
      </c>
      <c r="Y117">
        <f t="shared" si="31"/>
        <v>343.46474601971192</v>
      </c>
      <c r="Z117">
        <f t="shared" si="32"/>
        <v>343.46474601971192</v>
      </c>
      <c r="AA117">
        <f t="shared" si="33"/>
        <v>0.1207354056103109</v>
      </c>
      <c r="AB117">
        <f t="shared" si="34"/>
        <v>0.75505</v>
      </c>
      <c r="AC117">
        <f t="shared" si="35"/>
        <v>94656.56561599698</v>
      </c>
      <c r="AD117" s="12">
        <f t="shared" si="36"/>
        <v>66259.59593119788</v>
      </c>
      <c r="AE117" s="4">
        <f t="shared" si="37"/>
        <v>42033.599999999999</v>
      </c>
      <c r="AF117">
        <f t="shared" si="38"/>
        <v>24225.995931197882</v>
      </c>
      <c r="AH117">
        <f t="shared" si="39"/>
        <v>9186.4416666666675</v>
      </c>
      <c r="AI117" s="65">
        <f t="shared" si="40"/>
        <v>-42786.441666666666</v>
      </c>
      <c r="AJ117" s="66">
        <f t="shared" si="41"/>
        <v>-18786.441666666666</v>
      </c>
      <c r="AK117" s="23">
        <f t="shared" si="42"/>
        <v>-18786.441666666666</v>
      </c>
      <c r="AL117" s="23">
        <f t="shared" si="43"/>
        <v>-24786.441666666666</v>
      </c>
      <c r="AM117" s="67">
        <f t="shared" si="44"/>
        <v>-18560.445735468784</v>
      </c>
      <c r="AN117" s="68">
        <f t="shared" si="45"/>
        <v>5439.5542645312162</v>
      </c>
      <c r="AO117" s="23">
        <f t="shared" si="46"/>
        <v>5439.5542645312162</v>
      </c>
      <c r="AP117" s="23">
        <f t="shared" si="47"/>
        <v>-560.44573546878382</v>
      </c>
    </row>
    <row r="118" spans="1:42">
      <c r="A118" s="61" t="s">
        <v>242</v>
      </c>
      <c r="B118" s="61" t="s">
        <v>243</v>
      </c>
      <c r="C118" s="61" t="s">
        <v>98</v>
      </c>
      <c r="D118" s="61">
        <v>1</v>
      </c>
      <c r="E118" s="61">
        <v>1200</v>
      </c>
      <c r="F118" s="62">
        <v>0.97299999999999998</v>
      </c>
      <c r="G118" s="4">
        <f t="shared" si="24"/>
        <v>14011.199999999999</v>
      </c>
      <c r="H118" s="61">
        <v>204</v>
      </c>
      <c r="I118" s="61">
        <v>0.79730000000000001</v>
      </c>
      <c r="J118" s="61">
        <v>173</v>
      </c>
      <c r="K118" s="61">
        <v>395</v>
      </c>
      <c r="L118">
        <f t="shared" si="25"/>
        <v>222</v>
      </c>
      <c r="M118">
        <f t="shared" si="26"/>
        <v>31</v>
      </c>
      <c r="N118">
        <f t="shared" si="27"/>
        <v>0.21171171171171171</v>
      </c>
      <c r="O118" s="61">
        <v>0.79730000000000001</v>
      </c>
      <c r="U118" s="61">
        <v>173</v>
      </c>
      <c r="V118">
        <f t="shared" si="28"/>
        <v>277.5</v>
      </c>
      <c r="W118">
        <f t="shared" si="29"/>
        <v>145.25</v>
      </c>
      <c r="X118">
        <f t="shared" si="30"/>
        <v>-175.32221379833206</v>
      </c>
      <c r="Y118">
        <f t="shared" si="31"/>
        <v>221.75407505686127</v>
      </c>
      <c r="Z118">
        <f t="shared" si="32"/>
        <v>221.75407505686127</v>
      </c>
      <c r="AA118">
        <f t="shared" si="33"/>
        <v>0.27569036056526586</v>
      </c>
      <c r="AB118">
        <f t="shared" si="34"/>
        <v>0.63241864864864861</v>
      </c>
      <c r="AC118">
        <f t="shared" si="35"/>
        <v>51188.115555123783</v>
      </c>
      <c r="AD118" s="12">
        <f t="shared" si="36"/>
        <v>35831.680888586649</v>
      </c>
      <c r="AE118" s="4">
        <f t="shared" si="37"/>
        <v>14011.199999999999</v>
      </c>
      <c r="AF118">
        <f t="shared" si="38"/>
        <v>21820.480888586651</v>
      </c>
      <c r="AH118">
        <f t="shared" si="39"/>
        <v>7694.4268918918924</v>
      </c>
      <c r="AI118" s="65">
        <f t="shared" si="40"/>
        <v>-41294.42689189189</v>
      </c>
      <c r="AJ118" s="66">
        <f t="shared" si="41"/>
        <v>-17294.426891891893</v>
      </c>
      <c r="AK118" s="23">
        <f t="shared" si="42"/>
        <v>-17294.426891891893</v>
      </c>
      <c r="AL118" s="23">
        <f t="shared" si="43"/>
        <v>-23294.426891891893</v>
      </c>
      <c r="AM118" s="67">
        <f t="shared" si="44"/>
        <v>-19473.946003305238</v>
      </c>
      <c r="AN118" s="68">
        <f t="shared" si="45"/>
        <v>4526.0539966947581</v>
      </c>
      <c r="AO118" s="23">
        <f t="shared" si="46"/>
        <v>4526.0539966947581</v>
      </c>
      <c r="AP118" s="23">
        <f t="shared" si="47"/>
        <v>-1473.9460033052419</v>
      </c>
    </row>
    <row r="119" spans="1:42">
      <c r="A119" s="61" t="s">
        <v>244</v>
      </c>
      <c r="B119" s="61" t="s">
        <v>243</v>
      </c>
      <c r="C119" s="61" t="s">
        <v>98</v>
      </c>
      <c r="D119" s="61">
        <v>2</v>
      </c>
      <c r="E119" s="61">
        <v>1600</v>
      </c>
      <c r="F119" s="62">
        <v>0.97299999999999998</v>
      </c>
      <c r="G119" s="4">
        <f t="shared" si="24"/>
        <v>18681.599999999999</v>
      </c>
      <c r="H119" s="61">
        <v>245</v>
      </c>
      <c r="I119" s="61">
        <v>0.68769999999999998</v>
      </c>
      <c r="J119" s="61">
        <v>228</v>
      </c>
      <c r="K119" s="61">
        <v>456</v>
      </c>
      <c r="L119">
        <f t="shared" si="25"/>
        <v>228</v>
      </c>
      <c r="M119">
        <f t="shared" si="26"/>
        <v>17</v>
      </c>
      <c r="N119">
        <f t="shared" si="27"/>
        <v>0.15964912280701754</v>
      </c>
      <c r="O119" s="61">
        <v>0.68769999999999998</v>
      </c>
      <c r="U119" s="61">
        <v>228</v>
      </c>
      <c r="V119">
        <f t="shared" si="28"/>
        <v>285</v>
      </c>
      <c r="W119">
        <f t="shared" si="29"/>
        <v>199.5</v>
      </c>
      <c r="X119">
        <f t="shared" si="30"/>
        <v>-180.06065200909779</v>
      </c>
      <c r="Y119">
        <f t="shared" si="31"/>
        <v>252.90959059893862</v>
      </c>
      <c r="Z119">
        <f t="shared" si="32"/>
        <v>252.90959059893862</v>
      </c>
      <c r="AA119">
        <f t="shared" si="33"/>
        <v>0.18740207227697761</v>
      </c>
      <c r="AB119">
        <f t="shared" si="34"/>
        <v>0.70228999999999997</v>
      </c>
      <c r="AC119">
        <f t="shared" si="35"/>
        <v>64829.794879330933</v>
      </c>
      <c r="AD119" s="12">
        <f t="shared" si="36"/>
        <v>45380.856415531649</v>
      </c>
      <c r="AE119" s="4">
        <f t="shared" si="37"/>
        <v>18681.599999999999</v>
      </c>
      <c r="AF119">
        <f t="shared" si="38"/>
        <v>26699.25641553165</v>
      </c>
      <c r="AH119">
        <f t="shared" si="39"/>
        <v>8544.5283333333336</v>
      </c>
      <c r="AI119" s="65">
        <f t="shared" si="40"/>
        <v>-42144.528333333335</v>
      </c>
      <c r="AJ119" s="66">
        <f t="shared" si="41"/>
        <v>-18144.528333333335</v>
      </c>
      <c r="AK119" s="23">
        <f t="shared" si="42"/>
        <v>-18144.528333333335</v>
      </c>
      <c r="AL119" s="23">
        <f t="shared" si="43"/>
        <v>-24144.528333333335</v>
      </c>
      <c r="AM119" s="67">
        <f t="shared" si="44"/>
        <v>-15445.271917801685</v>
      </c>
      <c r="AN119" s="68">
        <f t="shared" si="45"/>
        <v>8554.728082198315</v>
      </c>
      <c r="AO119" s="23">
        <f t="shared" si="46"/>
        <v>8554.728082198315</v>
      </c>
      <c r="AP119" s="23">
        <f t="shared" si="47"/>
        <v>2554.728082198315</v>
      </c>
    </row>
    <row r="120" spans="1:42">
      <c r="A120" s="61" t="s">
        <v>245</v>
      </c>
      <c r="B120" s="61" t="s">
        <v>243</v>
      </c>
      <c r="C120" s="61" t="s">
        <v>107</v>
      </c>
      <c r="D120" s="61">
        <v>1</v>
      </c>
      <c r="E120" s="61">
        <v>1000</v>
      </c>
      <c r="F120" s="62">
        <v>0.97299999999999998</v>
      </c>
      <c r="G120" s="4">
        <f t="shared" si="24"/>
        <v>11676</v>
      </c>
      <c r="H120" s="61">
        <v>197</v>
      </c>
      <c r="I120" s="61">
        <v>0.58899999999999997</v>
      </c>
      <c r="J120" s="61">
        <v>155</v>
      </c>
      <c r="K120" s="61">
        <v>252</v>
      </c>
      <c r="L120">
        <f t="shared" si="25"/>
        <v>97</v>
      </c>
      <c r="M120">
        <f t="shared" si="26"/>
        <v>42</v>
      </c>
      <c r="N120">
        <f t="shared" si="27"/>
        <v>0.44639175257731967</v>
      </c>
      <c r="O120" s="61">
        <v>0.58899999999999997</v>
      </c>
      <c r="U120" s="61">
        <v>155</v>
      </c>
      <c r="V120">
        <f t="shared" si="28"/>
        <v>121.25</v>
      </c>
      <c r="W120">
        <f t="shared" si="29"/>
        <v>142.875</v>
      </c>
      <c r="X120">
        <f t="shared" si="30"/>
        <v>-76.604751074045993</v>
      </c>
      <c r="Y120">
        <f t="shared" si="31"/>
        <v>136.59750126358352</v>
      </c>
      <c r="Z120">
        <f t="shared" si="32"/>
        <v>155</v>
      </c>
      <c r="AA120">
        <f t="shared" si="33"/>
        <v>0.1</v>
      </c>
      <c r="AB120">
        <f t="shared" si="34"/>
        <v>0.77146000000000003</v>
      </c>
      <c r="AC120">
        <f t="shared" si="35"/>
        <v>43645.349500000004</v>
      </c>
      <c r="AD120" s="12">
        <f t="shared" si="36"/>
        <v>30551.744650000001</v>
      </c>
      <c r="AE120" s="4">
        <f t="shared" si="37"/>
        <v>11676</v>
      </c>
      <c r="AF120">
        <f t="shared" si="38"/>
        <v>18875.744650000001</v>
      </c>
      <c r="AH120">
        <f t="shared" si="39"/>
        <v>9386.0966666666664</v>
      </c>
      <c r="AI120" s="65">
        <f t="shared" si="40"/>
        <v>-42986.096666666665</v>
      </c>
      <c r="AJ120" s="66">
        <f t="shared" si="41"/>
        <v>-18986.096666666665</v>
      </c>
      <c r="AK120" s="23">
        <f t="shared" si="42"/>
        <v>-18986.096666666665</v>
      </c>
      <c r="AL120" s="23">
        <f t="shared" si="43"/>
        <v>-24986.096666666665</v>
      </c>
      <c r="AM120" s="67">
        <f t="shared" si="44"/>
        <v>-24110.352016666664</v>
      </c>
      <c r="AN120" s="68">
        <f t="shared" si="45"/>
        <v>-110.35201666666399</v>
      </c>
      <c r="AO120" s="23">
        <f t="shared" si="46"/>
        <v>-110.35201666666399</v>
      </c>
      <c r="AP120" s="23">
        <f t="shared" si="47"/>
        <v>-6110.352016666664</v>
      </c>
    </row>
    <row r="121" spans="1:42">
      <c r="A121" s="61" t="s">
        <v>246</v>
      </c>
      <c r="B121" s="61" t="s">
        <v>243</v>
      </c>
      <c r="C121" s="61" t="s">
        <v>107</v>
      </c>
      <c r="D121" s="61">
        <v>2</v>
      </c>
      <c r="E121" s="61">
        <v>1500</v>
      </c>
      <c r="F121" s="62">
        <v>0.97299999999999998</v>
      </c>
      <c r="G121" s="4">
        <f t="shared" si="24"/>
        <v>17514</v>
      </c>
      <c r="H121" s="61">
        <v>195</v>
      </c>
      <c r="I121" s="61">
        <v>0.61919999999999997</v>
      </c>
      <c r="J121" s="61">
        <v>158</v>
      </c>
      <c r="K121" s="61">
        <v>236</v>
      </c>
      <c r="L121">
        <f t="shared" si="25"/>
        <v>78</v>
      </c>
      <c r="M121">
        <f t="shared" si="26"/>
        <v>37</v>
      </c>
      <c r="N121">
        <f t="shared" si="27"/>
        <v>0.47948717948717945</v>
      </c>
      <c r="O121" s="61">
        <v>0.61919999999999997</v>
      </c>
      <c r="U121" s="61">
        <v>158</v>
      </c>
      <c r="V121">
        <f t="shared" si="28"/>
        <v>97.5</v>
      </c>
      <c r="W121">
        <f t="shared" si="29"/>
        <v>148.25</v>
      </c>
      <c r="X121">
        <f t="shared" si="30"/>
        <v>-61.59969673995451</v>
      </c>
      <c r="Y121">
        <f t="shared" si="31"/>
        <v>126.52170204700532</v>
      </c>
      <c r="Z121">
        <f t="shared" si="32"/>
        <v>158</v>
      </c>
      <c r="AA121">
        <f t="shared" si="33"/>
        <v>0.1</v>
      </c>
      <c r="AB121">
        <f t="shared" si="34"/>
        <v>0.77146000000000003</v>
      </c>
      <c r="AC121">
        <f t="shared" si="35"/>
        <v>44490.0982</v>
      </c>
      <c r="AD121" s="12">
        <f t="shared" si="36"/>
        <v>31143.068739999999</v>
      </c>
      <c r="AE121" s="4">
        <f t="shared" si="37"/>
        <v>17514</v>
      </c>
      <c r="AF121">
        <f t="shared" si="38"/>
        <v>13629.068739999999</v>
      </c>
      <c r="AH121">
        <f t="shared" si="39"/>
        <v>9386.0966666666664</v>
      </c>
      <c r="AI121" s="65">
        <f t="shared" si="40"/>
        <v>-42986.096666666665</v>
      </c>
      <c r="AJ121" s="66">
        <f t="shared" si="41"/>
        <v>-18986.096666666665</v>
      </c>
      <c r="AK121" s="23">
        <f t="shared" si="42"/>
        <v>-18986.096666666665</v>
      </c>
      <c r="AL121" s="23">
        <f t="shared" si="43"/>
        <v>-24986.096666666665</v>
      </c>
      <c r="AM121" s="67">
        <f t="shared" si="44"/>
        <v>-29357.027926666666</v>
      </c>
      <c r="AN121" s="68">
        <f t="shared" si="45"/>
        <v>-5357.0279266666657</v>
      </c>
      <c r="AO121" s="23">
        <f t="shared" si="46"/>
        <v>-5357.0279266666657</v>
      </c>
      <c r="AP121" s="23">
        <f t="shared" si="47"/>
        <v>-11357.027926666666</v>
      </c>
    </row>
    <row r="122" spans="1:42">
      <c r="A122" s="61" t="s">
        <v>247</v>
      </c>
      <c r="B122" s="61" t="s">
        <v>248</v>
      </c>
      <c r="C122" s="61" t="s">
        <v>98</v>
      </c>
      <c r="D122" s="61">
        <v>1</v>
      </c>
      <c r="E122" s="61">
        <v>750</v>
      </c>
      <c r="F122" s="62">
        <v>0.97299999999999998</v>
      </c>
      <c r="G122" s="4">
        <f t="shared" si="24"/>
        <v>8757</v>
      </c>
      <c r="H122" s="61">
        <v>124</v>
      </c>
      <c r="I122" s="61">
        <v>0.45479999999999998</v>
      </c>
      <c r="J122" s="61">
        <v>89</v>
      </c>
      <c r="K122" s="61">
        <v>155</v>
      </c>
      <c r="L122">
        <f t="shared" si="25"/>
        <v>66</v>
      </c>
      <c r="M122">
        <f t="shared" si="26"/>
        <v>35</v>
      </c>
      <c r="N122">
        <f t="shared" si="27"/>
        <v>0.52424242424242429</v>
      </c>
      <c r="O122" s="61">
        <v>0.45479999999999998</v>
      </c>
      <c r="U122" s="61">
        <v>89</v>
      </c>
      <c r="V122">
        <f t="shared" si="28"/>
        <v>82.5</v>
      </c>
      <c r="W122">
        <f t="shared" si="29"/>
        <v>80.75</v>
      </c>
      <c r="X122">
        <f t="shared" si="30"/>
        <v>-52.122820318423045</v>
      </c>
      <c r="Y122">
        <f t="shared" si="31"/>
        <v>84.710670962850642</v>
      </c>
      <c r="Z122">
        <f t="shared" si="32"/>
        <v>89</v>
      </c>
      <c r="AA122">
        <f t="shared" si="33"/>
        <v>0.1</v>
      </c>
      <c r="AB122">
        <f t="shared" si="34"/>
        <v>0.77146000000000003</v>
      </c>
      <c r="AC122">
        <f t="shared" si="35"/>
        <v>25060.878100000002</v>
      </c>
      <c r="AD122" s="12">
        <f t="shared" si="36"/>
        <v>17542.614669999999</v>
      </c>
      <c r="AE122" s="4">
        <f t="shared" si="37"/>
        <v>8757</v>
      </c>
      <c r="AF122">
        <f t="shared" si="38"/>
        <v>8785.614669999999</v>
      </c>
      <c r="AH122">
        <f t="shared" si="39"/>
        <v>9386.0966666666664</v>
      </c>
      <c r="AI122" s="65">
        <f t="shared" si="40"/>
        <v>-42986.096666666665</v>
      </c>
      <c r="AJ122" s="66">
        <f t="shared" si="41"/>
        <v>-18986.096666666665</v>
      </c>
      <c r="AK122" s="23">
        <f t="shared" si="42"/>
        <v>-18986.096666666665</v>
      </c>
      <c r="AL122" s="23">
        <f t="shared" si="43"/>
        <v>-24986.096666666665</v>
      </c>
      <c r="AM122" s="67">
        <f t="shared" si="44"/>
        <v>-34200.481996666669</v>
      </c>
      <c r="AN122" s="68">
        <f t="shared" si="45"/>
        <v>-10200.481996666666</v>
      </c>
      <c r="AO122" s="23">
        <f t="shared" si="46"/>
        <v>-10200.481996666666</v>
      </c>
      <c r="AP122" s="23">
        <f t="shared" si="47"/>
        <v>-16200.481996666666</v>
      </c>
    </row>
    <row r="123" spans="1:42">
      <c r="A123" s="61" t="s">
        <v>249</v>
      </c>
      <c r="B123" s="61" t="s">
        <v>248</v>
      </c>
      <c r="C123" s="61" t="s">
        <v>98</v>
      </c>
      <c r="D123" s="61">
        <v>2</v>
      </c>
      <c r="E123" s="61">
        <v>1040</v>
      </c>
      <c r="F123" s="62">
        <v>0.97299999999999998</v>
      </c>
      <c r="G123" s="4">
        <f t="shared" si="24"/>
        <v>12143.039999999999</v>
      </c>
      <c r="H123" s="61">
        <v>156</v>
      </c>
      <c r="I123" s="61">
        <v>0.48770000000000002</v>
      </c>
      <c r="J123" s="61">
        <v>115</v>
      </c>
      <c r="K123" s="61">
        <v>179</v>
      </c>
      <c r="L123">
        <f t="shared" si="25"/>
        <v>64</v>
      </c>
      <c r="M123">
        <f t="shared" si="26"/>
        <v>41</v>
      </c>
      <c r="N123">
        <f t="shared" si="27"/>
        <v>0.61250000000000004</v>
      </c>
      <c r="O123" s="61">
        <v>0.48770000000000002</v>
      </c>
      <c r="U123" s="61">
        <v>115</v>
      </c>
      <c r="V123">
        <f t="shared" si="28"/>
        <v>80</v>
      </c>
      <c r="W123">
        <f t="shared" si="29"/>
        <v>107</v>
      </c>
      <c r="X123">
        <f t="shared" si="30"/>
        <v>-50.543340914834474</v>
      </c>
      <c r="Y123">
        <f t="shared" si="31"/>
        <v>96.49216578215821</v>
      </c>
      <c r="Z123">
        <f t="shared" si="32"/>
        <v>115</v>
      </c>
      <c r="AA123">
        <f t="shared" si="33"/>
        <v>0.1</v>
      </c>
      <c r="AB123">
        <f t="shared" si="34"/>
        <v>0.77146000000000003</v>
      </c>
      <c r="AC123">
        <f t="shared" si="35"/>
        <v>32382.033500000001</v>
      </c>
      <c r="AD123" s="12">
        <f t="shared" si="36"/>
        <v>22667.423449999998</v>
      </c>
      <c r="AE123" s="4">
        <f t="shared" si="37"/>
        <v>12143.039999999999</v>
      </c>
      <c r="AF123">
        <f t="shared" si="38"/>
        <v>10524.383449999999</v>
      </c>
      <c r="AH123">
        <f t="shared" si="39"/>
        <v>9386.0966666666664</v>
      </c>
      <c r="AI123" s="65">
        <f t="shared" si="40"/>
        <v>-42986.096666666665</v>
      </c>
      <c r="AJ123" s="66">
        <f t="shared" si="41"/>
        <v>-18986.096666666665</v>
      </c>
      <c r="AK123" s="23">
        <f t="shared" si="42"/>
        <v>-18986.096666666665</v>
      </c>
      <c r="AL123" s="23">
        <f t="shared" si="43"/>
        <v>-24986.096666666665</v>
      </c>
      <c r="AM123" s="67">
        <f t="shared" si="44"/>
        <v>-32461.713216666663</v>
      </c>
      <c r="AN123" s="68">
        <f t="shared" si="45"/>
        <v>-8461.7132166666652</v>
      </c>
      <c r="AO123" s="23">
        <f t="shared" si="46"/>
        <v>-8461.7132166666652</v>
      </c>
      <c r="AP123" s="23">
        <f t="shared" si="47"/>
        <v>-14461.713216666665</v>
      </c>
    </row>
    <row r="124" spans="1:42">
      <c r="A124" s="61" t="s">
        <v>250</v>
      </c>
      <c r="B124" s="61" t="s">
        <v>248</v>
      </c>
      <c r="C124" s="61" t="s">
        <v>107</v>
      </c>
      <c r="D124" s="61">
        <v>1</v>
      </c>
      <c r="E124" s="61">
        <v>900</v>
      </c>
      <c r="F124" s="62">
        <v>0.97299999999999998</v>
      </c>
      <c r="G124" s="4">
        <f t="shared" si="24"/>
        <v>10508.4</v>
      </c>
      <c r="H124" s="61">
        <v>256</v>
      </c>
      <c r="I124" s="61">
        <v>0.47949999999999998</v>
      </c>
      <c r="J124" s="61">
        <v>152</v>
      </c>
      <c r="K124" s="61">
        <v>300</v>
      </c>
      <c r="L124">
        <f t="shared" si="25"/>
        <v>148</v>
      </c>
      <c r="M124">
        <f t="shared" si="26"/>
        <v>104</v>
      </c>
      <c r="N124">
        <f t="shared" si="27"/>
        <v>0.66216216216216217</v>
      </c>
      <c r="O124" s="61">
        <v>0.47949999999999998</v>
      </c>
      <c r="U124" s="61">
        <v>152</v>
      </c>
      <c r="V124">
        <f t="shared" si="28"/>
        <v>185</v>
      </c>
      <c r="W124">
        <f t="shared" si="29"/>
        <v>133.5</v>
      </c>
      <c r="X124">
        <f t="shared" si="30"/>
        <v>-116.88147586555472</v>
      </c>
      <c r="Y124">
        <f t="shared" si="31"/>
        <v>166.16938337124085</v>
      </c>
      <c r="Z124">
        <f t="shared" si="32"/>
        <v>166.16938337124085</v>
      </c>
      <c r="AA124">
        <f t="shared" si="33"/>
        <v>0.17659126146616677</v>
      </c>
      <c r="AB124">
        <f t="shared" si="34"/>
        <v>0.71084567567567558</v>
      </c>
      <c r="AC124">
        <f t="shared" si="35"/>
        <v>43114.08747368613</v>
      </c>
      <c r="AD124" s="12">
        <f t="shared" si="36"/>
        <v>30179.861231580289</v>
      </c>
      <c r="AE124" s="4">
        <f t="shared" si="37"/>
        <v>10508.4</v>
      </c>
      <c r="AF124">
        <f t="shared" si="38"/>
        <v>19671.461231580288</v>
      </c>
      <c r="AH124">
        <f t="shared" si="39"/>
        <v>8648.622387387386</v>
      </c>
      <c r="AI124" s="65">
        <f t="shared" si="40"/>
        <v>-42248.622387387382</v>
      </c>
      <c r="AJ124" s="66">
        <f t="shared" si="41"/>
        <v>-18248.622387387386</v>
      </c>
      <c r="AK124" s="23">
        <f t="shared" si="42"/>
        <v>-18248.622387387386</v>
      </c>
      <c r="AL124" s="23">
        <f t="shared" si="43"/>
        <v>-24248.622387387386</v>
      </c>
      <c r="AM124" s="67">
        <f t="shared" si="44"/>
        <v>-22577.161155807094</v>
      </c>
      <c r="AN124" s="68">
        <f t="shared" si="45"/>
        <v>1422.8388441929019</v>
      </c>
      <c r="AO124" s="23">
        <f t="shared" si="46"/>
        <v>1422.8388441929019</v>
      </c>
      <c r="AP124" s="23">
        <f t="shared" si="47"/>
        <v>-4577.1611558070981</v>
      </c>
    </row>
    <row r="125" spans="1:42">
      <c r="A125" s="61" t="s">
        <v>251</v>
      </c>
      <c r="B125" s="61" t="s">
        <v>248</v>
      </c>
      <c r="C125" s="61" t="s">
        <v>107</v>
      </c>
      <c r="D125" s="61">
        <v>2</v>
      </c>
      <c r="E125" s="61">
        <v>1400</v>
      </c>
      <c r="F125" s="62">
        <v>0.97299999999999998</v>
      </c>
      <c r="G125" s="4">
        <f t="shared" si="24"/>
        <v>16346.4</v>
      </c>
      <c r="H125" s="61">
        <v>284</v>
      </c>
      <c r="I125" s="61">
        <v>0.49320000000000003</v>
      </c>
      <c r="J125" s="61">
        <v>175</v>
      </c>
      <c r="K125" s="61">
        <v>368</v>
      </c>
      <c r="L125">
        <f t="shared" si="25"/>
        <v>193</v>
      </c>
      <c r="M125">
        <f t="shared" si="26"/>
        <v>109</v>
      </c>
      <c r="N125">
        <f t="shared" si="27"/>
        <v>0.55181347150259075</v>
      </c>
      <c r="O125" s="61">
        <v>0.49320000000000003</v>
      </c>
      <c r="U125" s="61">
        <v>175</v>
      </c>
      <c r="V125">
        <f t="shared" si="28"/>
        <v>241.25</v>
      </c>
      <c r="W125">
        <f t="shared" si="29"/>
        <v>150.875</v>
      </c>
      <c r="X125">
        <f t="shared" si="30"/>
        <v>-152.41976244629771</v>
      </c>
      <c r="Y125">
        <f t="shared" si="31"/>
        <v>205.08574993682083</v>
      </c>
      <c r="Z125">
        <f t="shared" si="32"/>
        <v>205.08574993682083</v>
      </c>
      <c r="AA125">
        <f t="shared" si="33"/>
        <v>0.22470777175884282</v>
      </c>
      <c r="AB125">
        <f t="shared" si="34"/>
        <v>0.6727662694300518</v>
      </c>
      <c r="AC125">
        <f t="shared" si="35"/>
        <v>50360.79283786469</v>
      </c>
      <c r="AD125" s="12">
        <f t="shared" si="36"/>
        <v>35252.554986505282</v>
      </c>
      <c r="AE125" s="4">
        <f t="shared" si="37"/>
        <v>16346.4</v>
      </c>
      <c r="AF125">
        <f t="shared" si="38"/>
        <v>18906.15498650528</v>
      </c>
      <c r="AH125">
        <f t="shared" si="39"/>
        <v>8185.3229447322974</v>
      </c>
      <c r="AI125" s="65">
        <f t="shared" si="40"/>
        <v>-41785.322944732296</v>
      </c>
      <c r="AJ125" s="66">
        <f t="shared" si="41"/>
        <v>-17785.322944732296</v>
      </c>
      <c r="AK125" s="23">
        <f t="shared" si="42"/>
        <v>-17785.322944732296</v>
      </c>
      <c r="AL125" s="23">
        <f t="shared" si="43"/>
        <v>-23785.322944732296</v>
      </c>
      <c r="AM125" s="67">
        <f t="shared" si="44"/>
        <v>-22879.167958227015</v>
      </c>
      <c r="AN125" s="68">
        <f t="shared" si="45"/>
        <v>1120.8320417729847</v>
      </c>
      <c r="AO125" s="23">
        <f t="shared" si="46"/>
        <v>1120.8320417729847</v>
      </c>
      <c r="AP125" s="23">
        <f t="shared" si="47"/>
        <v>-4879.1679582270153</v>
      </c>
    </row>
    <row r="126" spans="1:42">
      <c r="A126" s="61" t="s">
        <v>252</v>
      </c>
      <c r="B126" s="61" t="s">
        <v>253</v>
      </c>
      <c r="C126" s="61" t="s">
        <v>98</v>
      </c>
      <c r="D126" s="61">
        <v>1</v>
      </c>
      <c r="E126" s="61">
        <v>825</v>
      </c>
      <c r="F126" s="62">
        <v>0.97299999999999998</v>
      </c>
      <c r="G126" s="4">
        <f t="shared" si="24"/>
        <v>9632.6999999999989</v>
      </c>
      <c r="H126" s="61">
        <v>128</v>
      </c>
      <c r="I126" s="61">
        <v>0.36159999999999998</v>
      </c>
      <c r="J126" s="61">
        <v>77</v>
      </c>
      <c r="K126" s="61">
        <v>161</v>
      </c>
      <c r="L126">
        <f t="shared" si="25"/>
        <v>84</v>
      </c>
      <c r="M126">
        <f t="shared" si="26"/>
        <v>51</v>
      </c>
      <c r="N126">
        <f t="shared" si="27"/>
        <v>0.58571428571428574</v>
      </c>
      <c r="O126" s="61">
        <v>0.36159999999999998</v>
      </c>
      <c r="U126" s="61">
        <v>77</v>
      </c>
      <c r="V126">
        <f t="shared" si="28"/>
        <v>105</v>
      </c>
      <c r="W126">
        <f t="shared" si="29"/>
        <v>66.5</v>
      </c>
      <c r="X126">
        <f t="shared" si="30"/>
        <v>-66.338134950720246</v>
      </c>
      <c r="Y126">
        <f t="shared" si="31"/>
        <v>89.677217589082645</v>
      </c>
      <c r="Z126">
        <f t="shared" si="32"/>
        <v>89.677217589082645</v>
      </c>
      <c r="AA126">
        <f t="shared" si="33"/>
        <v>0.22073540561031091</v>
      </c>
      <c r="AB126">
        <f t="shared" si="34"/>
        <v>0.67591000000000001</v>
      </c>
      <c r="AC126">
        <f t="shared" si="35"/>
        <v>22124.010771332451</v>
      </c>
      <c r="AD126" s="12">
        <f t="shared" si="36"/>
        <v>15486.807539932714</v>
      </c>
      <c r="AE126" s="4">
        <f t="shared" si="37"/>
        <v>9632.6999999999989</v>
      </c>
      <c r="AF126">
        <f t="shared" si="38"/>
        <v>5854.1075399327146</v>
      </c>
      <c r="AH126">
        <f t="shared" si="39"/>
        <v>8223.5716666666667</v>
      </c>
      <c r="AI126" s="65">
        <f t="shared" si="40"/>
        <v>-41823.57166666667</v>
      </c>
      <c r="AJ126" s="66">
        <f t="shared" si="41"/>
        <v>-17823.571666666667</v>
      </c>
      <c r="AK126" s="23">
        <f t="shared" si="42"/>
        <v>-17823.571666666667</v>
      </c>
      <c r="AL126" s="23">
        <f t="shared" si="43"/>
        <v>-23823.571666666667</v>
      </c>
      <c r="AM126" s="67">
        <f t="shared" si="44"/>
        <v>-35969.464126733954</v>
      </c>
      <c r="AN126" s="68">
        <f t="shared" si="45"/>
        <v>-11969.464126733952</v>
      </c>
      <c r="AO126" s="23">
        <f t="shared" si="46"/>
        <v>-11969.464126733952</v>
      </c>
      <c r="AP126" s="23">
        <f t="shared" si="47"/>
        <v>-17969.464126733954</v>
      </c>
    </row>
    <row r="127" spans="1:42">
      <c r="A127" s="61" t="s">
        <v>254</v>
      </c>
      <c r="B127" s="61" t="s">
        <v>255</v>
      </c>
      <c r="C127" s="61" t="s">
        <v>98</v>
      </c>
      <c r="D127" s="61">
        <v>2</v>
      </c>
      <c r="E127" s="61">
        <v>2700</v>
      </c>
      <c r="F127" s="62">
        <v>0.97299999999999998</v>
      </c>
      <c r="G127" s="4">
        <f t="shared" si="24"/>
        <v>31525.200000000001</v>
      </c>
      <c r="H127" s="61">
        <v>337</v>
      </c>
      <c r="I127" s="61">
        <v>0.4219</v>
      </c>
      <c r="J127" s="61">
        <v>157</v>
      </c>
      <c r="K127" s="61">
        <v>526</v>
      </c>
      <c r="L127">
        <f t="shared" si="25"/>
        <v>369</v>
      </c>
      <c r="M127">
        <f t="shared" si="26"/>
        <v>180</v>
      </c>
      <c r="N127">
        <f t="shared" si="27"/>
        <v>0.49024390243902438</v>
      </c>
      <c r="O127" s="61">
        <v>0.4219</v>
      </c>
      <c r="U127" s="61">
        <v>157</v>
      </c>
      <c r="V127">
        <f t="shared" si="28"/>
        <v>461.25</v>
      </c>
      <c r="W127">
        <f t="shared" si="29"/>
        <v>110.875</v>
      </c>
      <c r="X127">
        <f t="shared" si="30"/>
        <v>-291.41394996209249</v>
      </c>
      <c r="Y127">
        <f t="shared" si="31"/>
        <v>303.31420583775594</v>
      </c>
      <c r="Z127">
        <f t="shared" si="32"/>
        <v>303.31420583775594</v>
      </c>
      <c r="AA127">
        <f t="shared" si="33"/>
        <v>0.41721237037995867</v>
      </c>
      <c r="AB127">
        <f t="shared" si="34"/>
        <v>0.52041813008130067</v>
      </c>
      <c r="AC127">
        <f t="shared" si="35"/>
        <v>57615.327317650583</v>
      </c>
      <c r="AD127" s="12">
        <f t="shared" si="36"/>
        <v>40330.729122355406</v>
      </c>
      <c r="AE127" s="4">
        <f t="shared" si="37"/>
        <v>31525.200000000001</v>
      </c>
      <c r="AF127">
        <f t="shared" si="38"/>
        <v>8805.529122355405</v>
      </c>
      <c r="AH127">
        <f t="shared" si="39"/>
        <v>6331.7539159891585</v>
      </c>
      <c r="AI127" s="65">
        <f t="shared" si="40"/>
        <v>-39931.75391598916</v>
      </c>
      <c r="AJ127" s="66">
        <f t="shared" si="41"/>
        <v>-15931.753915989158</v>
      </c>
      <c r="AK127" s="23">
        <f t="shared" si="42"/>
        <v>-15931.753915989158</v>
      </c>
      <c r="AL127" s="23">
        <f t="shared" si="43"/>
        <v>-21931.75391598916</v>
      </c>
      <c r="AM127" s="67">
        <f t="shared" si="44"/>
        <v>-31126.224793633755</v>
      </c>
      <c r="AN127" s="68">
        <f t="shared" si="45"/>
        <v>-7126.2247936337535</v>
      </c>
      <c r="AO127" s="23">
        <f t="shared" si="46"/>
        <v>-7126.2247936337535</v>
      </c>
      <c r="AP127" s="23">
        <f t="shared" si="47"/>
        <v>-13126.224793633755</v>
      </c>
    </row>
    <row r="128" spans="1:42">
      <c r="A128" s="61" t="s">
        <v>256</v>
      </c>
      <c r="B128" s="61" t="s">
        <v>253</v>
      </c>
      <c r="C128" s="61" t="s">
        <v>98</v>
      </c>
      <c r="D128" s="61">
        <v>2</v>
      </c>
      <c r="E128" s="61">
        <v>1300</v>
      </c>
      <c r="F128" s="62">
        <v>0.97299999999999998</v>
      </c>
      <c r="G128" s="4">
        <f t="shared" si="24"/>
        <v>15178.8</v>
      </c>
      <c r="H128" s="61">
        <v>139</v>
      </c>
      <c r="I128" s="61">
        <v>0.74250000000000005</v>
      </c>
      <c r="J128" s="61">
        <v>125</v>
      </c>
      <c r="K128" s="61">
        <v>170</v>
      </c>
      <c r="L128">
        <f t="shared" si="25"/>
        <v>45</v>
      </c>
      <c r="M128">
        <f t="shared" si="26"/>
        <v>14</v>
      </c>
      <c r="N128">
        <f t="shared" si="27"/>
        <v>0.34888888888888892</v>
      </c>
      <c r="O128" s="61">
        <v>0.74250000000000005</v>
      </c>
      <c r="U128" s="61">
        <v>125</v>
      </c>
      <c r="V128">
        <f t="shared" si="28"/>
        <v>56.25</v>
      </c>
      <c r="W128">
        <f t="shared" si="29"/>
        <v>119.375</v>
      </c>
      <c r="X128">
        <f t="shared" si="30"/>
        <v>-35.538286580742991</v>
      </c>
      <c r="Y128">
        <f t="shared" si="31"/>
        <v>89.916366565580006</v>
      </c>
      <c r="Z128">
        <f t="shared" si="32"/>
        <v>125</v>
      </c>
      <c r="AA128">
        <f t="shared" si="33"/>
        <v>0.1</v>
      </c>
      <c r="AB128">
        <f t="shared" si="34"/>
        <v>0.77146000000000003</v>
      </c>
      <c r="AC128">
        <f t="shared" si="35"/>
        <v>35197.862500000003</v>
      </c>
      <c r="AD128" s="12">
        <f t="shared" si="36"/>
        <v>24638.50375</v>
      </c>
      <c r="AE128" s="4">
        <f t="shared" si="37"/>
        <v>15178.8</v>
      </c>
      <c r="AF128">
        <f t="shared" si="38"/>
        <v>9459.7037500000006</v>
      </c>
      <c r="AH128">
        <f t="shared" si="39"/>
        <v>9386.0966666666664</v>
      </c>
      <c r="AI128" s="65">
        <f t="shared" si="40"/>
        <v>-42986.096666666665</v>
      </c>
      <c r="AJ128" s="66">
        <f t="shared" si="41"/>
        <v>-18986.096666666665</v>
      </c>
      <c r="AK128" s="23">
        <f t="shared" si="42"/>
        <v>-18986.096666666665</v>
      </c>
      <c r="AL128" s="23">
        <f t="shared" si="43"/>
        <v>-24986.096666666665</v>
      </c>
      <c r="AM128" s="67">
        <f t="shared" si="44"/>
        <v>-33526.392916666664</v>
      </c>
      <c r="AN128" s="68">
        <f t="shared" si="45"/>
        <v>-9526.392916666664</v>
      </c>
      <c r="AO128" s="23">
        <f t="shared" si="46"/>
        <v>-9526.392916666664</v>
      </c>
      <c r="AP128" s="23">
        <f t="shared" si="47"/>
        <v>-15526.392916666664</v>
      </c>
    </row>
    <row r="129" spans="1:42">
      <c r="A129" s="61" t="s">
        <v>257</v>
      </c>
      <c r="B129" s="61" t="s">
        <v>253</v>
      </c>
      <c r="C129" s="61" t="s">
        <v>107</v>
      </c>
      <c r="D129" s="61">
        <v>1</v>
      </c>
      <c r="E129" s="61">
        <v>1000</v>
      </c>
      <c r="F129" s="62">
        <v>0.97299999999999998</v>
      </c>
      <c r="G129" s="4">
        <f t="shared" si="24"/>
        <v>11676</v>
      </c>
      <c r="H129" s="61">
        <v>240</v>
      </c>
      <c r="I129" s="61">
        <v>0.36990000000000001</v>
      </c>
      <c r="J129" s="61">
        <v>140</v>
      </c>
      <c r="K129" s="61">
        <v>288</v>
      </c>
      <c r="L129">
        <f t="shared" si="25"/>
        <v>148</v>
      </c>
      <c r="M129">
        <f t="shared" si="26"/>
        <v>100</v>
      </c>
      <c r="N129">
        <f t="shared" si="27"/>
        <v>0.64054054054054055</v>
      </c>
      <c r="O129" s="61">
        <v>0.36990000000000001</v>
      </c>
      <c r="U129" s="61">
        <v>140</v>
      </c>
      <c r="V129">
        <f t="shared" si="28"/>
        <v>185</v>
      </c>
      <c r="W129">
        <f t="shared" si="29"/>
        <v>121.5</v>
      </c>
      <c r="X129">
        <f t="shared" si="30"/>
        <v>-116.88147586555472</v>
      </c>
      <c r="Y129">
        <f t="shared" si="31"/>
        <v>160.16938337124085</v>
      </c>
      <c r="Z129">
        <f t="shared" si="32"/>
        <v>160.16938337124085</v>
      </c>
      <c r="AA129">
        <f t="shared" si="33"/>
        <v>0.20902369389859921</v>
      </c>
      <c r="AB129">
        <f t="shared" si="34"/>
        <v>0.68517864864864864</v>
      </c>
      <c r="AC129">
        <f t="shared" si="35"/>
        <v>40056.794203415862</v>
      </c>
      <c r="AD129" s="12">
        <f t="shared" si="36"/>
        <v>28039.755942391101</v>
      </c>
      <c r="AE129" s="4">
        <f t="shared" si="37"/>
        <v>11676</v>
      </c>
      <c r="AF129">
        <f t="shared" si="38"/>
        <v>16363.755942391101</v>
      </c>
      <c r="AH129">
        <f t="shared" si="39"/>
        <v>8336.3402252252254</v>
      </c>
      <c r="AI129" s="65">
        <f t="shared" si="40"/>
        <v>-41936.340225225227</v>
      </c>
      <c r="AJ129" s="66">
        <f t="shared" si="41"/>
        <v>-17936.340225225227</v>
      </c>
      <c r="AK129" s="23">
        <f t="shared" si="42"/>
        <v>-17936.340225225227</v>
      </c>
      <c r="AL129" s="23">
        <f t="shared" si="43"/>
        <v>-23936.340225225227</v>
      </c>
      <c r="AM129" s="67">
        <f t="shared" si="44"/>
        <v>-25572.584282834126</v>
      </c>
      <c r="AN129" s="68">
        <f t="shared" si="45"/>
        <v>-1572.5842828341265</v>
      </c>
      <c r="AO129" s="23">
        <f t="shared" si="46"/>
        <v>-1572.5842828341265</v>
      </c>
      <c r="AP129" s="23">
        <f t="shared" si="47"/>
        <v>-7572.5842828341265</v>
      </c>
    </row>
    <row r="130" spans="1:42">
      <c r="A130" s="61" t="s">
        <v>258</v>
      </c>
      <c r="B130" s="61" t="s">
        <v>253</v>
      </c>
      <c r="C130" s="61" t="s">
        <v>107</v>
      </c>
      <c r="D130" s="61">
        <v>2</v>
      </c>
      <c r="E130" s="61">
        <v>1480</v>
      </c>
      <c r="F130" s="62">
        <v>0.97299999999999998</v>
      </c>
      <c r="G130" s="4">
        <f t="shared" si="24"/>
        <v>17280.48</v>
      </c>
      <c r="H130" s="61">
        <v>249</v>
      </c>
      <c r="I130" s="61">
        <v>0.44109999999999999</v>
      </c>
      <c r="J130" s="61">
        <v>175</v>
      </c>
      <c r="K130" s="61">
        <v>310</v>
      </c>
      <c r="L130">
        <f t="shared" si="25"/>
        <v>135</v>
      </c>
      <c r="M130">
        <f t="shared" si="26"/>
        <v>74</v>
      </c>
      <c r="N130">
        <f t="shared" si="27"/>
        <v>0.53851851851851851</v>
      </c>
      <c r="O130" s="61">
        <v>0.44109999999999999</v>
      </c>
      <c r="U130" s="61">
        <v>175</v>
      </c>
      <c r="V130">
        <f t="shared" si="28"/>
        <v>168.75</v>
      </c>
      <c r="W130">
        <f t="shared" si="29"/>
        <v>158.125</v>
      </c>
      <c r="X130">
        <f t="shared" si="30"/>
        <v>-106.61485974222896</v>
      </c>
      <c r="Y130">
        <f t="shared" si="31"/>
        <v>169.74909969673993</v>
      </c>
      <c r="Z130">
        <f t="shared" si="32"/>
        <v>175</v>
      </c>
      <c r="AA130">
        <f t="shared" si="33"/>
        <v>0.1</v>
      </c>
      <c r="AB130">
        <f t="shared" si="34"/>
        <v>0.77146000000000003</v>
      </c>
      <c r="AC130">
        <f t="shared" si="35"/>
        <v>49277.007500000007</v>
      </c>
      <c r="AD130" s="12">
        <f t="shared" si="36"/>
        <v>34493.905250000003</v>
      </c>
      <c r="AE130" s="4">
        <f t="shared" si="37"/>
        <v>17280.48</v>
      </c>
      <c r="AF130">
        <f t="shared" si="38"/>
        <v>17213.425250000004</v>
      </c>
      <c r="AH130">
        <f t="shared" si="39"/>
        <v>9386.0966666666664</v>
      </c>
      <c r="AI130" s="65">
        <f t="shared" si="40"/>
        <v>-42986.096666666665</v>
      </c>
      <c r="AJ130" s="66">
        <f t="shared" si="41"/>
        <v>-18986.096666666665</v>
      </c>
      <c r="AK130" s="23">
        <f t="shared" si="42"/>
        <v>-18986.096666666665</v>
      </c>
      <c r="AL130" s="23">
        <f t="shared" si="43"/>
        <v>-24986.096666666665</v>
      </c>
      <c r="AM130" s="67">
        <f t="shared" si="44"/>
        <v>-25772.671416666661</v>
      </c>
      <c r="AN130" s="68">
        <f t="shared" si="45"/>
        <v>-1772.6714166666607</v>
      </c>
      <c r="AO130" s="23">
        <f t="shared" si="46"/>
        <v>-1772.6714166666607</v>
      </c>
      <c r="AP130" s="23">
        <f t="shared" si="47"/>
        <v>-7772.6714166666607</v>
      </c>
    </row>
    <row r="131" spans="1:42">
      <c r="A131" s="61" t="s">
        <v>259</v>
      </c>
      <c r="B131" s="61" t="s">
        <v>260</v>
      </c>
      <c r="C131" s="61" t="s">
        <v>98</v>
      </c>
      <c r="D131" s="61">
        <v>1</v>
      </c>
      <c r="E131" s="61">
        <v>650</v>
      </c>
      <c r="F131" s="62">
        <v>0.97299999999999998</v>
      </c>
      <c r="G131" s="4">
        <f t="shared" si="24"/>
        <v>7589.4</v>
      </c>
      <c r="H131" s="61">
        <v>107</v>
      </c>
      <c r="I131" s="61">
        <v>0.47949999999999998</v>
      </c>
      <c r="J131" s="61">
        <v>80</v>
      </c>
      <c r="K131" s="61">
        <v>156</v>
      </c>
      <c r="L131">
        <f t="shared" si="25"/>
        <v>76</v>
      </c>
      <c r="M131">
        <f t="shared" si="26"/>
        <v>27</v>
      </c>
      <c r="N131">
        <f t="shared" si="27"/>
        <v>0.38421052631578945</v>
      </c>
      <c r="O131" s="61">
        <v>0.47949999999999998</v>
      </c>
      <c r="U131" s="61">
        <v>80</v>
      </c>
      <c r="V131">
        <f t="shared" si="28"/>
        <v>95</v>
      </c>
      <c r="W131">
        <f t="shared" si="29"/>
        <v>70.5</v>
      </c>
      <c r="X131">
        <f t="shared" si="30"/>
        <v>-60.020217336365931</v>
      </c>
      <c r="Y131">
        <f t="shared" si="31"/>
        <v>86.303196866312859</v>
      </c>
      <c r="Z131">
        <f t="shared" si="32"/>
        <v>86.303196866312859</v>
      </c>
      <c r="AA131">
        <f t="shared" si="33"/>
        <v>0.16634944069803009</v>
      </c>
      <c r="AB131">
        <f t="shared" si="34"/>
        <v>0.71895105263157899</v>
      </c>
      <c r="AC131">
        <f t="shared" si="35"/>
        <v>22647.437594864699</v>
      </c>
      <c r="AD131" s="12">
        <f t="shared" si="36"/>
        <v>15853.206316405289</v>
      </c>
      <c r="AE131" s="4">
        <f t="shared" si="37"/>
        <v>7589.4</v>
      </c>
      <c r="AF131">
        <f t="shared" si="38"/>
        <v>8263.8063164052892</v>
      </c>
      <c r="AH131">
        <f t="shared" si="39"/>
        <v>8747.2378070175455</v>
      </c>
      <c r="AI131" s="65">
        <f t="shared" si="40"/>
        <v>-42347.237807017547</v>
      </c>
      <c r="AJ131" s="66">
        <f t="shared" si="41"/>
        <v>-18347.237807017547</v>
      </c>
      <c r="AK131" s="23">
        <f t="shared" si="42"/>
        <v>-18347.237807017547</v>
      </c>
      <c r="AL131" s="23">
        <f t="shared" si="43"/>
        <v>-24347.237807017547</v>
      </c>
      <c r="AM131" s="67">
        <f t="shared" si="44"/>
        <v>-34083.43149061226</v>
      </c>
      <c r="AN131" s="68">
        <f t="shared" si="45"/>
        <v>-10083.431490612258</v>
      </c>
      <c r="AO131" s="23">
        <f t="shared" si="46"/>
        <v>-10083.431490612258</v>
      </c>
      <c r="AP131" s="23">
        <f t="shared" si="47"/>
        <v>-16083.431490612258</v>
      </c>
    </row>
    <row r="132" spans="1:42">
      <c r="A132" s="61" t="s">
        <v>261</v>
      </c>
      <c r="B132" s="61" t="s">
        <v>260</v>
      </c>
      <c r="C132" s="61" t="s">
        <v>98</v>
      </c>
      <c r="D132" s="61">
        <v>2</v>
      </c>
      <c r="E132" s="61">
        <v>920</v>
      </c>
      <c r="F132" s="62">
        <v>0.97299999999999998</v>
      </c>
      <c r="G132" s="4">
        <f t="shared" si="24"/>
        <v>10741.92</v>
      </c>
      <c r="H132" s="61">
        <v>147</v>
      </c>
      <c r="I132" s="61">
        <v>0.41370000000000001</v>
      </c>
      <c r="J132" s="61">
        <v>108</v>
      </c>
      <c r="K132" s="61">
        <v>205</v>
      </c>
      <c r="L132">
        <f t="shared" si="25"/>
        <v>97</v>
      </c>
      <c r="M132">
        <f t="shared" si="26"/>
        <v>39</v>
      </c>
      <c r="N132">
        <f t="shared" si="27"/>
        <v>0.42164948453608253</v>
      </c>
      <c r="O132" s="61">
        <v>0.41370000000000001</v>
      </c>
      <c r="U132" s="61">
        <v>108</v>
      </c>
      <c r="V132">
        <f t="shared" si="28"/>
        <v>121.25</v>
      </c>
      <c r="W132">
        <f t="shared" si="29"/>
        <v>95.875</v>
      </c>
      <c r="X132">
        <f t="shared" si="30"/>
        <v>-76.604751074045993</v>
      </c>
      <c r="Y132">
        <f t="shared" si="31"/>
        <v>113.09750126358351</v>
      </c>
      <c r="Z132">
        <f t="shared" si="32"/>
        <v>113.09750126358351</v>
      </c>
      <c r="AA132">
        <f t="shared" si="33"/>
        <v>0.14204124753470937</v>
      </c>
      <c r="AB132">
        <f t="shared" si="34"/>
        <v>0.73818855670103101</v>
      </c>
      <c r="AC132">
        <f t="shared" si="35"/>
        <v>30472.857646854078</v>
      </c>
      <c r="AD132" s="12">
        <f t="shared" si="36"/>
        <v>21331.000352797852</v>
      </c>
      <c r="AE132" s="4">
        <f t="shared" si="37"/>
        <v>10741.92</v>
      </c>
      <c r="AF132">
        <f t="shared" si="38"/>
        <v>10589.080352797851</v>
      </c>
      <c r="AH132">
        <f t="shared" si="39"/>
        <v>8981.2941065292107</v>
      </c>
      <c r="AI132" s="65">
        <f t="shared" si="40"/>
        <v>-42581.294106529211</v>
      </c>
      <c r="AJ132" s="66">
        <f t="shared" si="41"/>
        <v>-18581.294106529211</v>
      </c>
      <c r="AK132" s="23">
        <f t="shared" si="42"/>
        <v>-18581.294106529211</v>
      </c>
      <c r="AL132" s="23">
        <f t="shared" si="43"/>
        <v>-24581.294106529211</v>
      </c>
      <c r="AM132" s="67">
        <f t="shared" si="44"/>
        <v>-31992.213753731361</v>
      </c>
      <c r="AN132" s="68">
        <f t="shared" si="45"/>
        <v>-7992.2137537313592</v>
      </c>
      <c r="AO132" s="23">
        <f t="shared" si="46"/>
        <v>-7992.2137537313592</v>
      </c>
      <c r="AP132" s="23">
        <f t="shared" si="47"/>
        <v>-13992.213753731359</v>
      </c>
    </row>
    <row r="133" spans="1:42">
      <c r="A133" s="61" t="s">
        <v>262</v>
      </c>
      <c r="B133" s="61" t="s">
        <v>260</v>
      </c>
      <c r="C133" s="61" t="s">
        <v>107</v>
      </c>
      <c r="D133" s="61">
        <v>1</v>
      </c>
      <c r="E133" s="61">
        <v>880</v>
      </c>
      <c r="F133" s="62">
        <v>0.97299999999999998</v>
      </c>
      <c r="G133" s="4">
        <f t="shared" ref="G133:G196" si="48">$E133*12*$F133</f>
        <v>10274.879999999999</v>
      </c>
      <c r="H133" s="61">
        <v>246</v>
      </c>
      <c r="I133" s="61">
        <v>0.44379999999999997</v>
      </c>
      <c r="J133" s="61">
        <v>145</v>
      </c>
      <c r="K133" s="61">
        <v>333</v>
      </c>
      <c r="L133">
        <f t="shared" ref="L133:L196" si="49">K133-J133</f>
        <v>188</v>
      </c>
      <c r="M133">
        <f t="shared" ref="M133:M196" si="50">H133-J133</f>
        <v>101</v>
      </c>
      <c r="N133">
        <f t="shared" ref="N133:N196" si="51">0.1 + 0.8 *(M133/L133)</f>
        <v>0.52978723404255323</v>
      </c>
      <c r="O133" s="61">
        <v>0.44379999999999997</v>
      </c>
      <c r="U133" s="61">
        <v>145</v>
      </c>
      <c r="V133">
        <f t="shared" ref="V133:V196" si="52">1.25*L133</f>
        <v>235</v>
      </c>
      <c r="W133">
        <f t="shared" ref="W133:W196" si="53">U133-L133/8</f>
        <v>121.5</v>
      </c>
      <c r="X133">
        <f t="shared" ref="X133:X196" si="54">1.25*L133/(2*Q$2)</f>
        <v>-148.47106393732625</v>
      </c>
      <c r="Y133">
        <f t="shared" ref="Y133:Y196" si="55">($Q$2*($J133-$L133/8)/(1.25*$L133)-$R$2)*(1.25*$L133/2/$Q$2)</f>
        <v>187.03948698508972</v>
      </c>
      <c r="Z133">
        <f t="shared" ref="Z133:Z196" si="56">IF(Y133&gt;U133,Y133,U133)</f>
        <v>187.03948698508972</v>
      </c>
      <c r="AA133">
        <f t="shared" ref="AA133:AA196" si="57">(Z133-W133)/V133</f>
        <v>0.27889143397910521</v>
      </c>
      <c r="AB133">
        <f t="shared" ref="AB133:AB196" si="58">Q$2*AA133+R$2</f>
        <v>0.6298853191489362</v>
      </c>
      <c r="AC133">
        <f t="shared" ref="AC133:AC196" si="59">Z133*AB133*365</f>
        <v>43001.900837865636</v>
      </c>
      <c r="AD133" s="12">
        <f t="shared" ref="AD133:AD196" si="60">AC133*(1-T$1)</f>
        <v>30101.330586505945</v>
      </c>
      <c r="AE133" s="4">
        <f t="shared" ref="AE133:AE196" si="61">$E133*12*$F133</f>
        <v>10274.879999999999</v>
      </c>
      <c r="AF133">
        <f t="shared" ref="AF133:AF196" si="62">AD133-AE133</f>
        <v>19826.450586505947</v>
      </c>
      <c r="AH133">
        <f t="shared" ref="AH133:AH196" si="63">AB133*(365/AG$23)*AG$21</f>
        <v>7663.6047163120584</v>
      </c>
      <c r="AI133" s="65">
        <f t="shared" ref="AI133:AI196" si="64">-AG$7-AG$13-AH133</f>
        <v>-41263.60471631206</v>
      </c>
      <c r="AJ133" s="66">
        <f t="shared" ref="AJ133:AJ196" si="65">-AG$13-AH133-AG$18</f>
        <v>-17263.60471631206</v>
      </c>
      <c r="AK133" s="23">
        <f t="shared" ref="AK133:AK196" si="66">-AG$7/AG$9-AG$13-AH133</f>
        <v>-17263.60471631206</v>
      </c>
      <c r="AL133" s="23">
        <f t="shared" ref="AL133:AL196" si="67">-AG$7/AG$9-AG$13-AH133-AG$18</f>
        <v>-23263.60471631206</v>
      </c>
      <c r="AM133" s="67">
        <f t="shared" ref="AM133:AM196" si="68">AF133+AI133</f>
        <v>-21437.154129806113</v>
      </c>
      <c r="AN133" s="68">
        <f t="shared" ref="AN133:AN196" si="69">AF133+AJ133</f>
        <v>2562.8458701938871</v>
      </c>
      <c r="AO133" s="23">
        <f t="shared" ref="AO133:AO196" si="70">AF133+AK133</f>
        <v>2562.8458701938871</v>
      </c>
      <c r="AP133" s="23">
        <f t="shared" ref="AP133:AP196" si="71">AF133+AL133</f>
        <v>-3437.1541298061129</v>
      </c>
    </row>
    <row r="134" spans="1:42">
      <c r="A134" s="61" t="s">
        <v>263</v>
      </c>
      <c r="B134" s="61" t="s">
        <v>260</v>
      </c>
      <c r="C134" s="61" t="s">
        <v>107</v>
      </c>
      <c r="D134" s="61">
        <v>2</v>
      </c>
      <c r="E134" s="61">
        <v>1200</v>
      </c>
      <c r="F134" s="62">
        <v>0.97299999999999998</v>
      </c>
      <c r="G134" s="4">
        <f t="shared" si="48"/>
        <v>14011.199999999999</v>
      </c>
      <c r="H134" s="61">
        <v>169</v>
      </c>
      <c r="I134" s="61">
        <v>0.61919999999999997</v>
      </c>
      <c r="J134" s="61">
        <v>160</v>
      </c>
      <c r="K134" s="61">
        <v>310</v>
      </c>
      <c r="L134">
        <f t="shared" si="49"/>
        <v>150</v>
      </c>
      <c r="M134">
        <f t="shared" si="50"/>
        <v>9</v>
      </c>
      <c r="N134">
        <f t="shared" si="51"/>
        <v>0.14800000000000002</v>
      </c>
      <c r="O134" s="61">
        <v>0.61919999999999997</v>
      </c>
      <c r="U134" s="61">
        <v>160</v>
      </c>
      <c r="V134">
        <f t="shared" si="52"/>
        <v>187.5</v>
      </c>
      <c r="W134">
        <f t="shared" si="53"/>
        <v>141.25</v>
      </c>
      <c r="X134">
        <f t="shared" si="54"/>
        <v>-118.4609552691433</v>
      </c>
      <c r="Y134">
        <f t="shared" si="55"/>
        <v>171.38788855193332</v>
      </c>
      <c r="Z134">
        <f t="shared" si="56"/>
        <v>171.38788855193332</v>
      </c>
      <c r="AA134">
        <f t="shared" si="57"/>
        <v>0.16073540561031102</v>
      </c>
      <c r="AB134">
        <f t="shared" si="58"/>
        <v>0.72339399999999987</v>
      </c>
      <c r="AC134">
        <f t="shared" si="59"/>
        <v>45253.054141665089</v>
      </c>
      <c r="AD134" s="12">
        <f t="shared" si="60"/>
        <v>31677.137899165558</v>
      </c>
      <c r="AE134" s="4">
        <f t="shared" si="61"/>
        <v>14011.199999999999</v>
      </c>
      <c r="AF134">
        <f t="shared" si="62"/>
        <v>17665.937899165561</v>
      </c>
      <c r="AH134">
        <f t="shared" si="63"/>
        <v>8801.2936666666665</v>
      </c>
      <c r="AI134" s="65">
        <f t="shared" si="64"/>
        <v>-42401.293666666665</v>
      </c>
      <c r="AJ134" s="66">
        <f t="shared" si="65"/>
        <v>-18401.293666666665</v>
      </c>
      <c r="AK134" s="23">
        <f t="shared" si="66"/>
        <v>-18401.293666666665</v>
      </c>
      <c r="AL134" s="23">
        <f t="shared" si="67"/>
        <v>-24401.293666666665</v>
      </c>
      <c r="AM134" s="67">
        <f t="shared" si="68"/>
        <v>-24735.355767501103</v>
      </c>
      <c r="AN134" s="68">
        <f t="shared" si="69"/>
        <v>-735.3557675011034</v>
      </c>
      <c r="AO134" s="23">
        <f t="shared" si="70"/>
        <v>-735.3557675011034</v>
      </c>
      <c r="AP134" s="23">
        <f t="shared" si="71"/>
        <v>-6735.3557675011034</v>
      </c>
    </row>
    <row r="135" spans="1:42">
      <c r="A135" s="61" t="s">
        <v>264</v>
      </c>
      <c r="B135" s="61" t="s">
        <v>265</v>
      </c>
      <c r="C135" s="61" t="s">
        <v>98</v>
      </c>
      <c r="D135" s="61">
        <v>1</v>
      </c>
      <c r="E135" s="61">
        <v>1000</v>
      </c>
      <c r="F135" s="62">
        <v>0.97299999999999998</v>
      </c>
      <c r="G135" s="4">
        <f t="shared" si="48"/>
        <v>11676</v>
      </c>
      <c r="H135" s="61">
        <v>174</v>
      </c>
      <c r="I135" s="61">
        <v>0.54790000000000005</v>
      </c>
      <c r="J135" s="61">
        <v>95</v>
      </c>
      <c r="K135" s="61">
        <v>280</v>
      </c>
      <c r="L135">
        <f t="shared" si="49"/>
        <v>185</v>
      </c>
      <c r="M135">
        <f t="shared" si="50"/>
        <v>79</v>
      </c>
      <c r="N135">
        <f t="shared" si="51"/>
        <v>0.44162162162162166</v>
      </c>
      <c r="O135" s="61">
        <v>0.54790000000000005</v>
      </c>
      <c r="U135" s="61">
        <v>95</v>
      </c>
      <c r="V135">
        <f t="shared" si="52"/>
        <v>231.25</v>
      </c>
      <c r="W135">
        <f t="shared" si="53"/>
        <v>71.875</v>
      </c>
      <c r="X135">
        <f t="shared" si="54"/>
        <v>-146.1018448319434</v>
      </c>
      <c r="Y135">
        <f t="shared" si="55"/>
        <v>160.21172921405105</v>
      </c>
      <c r="Z135">
        <f t="shared" si="56"/>
        <v>160.21172921405105</v>
      </c>
      <c r="AA135">
        <f t="shared" si="57"/>
        <v>0.38199666687157208</v>
      </c>
      <c r="AB135">
        <f t="shared" si="58"/>
        <v>0.54828783783783797</v>
      </c>
      <c r="AC135">
        <f t="shared" si="59"/>
        <v>32062.382051567129</v>
      </c>
      <c r="AD135" s="12">
        <f t="shared" si="60"/>
        <v>22443.667436096988</v>
      </c>
      <c r="AE135" s="4">
        <f t="shared" si="61"/>
        <v>11676</v>
      </c>
      <c r="AF135">
        <f t="shared" si="62"/>
        <v>10767.667436096988</v>
      </c>
      <c r="AH135">
        <f t="shared" si="63"/>
        <v>6670.8353603603628</v>
      </c>
      <c r="AI135" s="65">
        <f t="shared" si="64"/>
        <v>-40270.835360360361</v>
      </c>
      <c r="AJ135" s="66">
        <f t="shared" si="65"/>
        <v>-16270.835360360363</v>
      </c>
      <c r="AK135" s="23">
        <f t="shared" si="66"/>
        <v>-16270.835360360363</v>
      </c>
      <c r="AL135" s="23">
        <f t="shared" si="67"/>
        <v>-22270.835360360361</v>
      </c>
      <c r="AM135" s="67">
        <f t="shared" si="68"/>
        <v>-29503.167924263373</v>
      </c>
      <c r="AN135" s="68">
        <f t="shared" si="69"/>
        <v>-5503.1679242633745</v>
      </c>
      <c r="AO135" s="23">
        <f t="shared" si="70"/>
        <v>-5503.1679242633745</v>
      </c>
      <c r="AP135" s="23">
        <f t="shared" si="71"/>
        <v>-11503.167924263373</v>
      </c>
    </row>
    <row r="136" spans="1:42">
      <c r="A136" s="61" t="s">
        <v>266</v>
      </c>
      <c r="B136" s="61" t="s">
        <v>265</v>
      </c>
      <c r="C136" s="61" t="s">
        <v>98</v>
      </c>
      <c r="D136" s="61">
        <v>2</v>
      </c>
      <c r="E136" s="61">
        <v>1200</v>
      </c>
      <c r="F136" s="62">
        <v>0.97299999999999998</v>
      </c>
      <c r="G136" s="4">
        <f t="shared" si="48"/>
        <v>14011.199999999999</v>
      </c>
      <c r="H136" s="61">
        <v>203</v>
      </c>
      <c r="I136" s="61">
        <v>0.2712</v>
      </c>
      <c r="J136" s="61">
        <v>125</v>
      </c>
      <c r="K136" s="61">
        <v>277</v>
      </c>
      <c r="L136">
        <f t="shared" si="49"/>
        <v>152</v>
      </c>
      <c r="M136">
        <f t="shared" si="50"/>
        <v>78</v>
      </c>
      <c r="N136">
        <f t="shared" si="51"/>
        <v>0.51052631578947372</v>
      </c>
      <c r="O136" s="61">
        <v>0.2712</v>
      </c>
      <c r="U136" s="61">
        <v>125</v>
      </c>
      <c r="V136">
        <f t="shared" si="52"/>
        <v>190</v>
      </c>
      <c r="W136">
        <f t="shared" si="53"/>
        <v>106</v>
      </c>
      <c r="X136">
        <f t="shared" si="54"/>
        <v>-120.04043467273186</v>
      </c>
      <c r="Y136">
        <f t="shared" si="55"/>
        <v>155.10639373262572</v>
      </c>
      <c r="Z136">
        <f t="shared" si="56"/>
        <v>155.10639373262572</v>
      </c>
      <c r="AA136">
        <f t="shared" si="57"/>
        <v>0.25845470385592484</v>
      </c>
      <c r="AB136">
        <f t="shared" si="58"/>
        <v>0.64605894736842107</v>
      </c>
      <c r="AC136">
        <f t="shared" si="59"/>
        <v>36575.873814729392</v>
      </c>
      <c r="AD136" s="12">
        <f t="shared" si="60"/>
        <v>25603.111670310573</v>
      </c>
      <c r="AE136" s="4">
        <f t="shared" si="61"/>
        <v>14011.199999999999</v>
      </c>
      <c r="AF136">
        <f t="shared" si="62"/>
        <v>11591.911670310574</v>
      </c>
      <c r="AH136">
        <f t="shared" si="63"/>
        <v>7860.3838596491232</v>
      </c>
      <c r="AI136" s="65">
        <f t="shared" si="64"/>
        <v>-41460.383859649126</v>
      </c>
      <c r="AJ136" s="66">
        <f t="shared" si="65"/>
        <v>-17460.383859649122</v>
      </c>
      <c r="AK136" s="23">
        <f t="shared" si="66"/>
        <v>-17460.383859649122</v>
      </c>
      <c r="AL136" s="23">
        <f t="shared" si="67"/>
        <v>-23460.383859649122</v>
      </c>
      <c r="AM136" s="67">
        <f t="shared" si="68"/>
        <v>-29868.47218933855</v>
      </c>
      <c r="AN136" s="68">
        <f t="shared" si="69"/>
        <v>-5868.4721893385486</v>
      </c>
      <c r="AO136" s="23">
        <f t="shared" si="70"/>
        <v>-5868.4721893385486</v>
      </c>
      <c r="AP136" s="23">
        <f t="shared" si="71"/>
        <v>-11868.472189338549</v>
      </c>
    </row>
    <row r="137" spans="1:42">
      <c r="A137" s="61" t="s">
        <v>267</v>
      </c>
      <c r="B137" s="61" t="s">
        <v>265</v>
      </c>
      <c r="C137" s="61" t="s">
        <v>107</v>
      </c>
      <c r="D137" s="61">
        <v>1</v>
      </c>
      <c r="E137" s="61">
        <v>1400</v>
      </c>
      <c r="F137" s="62">
        <v>0.97299999999999998</v>
      </c>
      <c r="G137" s="4">
        <f t="shared" si="48"/>
        <v>16346.4</v>
      </c>
      <c r="H137" s="61">
        <v>240</v>
      </c>
      <c r="I137" s="61">
        <v>0.76160000000000005</v>
      </c>
      <c r="J137" s="61">
        <v>209</v>
      </c>
      <c r="K137" s="61">
        <v>384</v>
      </c>
      <c r="L137">
        <f t="shared" si="49"/>
        <v>175</v>
      </c>
      <c r="M137">
        <f t="shared" si="50"/>
        <v>31</v>
      </c>
      <c r="N137">
        <f t="shared" si="51"/>
        <v>0.24171428571428571</v>
      </c>
      <c r="O137" s="61">
        <v>0.76160000000000005</v>
      </c>
      <c r="U137" s="61">
        <v>209</v>
      </c>
      <c r="V137">
        <f t="shared" si="52"/>
        <v>218.75</v>
      </c>
      <c r="W137">
        <f t="shared" si="53"/>
        <v>187.125</v>
      </c>
      <c r="X137">
        <f t="shared" si="54"/>
        <v>-138.2044478140005</v>
      </c>
      <c r="Y137">
        <f t="shared" si="55"/>
        <v>211.11920331058883</v>
      </c>
      <c r="Z137">
        <f t="shared" si="56"/>
        <v>211.11920331058883</v>
      </c>
      <c r="AA137">
        <f t="shared" si="57"/>
        <v>0.10968778656269179</v>
      </c>
      <c r="AB137">
        <f t="shared" si="58"/>
        <v>0.76379308571428572</v>
      </c>
      <c r="AC137">
        <f t="shared" si="59"/>
        <v>58856.75652879975</v>
      </c>
      <c r="AD137" s="12">
        <f t="shared" si="60"/>
        <v>41199.72957015982</v>
      </c>
      <c r="AE137" s="4">
        <f t="shared" si="61"/>
        <v>16346.4</v>
      </c>
      <c r="AF137">
        <f t="shared" si="62"/>
        <v>24853.329570159818</v>
      </c>
      <c r="AH137">
        <f t="shared" si="63"/>
        <v>9292.815876190476</v>
      </c>
      <c r="AI137" s="65">
        <f t="shared" si="64"/>
        <v>-42892.815876190478</v>
      </c>
      <c r="AJ137" s="66">
        <f t="shared" si="65"/>
        <v>-18892.815876190478</v>
      </c>
      <c r="AK137" s="23">
        <f t="shared" si="66"/>
        <v>-18892.815876190478</v>
      </c>
      <c r="AL137" s="23">
        <f t="shared" si="67"/>
        <v>-24892.815876190478</v>
      </c>
      <c r="AM137" s="67">
        <f t="shared" si="68"/>
        <v>-18039.48630603066</v>
      </c>
      <c r="AN137" s="68">
        <f t="shared" si="69"/>
        <v>5960.5136939693402</v>
      </c>
      <c r="AO137" s="23">
        <f t="shared" si="70"/>
        <v>5960.5136939693402</v>
      </c>
      <c r="AP137" s="23">
        <f t="shared" si="71"/>
        <v>-39.486306030659762</v>
      </c>
    </row>
    <row r="138" spans="1:42">
      <c r="A138" s="61" t="s">
        <v>268</v>
      </c>
      <c r="B138" s="61" t="s">
        <v>255</v>
      </c>
      <c r="C138" s="61" t="s">
        <v>107</v>
      </c>
      <c r="D138" s="61">
        <v>1</v>
      </c>
      <c r="E138" s="61">
        <v>2700</v>
      </c>
      <c r="F138" s="62">
        <v>0.97299999999999998</v>
      </c>
      <c r="G138" s="4">
        <f t="shared" si="48"/>
        <v>31525.200000000001</v>
      </c>
      <c r="H138" s="61">
        <v>389</v>
      </c>
      <c r="I138" s="61">
        <v>0.51229999999999998</v>
      </c>
      <c r="J138" s="61">
        <v>202</v>
      </c>
      <c r="K138" s="61">
        <v>629</v>
      </c>
      <c r="L138">
        <f t="shared" si="49"/>
        <v>427</v>
      </c>
      <c r="M138">
        <f t="shared" si="50"/>
        <v>187</v>
      </c>
      <c r="N138">
        <f t="shared" si="51"/>
        <v>0.45035128805620606</v>
      </c>
      <c r="O138" s="61">
        <v>0.51229999999999998</v>
      </c>
      <c r="U138" s="61">
        <v>202</v>
      </c>
      <c r="V138">
        <f t="shared" si="52"/>
        <v>533.75</v>
      </c>
      <c r="W138">
        <f t="shared" si="53"/>
        <v>148.625</v>
      </c>
      <c r="X138">
        <f t="shared" si="54"/>
        <v>-337.21885266616124</v>
      </c>
      <c r="Y138">
        <f t="shared" si="55"/>
        <v>361.15085607783675</v>
      </c>
      <c r="Z138">
        <f t="shared" si="56"/>
        <v>361.15085607783675</v>
      </c>
      <c r="AA138">
        <f t="shared" si="57"/>
        <v>0.39817490600063093</v>
      </c>
      <c r="AB138">
        <f t="shared" si="58"/>
        <v>0.53548437939110072</v>
      </c>
      <c r="AC138">
        <f t="shared" si="59"/>
        <v>70587.584342192888</v>
      </c>
      <c r="AD138" s="12">
        <f t="shared" si="60"/>
        <v>49411.309039535015</v>
      </c>
      <c r="AE138" s="4">
        <f t="shared" si="61"/>
        <v>31525.200000000001</v>
      </c>
      <c r="AF138">
        <f t="shared" si="62"/>
        <v>17886.109039535015</v>
      </c>
      <c r="AH138">
        <f t="shared" si="63"/>
        <v>6515.0599492583924</v>
      </c>
      <c r="AI138" s="65">
        <f t="shared" si="64"/>
        <v>-40115.059949258393</v>
      </c>
      <c r="AJ138" s="66">
        <f t="shared" si="65"/>
        <v>-16115.059949258393</v>
      </c>
      <c r="AK138" s="23">
        <f t="shared" si="66"/>
        <v>-16115.059949258393</v>
      </c>
      <c r="AL138" s="23">
        <f t="shared" si="67"/>
        <v>-22115.059949258393</v>
      </c>
      <c r="AM138" s="67">
        <f t="shared" si="68"/>
        <v>-22228.950909723379</v>
      </c>
      <c r="AN138" s="68">
        <f t="shared" si="69"/>
        <v>1771.0490902766214</v>
      </c>
      <c r="AO138" s="23">
        <f t="shared" si="70"/>
        <v>1771.0490902766214</v>
      </c>
      <c r="AP138" s="23">
        <f t="shared" si="71"/>
        <v>-4228.9509097233786</v>
      </c>
    </row>
    <row r="139" spans="1:42">
      <c r="A139" s="61" t="s">
        <v>269</v>
      </c>
      <c r="B139" s="61" t="s">
        <v>265</v>
      </c>
      <c r="C139" s="61" t="s">
        <v>107</v>
      </c>
      <c r="D139" s="61">
        <v>2</v>
      </c>
      <c r="E139" s="61">
        <v>1600</v>
      </c>
      <c r="F139" s="62">
        <v>0.97299999999999998</v>
      </c>
      <c r="G139" s="4">
        <f t="shared" si="48"/>
        <v>18681.599999999999</v>
      </c>
      <c r="H139" s="61">
        <v>312</v>
      </c>
      <c r="I139" s="61">
        <v>0.60819999999999996</v>
      </c>
      <c r="J139" s="61">
        <v>220</v>
      </c>
      <c r="K139" s="61">
        <v>418</v>
      </c>
      <c r="L139">
        <f t="shared" si="49"/>
        <v>198</v>
      </c>
      <c r="M139">
        <f t="shared" si="50"/>
        <v>92</v>
      </c>
      <c r="N139">
        <f t="shared" si="51"/>
        <v>0.47171717171717176</v>
      </c>
      <c r="O139" s="61">
        <v>0.60819999999999996</v>
      </c>
      <c r="U139" s="61">
        <v>220</v>
      </c>
      <c r="V139">
        <f t="shared" si="52"/>
        <v>247.5</v>
      </c>
      <c r="W139">
        <f t="shared" si="53"/>
        <v>195.25</v>
      </c>
      <c r="X139">
        <f t="shared" si="54"/>
        <v>-156.36846095526914</v>
      </c>
      <c r="Y139">
        <f t="shared" si="55"/>
        <v>230.63201288855194</v>
      </c>
      <c r="Z139">
        <f t="shared" si="56"/>
        <v>230.63201288855194</v>
      </c>
      <c r="AA139">
        <f t="shared" si="57"/>
        <v>0.1429576278325331</v>
      </c>
      <c r="AB139">
        <f t="shared" si="58"/>
        <v>0.73746333333333336</v>
      </c>
      <c r="AC139">
        <f t="shared" si="59"/>
        <v>62080.16834433125</v>
      </c>
      <c r="AD139" s="12">
        <f t="shared" si="60"/>
        <v>43456.117841031875</v>
      </c>
      <c r="AE139" s="4">
        <f t="shared" si="61"/>
        <v>18681.599999999999</v>
      </c>
      <c r="AF139">
        <f t="shared" si="62"/>
        <v>24774.517841031877</v>
      </c>
      <c r="AH139">
        <f t="shared" si="63"/>
        <v>8972.4705555555556</v>
      </c>
      <c r="AI139" s="65">
        <f t="shared" si="64"/>
        <v>-42572.470555555556</v>
      </c>
      <c r="AJ139" s="66">
        <f t="shared" si="65"/>
        <v>-18572.470555555556</v>
      </c>
      <c r="AK139" s="23">
        <f t="shared" si="66"/>
        <v>-18572.470555555556</v>
      </c>
      <c r="AL139" s="23">
        <f t="shared" si="67"/>
        <v>-24572.470555555556</v>
      </c>
      <c r="AM139" s="67">
        <f t="shared" si="68"/>
        <v>-17797.952714523679</v>
      </c>
      <c r="AN139" s="68">
        <f t="shared" si="69"/>
        <v>6202.0472854763211</v>
      </c>
      <c r="AO139" s="23">
        <f t="shared" si="70"/>
        <v>6202.0472854763211</v>
      </c>
      <c r="AP139" s="23">
        <f t="shared" si="71"/>
        <v>202.04728547632112</v>
      </c>
    </row>
    <row r="140" spans="1:42">
      <c r="A140" s="61" t="s">
        <v>270</v>
      </c>
      <c r="B140" s="61" t="s">
        <v>271</v>
      </c>
      <c r="C140" s="61" t="s">
        <v>98</v>
      </c>
      <c r="D140" s="61">
        <v>1</v>
      </c>
      <c r="E140" s="61">
        <v>1105</v>
      </c>
      <c r="F140" s="62">
        <v>0.97299999999999998</v>
      </c>
      <c r="G140" s="4">
        <f t="shared" si="48"/>
        <v>12901.98</v>
      </c>
      <c r="H140" s="61">
        <v>111</v>
      </c>
      <c r="I140" s="61">
        <v>0.61099999999999999</v>
      </c>
      <c r="J140" s="61">
        <v>82</v>
      </c>
      <c r="K140" s="61">
        <v>235</v>
      </c>
      <c r="L140">
        <f t="shared" si="49"/>
        <v>153</v>
      </c>
      <c r="M140">
        <f t="shared" si="50"/>
        <v>29</v>
      </c>
      <c r="N140">
        <f t="shared" si="51"/>
        <v>0.25163398692810457</v>
      </c>
      <c r="O140" s="61">
        <v>0.61099999999999999</v>
      </c>
      <c r="U140" s="61">
        <v>82</v>
      </c>
      <c r="V140">
        <f t="shared" si="52"/>
        <v>191.25</v>
      </c>
      <c r="W140">
        <f t="shared" si="53"/>
        <v>62.875</v>
      </c>
      <c r="X140">
        <f t="shared" si="54"/>
        <v>-120.83017437452615</v>
      </c>
      <c r="Y140">
        <f t="shared" si="55"/>
        <v>134.21564632297196</v>
      </c>
      <c r="Z140">
        <f t="shared" si="56"/>
        <v>134.21564632297196</v>
      </c>
      <c r="AA140">
        <f t="shared" si="57"/>
        <v>0.37302298730965733</v>
      </c>
      <c r="AB140">
        <f t="shared" si="58"/>
        <v>0.55538960784313729</v>
      </c>
      <c r="AC140">
        <f t="shared" si="59"/>
        <v>27207.820939870944</v>
      </c>
      <c r="AD140" s="12">
        <f t="shared" si="60"/>
        <v>19045.474657909661</v>
      </c>
      <c r="AE140" s="4">
        <f t="shared" si="61"/>
        <v>12901.98</v>
      </c>
      <c r="AF140">
        <f t="shared" si="62"/>
        <v>6143.4946579096613</v>
      </c>
      <c r="AH140">
        <f t="shared" si="63"/>
        <v>6757.2402287581708</v>
      </c>
      <c r="AI140" s="65">
        <f t="shared" si="64"/>
        <v>-40357.240228758172</v>
      </c>
      <c r="AJ140" s="66">
        <f t="shared" si="65"/>
        <v>-16357.240228758172</v>
      </c>
      <c r="AK140" s="23">
        <f t="shared" si="66"/>
        <v>-16357.240228758172</v>
      </c>
      <c r="AL140" s="23">
        <f t="shared" si="67"/>
        <v>-22357.240228758172</v>
      </c>
      <c r="AM140" s="67">
        <f t="shared" si="68"/>
        <v>-34213.745570848507</v>
      </c>
      <c r="AN140" s="68">
        <f t="shared" si="69"/>
        <v>-10213.74557084851</v>
      </c>
      <c r="AO140" s="23">
        <f t="shared" si="70"/>
        <v>-10213.74557084851</v>
      </c>
      <c r="AP140" s="23">
        <f t="shared" si="71"/>
        <v>-16213.74557084851</v>
      </c>
    </row>
    <row r="141" spans="1:42">
      <c r="A141" s="61" t="s">
        <v>272</v>
      </c>
      <c r="B141" s="61" t="s">
        <v>271</v>
      </c>
      <c r="C141" s="61" t="s">
        <v>98</v>
      </c>
      <c r="D141" s="61">
        <v>2</v>
      </c>
      <c r="E141" s="61">
        <v>1665</v>
      </c>
      <c r="F141" s="62">
        <v>0.97299999999999998</v>
      </c>
      <c r="G141" s="4">
        <f t="shared" si="48"/>
        <v>19440.54</v>
      </c>
      <c r="H141" s="61">
        <v>169</v>
      </c>
      <c r="I141" s="61">
        <v>0.30680000000000002</v>
      </c>
      <c r="J141" s="61">
        <v>130</v>
      </c>
      <c r="K141" s="61">
        <v>200</v>
      </c>
      <c r="L141">
        <f t="shared" si="49"/>
        <v>70</v>
      </c>
      <c r="M141">
        <f t="shared" si="50"/>
        <v>39</v>
      </c>
      <c r="N141">
        <f t="shared" si="51"/>
        <v>0.54571428571428571</v>
      </c>
      <c r="O141" s="61">
        <v>0.30680000000000002</v>
      </c>
      <c r="U141" s="61">
        <v>130</v>
      </c>
      <c r="V141">
        <f t="shared" si="52"/>
        <v>87.5</v>
      </c>
      <c r="W141">
        <f t="shared" si="53"/>
        <v>121.25</v>
      </c>
      <c r="X141">
        <f t="shared" si="54"/>
        <v>-55.281779125600202</v>
      </c>
      <c r="Y141">
        <f t="shared" si="55"/>
        <v>107.64768132423553</v>
      </c>
      <c r="Z141">
        <f t="shared" si="56"/>
        <v>130</v>
      </c>
      <c r="AA141">
        <f t="shared" si="57"/>
        <v>0.1</v>
      </c>
      <c r="AB141">
        <f t="shared" si="58"/>
        <v>0.77146000000000003</v>
      </c>
      <c r="AC141">
        <f t="shared" si="59"/>
        <v>36605.777000000002</v>
      </c>
      <c r="AD141" s="12">
        <f t="shared" si="60"/>
        <v>25624.043900000001</v>
      </c>
      <c r="AE141" s="4">
        <f t="shared" si="61"/>
        <v>19440.54</v>
      </c>
      <c r="AF141">
        <f t="shared" si="62"/>
        <v>6183.5038999999997</v>
      </c>
      <c r="AH141">
        <f t="shared" si="63"/>
        <v>9386.0966666666664</v>
      </c>
      <c r="AI141" s="65">
        <f t="shared" si="64"/>
        <v>-42986.096666666665</v>
      </c>
      <c r="AJ141" s="66">
        <f t="shared" si="65"/>
        <v>-18986.096666666665</v>
      </c>
      <c r="AK141" s="23">
        <f t="shared" si="66"/>
        <v>-18986.096666666665</v>
      </c>
      <c r="AL141" s="23">
        <f t="shared" si="67"/>
        <v>-24986.096666666665</v>
      </c>
      <c r="AM141" s="67">
        <f t="shared" si="68"/>
        <v>-36802.592766666668</v>
      </c>
      <c r="AN141" s="68">
        <f t="shared" si="69"/>
        <v>-12802.592766666665</v>
      </c>
      <c r="AO141" s="23">
        <f t="shared" si="70"/>
        <v>-12802.592766666665</v>
      </c>
      <c r="AP141" s="23">
        <f t="shared" si="71"/>
        <v>-18802.592766666665</v>
      </c>
    </row>
    <row r="142" spans="1:42">
      <c r="A142" s="61" t="s">
        <v>273</v>
      </c>
      <c r="B142" s="61" t="s">
        <v>271</v>
      </c>
      <c r="C142" s="61" t="s">
        <v>107</v>
      </c>
      <c r="D142" s="61">
        <v>1</v>
      </c>
      <c r="E142" s="61">
        <v>1175</v>
      </c>
      <c r="F142" s="62">
        <v>0.97299999999999998</v>
      </c>
      <c r="G142" s="4">
        <f t="shared" si="48"/>
        <v>13719.3</v>
      </c>
      <c r="H142" s="61">
        <v>201</v>
      </c>
      <c r="I142" s="61">
        <v>0.52329999999999999</v>
      </c>
      <c r="J142" s="61">
        <v>106</v>
      </c>
      <c r="K142" s="61">
        <v>267</v>
      </c>
      <c r="L142">
        <f t="shared" si="49"/>
        <v>161</v>
      </c>
      <c r="M142">
        <f t="shared" si="50"/>
        <v>95</v>
      </c>
      <c r="N142">
        <f t="shared" si="51"/>
        <v>0.57204968944099377</v>
      </c>
      <c r="O142" s="61">
        <v>0.52329999999999999</v>
      </c>
      <c r="U142" s="61">
        <v>106</v>
      </c>
      <c r="V142">
        <f t="shared" si="52"/>
        <v>201.25</v>
      </c>
      <c r="W142">
        <f t="shared" si="53"/>
        <v>85.875</v>
      </c>
      <c r="X142">
        <f t="shared" si="54"/>
        <v>-127.14809198888047</v>
      </c>
      <c r="Y142">
        <f t="shared" si="55"/>
        <v>151.08966704574172</v>
      </c>
      <c r="Z142">
        <f t="shared" si="56"/>
        <v>151.08966704574172</v>
      </c>
      <c r="AA142">
        <f t="shared" si="57"/>
        <v>0.32404803500989676</v>
      </c>
      <c r="AB142">
        <f t="shared" si="58"/>
        <v>0.5941483850931677</v>
      </c>
      <c r="AC142">
        <f t="shared" si="59"/>
        <v>32765.933813014522</v>
      </c>
      <c r="AD142" s="12">
        <f t="shared" si="60"/>
        <v>22936.153669110165</v>
      </c>
      <c r="AE142" s="4">
        <f t="shared" si="61"/>
        <v>13719.3</v>
      </c>
      <c r="AF142">
        <f t="shared" si="62"/>
        <v>9216.8536691101654</v>
      </c>
      <c r="AH142">
        <f t="shared" si="63"/>
        <v>7228.8053519668738</v>
      </c>
      <c r="AI142" s="65">
        <f t="shared" si="64"/>
        <v>-40828.805351966876</v>
      </c>
      <c r="AJ142" s="66">
        <f t="shared" si="65"/>
        <v>-16828.805351966876</v>
      </c>
      <c r="AK142" s="23">
        <f t="shared" si="66"/>
        <v>-16828.805351966876</v>
      </c>
      <c r="AL142" s="23">
        <f t="shared" si="67"/>
        <v>-22828.805351966876</v>
      </c>
      <c r="AM142" s="67">
        <f t="shared" si="68"/>
        <v>-31611.95168285671</v>
      </c>
      <c r="AN142" s="68">
        <f t="shared" si="69"/>
        <v>-7611.9516828567102</v>
      </c>
      <c r="AO142" s="23">
        <f t="shared" si="70"/>
        <v>-7611.9516828567102</v>
      </c>
      <c r="AP142" s="23">
        <f t="shared" si="71"/>
        <v>-13611.95168285671</v>
      </c>
    </row>
    <row r="143" spans="1:42">
      <c r="A143" s="61" t="s">
        <v>274</v>
      </c>
      <c r="B143" s="61" t="s">
        <v>271</v>
      </c>
      <c r="C143" s="61" t="s">
        <v>107</v>
      </c>
      <c r="D143" s="61">
        <v>2</v>
      </c>
      <c r="E143" s="61">
        <v>1725</v>
      </c>
      <c r="F143" s="62">
        <v>0.97299999999999998</v>
      </c>
      <c r="G143" s="4">
        <f t="shared" si="48"/>
        <v>20141.099999999999</v>
      </c>
      <c r="H143" s="61">
        <v>242</v>
      </c>
      <c r="I143" s="61">
        <v>0.48220000000000002</v>
      </c>
      <c r="J143" s="61">
        <v>195</v>
      </c>
      <c r="K143" s="61">
        <v>305</v>
      </c>
      <c r="L143">
        <f t="shared" si="49"/>
        <v>110</v>
      </c>
      <c r="M143">
        <f t="shared" si="50"/>
        <v>47</v>
      </c>
      <c r="N143">
        <f t="shared" si="51"/>
        <v>0.44181818181818178</v>
      </c>
      <c r="O143" s="61">
        <v>0.48220000000000002</v>
      </c>
      <c r="U143" s="61">
        <v>195</v>
      </c>
      <c r="V143">
        <f t="shared" si="52"/>
        <v>137.5</v>
      </c>
      <c r="W143">
        <f t="shared" si="53"/>
        <v>181.25</v>
      </c>
      <c r="X143">
        <f t="shared" si="54"/>
        <v>-86.871367197371754</v>
      </c>
      <c r="Y143">
        <f t="shared" si="55"/>
        <v>164.51778493808442</v>
      </c>
      <c r="Z143">
        <f t="shared" si="56"/>
        <v>195</v>
      </c>
      <c r="AA143">
        <f t="shared" si="57"/>
        <v>0.1</v>
      </c>
      <c r="AB143">
        <f t="shared" si="58"/>
        <v>0.77146000000000003</v>
      </c>
      <c r="AC143">
        <f t="shared" si="59"/>
        <v>54908.66550000001</v>
      </c>
      <c r="AD143" s="12">
        <f t="shared" si="60"/>
        <v>38436.065850000006</v>
      </c>
      <c r="AE143" s="4">
        <f t="shared" si="61"/>
        <v>20141.099999999999</v>
      </c>
      <c r="AF143">
        <f t="shared" si="62"/>
        <v>18294.965850000008</v>
      </c>
      <c r="AH143">
        <f t="shared" si="63"/>
        <v>9386.0966666666664</v>
      </c>
      <c r="AI143" s="65">
        <f t="shared" si="64"/>
        <v>-42986.096666666665</v>
      </c>
      <c r="AJ143" s="66">
        <f t="shared" si="65"/>
        <v>-18986.096666666665</v>
      </c>
      <c r="AK143" s="23">
        <f t="shared" si="66"/>
        <v>-18986.096666666665</v>
      </c>
      <c r="AL143" s="23">
        <f t="shared" si="67"/>
        <v>-24986.096666666665</v>
      </c>
      <c r="AM143" s="67">
        <f t="shared" si="68"/>
        <v>-24691.130816666657</v>
      </c>
      <c r="AN143" s="68">
        <f t="shared" si="69"/>
        <v>-691.13081666665676</v>
      </c>
      <c r="AO143" s="23">
        <f t="shared" si="70"/>
        <v>-691.13081666665676</v>
      </c>
      <c r="AP143" s="23">
        <f t="shared" si="71"/>
        <v>-6691.1308166666568</v>
      </c>
    </row>
    <row r="144" spans="1:42">
      <c r="A144" s="61" t="s">
        <v>275</v>
      </c>
      <c r="B144" s="61" t="s">
        <v>276</v>
      </c>
      <c r="C144" s="61" t="s">
        <v>98</v>
      </c>
      <c r="D144" s="61">
        <v>1</v>
      </c>
      <c r="E144" s="61">
        <v>709</v>
      </c>
      <c r="F144" s="62">
        <v>0.97299999999999998</v>
      </c>
      <c r="G144" s="4">
        <f t="shared" si="48"/>
        <v>8278.2839999999997</v>
      </c>
      <c r="H144" s="61">
        <v>158</v>
      </c>
      <c r="I144" s="61">
        <v>0.22189999999999999</v>
      </c>
      <c r="J144" s="61">
        <v>86</v>
      </c>
      <c r="K144" s="61">
        <v>192</v>
      </c>
      <c r="L144">
        <f t="shared" si="49"/>
        <v>106</v>
      </c>
      <c r="M144">
        <f t="shared" si="50"/>
        <v>72</v>
      </c>
      <c r="N144">
        <f t="shared" si="51"/>
        <v>0.64339622641509431</v>
      </c>
      <c r="O144" s="61">
        <v>0.22189999999999999</v>
      </c>
      <c r="U144" s="61">
        <v>86</v>
      </c>
      <c r="V144">
        <f t="shared" si="52"/>
        <v>132.5</v>
      </c>
      <c r="W144">
        <f t="shared" si="53"/>
        <v>72.75</v>
      </c>
      <c r="X144">
        <f t="shared" si="54"/>
        <v>-83.712408390194597</v>
      </c>
      <c r="Y144">
        <f t="shared" si="55"/>
        <v>107.58077457669954</v>
      </c>
      <c r="Z144">
        <f t="shared" si="56"/>
        <v>107.58077457669954</v>
      </c>
      <c r="AA144">
        <f t="shared" si="57"/>
        <v>0.26287377039018522</v>
      </c>
      <c r="AB144">
        <f t="shared" si="58"/>
        <v>0.6425616981132074</v>
      </c>
      <c r="AC144">
        <f t="shared" si="59"/>
        <v>25231.45909666345</v>
      </c>
      <c r="AD144" s="12">
        <f t="shared" si="60"/>
        <v>17662.021367664413</v>
      </c>
      <c r="AE144" s="4">
        <f t="shared" si="61"/>
        <v>8278.2839999999997</v>
      </c>
      <c r="AF144">
        <f t="shared" si="62"/>
        <v>9383.7373676644129</v>
      </c>
      <c r="AH144">
        <f t="shared" si="63"/>
        <v>7817.8339937106903</v>
      </c>
      <c r="AI144" s="65">
        <f t="shared" si="64"/>
        <v>-41417.833993710694</v>
      </c>
      <c r="AJ144" s="66">
        <f t="shared" si="65"/>
        <v>-17417.83399371069</v>
      </c>
      <c r="AK144" s="23">
        <f t="shared" si="66"/>
        <v>-17417.83399371069</v>
      </c>
      <c r="AL144" s="23">
        <f t="shared" si="67"/>
        <v>-23417.83399371069</v>
      </c>
      <c r="AM144" s="67">
        <f t="shared" si="68"/>
        <v>-32034.096626046281</v>
      </c>
      <c r="AN144" s="68">
        <f t="shared" si="69"/>
        <v>-8034.0966260462774</v>
      </c>
      <c r="AO144" s="23">
        <f t="shared" si="70"/>
        <v>-8034.0966260462774</v>
      </c>
      <c r="AP144" s="23">
        <f t="shared" si="71"/>
        <v>-14034.096626046277</v>
      </c>
    </row>
    <row r="145" spans="1:42">
      <c r="A145" s="61" t="s">
        <v>277</v>
      </c>
      <c r="B145" s="61" t="s">
        <v>276</v>
      </c>
      <c r="C145" s="61" t="s">
        <v>98</v>
      </c>
      <c r="D145" s="61">
        <v>2</v>
      </c>
      <c r="E145" s="61">
        <v>869</v>
      </c>
      <c r="F145" s="62">
        <v>0.97299999999999998</v>
      </c>
      <c r="G145" s="4">
        <f t="shared" si="48"/>
        <v>10146.444</v>
      </c>
      <c r="H145" s="61">
        <v>246</v>
      </c>
      <c r="I145" s="61">
        <v>0.38900000000000001</v>
      </c>
      <c r="J145" s="61">
        <v>135</v>
      </c>
      <c r="K145" s="61">
        <v>305</v>
      </c>
      <c r="L145">
        <f t="shared" si="49"/>
        <v>170</v>
      </c>
      <c r="M145">
        <f t="shared" si="50"/>
        <v>111</v>
      </c>
      <c r="N145">
        <f t="shared" si="51"/>
        <v>0.62235294117647055</v>
      </c>
      <c r="O145" s="61">
        <v>0.38900000000000001</v>
      </c>
      <c r="U145" s="61">
        <v>135</v>
      </c>
      <c r="V145">
        <f t="shared" si="52"/>
        <v>212.5</v>
      </c>
      <c r="W145">
        <f t="shared" si="53"/>
        <v>113.75</v>
      </c>
      <c r="X145">
        <f t="shared" si="54"/>
        <v>-134.25574930502907</v>
      </c>
      <c r="Y145">
        <f t="shared" si="55"/>
        <v>171.07294035885772</v>
      </c>
      <c r="Z145">
        <f t="shared" si="56"/>
        <v>171.07294035885772</v>
      </c>
      <c r="AA145">
        <f t="shared" si="57"/>
        <v>0.2697550134534481</v>
      </c>
      <c r="AB145">
        <f t="shared" si="58"/>
        <v>0.63711588235294125</v>
      </c>
      <c r="AC145">
        <f t="shared" si="59"/>
        <v>39782.549880357692</v>
      </c>
      <c r="AD145" s="12">
        <f t="shared" si="60"/>
        <v>27847.784916250384</v>
      </c>
      <c r="AE145" s="4">
        <f t="shared" si="61"/>
        <v>10146.444</v>
      </c>
      <c r="AF145">
        <f t="shared" si="62"/>
        <v>17701.340916250385</v>
      </c>
      <c r="AH145">
        <f t="shared" si="63"/>
        <v>7751.5765686274517</v>
      </c>
      <c r="AI145" s="65">
        <f t="shared" si="64"/>
        <v>-41351.576568627454</v>
      </c>
      <c r="AJ145" s="66">
        <f t="shared" si="65"/>
        <v>-17351.576568627454</v>
      </c>
      <c r="AK145" s="23">
        <f t="shared" si="66"/>
        <v>-17351.576568627454</v>
      </c>
      <c r="AL145" s="23">
        <f t="shared" si="67"/>
        <v>-23351.576568627454</v>
      </c>
      <c r="AM145" s="67">
        <f t="shared" si="68"/>
        <v>-23650.235652377069</v>
      </c>
      <c r="AN145" s="68">
        <f t="shared" si="69"/>
        <v>349.76434762293138</v>
      </c>
      <c r="AO145" s="23">
        <f t="shared" si="70"/>
        <v>349.76434762293138</v>
      </c>
      <c r="AP145" s="23">
        <f t="shared" si="71"/>
        <v>-5650.2356523770686</v>
      </c>
    </row>
    <row r="146" spans="1:42">
      <c r="A146" s="61" t="s">
        <v>278</v>
      </c>
      <c r="B146" s="61" t="s">
        <v>276</v>
      </c>
      <c r="C146" s="61" t="s">
        <v>107</v>
      </c>
      <c r="D146" s="61">
        <v>1</v>
      </c>
      <c r="E146" s="61">
        <v>925</v>
      </c>
      <c r="F146" s="62">
        <v>0.97299999999999998</v>
      </c>
      <c r="G146" s="4">
        <f t="shared" si="48"/>
        <v>10800.3</v>
      </c>
      <c r="H146" s="61">
        <v>207</v>
      </c>
      <c r="I146" s="61">
        <v>0.41639999999999999</v>
      </c>
      <c r="J146" s="61">
        <v>125</v>
      </c>
      <c r="K146" s="61">
        <v>288</v>
      </c>
      <c r="L146">
        <f t="shared" si="49"/>
        <v>163</v>
      </c>
      <c r="M146">
        <f t="shared" si="50"/>
        <v>82</v>
      </c>
      <c r="N146">
        <f t="shared" si="51"/>
        <v>0.50245398773006134</v>
      </c>
      <c r="O146" s="61">
        <v>0.41639999999999999</v>
      </c>
      <c r="U146" s="61">
        <v>125</v>
      </c>
      <c r="V146">
        <f t="shared" si="52"/>
        <v>203.75</v>
      </c>
      <c r="W146">
        <f t="shared" si="53"/>
        <v>104.625</v>
      </c>
      <c r="X146">
        <f t="shared" si="54"/>
        <v>-128.72757139246903</v>
      </c>
      <c r="Y146">
        <f t="shared" si="55"/>
        <v>161.80817222643415</v>
      </c>
      <c r="Z146">
        <f t="shared" si="56"/>
        <v>161.80817222643415</v>
      </c>
      <c r="AA146">
        <f t="shared" si="57"/>
        <v>0.28065360601930872</v>
      </c>
      <c r="AB146">
        <f t="shared" si="58"/>
        <v>0.62849073619631912</v>
      </c>
      <c r="AC146">
        <f t="shared" si="59"/>
        <v>37118.652109087925</v>
      </c>
      <c r="AD146" s="12">
        <f t="shared" si="60"/>
        <v>25983.056476361548</v>
      </c>
      <c r="AE146" s="4">
        <f t="shared" si="61"/>
        <v>10800.3</v>
      </c>
      <c r="AF146">
        <f t="shared" si="62"/>
        <v>15182.756476361548</v>
      </c>
      <c r="AH146">
        <f t="shared" si="63"/>
        <v>7646.6372903885504</v>
      </c>
      <c r="AI146" s="65">
        <f t="shared" si="64"/>
        <v>-41246.637290388549</v>
      </c>
      <c r="AJ146" s="66">
        <f t="shared" si="65"/>
        <v>-17246.637290388549</v>
      </c>
      <c r="AK146" s="23">
        <f t="shared" si="66"/>
        <v>-17246.637290388549</v>
      </c>
      <c r="AL146" s="23">
        <f t="shared" si="67"/>
        <v>-23246.637290388549</v>
      </c>
      <c r="AM146" s="67">
        <f t="shared" si="68"/>
        <v>-26063.880814027001</v>
      </c>
      <c r="AN146" s="68">
        <f t="shared" si="69"/>
        <v>-2063.8808140270012</v>
      </c>
      <c r="AO146" s="23">
        <f t="shared" si="70"/>
        <v>-2063.8808140270012</v>
      </c>
      <c r="AP146" s="23">
        <f t="shared" si="71"/>
        <v>-8063.8808140270012</v>
      </c>
    </row>
    <row r="147" spans="1:42">
      <c r="A147" s="61" t="s">
        <v>279</v>
      </c>
      <c r="B147" s="61" t="s">
        <v>276</v>
      </c>
      <c r="C147" s="61" t="s">
        <v>107</v>
      </c>
      <c r="D147" s="61">
        <v>2</v>
      </c>
      <c r="E147" s="61">
        <v>1350</v>
      </c>
      <c r="F147" s="62">
        <v>0.97299999999999998</v>
      </c>
      <c r="G147" s="4">
        <f t="shared" si="48"/>
        <v>15762.6</v>
      </c>
      <c r="H147" s="61">
        <v>224</v>
      </c>
      <c r="I147" s="61">
        <v>0.4849</v>
      </c>
      <c r="J147" s="61">
        <v>119</v>
      </c>
      <c r="K147" s="61">
        <v>360</v>
      </c>
      <c r="L147">
        <f t="shared" si="49"/>
        <v>241</v>
      </c>
      <c r="M147">
        <f t="shared" si="50"/>
        <v>105</v>
      </c>
      <c r="N147">
        <f t="shared" si="51"/>
        <v>0.44854771784232372</v>
      </c>
      <c r="O147" s="61">
        <v>0.4849</v>
      </c>
      <c r="U147" s="61">
        <v>119</v>
      </c>
      <c r="V147">
        <f t="shared" si="52"/>
        <v>301.25</v>
      </c>
      <c r="W147">
        <f t="shared" si="53"/>
        <v>88.875</v>
      </c>
      <c r="X147">
        <f t="shared" si="54"/>
        <v>-190.32726813242357</v>
      </c>
      <c r="Y147">
        <f t="shared" si="55"/>
        <v>206.32987427343951</v>
      </c>
      <c r="Z147">
        <f t="shared" si="56"/>
        <v>206.32987427343951</v>
      </c>
      <c r="AA147">
        <f t="shared" si="57"/>
        <v>0.38989169883299424</v>
      </c>
      <c r="AB147">
        <f t="shared" si="58"/>
        <v>0.54203970954356839</v>
      </c>
      <c r="AC147">
        <f t="shared" si="59"/>
        <v>40821.229569287687</v>
      </c>
      <c r="AD147" s="12">
        <f t="shared" si="60"/>
        <v>28574.860698501379</v>
      </c>
      <c r="AE147" s="4">
        <f t="shared" si="61"/>
        <v>15762.6</v>
      </c>
      <c r="AF147">
        <f t="shared" si="62"/>
        <v>12812.260698501379</v>
      </c>
      <c r="AH147">
        <f t="shared" si="63"/>
        <v>6594.816466113416</v>
      </c>
      <c r="AI147" s="65">
        <f t="shared" si="64"/>
        <v>-40194.816466113414</v>
      </c>
      <c r="AJ147" s="66">
        <f t="shared" si="65"/>
        <v>-16194.816466113416</v>
      </c>
      <c r="AK147" s="23">
        <f t="shared" si="66"/>
        <v>-16194.816466113416</v>
      </c>
      <c r="AL147" s="23">
        <f t="shared" si="67"/>
        <v>-22194.816466113414</v>
      </c>
      <c r="AM147" s="67">
        <f t="shared" si="68"/>
        <v>-27382.555767612037</v>
      </c>
      <c r="AN147" s="68">
        <f t="shared" si="69"/>
        <v>-3382.555767612037</v>
      </c>
      <c r="AO147" s="23">
        <f t="shared" si="70"/>
        <v>-3382.555767612037</v>
      </c>
      <c r="AP147" s="23">
        <f t="shared" si="71"/>
        <v>-9382.5557676120352</v>
      </c>
    </row>
    <row r="148" spans="1:42">
      <c r="A148" s="61" t="s">
        <v>280</v>
      </c>
      <c r="B148" s="61" t="s">
        <v>281</v>
      </c>
      <c r="C148" s="61" t="s">
        <v>98</v>
      </c>
      <c r="D148" s="61">
        <v>1</v>
      </c>
      <c r="E148" s="61">
        <v>900</v>
      </c>
      <c r="F148" s="62">
        <v>0.97299999999999998</v>
      </c>
      <c r="G148" s="4">
        <f t="shared" si="48"/>
        <v>10508.4</v>
      </c>
      <c r="H148" s="61">
        <v>139</v>
      </c>
      <c r="I148" s="61">
        <v>0.55069999999999997</v>
      </c>
      <c r="J148" s="61">
        <v>89</v>
      </c>
      <c r="K148" s="61">
        <v>177</v>
      </c>
      <c r="L148">
        <f t="shared" si="49"/>
        <v>88</v>
      </c>
      <c r="M148">
        <f t="shared" si="50"/>
        <v>50</v>
      </c>
      <c r="N148">
        <f t="shared" si="51"/>
        <v>0.55454545454545456</v>
      </c>
      <c r="O148" s="61">
        <v>0.55069999999999997</v>
      </c>
      <c r="U148" s="61">
        <v>89</v>
      </c>
      <c r="V148">
        <f t="shared" si="52"/>
        <v>110</v>
      </c>
      <c r="W148">
        <f t="shared" si="53"/>
        <v>78</v>
      </c>
      <c r="X148">
        <f t="shared" si="54"/>
        <v>-69.497093757897403</v>
      </c>
      <c r="Y148">
        <f t="shared" si="55"/>
        <v>98.114227950467537</v>
      </c>
      <c r="Z148">
        <f t="shared" si="56"/>
        <v>98.114227950467537</v>
      </c>
      <c r="AA148">
        <f t="shared" si="57"/>
        <v>0.18285661773152306</v>
      </c>
      <c r="AB148">
        <f t="shared" si="58"/>
        <v>0.7058872727272727</v>
      </c>
      <c r="AC148">
        <f t="shared" si="59"/>
        <v>25279.01844604958</v>
      </c>
      <c r="AD148" s="12">
        <f t="shared" si="60"/>
        <v>17695.312912234705</v>
      </c>
      <c r="AE148" s="4">
        <f t="shared" si="61"/>
        <v>10508.4</v>
      </c>
      <c r="AF148">
        <f t="shared" si="62"/>
        <v>7186.9129122347058</v>
      </c>
      <c r="AH148">
        <f t="shared" si="63"/>
        <v>8588.2951515151526</v>
      </c>
      <c r="AI148" s="65">
        <f t="shared" si="64"/>
        <v>-42188.295151515151</v>
      </c>
      <c r="AJ148" s="66">
        <f t="shared" si="65"/>
        <v>-18188.295151515151</v>
      </c>
      <c r="AK148" s="23">
        <f t="shared" si="66"/>
        <v>-18188.295151515151</v>
      </c>
      <c r="AL148" s="23">
        <f t="shared" si="67"/>
        <v>-24188.295151515151</v>
      </c>
      <c r="AM148" s="67">
        <f t="shared" si="68"/>
        <v>-35001.382239280443</v>
      </c>
      <c r="AN148" s="68">
        <f t="shared" si="69"/>
        <v>-11001.382239280445</v>
      </c>
      <c r="AO148" s="23">
        <f t="shared" si="70"/>
        <v>-11001.382239280445</v>
      </c>
      <c r="AP148" s="23">
        <f t="shared" si="71"/>
        <v>-17001.382239280443</v>
      </c>
    </row>
    <row r="149" spans="1:42">
      <c r="A149" s="61" t="s">
        <v>282</v>
      </c>
      <c r="B149" s="61" t="s">
        <v>255</v>
      </c>
      <c r="C149" s="61" t="s">
        <v>107</v>
      </c>
      <c r="D149" s="61">
        <v>2</v>
      </c>
      <c r="E149" s="61">
        <v>3200</v>
      </c>
      <c r="F149" s="62">
        <v>0.97299999999999998</v>
      </c>
      <c r="G149" s="4">
        <f t="shared" si="48"/>
        <v>37363.199999999997</v>
      </c>
      <c r="H149" s="61">
        <v>325</v>
      </c>
      <c r="I149" s="61">
        <v>0.81640000000000001</v>
      </c>
      <c r="J149" s="61">
        <v>195</v>
      </c>
      <c r="K149" s="61">
        <v>844</v>
      </c>
      <c r="L149">
        <f t="shared" si="49"/>
        <v>649</v>
      </c>
      <c r="M149">
        <f t="shared" si="50"/>
        <v>130</v>
      </c>
      <c r="N149">
        <f t="shared" si="51"/>
        <v>0.26024653312788903</v>
      </c>
      <c r="O149" s="61">
        <v>0.81640000000000001</v>
      </c>
      <c r="U149" s="61">
        <v>195</v>
      </c>
      <c r="V149">
        <f t="shared" si="52"/>
        <v>811.25</v>
      </c>
      <c r="W149">
        <f t="shared" si="53"/>
        <v>113.875</v>
      </c>
      <c r="X149">
        <f t="shared" si="54"/>
        <v>-512.54106646449327</v>
      </c>
      <c r="Y149">
        <f t="shared" si="55"/>
        <v>492.90493113469802</v>
      </c>
      <c r="Z149">
        <f t="shared" si="56"/>
        <v>492.90493113469802</v>
      </c>
      <c r="AA149">
        <f t="shared" si="57"/>
        <v>0.46721717243106076</v>
      </c>
      <c r="AB149">
        <f t="shared" si="58"/>
        <v>0.48084432973805852</v>
      </c>
      <c r="AC149">
        <f t="shared" si="59"/>
        <v>86508.847551157436</v>
      </c>
      <c r="AD149" s="12">
        <f t="shared" si="60"/>
        <v>60556.193285810201</v>
      </c>
      <c r="AE149" s="4">
        <f t="shared" si="61"/>
        <v>37363.199999999997</v>
      </c>
      <c r="AF149">
        <f t="shared" si="62"/>
        <v>23192.993285810204</v>
      </c>
      <c r="AH149">
        <f t="shared" si="63"/>
        <v>5850.2726784797123</v>
      </c>
      <c r="AI149" s="65">
        <f t="shared" si="64"/>
        <v>-39450.272678479712</v>
      </c>
      <c r="AJ149" s="66">
        <f t="shared" si="65"/>
        <v>-15450.272678479712</v>
      </c>
      <c r="AK149" s="23">
        <f t="shared" si="66"/>
        <v>-15450.272678479712</v>
      </c>
      <c r="AL149" s="23">
        <f t="shared" si="67"/>
        <v>-21450.272678479712</v>
      </c>
      <c r="AM149" s="67">
        <f t="shared" si="68"/>
        <v>-16257.279392669509</v>
      </c>
      <c r="AN149" s="68">
        <f t="shared" si="69"/>
        <v>7742.7206073304915</v>
      </c>
      <c r="AO149" s="23">
        <f t="shared" si="70"/>
        <v>7742.7206073304915</v>
      </c>
      <c r="AP149" s="23">
        <f t="shared" si="71"/>
        <v>1742.7206073304915</v>
      </c>
    </row>
    <row r="150" spans="1:42">
      <c r="A150" s="61" t="s">
        <v>283</v>
      </c>
      <c r="B150" s="61" t="s">
        <v>281</v>
      </c>
      <c r="C150" s="61" t="s">
        <v>98</v>
      </c>
      <c r="D150" s="61">
        <v>2</v>
      </c>
      <c r="E150" s="61">
        <v>1325</v>
      </c>
      <c r="F150" s="62">
        <v>0.97299999999999998</v>
      </c>
      <c r="G150" s="4">
        <f t="shared" si="48"/>
        <v>15470.699999999999</v>
      </c>
      <c r="H150" s="61">
        <v>283</v>
      </c>
      <c r="I150" s="61">
        <v>0.29320000000000002</v>
      </c>
      <c r="J150" s="61">
        <v>161</v>
      </c>
      <c r="K150" s="61">
        <v>319</v>
      </c>
      <c r="L150">
        <f t="shared" si="49"/>
        <v>158</v>
      </c>
      <c r="M150">
        <f t="shared" si="50"/>
        <v>122</v>
      </c>
      <c r="N150">
        <f t="shared" si="51"/>
        <v>0.71772151898734182</v>
      </c>
      <c r="O150" s="61">
        <v>0.29320000000000002</v>
      </c>
      <c r="U150" s="61">
        <v>161</v>
      </c>
      <c r="V150">
        <f t="shared" si="52"/>
        <v>197.5</v>
      </c>
      <c r="W150">
        <f t="shared" si="53"/>
        <v>141.25</v>
      </c>
      <c r="X150">
        <f t="shared" si="54"/>
        <v>-124.7788728834976</v>
      </c>
      <c r="Y150">
        <f t="shared" si="55"/>
        <v>176.76190927470307</v>
      </c>
      <c r="Z150">
        <f t="shared" si="56"/>
        <v>176.76190927470307</v>
      </c>
      <c r="AA150">
        <f t="shared" si="57"/>
        <v>0.17980713556811681</v>
      </c>
      <c r="AB150">
        <f t="shared" si="58"/>
        <v>0.70830063291139234</v>
      </c>
      <c r="AC150">
        <f t="shared" si="59"/>
        <v>45698.208858072881</v>
      </c>
      <c r="AD150" s="12">
        <f t="shared" si="60"/>
        <v>31988.746200651014</v>
      </c>
      <c r="AE150" s="4">
        <f t="shared" si="61"/>
        <v>15470.699999999999</v>
      </c>
      <c r="AF150">
        <f t="shared" si="62"/>
        <v>16518.046200651013</v>
      </c>
      <c r="AH150">
        <f t="shared" si="63"/>
        <v>8617.6577004219416</v>
      </c>
      <c r="AI150" s="65">
        <f t="shared" si="64"/>
        <v>-42217.657700421943</v>
      </c>
      <c r="AJ150" s="66">
        <f t="shared" si="65"/>
        <v>-18217.657700421943</v>
      </c>
      <c r="AK150" s="23">
        <f t="shared" si="66"/>
        <v>-18217.657700421943</v>
      </c>
      <c r="AL150" s="23">
        <f t="shared" si="67"/>
        <v>-24217.657700421943</v>
      </c>
      <c r="AM150" s="67">
        <f t="shared" si="68"/>
        <v>-25699.61149977093</v>
      </c>
      <c r="AN150" s="68">
        <f t="shared" si="69"/>
        <v>-1699.6114997709301</v>
      </c>
      <c r="AO150" s="23">
        <f t="shared" si="70"/>
        <v>-1699.6114997709301</v>
      </c>
      <c r="AP150" s="23">
        <f t="shared" si="71"/>
        <v>-7699.6114997709301</v>
      </c>
    </row>
    <row r="151" spans="1:42">
      <c r="A151" s="61" t="s">
        <v>284</v>
      </c>
      <c r="B151" s="61" t="s">
        <v>281</v>
      </c>
      <c r="C151" s="61" t="s">
        <v>107</v>
      </c>
      <c r="D151" s="61">
        <v>1</v>
      </c>
      <c r="E151" s="61">
        <v>975</v>
      </c>
      <c r="F151" s="62">
        <v>0.97299999999999998</v>
      </c>
      <c r="G151" s="4">
        <f t="shared" si="48"/>
        <v>11384.1</v>
      </c>
      <c r="H151" s="61">
        <v>192</v>
      </c>
      <c r="I151" s="61">
        <v>0.50139999999999996</v>
      </c>
      <c r="J151" s="61">
        <v>145</v>
      </c>
      <c r="K151" s="61">
        <v>300</v>
      </c>
      <c r="L151">
        <f t="shared" si="49"/>
        <v>155</v>
      </c>
      <c r="M151">
        <f t="shared" si="50"/>
        <v>47</v>
      </c>
      <c r="N151">
        <f t="shared" si="51"/>
        <v>0.34258064516129033</v>
      </c>
      <c r="O151" s="61">
        <v>0.50139999999999996</v>
      </c>
      <c r="U151" s="61">
        <v>145</v>
      </c>
      <c r="V151">
        <f t="shared" si="52"/>
        <v>193.75</v>
      </c>
      <c r="W151">
        <f t="shared" si="53"/>
        <v>125.625</v>
      </c>
      <c r="X151">
        <f t="shared" si="54"/>
        <v>-122.40965377811473</v>
      </c>
      <c r="Y151">
        <f t="shared" si="55"/>
        <v>166.9341515036644</v>
      </c>
      <c r="Z151">
        <f t="shared" si="56"/>
        <v>166.9341515036644</v>
      </c>
      <c r="AA151">
        <f t="shared" si="57"/>
        <v>0.21320852388988076</v>
      </c>
      <c r="AB151">
        <f t="shared" si="58"/>
        <v>0.68186677419354835</v>
      </c>
      <c r="AC151">
        <f t="shared" si="59"/>
        <v>41546.800756817363</v>
      </c>
      <c r="AD151" s="12">
        <f t="shared" si="60"/>
        <v>29082.760529772153</v>
      </c>
      <c r="AE151" s="4">
        <f t="shared" si="61"/>
        <v>11384.1</v>
      </c>
      <c r="AF151">
        <f t="shared" si="62"/>
        <v>17698.660529772154</v>
      </c>
      <c r="AH151">
        <f t="shared" si="63"/>
        <v>8296.0457526881728</v>
      </c>
      <c r="AI151" s="65">
        <f t="shared" si="64"/>
        <v>-41896.045752688173</v>
      </c>
      <c r="AJ151" s="66">
        <f t="shared" si="65"/>
        <v>-17896.045752688173</v>
      </c>
      <c r="AK151" s="23">
        <f t="shared" si="66"/>
        <v>-17896.045752688173</v>
      </c>
      <c r="AL151" s="23">
        <f t="shared" si="67"/>
        <v>-23896.045752688173</v>
      </c>
      <c r="AM151" s="67">
        <f t="shared" si="68"/>
        <v>-24197.385222916018</v>
      </c>
      <c r="AN151" s="68">
        <f t="shared" si="69"/>
        <v>-197.38522291601839</v>
      </c>
      <c r="AO151" s="23">
        <f t="shared" si="70"/>
        <v>-197.38522291601839</v>
      </c>
      <c r="AP151" s="23">
        <f t="shared" si="71"/>
        <v>-6197.3852229160184</v>
      </c>
    </row>
    <row r="152" spans="1:42">
      <c r="A152" s="61" t="s">
        <v>285</v>
      </c>
      <c r="B152" s="61" t="s">
        <v>281</v>
      </c>
      <c r="C152" s="61" t="s">
        <v>107</v>
      </c>
      <c r="D152" s="61">
        <v>2</v>
      </c>
      <c r="E152" s="61">
        <v>1550</v>
      </c>
      <c r="F152" s="62">
        <v>0.97299999999999998</v>
      </c>
      <c r="G152" s="4">
        <f t="shared" si="48"/>
        <v>18097.8</v>
      </c>
      <c r="H152" s="61">
        <v>307</v>
      </c>
      <c r="I152" s="61">
        <v>0.3014</v>
      </c>
      <c r="J152" s="61">
        <v>185</v>
      </c>
      <c r="K152" s="61">
        <v>376</v>
      </c>
      <c r="L152">
        <f t="shared" si="49"/>
        <v>191</v>
      </c>
      <c r="M152">
        <f t="shared" si="50"/>
        <v>122</v>
      </c>
      <c r="N152">
        <f t="shared" si="51"/>
        <v>0.61099476439790579</v>
      </c>
      <c r="O152" s="61">
        <v>0.3014</v>
      </c>
      <c r="U152" s="61">
        <v>185</v>
      </c>
      <c r="V152">
        <f t="shared" si="52"/>
        <v>238.75</v>
      </c>
      <c r="W152">
        <f t="shared" si="53"/>
        <v>161.125</v>
      </c>
      <c r="X152">
        <f t="shared" si="54"/>
        <v>-150.84028304270913</v>
      </c>
      <c r="Y152">
        <f t="shared" si="55"/>
        <v>208.8672447561284</v>
      </c>
      <c r="Z152">
        <f t="shared" si="56"/>
        <v>208.8672447561284</v>
      </c>
      <c r="AA152">
        <f t="shared" si="57"/>
        <v>0.1999675173031556</v>
      </c>
      <c r="AB152">
        <f t="shared" si="58"/>
        <v>0.69234570680628271</v>
      </c>
      <c r="AC152">
        <f t="shared" si="59"/>
        <v>52782.044172767339</v>
      </c>
      <c r="AD152" s="12">
        <f t="shared" si="60"/>
        <v>36947.430920937135</v>
      </c>
      <c r="AE152" s="4">
        <f t="shared" si="61"/>
        <v>18097.8</v>
      </c>
      <c r="AF152">
        <f t="shared" si="62"/>
        <v>18849.630920937136</v>
      </c>
      <c r="AH152">
        <f t="shared" si="63"/>
        <v>8423.5394328097718</v>
      </c>
      <c r="AI152" s="65">
        <f t="shared" si="64"/>
        <v>-42023.539432809775</v>
      </c>
      <c r="AJ152" s="66">
        <f t="shared" si="65"/>
        <v>-18023.539432809772</v>
      </c>
      <c r="AK152" s="23">
        <f t="shared" si="66"/>
        <v>-18023.539432809772</v>
      </c>
      <c r="AL152" s="23">
        <f t="shared" si="67"/>
        <v>-24023.539432809772</v>
      </c>
      <c r="AM152" s="67">
        <f t="shared" si="68"/>
        <v>-23173.90851187264</v>
      </c>
      <c r="AN152" s="68">
        <f t="shared" si="69"/>
        <v>826.09148812736385</v>
      </c>
      <c r="AO152" s="23">
        <f t="shared" si="70"/>
        <v>826.09148812736385</v>
      </c>
      <c r="AP152" s="23">
        <f t="shared" si="71"/>
        <v>-5173.9085118726362</v>
      </c>
    </row>
    <row r="153" spans="1:42">
      <c r="A153" s="61" t="s">
        <v>286</v>
      </c>
      <c r="B153" s="61" t="s">
        <v>287</v>
      </c>
      <c r="C153" s="61" t="s">
        <v>98</v>
      </c>
      <c r="D153" s="61">
        <v>1</v>
      </c>
      <c r="E153" s="61">
        <v>1165</v>
      </c>
      <c r="F153" s="62">
        <v>0.97299999999999998</v>
      </c>
      <c r="G153" s="4">
        <f t="shared" si="48"/>
        <v>13602.539999999999</v>
      </c>
      <c r="H153" s="61">
        <v>180</v>
      </c>
      <c r="I153" s="61">
        <v>0.34250000000000003</v>
      </c>
      <c r="J153" s="61">
        <v>135</v>
      </c>
      <c r="K153" s="61">
        <v>220</v>
      </c>
      <c r="L153">
        <f t="shared" si="49"/>
        <v>85</v>
      </c>
      <c r="M153">
        <f t="shared" si="50"/>
        <v>45</v>
      </c>
      <c r="N153">
        <f t="shared" si="51"/>
        <v>0.52352941176470591</v>
      </c>
      <c r="O153" s="61">
        <v>0.34250000000000003</v>
      </c>
      <c r="U153" s="61">
        <v>135</v>
      </c>
      <c r="V153">
        <f t="shared" si="52"/>
        <v>106.25</v>
      </c>
      <c r="W153">
        <f t="shared" si="53"/>
        <v>124.375</v>
      </c>
      <c r="X153">
        <f t="shared" si="54"/>
        <v>-67.127874652514535</v>
      </c>
      <c r="Y153">
        <f t="shared" si="55"/>
        <v>119.28647017942887</v>
      </c>
      <c r="Z153">
        <f t="shared" si="56"/>
        <v>135</v>
      </c>
      <c r="AA153">
        <f t="shared" si="57"/>
        <v>0.1</v>
      </c>
      <c r="AB153">
        <f t="shared" si="58"/>
        <v>0.77146000000000003</v>
      </c>
      <c r="AC153">
        <f t="shared" si="59"/>
        <v>38013.691500000001</v>
      </c>
      <c r="AD153" s="12">
        <f t="shared" si="60"/>
        <v>26609.584049999998</v>
      </c>
      <c r="AE153" s="4">
        <f t="shared" si="61"/>
        <v>13602.539999999999</v>
      </c>
      <c r="AF153">
        <f t="shared" si="62"/>
        <v>13007.044049999999</v>
      </c>
      <c r="AH153">
        <f t="shared" si="63"/>
        <v>9386.0966666666664</v>
      </c>
      <c r="AI153" s="65">
        <f t="shared" si="64"/>
        <v>-42986.096666666665</v>
      </c>
      <c r="AJ153" s="66">
        <f t="shared" si="65"/>
        <v>-18986.096666666665</v>
      </c>
      <c r="AK153" s="23">
        <f t="shared" si="66"/>
        <v>-18986.096666666665</v>
      </c>
      <c r="AL153" s="23">
        <f t="shared" si="67"/>
        <v>-24986.096666666665</v>
      </c>
      <c r="AM153" s="67">
        <f t="shared" si="68"/>
        <v>-29979.052616666668</v>
      </c>
      <c r="AN153" s="68">
        <f t="shared" si="69"/>
        <v>-5979.0526166666659</v>
      </c>
      <c r="AO153" s="23">
        <f t="shared" si="70"/>
        <v>-5979.0526166666659</v>
      </c>
      <c r="AP153" s="23">
        <f t="shared" si="71"/>
        <v>-11979.052616666666</v>
      </c>
    </row>
    <row r="154" spans="1:42">
      <c r="A154" s="61" t="s">
        <v>288</v>
      </c>
      <c r="B154" s="61" t="s">
        <v>287</v>
      </c>
      <c r="C154" s="61" t="s">
        <v>98</v>
      </c>
      <c r="D154" s="61">
        <v>2</v>
      </c>
      <c r="E154" s="61">
        <v>1625</v>
      </c>
      <c r="F154" s="62">
        <v>0.97299999999999998</v>
      </c>
      <c r="G154" s="4">
        <f t="shared" si="48"/>
        <v>18973.5</v>
      </c>
      <c r="H154" s="61">
        <v>260</v>
      </c>
      <c r="I154" s="61">
        <v>0.6</v>
      </c>
      <c r="J154" s="61">
        <v>220</v>
      </c>
      <c r="K154" s="61">
        <v>312</v>
      </c>
      <c r="L154">
        <f t="shared" si="49"/>
        <v>92</v>
      </c>
      <c r="M154">
        <f t="shared" si="50"/>
        <v>40</v>
      </c>
      <c r="N154">
        <f t="shared" si="51"/>
        <v>0.44782608695652171</v>
      </c>
      <c r="O154" s="61">
        <v>0.6</v>
      </c>
      <c r="U154" s="61">
        <v>220</v>
      </c>
      <c r="V154">
        <f t="shared" si="52"/>
        <v>115</v>
      </c>
      <c r="W154">
        <f t="shared" si="53"/>
        <v>208.5</v>
      </c>
      <c r="X154">
        <f t="shared" si="54"/>
        <v>-72.656052565074546</v>
      </c>
      <c r="Y154">
        <f t="shared" si="55"/>
        <v>166.05123831185242</v>
      </c>
      <c r="Z154">
        <f t="shared" si="56"/>
        <v>220</v>
      </c>
      <c r="AA154">
        <f t="shared" si="57"/>
        <v>0.1</v>
      </c>
      <c r="AB154">
        <f t="shared" si="58"/>
        <v>0.77146000000000003</v>
      </c>
      <c r="AC154">
        <f t="shared" si="59"/>
        <v>61948.238000000005</v>
      </c>
      <c r="AD154" s="12">
        <f t="shared" si="60"/>
        <v>43363.766600000003</v>
      </c>
      <c r="AE154" s="4">
        <f t="shared" si="61"/>
        <v>18973.5</v>
      </c>
      <c r="AF154">
        <f t="shared" si="62"/>
        <v>24390.266600000003</v>
      </c>
      <c r="AH154">
        <f t="shared" si="63"/>
        <v>9386.0966666666664</v>
      </c>
      <c r="AI154" s="65">
        <f t="shared" si="64"/>
        <v>-42986.096666666665</v>
      </c>
      <c r="AJ154" s="66">
        <f t="shared" si="65"/>
        <v>-18986.096666666665</v>
      </c>
      <c r="AK154" s="23">
        <f t="shared" si="66"/>
        <v>-18986.096666666665</v>
      </c>
      <c r="AL154" s="23">
        <f t="shared" si="67"/>
        <v>-24986.096666666665</v>
      </c>
      <c r="AM154" s="67">
        <f t="shared" si="68"/>
        <v>-18595.830066666662</v>
      </c>
      <c r="AN154" s="68">
        <f t="shared" si="69"/>
        <v>5404.1699333333381</v>
      </c>
      <c r="AO154" s="23">
        <f t="shared" si="70"/>
        <v>5404.1699333333381</v>
      </c>
      <c r="AP154" s="23">
        <f t="shared" si="71"/>
        <v>-595.83006666666188</v>
      </c>
    </row>
    <row r="155" spans="1:42">
      <c r="A155" s="61" t="s">
        <v>289</v>
      </c>
      <c r="B155" s="61" t="s">
        <v>287</v>
      </c>
      <c r="C155" s="61" t="s">
        <v>107</v>
      </c>
      <c r="D155" s="61">
        <v>1</v>
      </c>
      <c r="E155" s="61">
        <v>1400</v>
      </c>
      <c r="F155" s="62">
        <v>0.97299999999999998</v>
      </c>
      <c r="G155" s="4">
        <f t="shared" si="48"/>
        <v>16346.4</v>
      </c>
      <c r="H155" s="61">
        <v>232</v>
      </c>
      <c r="I155" s="61">
        <v>0.49859999999999999</v>
      </c>
      <c r="J155" s="61">
        <v>135</v>
      </c>
      <c r="K155" s="61">
        <v>287</v>
      </c>
      <c r="L155">
        <f t="shared" si="49"/>
        <v>152</v>
      </c>
      <c r="M155">
        <f t="shared" si="50"/>
        <v>97</v>
      </c>
      <c r="N155">
        <f t="shared" si="51"/>
        <v>0.61052631578947369</v>
      </c>
      <c r="O155" s="61">
        <v>0.49859999999999999</v>
      </c>
      <c r="U155" s="61">
        <v>135</v>
      </c>
      <c r="V155">
        <f t="shared" si="52"/>
        <v>190</v>
      </c>
      <c r="W155">
        <f t="shared" si="53"/>
        <v>116</v>
      </c>
      <c r="X155">
        <f t="shared" si="54"/>
        <v>-120.04043467273186</v>
      </c>
      <c r="Y155">
        <f t="shared" si="55"/>
        <v>160.10639373262572</v>
      </c>
      <c r="Z155">
        <f t="shared" si="56"/>
        <v>160.10639373262572</v>
      </c>
      <c r="AA155">
        <f t="shared" si="57"/>
        <v>0.23213891438224063</v>
      </c>
      <c r="AB155">
        <f t="shared" si="58"/>
        <v>0.66688526315789476</v>
      </c>
      <c r="AC155">
        <f t="shared" si="59"/>
        <v>38971.996998939918</v>
      </c>
      <c r="AD155" s="12">
        <f t="shared" si="60"/>
        <v>27280.39789925794</v>
      </c>
      <c r="AE155" s="4">
        <f t="shared" si="61"/>
        <v>16346.4</v>
      </c>
      <c r="AF155">
        <f t="shared" si="62"/>
        <v>10933.99789925794</v>
      </c>
      <c r="AH155">
        <f t="shared" si="63"/>
        <v>8113.7707017543862</v>
      </c>
      <c r="AI155" s="65">
        <f t="shared" si="64"/>
        <v>-41713.770701754387</v>
      </c>
      <c r="AJ155" s="66">
        <f t="shared" si="65"/>
        <v>-17713.770701754387</v>
      </c>
      <c r="AK155" s="23">
        <f t="shared" si="66"/>
        <v>-17713.770701754387</v>
      </c>
      <c r="AL155" s="23">
        <f t="shared" si="67"/>
        <v>-23713.770701754387</v>
      </c>
      <c r="AM155" s="67">
        <f t="shared" si="68"/>
        <v>-30779.772802496445</v>
      </c>
      <c r="AN155" s="68">
        <f t="shared" si="69"/>
        <v>-6779.7728024964472</v>
      </c>
      <c r="AO155" s="23">
        <f t="shared" si="70"/>
        <v>-6779.7728024964472</v>
      </c>
      <c r="AP155" s="23">
        <f t="shared" si="71"/>
        <v>-12779.772802496447</v>
      </c>
    </row>
    <row r="156" spans="1:42">
      <c r="A156" s="61" t="s">
        <v>290</v>
      </c>
      <c r="B156" s="61" t="s">
        <v>287</v>
      </c>
      <c r="C156" s="61" t="s">
        <v>107</v>
      </c>
      <c r="D156" s="61">
        <v>2</v>
      </c>
      <c r="E156" s="61">
        <v>1995</v>
      </c>
      <c r="F156" s="62">
        <v>0.97299999999999998</v>
      </c>
      <c r="G156" s="4">
        <f t="shared" si="48"/>
        <v>23293.62</v>
      </c>
      <c r="H156" s="61">
        <v>292</v>
      </c>
      <c r="I156" s="61">
        <v>0.63839999999999997</v>
      </c>
      <c r="J156" s="61">
        <v>224</v>
      </c>
      <c r="K156" s="61">
        <v>331</v>
      </c>
      <c r="L156">
        <f t="shared" si="49"/>
        <v>107</v>
      </c>
      <c r="M156">
        <f t="shared" si="50"/>
        <v>68</v>
      </c>
      <c r="N156">
        <f t="shared" si="51"/>
        <v>0.608411214953271</v>
      </c>
      <c r="O156" s="61">
        <v>0.63839999999999997</v>
      </c>
      <c r="U156" s="61">
        <v>224</v>
      </c>
      <c r="V156">
        <f t="shared" si="52"/>
        <v>133.75</v>
      </c>
      <c r="W156">
        <f t="shared" si="53"/>
        <v>210.625</v>
      </c>
      <c r="X156">
        <f t="shared" si="54"/>
        <v>-84.502148091988886</v>
      </c>
      <c r="Y156">
        <f t="shared" si="55"/>
        <v>177.19002716704577</v>
      </c>
      <c r="Z156">
        <f t="shared" si="56"/>
        <v>224</v>
      </c>
      <c r="AA156">
        <f t="shared" si="57"/>
        <v>0.1</v>
      </c>
      <c r="AB156">
        <f t="shared" si="58"/>
        <v>0.77146000000000003</v>
      </c>
      <c r="AC156">
        <f t="shared" si="59"/>
        <v>63074.569600000003</v>
      </c>
      <c r="AD156" s="12">
        <f t="shared" si="60"/>
        <v>44152.19872</v>
      </c>
      <c r="AE156" s="4">
        <f t="shared" si="61"/>
        <v>23293.62</v>
      </c>
      <c r="AF156">
        <f t="shared" si="62"/>
        <v>20858.578720000001</v>
      </c>
      <c r="AH156">
        <f t="shared" si="63"/>
        <v>9386.0966666666664</v>
      </c>
      <c r="AI156" s="65">
        <f t="shared" si="64"/>
        <v>-42986.096666666665</v>
      </c>
      <c r="AJ156" s="66">
        <f t="shared" si="65"/>
        <v>-18986.096666666665</v>
      </c>
      <c r="AK156" s="23">
        <f t="shared" si="66"/>
        <v>-18986.096666666665</v>
      </c>
      <c r="AL156" s="23">
        <f t="shared" si="67"/>
        <v>-24986.096666666665</v>
      </c>
      <c r="AM156" s="67">
        <f t="shared" si="68"/>
        <v>-22127.517946666663</v>
      </c>
      <c r="AN156" s="68">
        <f t="shared" si="69"/>
        <v>1872.4820533333368</v>
      </c>
      <c r="AO156" s="23">
        <f t="shared" si="70"/>
        <v>1872.4820533333368</v>
      </c>
      <c r="AP156" s="23">
        <f t="shared" si="71"/>
        <v>-4127.5179466666632</v>
      </c>
    </row>
    <row r="157" spans="1:42">
      <c r="A157" s="61" t="s">
        <v>291</v>
      </c>
      <c r="B157" s="61" t="s">
        <v>292</v>
      </c>
      <c r="C157" s="61" t="s">
        <v>98</v>
      </c>
      <c r="D157" s="61">
        <v>1</v>
      </c>
      <c r="E157" s="61">
        <v>760</v>
      </c>
      <c r="F157" s="62">
        <v>0.97299999999999998</v>
      </c>
      <c r="G157" s="4">
        <f t="shared" si="48"/>
        <v>8873.76</v>
      </c>
      <c r="H157" s="61">
        <v>169</v>
      </c>
      <c r="I157" s="61">
        <v>0.29039999999999999</v>
      </c>
      <c r="J157" s="61">
        <v>100</v>
      </c>
      <c r="K157" s="61">
        <v>195</v>
      </c>
      <c r="L157">
        <f t="shared" si="49"/>
        <v>95</v>
      </c>
      <c r="M157">
        <f t="shared" si="50"/>
        <v>69</v>
      </c>
      <c r="N157">
        <f t="shared" si="51"/>
        <v>0.68105263157894735</v>
      </c>
      <c r="O157" s="61">
        <v>0.29039999999999999</v>
      </c>
      <c r="U157" s="61">
        <v>100</v>
      </c>
      <c r="V157">
        <f t="shared" si="52"/>
        <v>118.75</v>
      </c>
      <c r="W157">
        <f t="shared" si="53"/>
        <v>88.125</v>
      </c>
      <c r="X157">
        <f t="shared" si="54"/>
        <v>-75.025271670457414</v>
      </c>
      <c r="Y157">
        <f t="shared" si="55"/>
        <v>107.87899608289108</v>
      </c>
      <c r="Z157">
        <f t="shared" si="56"/>
        <v>107.87899608289108</v>
      </c>
      <c r="AA157">
        <f t="shared" si="57"/>
        <v>0.16634944069803012</v>
      </c>
      <c r="AB157">
        <f t="shared" si="58"/>
        <v>0.71895105263157899</v>
      </c>
      <c r="AC157">
        <f t="shared" si="59"/>
        <v>28309.296993580876</v>
      </c>
      <c r="AD157" s="12">
        <f t="shared" si="60"/>
        <v>19816.507895506613</v>
      </c>
      <c r="AE157" s="4">
        <f t="shared" si="61"/>
        <v>8873.76</v>
      </c>
      <c r="AF157">
        <f t="shared" si="62"/>
        <v>10942.747895506613</v>
      </c>
      <c r="AH157">
        <f t="shared" si="63"/>
        <v>8747.2378070175455</v>
      </c>
      <c r="AI157" s="65">
        <f t="shared" si="64"/>
        <v>-42347.237807017547</v>
      </c>
      <c r="AJ157" s="66">
        <f t="shared" si="65"/>
        <v>-18347.237807017547</v>
      </c>
      <c r="AK157" s="23">
        <f t="shared" si="66"/>
        <v>-18347.237807017547</v>
      </c>
      <c r="AL157" s="23">
        <f t="shared" si="67"/>
        <v>-24347.237807017547</v>
      </c>
      <c r="AM157" s="67">
        <f t="shared" si="68"/>
        <v>-31404.489911510937</v>
      </c>
      <c r="AN157" s="68">
        <f t="shared" si="69"/>
        <v>-7404.4899115109347</v>
      </c>
      <c r="AO157" s="23">
        <f t="shared" si="70"/>
        <v>-7404.4899115109347</v>
      </c>
      <c r="AP157" s="23">
        <f t="shared" si="71"/>
        <v>-13404.489911510935</v>
      </c>
    </row>
    <row r="158" spans="1:42">
      <c r="A158" s="61" t="s">
        <v>293</v>
      </c>
      <c r="B158" s="61" t="s">
        <v>292</v>
      </c>
      <c r="C158" s="61" t="s">
        <v>98</v>
      </c>
      <c r="D158" s="61">
        <v>2</v>
      </c>
      <c r="E158" s="61">
        <v>965</v>
      </c>
      <c r="F158" s="62">
        <v>0.97299999999999998</v>
      </c>
      <c r="G158" s="4">
        <f t="shared" si="48"/>
        <v>11267.34</v>
      </c>
      <c r="H158" s="61">
        <v>189</v>
      </c>
      <c r="I158" s="61">
        <v>0.53969999999999996</v>
      </c>
      <c r="J158" s="61">
        <v>135</v>
      </c>
      <c r="K158" s="61">
        <v>284</v>
      </c>
      <c r="L158">
        <f t="shared" si="49"/>
        <v>149</v>
      </c>
      <c r="M158">
        <f t="shared" si="50"/>
        <v>54</v>
      </c>
      <c r="N158">
        <f t="shared" si="51"/>
        <v>0.38993288590604025</v>
      </c>
      <c r="O158" s="61">
        <v>0.53969999999999996</v>
      </c>
      <c r="U158" s="61">
        <v>135</v>
      </c>
      <c r="V158">
        <f t="shared" si="52"/>
        <v>186.25</v>
      </c>
      <c r="W158">
        <f t="shared" si="53"/>
        <v>116.375</v>
      </c>
      <c r="X158">
        <f t="shared" si="54"/>
        <v>-117.67121556734901</v>
      </c>
      <c r="Y158">
        <f t="shared" si="55"/>
        <v>158.27863596158707</v>
      </c>
      <c r="Z158">
        <f t="shared" si="56"/>
        <v>158.27863596158707</v>
      </c>
      <c r="AA158">
        <f t="shared" si="57"/>
        <v>0.22498596489442724</v>
      </c>
      <c r="AB158">
        <f t="shared" si="58"/>
        <v>0.67254610738255027</v>
      </c>
      <c r="AC158">
        <f t="shared" si="59"/>
        <v>38854.133381691572</v>
      </c>
      <c r="AD158" s="12">
        <f t="shared" si="60"/>
        <v>27197.8933671841</v>
      </c>
      <c r="AE158" s="4">
        <f t="shared" si="61"/>
        <v>11267.34</v>
      </c>
      <c r="AF158">
        <f t="shared" si="62"/>
        <v>15930.5533671841</v>
      </c>
      <c r="AH158">
        <f t="shared" si="63"/>
        <v>8182.6443064876958</v>
      </c>
      <c r="AI158" s="65">
        <f t="shared" si="64"/>
        <v>-41782.644306487695</v>
      </c>
      <c r="AJ158" s="66">
        <f t="shared" si="65"/>
        <v>-17782.644306487695</v>
      </c>
      <c r="AK158" s="23">
        <f t="shared" si="66"/>
        <v>-17782.644306487695</v>
      </c>
      <c r="AL158" s="23">
        <f t="shared" si="67"/>
        <v>-23782.644306487695</v>
      </c>
      <c r="AM158" s="67">
        <f t="shared" si="68"/>
        <v>-25852.090939303594</v>
      </c>
      <c r="AN158" s="68">
        <f t="shared" si="69"/>
        <v>-1852.0909393035945</v>
      </c>
      <c r="AO158" s="23">
        <f t="shared" si="70"/>
        <v>-1852.0909393035945</v>
      </c>
      <c r="AP158" s="23">
        <f t="shared" si="71"/>
        <v>-7852.0909393035945</v>
      </c>
    </row>
    <row r="159" spans="1:42">
      <c r="A159" s="61" t="s">
        <v>294</v>
      </c>
      <c r="B159" s="61" t="s">
        <v>292</v>
      </c>
      <c r="C159" s="61" t="s">
        <v>107</v>
      </c>
      <c r="D159" s="61">
        <v>1</v>
      </c>
      <c r="E159" s="61">
        <v>1185</v>
      </c>
      <c r="F159" s="62">
        <v>0.97299999999999998</v>
      </c>
      <c r="G159" s="4">
        <f t="shared" si="48"/>
        <v>13836.06</v>
      </c>
      <c r="H159" s="61">
        <v>289</v>
      </c>
      <c r="I159" s="61">
        <v>0.27950000000000003</v>
      </c>
      <c r="J159" s="61">
        <v>157</v>
      </c>
      <c r="K159" s="61">
        <v>320</v>
      </c>
      <c r="L159">
        <f t="shared" si="49"/>
        <v>163</v>
      </c>
      <c r="M159">
        <f t="shared" si="50"/>
        <v>132</v>
      </c>
      <c r="N159">
        <f t="shared" si="51"/>
        <v>0.74785276073619633</v>
      </c>
      <c r="O159" s="61">
        <v>0.27950000000000003</v>
      </c>
      <c r="U159" s="61">
        <v>157</v>
      </c>
      <c r="V159">
        <f t="shared" si="52"/>
        <v>203.75</v>
      </c>
      <c r="W159">
        <f t="shared" si="53"/>
        <v>136.625</v>
      </c>
      <c r="X159">
        <f t="shared" si="54"/>
        <v>-128.72757139246903</v>
      </c>
      <c r="Y159">
        <f t="shared" si="55"/>
        <v>177.80817222643415</v>
      </c>
      <c r="Z159">
        <f t="shared" si="56"/>
        <v>177.80817222643415</v>
      </c>
      <c r="AA159">
        <f t="shared" si="57"/>
        <v>0.20212599865734554</v>
      </c>
      <c r="AB159">
        <f t="shared" si="58"/>
        <v>0.69063748466257679</v>
      </c>
      <c r="AC159">
        <f t="shared" si="59"/>
        <v>44822.360918903876</v>
      </c>
      <c r="AD159" s="12">
        <f t="shared" si="60"/>
        <v>31375.652643232712</v>
      </c>
      <c r="AE159" s="4">
        <f t="shared" si="61"/>
        <v>13836.06</v>
      </c>
      <c r="AF159">
        <f t="shared" si="62"/>
        <v>17539.592643232711</v>
      </c>
      <c r="AH159">
        <f t="shared" si="63"/>
        <v>8402.756063394685</v>
      </c>
      <c r="AI159" s="65">
        <f t="shared" si="64"/>
        <v>-42002.756063394685</v>
      </c>
      <c r="AJ159" s="66">
        <f t="shared" si="65"/>
        <v>-18002.756063394685</v>
      </c>
      <c r="AK159" s="23">
        <f t="shared" si="66"/>
        <v>-18002.756063394685</v>
      </c>
      <c r="AL159" s="23">
        <f t="shared" si="67"/>
        <v>-24002.756063394685</v>
      </c>
      <c r="AM159" s="67">
        <f t="shared" si="68"/>
        <v>-24463.163420161974</v>
      </c>
      <c r="AN159" s="68">
        <f t="shared" si="69"/>
        <v>-463.1634201619745</v>
      </c>
      <c r="AO159" s="23">
        <f t="shared" si="70"/>
        <v>-463.1634201619745</v>
      </c>
      <c r="AP159" s="23">
        <f t="shared" si="71"/>
        <v>-6463.1634201619745</v>
      </c>
    </row>
    <row r="160" spans="1:42">
      <c r="A160" s="61" t="s">
        <v>295</v>
      </c>
      <c r="B160" s="61" t="s">
        <v>255</v>
      </c>
      <c r="C160" s="61" t="s">
        <v>98</v>
      </c>
      <c r="D160" s="61">
        <v>1</v>
      </c>
      <c r="E160" s="61">
        <v>1700</v>
      </c>
      <c r="F160" s="62">
        <v>0.97299999999999998</v>
      </c>
      <c r="G160" s="4">
        <f t="shared" si="48"/>
        <v>19849.2</v>
      </c>
      <c r="H160" s="61">
        <v>239</v>
      </c>
      <c r="I160" s="61">
        <v>0.67669999999999997</v>
      </c>
      <c r="J160" s="61">
        <v>98</v>
      </c>
      <c r="K160" s="61">
        <v>430</v>
      </c>
      <c r="L160">
        <f t="shared" si="49"/>
        <v>332</v>
      </c>
      <c r="M160">
        <f t="shared" si="50"/>
        <v>141</v>
      </c>
      <c r="N160">
        <f t="shared" si="51"/>
        <v>0.43975903614457834</v>
      </c>
      <c r="O160" s="61">
        <v>0.67669999999999997</v>
      </c>
      <c r="U160" s="61">
        <v>98</v>
      </c>
      <c r="V160">
        <f t="shared" si="52"/>
        <v>415</v>
      </c>
      <c r="W160">
        <f t="shared" si="53"/>
        <v>56.5</v>
      </c>
      <c r="X160">
        <f t="shared" si="54"/>
        <v>-262.19358099570383</v>
      </c>
      <c r="Y160">
        <f t="shared" si="55"/>
        <v>251.27185999494569</v>
      </c>
      <c r="Z160">
        <f t="shared" si="56"/>
        <v>251.27185999494569</v>
      </c>
      <c r="AA160">
        <f t="shared" si="57"/>
        <v>0.46932978312035106</v>
      </c>
      <c r="AB160">
        <f t="shared" si="58"/>
        <v>0.47917240963855418</v>
      </c>
      <c r="AC160">
        <f t="shared" si="59"/>
        <v>43946.928059270933</v>
      </c>
      <c r="AD160" s="12">
        <f t="shared" si="60"/>
        <v>30762.849641489651</v>
      </c>
      <c r="AE160" s="4">
        <f t="shared" si="61"/>
        <v>19849.2</v>
      </c>
      <c r="AF160">
        <f t="shared" si="62"/>
        <v>10913.64964148965</v>
      </c>
      <c r="AH160">
        <f t="shared" si="63"/>
        <v>5829.9309839357429</v>
      </c>
      <c r="AI160" s="65">
        <f t="shared" si="64"/>
        <v>-39429.930983935745</v>
      </c>
      <c r="AJ160" s="66">
        <f t="shared" si="65"/>
        <v>-15429.930983935743</v>
      </c>
      <c r="AK160" s="23">
        <f t="shared" si="66"/>
        <v>-15429.930983935743</v>
      </c>
      <c r="AL160" s="23">
        <f t="shared" si="67"/>
        <v>-21429.930983935745</v>
      </c>
      <c r="AM160" s="67">
        <f t="shared" si="68"/>
        <v>-28516.281342446095</v>
      </c>
      <c r="AN160" s="68">
        <f t="shared" si="69"/>
        <v>-4516.2813424460928</v>
      </c>
      <c r="AO160" s="23">
        <f t="shared" si="70"/>
        <v>-4516.2813424460928</v>
      </c>
      <c r="AP160" s="23">
        <f t="shared" si="71"/>
        <v>-10516.281342446095</v>
      </c>
    </row>
    <row r="161" spans="1:42">
      <c r="A161" s="61" t="s">
        <v>296</v>
      </c>
      <c r="B161" s="61" t="s">
        <v>292</v>
      </c>
      <c r="C161" s="61" t="s">
        <v>107</v>
      </c>
      <c r="D161" s="61">
        <v>2</v>
      </c>
      <c r="E161" s="61">
        <v>1340</v>
      </c>
      <c r="F161" s="62">
        <v>0.97299999999999998</v>
      </c>
      <c r="G161" s="4">
        <f t="shared" si="48"/>
        <v>15645.84</v>
      </c>
      <c r="H161" s="61">
        <v>278</v>
      </c>
      <c r="I161" s="61">
        <v>0.38900000000000001</v>
      </c>
      <c r="J161" s="61">
        <v>135</v>
      </c>
      <c r="K161" s="61">
        <v>347</v>
      </c>
      <c r="L161">
        <f t="shared" si="49"/>
        <v>212</v>
      </c>
      <c r="M161">
        <f t="shared" si="50"/>
        <v>143</v>
      </c>
      <c r="N161">
        <f t="shared" si="51"/>
        <v>0.63962264150943393</v>
      </c>
      <c r="O161" s="61">
        <v>0.38900000000000001</v>
      </c>
      <c r="U161" s="61">
        <v>135</v>
      </c>
      <c r="V161">
        <f t="shared" si="52"/>
        <v>265</v>
      </c>
      <c r="W161">
        <f t="shared" si="53"/>
        <v>108.5</v>
      </c>
      <c r="X161">
        <f t="shared" si="54"/>
        <v>-167.42481678038919</v>
      </c>
      <c r="Y161">
        <f t="shared" si="55"/>
        <v>196.66154915339905</v>
      </c>
      <c r="Z161">
        <f t="shared" si="56"/>
        <v>196.66154915339905</v>
      </c>
      <c r="AA161">
        <f t="shared" si="57"/>
        <v>0.33268509114490208</v>
      </c>
      <c r="AB161">
        <f t="shared" si="58"/>
        <v>0.58731301886792453</v>
      </c>
      <c r="AC161">
        <f t="shared" si="59"/>
        <v>42158.189166911812</v>
      </c>
      <c r="AD161" s="12">
        <f t="shared" si="60"/>
        <v>29510.732416838266</v>
      </c>
      <c r="AE161" s="4">
        <f t="shared" si="61"/>
        <v>15645.84</v>
      </c>
      <c r="AF161">
        <f t="shared" si="62"/>
        <v>13864.892416838265</v>
      </c>
      <c r="AH161">
        <f t="shared" si="63"/>
        <v>7145.6417295597494</v>
      </c>
      <c r="AI161" s="65">
        <f t="shared" si="64"/>
        <v>-40745.641729559749</v>
      </c>
      <c r="AJ161" s="66">
        <f t="shared" si="65"/>
        <v>-16745.641729559749</v>
      </c>
      <c r="AK161" s="23">
        <f t="shared" si="66"/>
        <v>-16745.641729559749</v>
      </c>
      <c r="AL161" s="23">
        <f t="shared" si="67"/>
        <v>-22745.641729559749</v>
      </c>
      <c r="AM161" s="67">
        <f t="shared" si="68"/>
        <v>-26880.749312721484</v>
      </c>
      <c r="AN161" s="68">
        <f t="shared" si="69"/>
        <v>-2880.7493127214839</v>
      </c>
      <c r="AO161" s="23">
        <f t="shared" si="70"/>
        <v>-2880.7493127214839</v>
      </c>
      <c r="AP161" s="23">
        <f t="shared" si="71"/>
        <v>-8880.7493127214839</v>
      </c>
    </row>
    <row r="162" spans="1:42">
      <c r="A162" s="61" t="s">
        <v>297</v>
      </c>
      <c r="B162" s="61" t="s">
        <v>298</v>
      </c>
      <c r="C162" s="61" t="s">
        <v>98</v>
      </c>
      <c r="D162" s="61">
        <v>1</v>
      </c>
      <c r="E162" s="61">
        <v>1150</v>
      </c>
      <c r="F162" s="62">
        <v>0.97299999999999998</v>
      </c>
      <c r="G162" s="4">
        <f t="shared" si="48"/>
        <v>13427.4</v>
      </c>
      <c r="H162" s="61">
        <v>183</v>
      </c>
      <c r="I162" s="61">
        <v>0.57530000000000003</v>
      </c>
      <c r="J162" s="61">
        <v>80</v>
      </c>
      <c r="K162" s="61">
        <v>267</v>
      </c>
      <c r="L162">
        <f t="shared" si="49"/>
        <v>187</v>
      </c>
      <c r="M162">
        <f t="shared" si="50"/>
        <v>103</v>
      </c>
      <c r="N162">
        <f t="shared" si="51"/>
        <v>0.54064171122994653</v>
      </c>
      <c r="O162" s="61">
        <v>0.57530000000000003</v>
      </c>
      <c r="U162" s="61">
        <v>80</v>
      </c>
      <c r="V162">
        <f t="shared" si="52"/>
        <v>233.75</v>
      </c>
      <c r="W162">
        <f t="shared" si="53"/>
        <v>56.625</v>
      </c>
      <c r="X162">
        <f t="shared" si="54"/>
        <v>-147.68132423553197</v>
      </c>
      <c r="Y162">
        <f t="shared" si="55"/>
        <v>153.93023439474348</v>
      </c>
      <c r="Z162">
        <f t="shared" si="56"/>
        <v>153.93023439474348</v>
      </c>
      <c r="AA162">
        <f t="shared" si="57"/>
        <v>0.41627907762457106</v>
      </c>
      <c r="AB162">
        <f t="shared" si="58"/>
        <v>0.52115673796791451</v>
      </c>
      <c r="AC162">
        <f t="shared" si="59"/>
        <v>29280.949273607363</v>
      </c>
      <c r="AD162" s="12">
        <f t="shared" si="60"/>
        <v>20496.664491525153</v>
      </c>
      <c r="AE162" s="4">
        <f t="shared" si="61"/>
        <v>13427.4</v>
      </c>
      <c r="AF162">
        <f t="shared" si="62"/>
        <v>7069.2644915251531</v>
      </c>
      <c r="AH162">
        <f t="shared" si="63"/>
        <v>6340.74031194296</v>
      </c>
      <c r="AI162" s="65">
        <f t="shared" si="64"/>
        <v>-39940.740311942958</v>
      </c>
      <c r="AJ162" s="66">
        <f t="shared" si="65"/>
        <v>-15940.74031194296</v>
      </c>
      <c r="AK162" s="23">
        <f t="shared" si="66"/>
        <v>-15940.74031194296</v>
      </c>
      <c r="AL162" s="23">
        <f t="shared" si="67"/>
        <v>-21940.740311942958</v>
      </c>
      <c r="AM162" s="67">
        <f t="shared" si="68"/>
        <v>-32871.475820417807</v>
      </c>
      <c r="AN162" s="68">
        <f t="shared" si="69"/>
        <v>-8871.475820417807</v>
      </c>
      <c r="AO162" s="23">
        <f t="shared" si="70"/>
        <v>-8871.475820417807</v>
      </c>
      <c r="AP162" s="23">
        <f t="shared" si="71"/>
        <v>-14871.475820417805</v>
      </c>
    </row>
    <row r="163" spans="1:42">
      <c r="A163" s="61" t="s">
        <v>299</v>
      </c>
      <c r="B163" s="61" t="s">
        <v>298</v>
      </c>
      <c r="C163" s="61" t="s">
        <v>98</v>
      </c>
      <c r="D163" s="61">
        <v>2</v>
      </c>
      <c r="E163" s="61">
        <v>2000</v>
      </c>
      <c r="F163" s="62">
        <v>0.97299999999999998</v>
      </c>
      <c r="G163" s="4">
        <f t="shared" si="48"/>
        <v>23352</v>
      </c>
      <c r="H163" s="61">
        <v>237</v>
      </c>
      <c r="I163" s="61">
        <v>0.31230000000000002</v>
      </c>
      <c r="J163" s="61">
        <v>160</v>
      </c>
      <c r="K163" s="61">
        <v>323</v>
      </c>
      <c r="L163">
        <f t="shared" si="49"/>
        <v>163</v>
      </c>
      <c r="M163">
        <f t="shared" si="50"/>
        <v>77</v>
      </c>
      <c r="N163">
        <f t="shared" si="51"/>
        <v>0.47791411042944787</v>
      </c>
      <c r="O163" s="61">
        <v>0.31230000000000002</v>
      </c>
      <c r="U163" s="61">
        <v>160</v>
      </c>
      <c r="V163">
        <f t="shared" si="52"/>
        <v>203.75</v>
      </c>
      <c r="W163">
        <f t="shared" si="53"/>
        <v>139.625</v>
      </c>
      <c r="X163">
        <f t="shared" si="54"/>
        <v>-128.72757139246903</v>
      </c>
      <c r="Y163">
        <f t="shared" si="55"/>
        <v>179.30817222643412</v>
      </c>
      <c r="Z163">
        <f t="shared" si="56"/>
        <v>179.30817222643412</v>
      </c>
      <c r="AA163">
        <f t="shared" si="57"/>
        <v>0.19476403546716134</v>
      </c>
      <c r="AB163">
        <f t="shared" si="58"/>
        <v>0.69646374233128849</v>
      </c>
      <c r="AC163">
        <f t="shared" si="59"/>
        <v>45581.798840683012</v>
      </c>
      <c r="AD163" s="12">
        <f t="shared" si="60"/>
        <v>31907.259188478107</v>
      </c>
      <c r="AE163" s="4">
        <f t="shared" si="61"/>
        <v>23352</v>
      </c>
      <c r="AF163">
        <f t="shared" si="62"/>
        <v>8555.2591884781068</v>
      </c>
      <c r="AH163">
        <f t="shared" si="63"/>
        <v>8473.6421983640103</v>
      </c>
      <c r="AI163" s="65">
        <f t="shared" si="64"/>
        <v>-42073.64219836401</v>
      </c>
      <c r="AJ163" s="66">
        <f t="shared" si="65"/>
        <v>-18073.64219836401</v>
      </c>
      <c r="AK163" s="23">
        <f t="shared" si="66"/>
        <v>-18073.64219836401</v>
      </c>
      <c r="AL163" s="23">
        <f t="shared" si="67"/>
        <v>-24073.64219836401</v>
      </c>
      <c r="AM163" s="67">
        <f t="shared" si="68"/>
        <v>-33518.383009885903</v>
      </c>
      <c r="AN163" s="68">
        <f t="shared" si="69"/>
        <v>-9518.3830098859034</v>
      </c>
      <c r="AO163" s="23">
        <f t="shared" si="70"/>
        <v>-9518.3830098859034</v>
      </c>
      <c r="AP163" s="23">
        <f t="shared" si="71"/>
        <v>-15518.383009885903</v>
      </c>
    </row>
    <row r="164" spans="1:42">
      <c r="A164" s="61" t="s">
        <v>300</v>
      </c>
      <c r="B164" s="61" t="s">
        <v>298</v>
      </c>
      <c r="C164" s="61" t="s">
        <v>107</v>
      </c>
      <c r="D164" s="61">
        <v>1</v>
      </c>
      <c r="E164" s="61">
        <v>1600</v>
      </c>
      <c r="F164" s="62">
        <v>0.97299999999999998</v>
      </c>
      <c r="G164" s="4">
        <f t="shared" si="48"/>
        <v>18681.599999999999</v>
      </c>
      <c r="H164" s="61">
        <v>297</v>
      </c>
      <c r="I164" s="61">
        <v>0.4521</v>
      </c>
      <c r="J164" s="61">
        <v>225</v>
      </c>
      <c r="K164" s="61">
        <v>406</v>
      </c>
      <c r="L164">
        <f t="shared" si="49"/>
        <v>181</v>
      </c>
      <c r="M164">
        <f t="shared" si="50"/>
        <v>72</v>
      </c>
      <c r="N164">
        <f t="shared" si="51"/>
        <v>0.41823204419889504</v>
      </c>
      <c r="O164" s="61">
        <v>0.4521</v>
      </c>
      <c r="U164" s="61">
        <v>225</v>
      </c>
      <c r="V164">
        <f t="shared" si="52"/>
        <v>226.25</v>
      </c>
      <c r="W164">
        <f t="shared" si="53"/>
        <v>202.375</v>
      </c>
      <c r="X164">
        <f t="shared" si="54"/>
        <v>-142.94288602476624</v>
      </c>
      <c r="Y164">
        <f t="shared" si="55"/>
        <v>222.77471885266615</v>
      </c>
      <c r="Z164">
        <f t="shared" si="56"/>
        <v>225</v>
      </c>
      <c r="AA164">
        <f t="shared" si="57"/>
        <v>0.1</v>
      </c>
      <c r="AB164">
        <f t="shared" si="58"/>
        <v>0.77146000000000003</v>
      </c>
      <c r="AC164">
        <f t="shared" si="59"/>
        <v>63356.152500000004</v>
      </c>
      <c r="AD164" s="12">
        <f t="shared" si="60"/>
        <v>44349.306750000003</v>
      </c>
      <c r="AE164" s="4">
        <f t="shared" si="61"/>
        <v>18681.599999999999</v>
      </c>
      <c r="AF164">
        <f t="shared" si="62"/>
        <v>25667.706750000005</v>
      </c>
      <c r="AH164">
        <f t="shared" si="63"/>
        <v>9386.0966666666664</v>
      </c>
      <c r="AI164" s="65">
        <f t="shared" si="64"/>
        <v>-42986.096666666665</v>
      </c>
      <c r="AJ164" s="66">
        <f t="shared" si="65"/>
        <v>-18986.096666666665</v>
      </c>
      <c r="AK164" s="23">
        <f t="shared" si="66"/>
        <v>-18986.096666666665</v>
      </c>
      <c r="AL164" s="23">
        <f t="shared" si="67"/>
        <v>-24986.096666666665</v>
      </c>
      <c r="AM164" s="67">
        <f t="shared" si="68"/>
        <v>-17318.38991666666</v>
      </c>
      <c r="AN164" s="68">
        <f t="shared" si="69"/>
        <v>6681.6100833333403</v>
      </c>
      <c r="AO164" s="23">
        <f t="shared" si="70"/>
        <v>6681.6100833333403</v>
      </c>
      <c r="AP164" s="23">
        <f t="shared" si="71"/>
        <v>681.6100833333403</v>
      </c>
    </row>
    <row r="165" spans="1:42">
      <c r="A165" s="61" t="s">
        <v>301</v>
      </c>
      <c r="B165" s="61" t="s">
        <v>298</v>
      </c>
      <c r="C165" s="61" t="s">
        <v>107</v>
      </c>
      <c r="D165" s="61">
        <v>2</v>
      </c>
      <c r="E165" s="61">
        <v>2150</v>
      </c>
      <c r="F165" s="62">
        <v>0.97299999999999998</v>
      </c>
      <c r="G165" s="4">
        <f t="shared" si="48"/>
        <v>25103.399999999998</v>
      </c>
      <c r="H165" s="61">
        <v>360</v>
      </c>
      <c r="I165" s="61">
        <v>0.53149999999999997</v>
      </c>
      <c r="J165" s="61">
        <v>170</v>
      </c>
      <c r="K165" s="61">
        <v>447</v>
      </c>
      <c r="L165">
        <f t="shared" si="49"/>
        <v>277</v>
      </c>
      <c r="M165">
        <f t="shared" si="50"/>
        <v>190</v>
      </c>
      <c r="N165">
        <f t="shared" si="51"/>
        <v>0.64873646209386282</v>
      </c>
      <c r="O165" s="61">
        <v>0.53149999999999997</v>
      </c>
      <c r="U165" s="61">
        <v>170</v>
      </c>
      <c r="V165">
        <f t="shared" si="52"/>
        <v>346.25</v>
      </c>
      <c r="W165">
        <f t="shared" si="53"/>
        <v>135.375</v>
      </c>
      <c r="X165">
        <f t="shared" si="54"/>
        <v>-218.75789739701796</v>
      </c>
      <c r="Y165">
        <f t="shared" si="55"/>
        <v>253.76296752590346</v>
      </c>
      <c r="Z165">
        <f t="shared" si="56"/>
        <v>253.76296752590346</v>
      </c>
      <c r="AA165">
        <f t="shared" si="57"/>
        <v>0.34191470765603887</v>
      </c>
      <c r="AB165">
        <f t="shared" si="58"/>
        <v>0.58000870036101082</v>
      </c>
      <c r="AC165">
        <f t="shared" si="59"/>
        <v>53722.426082975217</v>
      </c>
      <c r="AD165" s="12">
        <f t="shared" si="60"/>
        <v>37605.698258082652</v>
      </c>
      <c r="AE165" s="4">
        <f t="shared" si="61"/>
        <v>25103.399999999998</v>
      </c>
      <c r="AF165">
        <f t="shared" si="62"/>
        <v>12502.298258082654</v>
      </c>
      <c r="AH165">
        <f t="shared" si="63"/>
        <v>7056.772521058966</v>
      </c>
      <c r="AI165" s="65">
        <f t="shared" si="64"/>
        <v>-40656.772521058963</v>
      </c>
      <c r="AJ165" s="66">
        <f t="shared" si="65"/>
        <v>-16656.772521058967</v>
      </c>
      <c r="AK165" s="23">
        <f t="shared" si="66"/>
        <v>-16656.772521058967</v>
      </c>
      <c r="AL165" s="23">
        <f t="shared" si="67"/>
        <v>-22656.772521058967</v>
      </c>
      <c r="AM165" s="67">
        <f t="shared" si="68"/>
        <v>-28154.47426297631</v>
      </c>
      <c r="AN165" s="68">
        <f t="shared" si="69"/>
        <v>-4154.4742629763132</v>
      </c>
      <c r="AO165" s="23">
        <f t="shared" si="70"/>
        <v>-4154.4742629763132</v>
      </c>
      <c r="AP165" s="23">
        <f t="shared" si="71"/>
        <v>-10154.474262976313</v>
      </c>
    </row>
    <row r="166" spans="1:42">
      <c r="A166" s="61" t="s">
        <v>302</v>
      </c>
      <c r="B166" s="61" t="s">
        <v>303</v>
      </c>
      <c r="C166" s="61" t="s">
        <v>98</v>
      </c>
      <c r="D166" s="61">
        <v>1</v>
      </c>
      <c r="E166" s="61">
        <v>1600</v>
      </c>
      <c r="F166" s="62">
        <v>0.97299999999999998</v>
      </c>
      <c r="G166" s="4">
        <f t="shared" si="48"/>
        <v>18681.599999999999</v>
      </c>
      <c r="H166" s="61">
        <v>209</v>
      </c>
      <c r="I166" s="61">
        <v>0.53969999999999996</v>
      </c>
      <c r="J166" s="61">
        <v>94</v>
      </c>
      <c r="K166" s="61">
        <v>411</v>
      </c>
      <c r="L166">
        <f t="shared" si="49"/>
        <v>317</v>
      </c>
      <c r="M166">
        <f t="shared" si="50"/>
        <v>115</v>
      </c>
      <c r="N166">
        <f t="shared" si="51"/>
        <v>0.39022082018927451</v>
      </c>
      <c r="O166" s="61">
        <v>0.53969999999999996</v>
      </c>
      <c r="U166" s="61">
        <v>94</v>
      </c>
      <c r="V166">
        <f t="shared" si="52"/>
        <v>396.25</v>
      </c>
      <c r="W166">
        <f t="shared" si="53"/>
        <v>54.375</v>
      </c>
      <c r="X166">
        <f t="shared" si="54"/>
        <v>-250.3474854687895</v>
      </c>
      <c r="Y166">
        <f t="shared" si="55"/>
        <v>240.13307113975236</v>
      </c>
      <c r="Z166">
        <f t="shared" si="56"/>
        <v>240.13307113975236</v>
      </c>
      <c r="AA166">
        <f t="shared" si="57"/>
        <v>0.46879008489527407</v>
      </c>
      <c r="AB166">
        <f t="shared" si="58"/>
        <v>0.47959952681388013</v>
      </c>
      <c r="AC166">
        <f t="shared" si="59"/>
        <v>42036.213161211002</v>
      </c>
      <c r="AD166" s="12">
        <f t="shared" si="60"/>
        <v>29425.349212847701</v>
      </c>
      <c r="AE166" s="4">
        <f t="shared" si="61"/>
        <v>18681.599999999999</v>
      </c>
      <c r="AF166">
        <f t="shared" si="62"/>
        <v>10743.749212847702</v>
      </c>
      <c r="AH166">
        <f t="shared" si="63"/>
        <v>5835.1275762355417</v>
      </c>
      <c r="AI166" s="65">
        <f t="shared" si="64"/>
        <v>-39435.127576235544</v>
      </c>
      <c r="AJ166" s="66">
        <f t="shared" si="65"/>
        <v>-15435.127576235542</v>
      </c>
      <c r="AK166" s="23">
        <f t="shared" si="66"/>
        <v>-15435.127576235542</v>
      </c>
      <c r="AL166" s="23">
        <f t="shared" si="67"/>
        <v>-21435.127576235544</v>
      </c>
      <c r="AM166" s="67">
        <f t="shared" si="68"/>
        <v>-28691.378363387841</v>
      </c>
      <c r="AN166" s="68">
        <f t="shared" si="69"/>
        <v>-4691.3783633878393</v>
      </c>
      <c r="AO166" s="23">
        <f t="shared" si="70"/>
        <v>-4691.3783633878393</v>
      </c>
      <c r="AP166" s="23">
        <f t="shared" si="71"/>
        <v>-10691.378363387841</v>
      </c>
    </row>
    <row r="167" spans="1:42">
      <c r="A167" s="61" t="s">
        <v>304</v>
      </c>
      <c r="B167" s="61" t="s">
        <v>303</v>
      </c>
      <c r="C167" s="61" t="s">
        <v>98</v>
      </c>
      <c r="D167" s="61">
        <v>2</v>
      </c>
      <c r="E167" s="61">
        <v>2100</v>
      </c>
      <c r="F167" s="62">
        <v>0.97299999999999998</v>
      </c>
      <c r="G167" s="4">
        <f t="shared" si="48"/>
        <v>24519.599999999999</v>
      </c>
      <c r="H167" s="61">
        <v>265</v>
      </c>
      <c r="I167" s="61">
        <v>0.4027</v>
      </c>
      <c r="J167" s="61">
        <v>130</v>
      </c>
      <c r="K167" s="61">
        <v>438</v>
      </c>
      <c r="L167">
        <f t="shared" si="49"/>
        <v>308</v>
      </c>
      <c r="M167">
        <f t="shared" si="50"/>
        <v>135</v>
      </c>
      <c r="N167">
        <f t="shared" si="51"/>
        <v>0.45064935064935063</v>
      </c>
      <c r="O167" s="61">
        <v>0.4027</v>
      </c>
      <c r="U167" s="61">
        <v>130</v>
      </c>
      <c r="V167">
        <f t="shared" si="52"/>
        <v>385</v>
      </c>
      <c r="W167">
        <f t="shared" si="53"/>
        <v>91.5</v>
      </c>
      <c r="X167">
        <f t="shared" si="54"/>
        <v>-243.23982815264088</v>
      </c>
      <c r="Y167">
        <f t="shared" si="55"/>
        <v>252.64979782663633</v>
      </c>
      <c r="Z167">
        <f t="shared" si="56"/>
        <v>252.64979782663633</v>
      </c>
      <c r="AA167">
        <f t="shared" si="57"/>
        <v>0.41857090344580866</v>
      </c>
      <c r="AB167">
        <f t="shared" si="58"/>
        <v>0.51934298701298709</v>
      </c>
      <c r="AC167">
        <f t="shared" si="59"/>
        <v>47892.343745102102</v>
      </c>
      <c r="AD167" s="12">
        <f t="shared" si="60"/>
        <v>33524.640621571467</v>
      </c>
      <c r="AE167" s="4">
        <f t="shared" si="61"/>
        <v>24519.599999999999</v>
      </c>
      <c r="AF167">
        <f t="shared" si="62"/>
        <v>9005.0406215714684</v>
      </c>
      <c r="AH167">
        <f t="shared" si="63"/>
        <v>6318.6730086580101</v>
      </c>
      <c r="AI167" s="65">
        <f t="shared" si="64"/>
        <v>-39918.673008658006</v>
      </c>
      <c r="AJ167" s="66">
        <f t="shared" si="65"/>
        <v>-15918.67300865801</v>
      </c>
      <c r="AK167" s="23">
        <f t="shared" si="66"/>
        <v>-15918.67300865801</v>
      </c>
      <c r="AL167" s="23">
        <f t="shared" si="67"/>
        <v>-21918.67300865801</v>
      </c>
      <c r="AM167" s="67">
        <f t="shared" si="68"/>
        <v>-30913.632387086538</v>
      </c>
      <c r="AN167" s="68">
        <f t="shared" si="69"/>
        <v>-6913.6323870865417</v>
      </c>
      <c r="AO167" s="23">
        <f t="shared" si="70"/>
        <v>-6913.6323870865417</v>
      </c>
      <c r="AP167" s="23">
        <f t="shared" si="71"/>
        <v>-12913.632387086542</v>
      </c>
    </row>
    <row r="168" spans="1:42">
      <c r="A168" s="61" t="s">
        <v>305</v>
      </c>
      <c r="B168" s="61" t="s">
        <v>303</v>
      </c>
      <c r="C168" s="61" t="s">
        <v>107</v>
      </c>
      <c r="D168" s="61">
        <v>1</v>
      </c>
      <c r="E168" s="61">
        <v>1200</v>
      </c>
      <c r="F168" s="62">
        <v>0.97299999999999998</v>
      </c>
      <c r="G168" s="4">
        <f t="shared" si="48"/>
        <v>14011.199999999999</v>
      </c>
      <c r="H168" s="61">
        <v>435</v>
      </c>
      <c r="I168" s="61">
        <v>0.4</v>
      </c>
      <c r="J168" s="61">
        <v>162</v>
      </c>
      <c r="K168" s="61">
        <v>504</v>
      </c>
      <c r="L168">
        <f t="shared" si="49"/>
        <v>342</v>
      </c>
      <c r="M168">
        <f t="shared" si="50"/>
        <v>273</v>
      </c>
      <c r="N168">
        <f t="shared" si="51"/>
        <v>0.73859649122807025</v>
      </c>
      <c r="O168" s="61">
        <v>0.4</v>
      </c>
      <c r="U168" s="61">
        <v>162</v>
      </c>
      <c r="V168">
        <f t="shared" si="52"/>
        <v>427.5</v>
      </c>
      <c r="W168">
        <f t="shared" si="53"/>
        <v>119.25</v>
      </c>
      <c r="X168">
        <f t="shared" si="54"/>
        <v>-270.09097801364669</v>
      </c>
      <c r="Y168">
        <f t="shared" si="55"/>
        <v>289.36438589840787</v>
      </c>
      <c r="Z168">
        <f t="shared" si="56"/>
        <v>289.36438589840787</v>
      </c>
      <c r="AA168">
        <f t="shared" si="57"/>
        <v>0.39792838806645114</v>
      </c>
      <c r="AB168">
        <f t="shared" si="58"/>
        <v>0.53567947368421054</v>
      </c>
      <c r="AC168">
        <f t="shared" si="59"/>
        <v>56577.395108470082</v>
      </c>
      <c r="AD168" s="12">
        <f t="shared" si="60"/>
        <v>39604.176575929057</v>
      </c>
      <c r="AE168" s="4">
        <f t="shared" si="61"/>
        <v>14011.199999999999</v>
      </c>
      <c r="AF168">
        <f t="shared" si="62"/>
        <v>25592.97657592906</v>
      </c>
      <c r="AH168">
        <f t="shared" si="63"/>
        <v>6517.4335964912289</v>
      </c>
      <c r="AI168" s="65">
        <f t="shared" si="64"/>
        <v>-40117.433596491232</v>
      </c>
      <c r="AJ168" s="66">
        <f t="shared" si="65"/>
        <v>-16117.433596491228</v>
      </c>
      <c r="AK168" s="23">
        <f t="shared" si="66"/>
        <v>-16117.433596491228</v>
      </c>
      <c r="AL168" s="23">
        <f t="shared" si="67"/>
        <v>-22117.433596491228</v>
      </c>
      <c r="AM168" s="67">
        <f t="shared" si="68"/>
        <v>-14524.457020562171</v>
      </c>
      <c r="AN168" s="68">
        <f t="shared" si="69"/>
        <v>9475.5429794378324</v>
      </c>
      <c r="AO168" s="23">
        <f t="shared" si="70"/>
        <v>9475.5429794378324</v>
      </c>
      <c r="AP168" s="23">
        <f t="shared" si="71"/>
        <v>3475.5429794378324</v>
      </c>
    </row>
    <row r="169" spans="1:42">
      <c r="A169" s="61" t="s">
        <v>306</v>
      </c>
      <c r="B169" s="61" t="s">
        <v>303</v>
      </c>
      <c r="C169" s="61" t="s">
        <v>107</v>
      </c>
      <c r="D169" s="61">
        <v>2</v>
      </c>
      <c r="E169" s="61">
        <v>2100</v>
      </c>
      <c r="F169" s="62">
        <v>0.97299999999999998</v>
      </c>
      <c r="G169" s="4">
        <f t="shared" si="48"/>
        <v>24519.599999999999</v>
      </c>
      <c r="H169" s="61">
        <v>487</v>
      </c>
      <c r="I169" s="61">
        <v>0.43009999999999998</v>
      </c>
      <c r="J169" s="61">
        <v>175</v>
      </c>
      <c r="K169" s="61">
        <v>755</v>
      </c>
      <c r="L169">
        <f t="shared" si="49"/>
        <v>580</v>
      </c>
      <c r="M169">
        <f t="shared" si="50"/>
        <v>312</v>
      </c>
      <c r="N169">
        <f t="shared" si="51"/>
        <v>0.53034482758620693</v>
      </c>
      <c r="O169" s="61">
        <v>0.43009999999999998</v>
      </c>
      <c r="U169" s="61">
        <v>175</v>
      </c>
      <c r="V169">
        <f t="shared" si="52"/>
        <v>725</v>
      </c>
      <c r="W169">
        <f t="shared" si="53"/>
        <v>102.5</v>
      </c>
      <c r="X169">
        <f t="shared" si="54"/>
        <v>-458.04902704068741</v>
      </c>
      <c r="Y169">
        <f t="shared" si="55"/>
        <v>440.86650240080871</v>
      </c>
      <c r="Z169">
        <f t="shared" si="56"/>
        <v>440.86650240080871</v>
      </c>
      <c r="AA169">
        <f t="shared" si="57"/>
        <v>0.46671241710456374</v>
      </c>
      <c r="AB169">
        <f t="shared" si="58"/>
        <v>0.48124379310344828</v>
      </c>
      <c r="AC169">
        <f t="shared" si="59"/>
        <v>77439.957771679721</v>
      </c>
      <c r="AD169" s="12">
        <f t="shared" si="60"/>
        <v>54207.970440175799</v>
      </c>
      <c r="AE169" s="4">
        <f t="shared" si="61"/>
        <v>24519.599999999999</v>
      </c>
      <c r="AF169">
        <f t="shared" si="62"/>
        <v>29688.3704401758</v>
      </c>
      <c r="AH169">
        <f t="shared" si="63"/>
        <v>5855.1328160919547</v>
      </c>
      <c r="AI169" s="65">
        <f t="shared" si="64"/>
        <v>-39455.132816091951</v>
      </c>
      <c r="AJ169" s="66">
        <f t="shared" si="65"/>
        <v>-15455.132816091955</v>
      </c>
      <c r="AK169" s="23">
        <f t="shared" si="66"/>
        <v>-15455.132816091955</v>
      </c>
      <c r="AL169" s="23">
        <f t="shared" si="67"/>
        <v>-21455.132816091955</v>
      </c>
      <c r="AM169" s="67">
        <f t="shared" si="68"/>
        <v>-9766.7623759161506</v>
      </c>
      <c r="AN169" s="68">
        <f t="shared" si="69"/>
        <v>14233.237624083846</v>
      </c>
      <c r="AO169" s="23">
        <f t="shared" si="70"/>
        <v>14233.237624083846</v>
      </c>
      <c r="AP169" s="23">
        <f t="shared" si="71"/>
        <v>8233.2376240838457</v>
      </c>
    </row>
    <row r="170" spans="1:42">
      <c r="A170" s="61" t="s">
        <v>307</v>
      </c>
      <c r="B170" s="61" t="s">
        <v>308</v>
      </c>
      <c r="C170" s="61" t="s">
        <v>98</v>
      </c>
      <c r="D170" s="61">
        <v>2</v>
      </c>
      <c r="E170" s="61">
        <v>2500</v>
      </c>
      <c r="F170" s="62">
        <v>0.97299999999999998</v>
      </c>
      <c r="G170" s="4">
        <f t="shared" si="48"/>
        <v>29190</v>
      </c>
      <c r="H170" s="61">
        <v>231</v>
      </c>
      <c r="I170" s="61">
        <v>0.4027</v>
      </c>
      <c r="J170" s="61">
        <v>129</v>
      </c>
      <c r="K170" s="61">
        <v>431</v>
      </c>
      <c r="L170">
        <f t="shared" si="49"/>
        <v>302</v>
      </c>
      <c r="M170">
        <f t="shared" si="50"/>
        <v>102</v>
      </c>
      <c r="N170">
        <f t="shared" si="51"/>
        <v>0.37019867549668872</v>
      </c>
      <c r="O170" s="61">
        <v>0.4027</v>
      </c>
      <c r="U170" s="61">
        <v>129</v>
      </c>
      <c r="V170">
        <f t="shared" si="52"/>
        <v>377.5</v>
      </c>
      <c r="W170">
        <f t="shared" si="53"/>
        <v>91.25</v>
      </c>
      <c r="X170">
        <f t="shared" si="54"/>
        <v>-238.50138994187515</v>
      </c>
      <c r="Y170">
        <f t="shared" si="55"/>
        <v>248.49428228455901</v>
      </c>
      <c r="Z170">
        <f t="shared" si="56"/>
        <v>248.49428228455901</v>
      </c>
      <c r="AA170">
        <f t="shared" si="57"/>
        <v>0.41654114512465962</v>
      </c>
      <c r="AB170">
        <f t="shared" si="58"/>
        <v>0.5209493377483444</v>
      </c>
      <c r="AC170">
        <f t="shared" si="59"/>
        <v>47250.320103492777</v>
      </c>
      <c r="AD170" s="12">
        <f t="shared" si="60"/>
        <v>33075.224072444944</v>
      </c>
      <c r="AE170" s="4">
        <f t="shared" si="61"/>
        <v>29190</v>
      </c>
      <c r="AF170">
        <f t="shared" si="62"/>
        <v>3885.2240724449439</v>
      </c>
      <c r="AH170">
        <f t="shared" si="63"/>
        <v>6338.2169426048567</v>
      </c>
      <c r="AI170" s="65">
        <f t="shared" si="64"/>
        <v>-39938.216942604857</v>
      </c>
      <c r="AJ170" s="66">
        <f t="shared" si="65"/>
        <v>-15938.216942604857</v>
      </c>
      <c r="AK170" s="23">
        <f t="shared" si="66"/>
        <v>-15938.216942604857</v>
      </c>
      <c r="AL170" s="23">
        <f t="shared" si="67"/>
        <v>-21938.216942604857</v>
      </c>
      <c r="AM170" s="67">
        <f t="shared" si="68"/>
        <v>-36052.992870159913</v>
      </c>
      <c r="AN170" s="68">
        <f t="shared" si="69"/>
        <v>-12052.992870159913</v>
      </c>
      <c r="AO170" s="23">
        <f t="shared" si="70"/>
        <v>-12052.992870159913</v>
      </c>
      <c r="AP170" s="23">
        <f t="shared" si="71"/>
        <v>-18052.992870159913</v>
      </c>
    </row>
    <row r="171" spans="1:42">
      <c r="A171" s="61" t="s">
        <v>309</v>
      </c>
      <c r="B171" s="61" t="s">
        <v>97</v>
      </c>
      <c r="C171" s="61" t="s">
        <v>107</v>
      </c>
      <c r="D171" s="61">
        <v>2</v>
      </c>
      <c r="E171" s="61">
        <v>2000</v>
      </c>
      <c r="F171" s="62">
        <v>0.97299999999999998</v>
      </c>
      <c r="G171" s="4">
        <f t="shared" si="48"/>
        <v>23352</v>
      </c>
      <c r="H171" s="61">
        <v>199</v>
      </c>
      <c r="I171" s="61">
        <v>0.31230000000000002</v>
      </c>
      <c r="J171" s="61">
        <v>97</v>
      </c>
      <c r="K171" s="61">
        <v>240</v>
      </c>
      <c r="L171">
        <f t="shared" si="49"/>
        <v>143</v>
      </c>
      <c r="M171">
        <f t="shared" si="50"/>
        <v>102</v>
      </c>
      <c r="N171">
        <f t="shared" si="51"/>
        <v>0.67062937062937067</v>
      </c>
      <c r="O171" s="61">
        <v>0.31230000000000002</v>
      </c>
      <c r="U171" s="61">
        <v>97</v>
      </c>
      <c r="V171">
        <f t="shared" si="52"/>
        <v>178.75</v>
      </c>
      <c r="W171">
        <f t="shared" si="53"/>
        <v>79.125</v>
      </c>
      <c r="X171">
        <f t="shared" si="54"/>
        <v>-112.93277735658327</v>
      </c>
      <c r="Y171">
        <f t="shared" si="55"/>
        <v>135.62312041950975</v>
      </c>
      <c r="Z171">
        <f t="shared" si="56"/>
        <v>135.62312041950975</v>
      </c>
      <c r="AA171">
        <f t="shared" si="57"/>
        <v>0.31607340094830627</v>
      </c>
      <c r="AB171">
        <f t="shared" si="58"/>
        <v>0.60045951048951052</v>
      </c>
      <c r="AC171">
        <f t="shared" si="59"/>
        <v>29724.210261827946</v>
      </c>
      <c r="AD171" s="12">
        <f t="shared" si="60"/>
        <v>20806.947183279561</v>
      </c>
      <c r="AE171" s="4">
        <f t="shared" si="61"/>
        <v>23352</v>
      </c>
      <c r="AF171">
        <f t="shared" si="62"/>
        <v>-2545.0528167204393</v>
      </c>
      <c r="AH171">
        <f t="shared" si="63"/>
        <v>7305.5907109557111</v>
      </c>
      <c r="AI171" s="65">
        <f t="shared" si="64"/>
        <v>-40905.590710955708</v>
      </c>
      <c r="AJ171" s="66">
        <f t="shared" si="65"/>
        <v>-16905.590710955712</v>
      </c>
      <c r="AK171" s="23">
        <f t="shared" si="66"/>
        <v>-16905.590710955712</v>
      </c>
      <c r="AL171" s="23">
        <f t="shared" si="67"/>
        <v>-22905.590710955712</v>
      </c>
      <c r="AM171" s="67">
        <f t="shared" si="68"/>
        <v>-43450.643527676148</v>
      </c>
      <c r="AN171" s="68">
        <f t="shared" si="69"/>
        <v>-19450.643527676151</v>
      </c>
      <c r="AO171" s="23">
        <f t="shared" si="70"/>
        <v>-19450.643527676151</v>
      </c>
      <c r="AP171" s="23">
        <f t="shared" si="71"/>
        <v>-25450.643527676151</v>
      </c>
    </row>
    <row r="172" spans="1:42">
      <c r="A172" s="61" t="s">
        <v>310</v>
      </c>
      <c r="B172" s="61" t="s">
        <v>308</v>
      </c>
      <c r="C172" s="61" t="s">
        <v>107</v>
      </c>
      <c r="D172" s="61">
        <v>1</v>
      </c>
      <c r="E172" s="61">
        <v>2500</v>
      </c>
      <c r="F172" s="62">
        <v>0.97299999999999998</v>
      </c>
      <c r="G172" s="4">
        <f t="shared" si="48"/>
        <v>29190</v>
      </c>
      <c r="H172" s="61">
        <v>490</v>
      </c>
      <c r="I172" s="61">
        <v>0.2301</v>
      </c>
      <c r="J172" s="61">
        <v>186</v>
      </c>
      <c r="K172" s="61">
        <v>578</v>
      </c>
      <c r="L172">
        <f t="shared" si="49"/>
        <v>392</v>
      </c>
      <c r="M172">
        <f t="shared" si="50"/>
        <v>304</v>
      </c>
      <c r="N172">
        <f t="shared" si="51"/>
        <v>0.7204081632653061</v>
      </c>
      <c r="O172" s="61">
        <v>0.2301</v>
      </c>
      <c r="U172" s="61">
        <v>186</v>
      </c>
      <c r="V172">
        <f t="shared" si="52"/>
        <v>490</v>
      </c>
      <c r="W172">
        <f t="shared" si="53"/>
        <v>137</v>
      </c>
      <c r="X172">
        <f t="shared" si="54"/>
        <v>-309.57796310336113</v>
      </c>
      <c r="Y172">
        <f t="shared" si="55"/>
        <v>331.82701541571902</v>
      </c>
      <c r="Z172">
        <f t="shared" si="56"/>
        <v>331.82701541571902</v>
      </c>
      <c r="AA172">
        <f t="shared" si="57"/>
        <v>0.39760615390963067</v>
      </c>
      <c r="AB172">
        <f t="shared" si="58"/>
        <v>0.53593448979591829</v>
      </c>
      <c r="AC172">
        <f t="shared" si="59"/>
        <v>64910.702905673883</v>
      </c>
      <c r="AD172" s="12">
        <f t="shared" si="60"/>
        <v>45437.492033971714</v>
      </c>
      <c r="AE172" s="4">
        <f t="shared" si="61"/>
        <v>29190</v>
      </c>
      <c r="AF172">
        <f t="shared" si="62"/>
        <v>16247.492033971714</v>
      </c>
      <c r="AH172">
        <f t="shared" si="63"/>
        <v>6520.5362925170066</v>
      </c>
      <c r="AI172" s="65">
        <f t="shared" si="64"/>
        <v>-40120.536292517005</v>
      </c>
      <c r="AJ172" s="66">
        <f t="shared" si="65"/>
        <v>-16120.536292517007</v>
      </c>
      <c r="AK172" s="23">
        <f t="shared" si="66"/>
        <v>-16120.536292517007</v>
      </c>
      <c r="AL172" s="23">
        <f t="shared" si="67"/>
        <v>-22120.536292517005</v>
      </c>
      <c r="AM172" s="67">
        <f t="shared" si="68"/>
        <v>-23873.044258545291</v>
      </c>
      <c r="AN172" s="68">
        <f t="shared" si="69"/>
        <v>126.95574145470709</v>
      </c>
      <c r="AO172" s="23">
        <f t="shared" si="70"/>
        <v>126.95574145470709</v>
      </c>
      <c r="AP172" s="23">
        <f t="shared" si="71"/>
        <v>-5873.0442585452911</v>
      </c>
    </row>
    <row r="173" spans="1:42">
      <c r="A173" s="61" t="s">
        <v>311</v>
      </c>
      <c r="B173" s="61" t="s">
        <v>308</v>
      </c>
      <c r="C173" s="61" t="s">
        <v>107</v>
      </c>
      <c r="D173" s="61">
        <v>2</v>
      </c>
      <c r="E173" s="61">
        <v>2750</v>
      </c>
      <c r="F173" s="62">
        <v>0.97299999999999998</v>
      </c>
      <c r="G173" s="4">
        <f t="shared" si="48"/>
        <v>32109</v>
      </c>
      <c r="H173" s="61">
        <v>538</v>
      </c>
      <c r="I173" s="61">
        <v>0.6</v>
      </c>
      <c r="J173" s="61">
        <v>188</v>
      </c>
      <c r="K173" s="61">
        <v>810</v>
      </c>
      <c r="L173">
        <f t="shared" si="49"/>
        <v>622</v>
      </c>
      <c r="M173">
        <f t="shared" si="50"/>
        <v>350</v>
      </c>
      <c r="N173">
        <f t="shared" si="51"/>
        <v>0.5501607717041801</v>
      </c>
      <c r="O173" s="61">
        <v>0.6</v>
      </c>
      <c r="U173" s="61">
        <v>188</v>
      </c>
      <c r="V173">
        <f t="shared" si="52"/>
        <v>777.5</v>
      </c>
      <c r="W173">
        <f t="shared" si="53"/>
        <v>110.25</v>
      </c>
      <c r="X173">
        <f t="shared" si="54"/>
        <v>-491.21809451604753</v>
      </c>
      <c r="Y173">
        <f t="shared" si="55"/>
        <v>472.95511119535001</v>
      </c>
      <c r="Z173">
        <f t="shared" si="56"/>
        <v>472.95511119535001</v>
      </c>
      <c r="AA173">
        <f t="shared" si="57"/>
        <v>0.46650175073356914</v>
      </c>
      <c r="AB173">
        <f t="shared" si="58"/>
        <v>0.48141051446945343</v>
      </c>
      <c r="AC173">
        <f t="shared" si="59"/>
        <v>83105.23064155152</v>
      </c>
      <c r="AD173" s="12">
        <f t="shared" si="60"/>
        <v>58173.661449086059</v>
      </c>
      <c r="AE173" s="4">
        <f t="shared" si="61"/>
        <v>32109</v>
      </c>
      <c r="AF173">
        <f t="shared" si="62"/>
        <v>26064.661449086059</v>
      </c>
      <c r="AH173">
        <f t="shared" si="63"/>
        <v>5857.1612593783502</v>
      </c>
      <c r="AI173" s="65">
        <f t="shared" si="64"/>
        <v>-39457.16125937835</v>
      </c>
      <c r="AJ173" s="66">
        <f t="shared" si="65"/>
        <v>-15457.16125937835</v>
      </c>
      <c r="AK173" s="23">
        <f t="shared" si="66"/>
        <v>-15457.16125937835</v>
      </c>
      <c r="AL173" s="23">
        <f t="shared" si="67"/>
        <v>-21457.16125937835</v>
      </c>
      <c r="AM173" s="67">
        <f t="shared" si="68"/>
        <v>-13392.499810292291</v>
      </c>
      <c r="AN173" s="68">
        <f t="shared" si="69"/>
        <v>10607.500189707709</v>
      </c>
      <c r="AO173" s="23">
        <f t="shared" si="70"/>
        <v>10607.500189707709</v>
      </c>
      <c r="AP173" s="23">
        <f t="shared" si="71"/>
        <v>4607.5001897077091</v>
      </c>
    </row>
    <row r="174" spans="1:42">
      <c r="A174" s="61" t="s">
        <v>312</v>
      </c>
      <c r="B174" s="61" t="s">
        <v>308</v>
      </c>
      <c r="C174" s="61" t="s">
        <v>98</v>
      </c>
      <c r="D174" s="61">
        <v>1</v>
      </c>
      <c r="E174" s="61">
        <v>1800</v>
      </c>
      <c r="F174" s="62">
        <v>0.97299999999999998</v>
      </c>
      <c r="G174" s="4">
        <f t="shared" si="48"/>
        <v>21016.799999999999</v>
      </c>
      <c r="H174" s="61">
        <v>288</v>
      </c>
      <c r="I174" s="61">
        <v>0.2329</v>
      </c>
      <c r="J174" s="61">
        <v>89</v>
      </c>
      <c r="K174" s="61">
        <v>390</v>
      </c>
      <c r="L174">
        <f t="shared" si="49"/>
        <v>301</v>
      </c>
      <c r="M174">
        <f t="shared" si="50"/>
        <v>199</v>
      </c>
      <c r="N174">
        <f t="shared" si="51"/>
        <v>0.62890365448504981</v>
      </c>
      <c r="O174" s="61">
        <v>0.2329</v>
      </c>
      <c r="U174" s="61">
        <v>89</v>
      </c>
      <c r="V174">
        <f t="shared" si="52"/>
        <v>376.25</v>
      </c>
      <c r="W174">
        <f t="shared" si="53"/>
        <v>51.375</v>
      </c>
      <c r="X174">
        <f t="shared" si="54"/>
        <v>-237.71165024008087</v>
      </c>
      <c r="Y174">
        <f t="shared" si="55"/>
        <v>227.88502969421279</v>
      </c>
      <c r="Z174">
        <f t="shared" si="56"/>
        <v>227.88502969421279</v>
      </c>
      <c r="AA174">
        <f t="shared" si="57"/>
        <v>0.46912964702780807</v>
      </c>
      <c r="AB174">
        <f t="shared" si="58"/>
        <v>0.47933079734219269</v>
      </c>
      <c r="AC174">
        <f t="shared" si="59"/>
        <v>39869.794239771836</v>
      </c>
      <c r="AD174" s="12">
        <f t="shared" si="60"/>
        <v>27908.855967840285</v>
      </c>
      <c r="AE174" s="4">
        <f t="shared" si="61"/>
        <v>21016.799999999999</v>
      </c>
      <c r="AF174">
        <f t="shared" si="62"/>
        <v>6892.055967840286</v>
      </c>
      <c r="AH174">
        <f t="shared" si="63"/>
        <v>5831.8580343300109</v>
      </c>
      <c r="AI174" s="65">
        <f t="shared" si="64"/>
        <v>-39431.858034330013</v>
      </c>
      <c r="AJ174" s="66">
        <f t="shared" si="65"/>
        <v>-15431.858034330011</v>
      </c>
      <c r="AK174" s="23">
        <f t="shared" si="66"/>
        <v>-15431.858034330011</v>
      </c>
      <c r="AL174" s="23">
        <f t="shared" si="67"/>
        <v>-21431.858034330013</v>
      </c>
      <c r="AM174" s="67">
        <f t="shared" si="68"/>
        <v>-32539.802066489727</v>
      </c>
      <c r="AN174" s="68">
        <f t="shared" si="69"/>
        <v>-8539.8020664897249</v>
      </c>
      <c r="AO174" s="23">
        <f t="shared" si="70"/>
        <v>-8539.8020664897249</v>
      </c>
      <c r="AP174" s="23">
        <f t="shared" si="71"/>
        <v>-14539.802066489727</v>
      </c>
    </row>
    <row r="175" spans="1:42">
      <c r="A175" s="63" t="s">
        <v>313</v>
      </c>
      <c r="B175" s="63" t="s">
        <v>314</v>
      </c>
      <c r="C175" s="63" t="s">
        <v>98</v>
      </c>
      <c r="D175" s="63">
        <v>2</v>
      </c>
      <c r="E175" s="63">
        <v>3000</v>
      </c>
      <c r="F175" s="64">
        <v>0.97299999999999998</v>
      </c>
      <c r="G175" s="4">
        <f t="shared" si="48"/>
        <v>35028</v>
      </c>
      <c r="H175" s="63">
        <v>415</v>
      </c>
      <c r="I175" s="63">
        <v>0.40820000000000001</v>
      </c>
      <c r="J175" s="63">
        <v>193</v>
      </c>
      <c r="K175" s="63">
        <v>648</v>
      </c>
      <c r="L175">
        <f t="shared" si="49"/>
        <v>455</v>
      </c>
      <c r="M175">
        <f t="shared" si="50"/>
        <v>222</v>
      </c>
      <c r="N175">
        <f t="shared" si="51"/>
        <v>0.49032967032967034</v>
      </c>
      <c r="O175" s="63">
        <v>0.40820000000000001</v>
      </c>
      <c r="U175" s="63">
        <v>193</v>
      </c>
      <c r="V175">
        <f t="shared" si="52"/>
        <v>568.75</v>
      </c>
      <c r="W175">
        <f t="shared" si="53"/>
        <v>136.125</v>
      </c>
      <c r="X175">
        <f t="shared" si="54"/>
        <v>-359.33156431640134</v>
      </c>
      <c r="Y175">
        <f t="shared" si="55"/>
        <v>373.70992860753103</v>
      </c>
      <c r="Z175">
        <f t="shared" si="56"/>
        <v>373.70992860753103</v>
      </c>
      <c r="AA175">
        <f t="shared" si="57"/>
        <v>0.41773174260664797</v>
      </c>
      <c r="AB175">
        <f t="shared" si="58"/>
        <v>0.52000709890109875</v>
      </c>
      <c r="AC175">
        <f t="shared" si="59"/>
        <v>70931.112769094703</v>
      </c>
      <c r="AD175" s="12">
        <f t="shared" si="60"/>
        <v>49651.778938366289</v>
      </c>
      <c r="AE175" s="4">
        <f t="shared" si="61"/>
        <v>35028</v>
      </c>
      <c r="AF175">
        <f t="shared" si="62"/>
        <v>14623.778938366289</v>
      </c>
      <c r="AH175">
        <f t="shared" si="63"/>
        <v>6326.7530366300352</v>
      </c>
      <c r="AI175" s="65">
        <f t="shared" si="64"/>
        <v>-39926.753036630034</v>
      </c>
      <c r="AJ175" s="66">
        <f t="shared" si="65"/>
        <v>-15926.753036630034</v>
      </c>
      <c r="AK175" s="23">
        <f t="shared" si="66"/>
        <v>-15926.753036630034</v>
      </c>
      <c r="AL175" s="23">
        <f t="shared" si="67"/>
        <v>-21926.753036630034</v>
      </c>
      <c r="AM175" s="67">
        <f t="shared" si="68"/>
        <v>-25302.974098263745</v>
      </c>
      <c r="AN175" s="68">
        <f t="shared" si="69"/>
        <v>-1302.974098263745</v>
      </c>
      <c r="AO175" s="23">
        <f t="shared" si="70"/>
        <v>-1302.974098263745</v>
      </c>
      <c r="AP175" s="23">
        <f t="shared" si="71"/>
        <v>-7302.974098263745</v>
      </c>
    </row>
    <row r="176" spans="1:42">
      <c r="A176" s="63" t="s">
        <v>315</v>
      </c>
      <c r="B176" s="63" t="s">
        <v>314</v>
      </c>
      <c r="C176" s="63" t="s">
        <v>107</v>
      </c>
      <c r="D176" s="63">
        <v>1</v>
      </c>
      <c r="E176" s="63">
        <v>2000</v>
      </c>
      <c r="F176" s="64">
        <v>0.97299999999999998</v>
      </c>
      <c r="G176" s="4">
        <f t="shared" si="48"/>
        <v>23352</v>
      </c>
      <c r="H176" s="63">
        <v>387</v>
      </c>
      <c r="I176" s="63">
        <v>0.32600000000000001</v>
      </c>
      <c r="J176" s="63">
        <v>193</v>
      </c>
      <c r="K176" s="63">
        <v>600</v>
      </c>
      <c r="L176">
        <f t="shared" si="49"/>
        <v>407</v>
      </c>
      <c r="M176">
        <f t="shared" si="50"/>
        <v>194</v>
      </c>
      <c r="N176">
        <f t="shared" si="51"/>
        <v>0.48132678132678131</v>
      </c>
      <c r="O176" s="63">
        <v>0.32600000000000001</v>
      </c>
      <c r="U176" s="63">
        <v>193</v>
      </c>
      <c r="V176">
        <f t="shared" si="52"/>
        <v>508.75</v>
      </c>
      <c r="W176">
        <f t="shared" si="53"/>
        <v>142.125</v>
      </c>
      <c r="X176">
        <f t="shared" si="54"/>
        <v>-321.42405863027545</v>
      </c>
      <c r="Y176">
        <f t="shared" si="55"/>
        <v>344.46580427091232</v>
      </c>
      <c r="Z176">
        <f t="shared" si="56"/>
        <v>344.46580427091232</v>
      </c>
      <c r="AA176">
        <f t="shared" si="57"/>
        <v>0.39772148259638784</v>
      </c>
      <c r="AB176">
        <f t="shared" si="58"/>
        <v>0.53584321867321871</v>
      </c>
      <c r="AC176">
        <f t="shared" si="59"/>
        <v>67371.577828435387</v>
      </c>
      <c r="AD176" s="12">
        <f t="shared" si="60"/>
        <v>47160.104479904767</v>
      </c>
      <c r="AE176" s="4">
        <f t="shared" si="61"/>
        <v>23352</v>
      </c>
      <c r="AF176">
        <f t="shared" si="62"/>
        <v>23808.104479904767</v>
      </c>
      <c r="AH176">
        <f t="shared" si="63"/>
        <v>6519.4258271908284</v>
      </c>
      <c r="AI176" s="65">
        <f t="shared" si="64"/>
        <v>-40119.425827190826</v>
      </c>
      <c r="AJ176" s="66">
        <f t="shared" si="65"/>
        <v>-16119.425827190829</v>
      </c>
      <c r="AK176" s="23">
        <f t="shared" si="66"/>
        <v>-16119.425827190829</v>
      </c>
      <c r="AL176" s="23">
        <f t="shared" si="67"/>
        <v>-22119.425827190829</v>
      </c>
      <c r="AM176" s="67">
        <f t="shared" si="68"/>
        <v>-16311.321347286059</v>
      </c>
      <c r="AN176" s="68">
        <f t="shared" si="69"/>
        <v>7688.6786527139375</v>
      </c>
      <c r="AO176" s="23">
        <f t="shared" si="70"/>
        <v>7688.6786527139375</v>
      </c>
      <c r="AP176" s="23">
        <f t="shared" si="71"/>
        <v>1688.6786527139375</v>
      </c>
    </row>
    <row r="177" spans="1:42">
      <c r="A177" s="61" t="s">
        <v>316</v>
      </c>
      <c r="B177" s="61" t="s">
        <v>314</v>
      </c>
      <c r="C177" s="61" t="s">
        <v>107</v>
      </c>
      <c r="D177" s="61">
        <v>2</v>
      </c>
      <c r="E177" s="61">
        <v>2950</v>
      </c>
      <c r="F177" s="62">
        <v>0.97299999999999998</v>
      </c>
      <c r="G177" s="4">
        <f t="shared" si="48"/>
        <v>34444.199999999997</v>
      </c>
      <c r="H177" s="61">
        <v>575</v>
      </c>
      <c r="I177" s="61">
        <v>0.38900000000000001</v>
      </c>
      <c r="J177" s="61">
        <v>192</v>
      </c>
      <c r="K177" s="61">
        <v>829</v>
      </c>
      <c r="L177">
        <f t="shared" si="49"/>
        <v>637</v>
      </c>
      <c r="M177">
        <f t="shared" si="50"/>
        <v>383</v>
      </c>
      <c r="N177">
        <f t="shared" si="51"/>
        <v>0.58100470957613826</v>
      </c>
      <c r="O177" s="61">
        <v>0.38900000000000001</v>
      </c>
      <c r="U177" s="61">
        <v>192</v>
      </c>
      <c r="V177">
        <f t="shared" si="52"/>
        <v>796.25</v>
      </c>
      <c r="W177">
        <f t="shared" si="53"/>
        <v>112.375</v>
      </c>
      <c r="X177">
        <f t="shared" si="54"/>
        <v>-503.06419004296185</v>
      </c>
      <c r="Y177">
        <f t="shared" si="55"/>
        <v>484.09390005054337</v>
      </c>
      <c r="Z177">
        <f t="shared" si="56"/>
        <v>484.09390005054337</v>
      </c>
      <c r="AA177">
        <f t="shared" si="57"/>
        <v>0.46683692314039982</v>
      </c>
      <c r="AB177">
        <f t="shared" si="58"/>
        <v>0.48114525902668759</v>
      </c>
      <c r="AC177">
        <f t="shared" si="59"/>
        <v>85015.612000566209</v>
      </c>
      <c r="AD177" s="12">
        <f t="shared" si="60"/>
        <v>59510.92840039634</v>
      </c>
      <c r="AE177" s="4">
        <f t="shared" si="61"/>
        <v>34444.199999999997</v>
      </c>
      <c r="AF177">
        <f t="shared" si="62"/>
        <v>25066.728400396343</v>
      </c>
      <c r="AH177">
        <f t="shared" si="63"/>
        <v>5853.9339848246991</v>
      </c>
      <c r="AI177" s="65">
        <f t="shared" si="64"/>
        <v>-39453.933984824696</v>
      </c>
      <c r="AJ177" s="66">
        <f t="shared" si="65"/>
        <v>-15453.9339848247</v>
      </c>
      <c r="AK177" s="23">
        <f t="shared" si="66"/>
        <v>-15453.9339848247</v>
      </c>
      <c r="AL177" s="23">
        <f t="shared" si="67"/>
        <v>-21453.9339848247</v>
      </c>
      <c r="AM177" s="67">
        <f t="shared" si="68"/>
        <v>-14387.205584428353</v>
      </c>
      <c r="AN177" s="68">
        <f t="shared" si="69"/>
        <v>9612.7944155716432</v>
      </c>
      <c r="AO177" s="23">
        <f t="shared" si="70"/>
        <v>9612.7944155716432</v>
      </c>
      <c r="AP177" s="23">
        <f t="shared" si="71"/>
        <v>3612.7944155716432</v>
      </c>
    </row>
    <row r="178" spans="1:42">
      <c r="A178" s="61" t="s">
        <v>317</v>
      </c>
      <c r="B178" s="61" t="s">
        <v>314</v>
      </c>
      <c r="C178" s="61" t="s">
        <v>98</v>
      </c>
      <c r="D178" s="61">
        <v>1</v>
      </c>
      <c r="E178" s="61">
        <v>1700</v>
      </c>
      <c r="F178" s="62">
        <v>0.97299999999999998</v>
      </c>
      <c r="G178" s="4">
        <f t="shared" si="48"/>
        <v>19849.2</v>
      </c>
      <c r="H178" s="61">
        <v>228</v>
      </c>
      <c r="I178" s="61">
        <v>0.52049999999999996</v>
      </c>
      <c r="J178" s="61">
        <v>98</v>
      </c>
      <c r="K178" s="61">
        <v>432</v>
      </c>
      <c r="L178">
        <f t="shared" si="49"/>
        <v>334</v>
      </c>
      <c r="M178">
        <f t="shared" si="50"/>
        <v>130</v>
      </c>
      <c r="N178">
        <f t="shared" si="51"/>
        <v>0.41137724550898203</v>
      </c>
      <c r="O178" s="61">
        <v>0.52049999999999996</v>
      </c>
      <c r="U178" s="61">
        <v>98</v>
      </c>
      <c r="V178">
        <f t="shared" si="52"/>
        <v>417.5</v>
      </c>
      <c r="W178">
        <f t="shared" si="53"/>
        <v>56.25</v>
      </c>
      <c r="X178">
        <f t="shared" si="54"/>
        <v>-263.77306039929238</v>
      </c>
      <c r="Y178">
        <f t="shared" si="55"/>
        <v>252.49036517563809</v>
      </c>
      <c r="Z178">
        <f t="shared" si="56"/>
        <v>252.49036517563809</v>
      </c>
      <c r="AA178">
        <f t="shared" si="57"/>
        <v>0.4700368028158996</v>
      </c>
      <c r="AB178">
        <f t="shared" si="58"/>
        <v>0.47861287425149707</v>
      </c>
      <c r="AC178">
        <f t="shared" si="59"/>
        <v>44108.475880095619</v>
      </c>
      <c r="AD178" s="12">
        <f t="shared" si="60"/>
        <v>30875.933116066932</v>
      </c>
      <c r="AE178" s="4">
        <f t="shared" si="61"/>
        <v>19849.2</v>
      </c>
      <c r="AF178">
        <f t="shared" si="62"/>
        <v>11026.733116066931</v>
      </c>
      <c r="AH178">
        <f t="shared" si="63"/>
        <v>5823.123303393214</v>
      </c>
      <c r="AI178" s="65">
        <f t="shared" si="64"/>
        <v>-39423.123303393215</v>
      </c>
      <c r="AJ178" s="66">
        <f t="shared" si="65"/>
        <v>-15423.123303393215</v>
      </c>
      <c r="AK178" s="23">
        <f t="shared" si="66"/>
        <v>-15423.123303393215</v>
      </c>
      <c r="AL178" s="23">
        <f t="shared" si="67"/>
        <v>-21423.123303393215</v>
      </c>
      <c r="AM178" s="67">
        <f t="shared" si="68"/>
        <v>-28396.390187326284</v>
      </c>
      <c r="AN178" s="68">
        <f t="shared" si="69"/>
        <v>-4396.3901873262839</v>
      </c>
      <c r="AO178" s="23">
        <f t="shared" si="70"/>
        <v>-4396.3901873262839</v>
      </c>
      <c r="AP178" s="23">
        <f t="shared" si="71"/>
        <v>-10396.390187326284</v>
      </c>
    </row>
    <row r="179" spans="1:42">
      <c r="A179" s="61" t="s">
        <v>318</v>
      </c>
      <c r="B179" s="61" t="s">
        <v>319</v>
      </c>
      <c r="C179" s="61" t="s">
        <v>98</v>
      </c>
      <c r="D179" s="61">
        <v>1</v>
      </c>
      <c r="E179" s="61">
        <v>3000</v>
      </c>
      <c r="F179" s="62">
        <v>0.97299999999999998</v>
      </c>
      <c r="G179" s="4">
        <f t="shared" si="48"/>
        <v>35028</v>
      </c>
      <c r="H179" s="61">
        <v>337</v>
      </c>
      <c r="I179" s="61">
        <v>0.46300000000000002</v>
      </c>
      <c r="J179" s="61">
        <v>87</v>
      </c>
      <c r="K179" s="61">
        <v>512</v>
      </c>
      <c r="L179">
        <f t="shared" si="49"/>
        <v>425</v>
      </c>
      <c r="M179">
        <f t="shared" si="50"/>
        <v>250</v>
      </c>
      <c r="N179">
        <f t="shared" si="51"/>
        <v>0.57058823529411773</v>
      </c>
      <c r="O179" s="61">
        <v>0.46300000000000002</v>
      </c>
      <c r="U179" s="61">
        <v>87</v>
      </c>
      <c r="V179">
        <f t="shared" si="52"/>
        <v>531.25</v>
      </c>
      <c r="W179">
        <f t="shared" si="53"/>
        <v>33.875</v>
      </c>
      <c r="X179">
        <f t="shared" si="54"/>
        <v>-335.63937326257263</v>
      </c>
      <c r="Y179">
        <f t="shared" si="55"/>
        <v>302.43235089714432</v>
      </c>
      <c r="Z179">
        <f t="shared" si="56"/>
        <v>302.43235089714432</v>
      </c>
      <c r="AA179">
        <f t="shared" si="57"/>
        <v>0.50551971933580109</v>
      </c>
      <c r="AB179">
        <f t="shared" si="58"/>
        <v>0.45053169411764704</v>
      </c>
      <c r="AC179">
        <f t="shared" si="59"/>
        <v>49733.206183070688</v>
      </c>
      <c r="AD179" s="12">
        <f t="shared" si="60"/>
        <v>34813.244328149478</v>
      </c>
      <c r="AE179" s="4">
        <f t="shared" si="61"/>
        <v>35028</v>
      </c>
      <c r="AF179">
        <f t="shared" si="62"/>
        <v>-214.75567185052205</v>
      </c>
      <c r="AH179">
        <f t="shared" si="63"/>
        <v>5481.4689450980395</v>
      </c>
      <c r="AI179" s="65">
        <f t="shared" si="64"/>
        <v>-39081.468945098037</v>
      </c>
      <c r="AJ179" s="66">
        <f t="shared" si="65"/>
        <v>-15081.46894509804</v>
      </c>
      <c r="AK179" s="23">
        <f t="shared" si="66"/>
        <v>-15081.46894509804</v>
      </c>
      <c r="AL179" s="23">
        <f t="shared" si="67"/>
        <v>-21081.46894509804</v>
      </c>
      <c r="AM179" s="67">
        <f t="shared" si="68"/>
        <v>-39296.224616948559</v>
      </c>
      <c r="AN179" s="68">
        <f t="shared" si="69"/>
        <v>-15296.224616948562</v>
      </c>
      <c r="AO179" s="23">
        <f t="shared" si="70"/>
        <v>-15296.224616948562</v>
      </c>
      <c r="AP179" s="23">
        <f t="shared" si="71"/>
        <v>-21296.224616948562</v>
      </c>
    </row>
    <row r="180" spans="1:42">
      <c r="A180" s="61" t="s">
        <v>320</v>
      </c>
      <c r="B180" s="61" t="s">
        <v>319</v>
      </c>
      <c r="C180" s="61" t="s">
        <v>98</v>
      </c>
      <c r="D180" s="61">
        <v>2</v>
      </c>
      <c r="E180" s="61">
        <v>3200</v>
      </c>
      <c r="F180" s="62">
        <v>0.97299999999999998</v>
      </c>
      <c r="G180" s="4">
        <f t="shared" si="48"/>
        <v>37363.199999999997</v>
      </c>
      <c r="H180" s="61">
        <v>154</v>
      </c>
      <c r="I180" s="61">
        <v>0.67949999999999999</v>
      </c>
      <c r="J180" s="61">
        <v>154</v>
      </c>
      <c r="K180" s="61">
        <v>480</v>
      </c>
      <c r="L180">
        <f t="shared" si="49"/>
        <v>326</v>
      </c>
      <c r="M180">
        <f t="shared" si="50"/>
        <v>0</v>
      </c>
      <c r="N180">
        <f t="shared" si="51"/>
        <v>0.1</v>
      </c>
      <c r="O180" s="61">
        <v>0.67949999999999999</v>
      </c>
      <c r="U180" s="61">
        <v>154</v>
      </c>
      <c r="V180">
        <f t="shared" si="52"/>
        <v>407.5</v>
      </c>
      <c r="W180">
        <f t="shared" si="53"/>
        <v>113.25</v>
      </c>
      <c r="X180">
        <f t="shared" si="54"/>
        <v>-257.45514278493806</v>
      </c>
      <c r="Y180">
        <f t="shared" si="55"/>
        <v>275.6163444528683</v>
      </c>
      <c r="Z180">
        <f t="shared" si="56"/>
        <v>275.6163444528683</v>
      </c>
      <c r="AA180">
        <f t="shared" si="57"/>
        <v>0.39844501706225349</v>
      </c>
      <c r="AB180">
        <f t="shared" si="58"/>
        <v>0.53527061349693261</v>
      </c>
      <c r="AC180">
        <f t="shared" si="59"/>
        <v>53848.205371550081</v>
      </c>
      <c r="AD180" s="12">
        <f t="shared" si="60"/>
        <v>37693.743760085054</v>
      </c>
      <c r="AE180" s="4">
        <f t="shared" si="61"/>
        <v>37363.199999999997</v>
      </c>
      <c r="AF180">
        <f t="shared" si="62"/>
        <v>330.54376008505642</v>
      </c>
      <c r="AH180">
        <f t="shared" si="63"/>
        <v>6512.459130879347</v>
      </c>
      <c r="AI180" s="65">
        <f t="shared" si="64"/>
        <v>-40112.459130879346</v>
      </c>
      <c r="AJ180" s="66">
        <f t="shared" si="65"/>
        <v>-16112.459130879346</v>
      </c>
      <c r="AK180" s="23">
        <f t="shared" si="66"/>
        <v>-16112.459130879346</v>
      </c>
      <c r="AL180" s="23">
        <f t="shared" si="67"/>
        <v>-22112.459130879346</v>
      </c>
      <c r="AM180" s="67">
        <f t="shared" si="68"/>
        <v>-39781.91537079429</v>
      </c>
      <c r="AN180" s="68">
        <f t="shared" si="69"/>
        <v>-15781.91537079429</v>
      </c>
      <c r="AO180" s="23">
        <f t="shared" si="70"/>
        <v>-15781.91537079429</v>
      </c>
      <c r="AP180" s="23">
        <f t="shared" si="71"/>
        <v>-21781.91537079429</v>
      </c>
    </row>
    <row r="181" spans="1:42">
      <c r="A181" s="61" t="s">
        <v>321</v>
      </c>
      <c r="B181" s="61" t="s">
        <v>322</v>
      </c>
      <c r="C181" s="61" t="s">
        <v>98</v>
      </c>
      <c r="D181" s="61">
        <v>2</v>
      </c>
      <c r="E181" s="61">
        <v>4500</v>
      </c>
      <c r="F181" s="62">
        <v>0.97299999999999998</v>
      </c>
      <c r="G181" s="4">
        <f t="shared" si="48"/>
        <v>52542</v>
      </c>
      <c r="H181" s="61">
        <v>432</v>
      </c>
      <c r="I181" s="61">
        <v>0.68220000000000003</v>
      </c>
      <c r="J181" s="61">
        <v>273</v>
      </c>
      <c r="K181" s="61">
        <v>853</v>
      </c>
      <c r="L181">
        <f t="shared" si="49"/>
        <v>580</v>
      </c>
      <c r="M181">
        <f t="shared" si="50"/>
        <v>159</v>
      </c>
      <c r="N181">
        <f t="shared" si="51"/>
        <v>0.31931034482758625</v>
      </c>
      <c r="O181" s="61">
        <v>0.68220000000000003</v>
      </c>
      <c r="U181" s="61">
        <v>273</v>
      </c>
      <c r="V181">
        <f t="shared" si="52"/>
        <v>725</v>
      </c>
      <c r="W181">
        <f t="shared" si="53"/>
        <v>200.5</v>
      </c>
      <c r="X181">
        <f t="shared" si="54"/>
        <v>-458.04902704068741</v>
      </c>
      <c r="Y181">
        <f t="shared" si="55"/>
        <v>489.86650240080877</v>
      </c>
      <c r="Z181">
        <f t="shared" si="56"/>
        <v>489.86650240080877</v>
      </c>
      <c r="AA181">
        <f t="shared" si="57"/>
        <v>0.39912621020801209</v>
      </c>
      <c r="AB181">
        <f t="shared" si="58"/>
        <v>0.53473151724137924</v>
      </c>
      <c r="AC181">
        <f t="shared" si="59"/>
        <v>95610.676197196954</v>
      </c>
      <c r="AD181" s="12">
        <f t="shared" si="60"/>
        <v>66927.47333803786</v>
      </c>
      <c r="AE181" s="4">
        <f t="shared" si="61"/>
        <v>52542</v>
      </c>
      <c r="AF181">
        <f t="shared" si="62"/>
        <v>14385.47333803786</v>
      </c>
      <c r="AH181">
        <f t="shared" si="63"/>
        <v>6505.9001264367807</v>
      </c>
      <c r="AI181" s="65">
        <f t="shared" si="64"/>
        <v>-40105.900126436783</v>
      </c>
      <c r="AJ181" s="66">
        <f t="shared" si="65"/>
        <v>-16105.90012643678</v>
      </c>
      <c r="AK181" s="23">
        <f t="shared" si="66"/>
        <v>-16105.90012643678</v>
      </c>
      <c r="AL181" s="23">
        <f t="shared" si="67"/>
        <v>-22105.90012643678</v>
      </c>
      <c r="AM181" s="67">
        <f t="shared" si="68"/>
        <v>-25720.426788398923</v>
      </c>
      <c r="AN181" s="68">
        <f t="shared" si="69"/>
        <v>-1720.4267883989196</v>
      </c>
      <c r="AO181" s="23">
        <f t="shared" si="70"/>
        <v>-1720.4267883989196</v>
      </c>
      <c r="AP181" s="23">
        <f t="shared" si="71"/>
        <v>-7720.4267883989196</v>
      </c>
    </row>
    <row r="182" spans="1:42">
      <c r="A182" s="61" t="s">
        <v>323</v>
      </c>
      <c r="B182" s="61" t="s">
        <v>97</v>
      </c>
      <c r="C182" s="61" t="s">
        <v>98</v>
      </c>
      <c r="D182" s="61">
        <v>1</v>
      </c>
      <c r="E182" s="61">
        <v>800</v>
      </c>
      <c r="F182" s="62">
        <v>0.97299999999999998</v>
      </c>
      <c r="G182" s="4">
        <f t="shared" si="48"/>
        <v>9340.7999999999993</v>
      </c>
      <c r="H182" s="61">
        <v>104</v>
      </c>
      <c r="I182" s="61">
        <v>0.56989999999999996</v>
      </c>
      <c r="J182" s="61">
        <v>53</v>
      </c>
      <c r="K182" s="61">
        <v>188</v>
      </c>
      <c r="L182">
        <f t="shared" si="49"/>
        <v>135</v>
      </c>
      <c r="M182">
        <f t="shared" si="50"/>
        <v>51</v>
      </c>
      <c r="N182">
        <f t="shared" si="51"/>
        <v>0.40222222222222226</v>
      </c>
      <c r="O182" s="61">
        <v>0.56989999999999996</v>
      </c>
      <c r="U182" s="61">
        <v>53</v>
      </c>
      <c r="V182">
        <f t="shared" si="52"/>
        <v>168.75</v>
      </c>
      <c r="W182">
        <f t="shared" si="53"/>
        <v>36.125</v>
      </c>
      <c r="X182">
        <f t="shared" si="54"/>
        <v>-106.61485974222896</v>
      </c>
      <c r="Y182">
        <f t="shared" si="55"/>
        <v>108.74909969673996</v>
      </c>
      <c r="Z182">
        <f t="shared" si="56"/>
        <v>108.74909969673996</v>
      </c>
      <c r="AA182">
        <f t="shared" si="57"/>
        <v>0.43036503523994052</v>
      </c>
      <c r="AB182">
        <f t="shared" si="58"/>
        <v>0.51000911111111114</v>
      </c>
      <c r="AC182">
        <f t="shared" si="59"/>
        <v>20244.006559720805</v>
      </c>
      <c r="AD182" s="12">
        <f t="shared" si="60"/>
        <v>14170.804591804563</v>
      </c>
      <c r="AE182" s="4">
        <f t="shared" si="61"/>
        <v>9340.7999999999993</v>
      </c>
      <c r="AF182">
        <f t="shared" si="62"/>
        <v>4830.0045918045635</v>
      </c>
      <c r="AH182">
        <f t="shared" si="63"/>
        <v>6205.1108518518522</v>
      </c>
      <c r="AI182" s="65">
        <f t="shared" si="64"/>
        <v>-39805.110851851852</v>
      </c>
      <c r="AJ182" s="66">
        <f t="shared" si="65"/>
        <v>-15805.110851851852</v>
      </c>
      <c r="AK182" s="23">
        <f t="shared" si="66"/>
        <v>-15805.110851851852</v>
      </c>
      <c r="AL182" s="23">
        <f t="shared" si="67"/>
        <v>-21805.110851851852</v>
      </c>
      <c r="AM182" s="67">
        <f t="shared" si="68"/>
        <v>-34975.106260047287</v>
      </c>
      <c r="AN182" s="68">
        <f t="shared" si="69"/>
        <v>-10975.106260047289</v>
      </c>
      <c r="AO182" s="23">
        <f t="shared" si="70"/>
        <v>-10975.106260047289</v>
      </c>
      <c r="AP182" s="23">
        <f t="shared" si="71"/>
        <v>-16975.106260047287</v>
      </c>
    </row>
    <row r="183" spans="1:42">
      <c r="A183" s="61" t="s">
        <v>324</v>
      </c>
      <c r="B183" s="61" t="s">
        <v>322</v>
      </c>
      <c r="C183" s="61" t="s">
        <v>107</v>
      </c>
      <c r="D183" s="61">
        <v>1</v>
      </c>
      <c r="E183" s="61">
        <v>4500</v>
      </c>
      <c r="F183" s="62">
        <v>0.97299999999999998</v>
      </c>
      <c r="G183" s="4">
        <f t="shared" si="48"/>
        <v>52542</v>
      </c>
      <c r="H183" s="61">
        <v>200</v>
      </c>
      <c r="I183" s="61">
        <v>0.86850000000000005</v>
      </c>
      <c r="J183" s="61">
        <v>103</v>
      </c>
      <c r="K183" s="61">
        <v>807</v>
      </c>
      <c r="L183">
        <f t="shared" si="49"/>
        <v>704</v>
      </c>
      <c r="M183">
        <f t="shared" si="50"/>
        <v>97</v>
      </c>
      <c r="N183">
        <f t="shared" si="51"/>
        <v>0.21022727272727273</v>
      </c>
      <c r="O183" s="61">
        <v>0.86850000000000005</v>
      </c>
      <c r="U183" s="61">
        <v>103</v>
      </c>
      <c r="V183">
        <f t="shared" si="52"/>
        <v>880</v>
      </c>
      <c r="W183">
        <f t="shared" si="53"/>
        <v>15</v>
      </c>
      <c r="X183">
        <f t="shared" si="54"/>
        <v>-555.97675006317922</v>
      </c>
      <c r="Y183">
        <f t="shared" si="55"/>
        <v>480.41382360374024</v>
      </c>
      <c r="Z183">
        <f t="shared" si="56"/>
        <v>480.41382360374024</v>
      </c>
      <c r="AA183">
        <f t="shared" si="57"/>
        <v>0.52887934500425027</v>
      </c>
      <c r="AB183">
        <f t="shared" si="58"/>
        <v>0.43204488636363636</v>
      </c>
      <c r="AC183">
        <f t="shared" si="59"/>
        <v>75759.522576635267</v>
      </c>
      <c r="AD183" s="12">
        <f t="shared" si="60"/>
        <v>53031.665803644682</v>
      </c>
      <c r="AE183" s="4">
        <f t="shared" si="61"/>
        <v>52542</v>
      </c>
      <c r="AF183">
        <f t="shared" si="62"/>
        <v>489.66580364468246</v>
      </c>
      <c r="AH183">
        <f t="shared" si="63"/>
        <v>5256.5461174242428</v>
      </c>
      <c r="AI183" s="65">
        <f t="shared" si="64"/>
        <v>-38856.546117424245</v>
      </c>
      <c r="AJ183" s="66">
        <f t="shared" si="65"/>
        <v>-14856.546117424243</v>
      </c>
      <c r="AK183" s="23">
        <f t="shared" si="66"/>
        <v>-14856.546117424243</v>
      </c>
      <c r="AL183" s="23">
        <f t="shared" si="67"/>
        <v>-20856.546117424245</v>
      </c>
      <c r="AM183" s="67">
        <f t="shared" si="68"/>
        <v>-38366.880313779562</v>
      </c>
      <c r="AN183" s="68">
        <f t="shared" si="69"/>
        <v>-14366.88031377956</v>
      </c>
      <c r="AO183" s="23">
        <f t="shared" si="70"/>
        <v>-14366.88031377956</v>
      </c>
      <c r="AP183" s="23">
        <f t="shared" si="71"/>
        <v>-20366.880313779562</v>
      </c>
    </row>
    <row r="184" spans="1:42">
      <c r="A184" s="61" t="s">
        <v>325</v>
      </c>
      <c r="B184" s="61" t="s">
        <v>322</v>
      </c>
      <c r="C184" s="61" t="s">
        <v>107</v>
      </c>
      <c r="D184" s="61">
        <v>2</v>
      </c>
      <c r="E184" s="61">
        <v>5500</v>
      </c>
      <c r="F184" s="62">
        <v>0.97299999999999998</v>
      </c>
      <c r="G184" s="4">
        <f t="shared" si="48"/>
        <v>64218</v>
      </c>
      <c r="H184" s="61">
        <v>428</v>
      </c>
      <c r="I184" s="61">
        <v>0.52329999999999999</v>
      </c>
      <c r="J184" s="61">
        <v>200</v>
      </c>
      <c r="K184" s="61">
        <v>770</v>
      </c>
      <c r="L184">
        <f t="shared" si="49"/>
        <v>570</v>
      </c>
      <c r="M184">
        <f t="shared" si="50"/>
        <v>228</v>
      </c>
      <c r="N184">
        <f t="shared" si="51"/>
        <v>0.42000000000000004</v>
      </c>
      <c r="O184" s="61">
        <v>0.52329999999999999</v>
      </c>
      <c r="U184" s="61">
        <v>200</v>
      </c>
      <c r="V184">
        <f t="shared" si="52"/>
        <v>712.5</v>
      </c>
      <c r="W184">
        <f t="shared" si="53"/>
        <v>128.75</v>
      </c>
      <c r="X184">
        <f t="shared" si="54"/>
        <v>-450.15163002274448</v>
      </c>
      <c r="Y184">
        <f t="shared" si="55"/>
        <v>447.2739764973465</v>
      </c>
      <c r="Z184">
        <f t="shared" si="56"/>
        <v>447.2739764973465</v>
      </c>
      <c r="AA184">
        <f t="shared" si="57"/>
        <v>0.4470511950839951</v>
      </c>
      <c r="AB184">
        <f t="shared" si="58"/>
        <v>0.49680368421052629</v>
      </c>
      <c r="AC184">
        <f t="shared" si="59"/>
        <v>81105.686172011541</v>
      </c>
      <c r="AD184" s="12">
        <f t="shared" si="60"/>
        <v>56773.980320408074</v>
      </c>
      <c r="AE184" s="4">
        <f t="shared" si="61"/>
        <v>64218</v>
      </c>
      <c r="AF184">
        <f t="shared" si="62"/>
        <v>-7444.0196795919255</v>
      </c>
      <c r="AH184">
        <f t="shared" si="63"/>
        <v>6044.444824561403</v>
      </c>
      <c r="AI184" s="65">
        <f t="shared" si="64"/>
        <v>-39644.444824561404</v>
      </c>
      <c r="AJ184" s="66">
        <f t="shared" si="65"/>
        <v>-15644.444824561404</v>
      </c>
      <c r="AK184" s="23">
        <f t="shared" si="66"/>
        <v>-15644.444824561404</v>
      </c>
      <c r="AL184" s="23">
        <f t="shared" si="67"/>
        <v>-21644.444824561404</v>
      </c>
      <c r="AM184" s="67">
        <f t="shared" si="68"/>
        <v>-47088.464504153329</v>
      </c>
      <c r="AN184" s="68">
        <f t="shared" si="69"/>
        <v>-23088.464504153329</v>
      </c>
      <c r="AO184" s="23">
        <f t="shared" si="70"/>
        <v>-23088.464504153329</v>
      </c>
      <c r="AP184" s="23">
        <f t="shared" si="71"/>
        <v>-29088.464504153329</v>
      </c>
    </row>
    <row r="185" spans="1:42">
      <c r="A185" s="61" t="s">
        <v>326</v>
      </c>
      <c r="B185" s="61" t="s">
        <v>322</v>
      </c>
      <c r="C185" s="61" t="s">
        <v>98</v>
      </c>
      <c r="D185" s="61">
        <v>1</v>
      </c>
      <c r="E185" s="61">
        <v>3500</v>
      </c>
      <c r="F185" s="62">
        <v>0.97299999999999998</v>
      </c>
      <c r="G185" s="4">
        <f t="shared" si="48"/>
        <v>40866</v>
      </c>
      <c r="H185" s="61">
        <v>576</v>
      </c>
      <c r="I185" s="61">
        <v>0.46029999999999999</v>
      </c>
      <c r="J185" s="61">
        <v>151</v>
      </c>
      <c r="K185" s="61">
        <v>890</v>
      </c>
      <c r="L185">
        <f t="shared" si="49"/>
        <v>739</v>
      </c>
      <c r="M185">
        <f t="shared" si="50"/>
        <v>425</v>
      </c>
      <c r="N185">
        <f t="shared" si="51"/>
        <v>0.56008119079837626</v>
      </c>
      <c r="O185" s="61">
        <v>0.46029999999999999</v>
      </c>
      <c r="U185" s="61">
        <v>151</v>
      </c>
      <c r="V185">
        <f t="shared" si="52"/>
        <v>923.75</v>
      </c>
      <c r="W185">
        <f t="shared" si="53"/>
        <v>58.625</v>
      </c>
      <c r="X185">
        <f t="shared" si="54"/>
        <v>-583.61763962597934</v>
      </c>
      <c r="Y185">
        <f t="shared" si="55"/>
        <v>525.73766426585803</v>
      </c>
      <c r="Z185">
        <f t="shared" si="56"/>
        <v>525.73766426585803</v>
      </c>
      <c r="AA185">
        <f t="shared" si="57"/>
        <v>0.50567000191161893</v>
      </c>
      <c r="AB185">
        <f t="shared" si="58"/>
        <v>0.45041276048714479</v>
      </c>
      <c r="AC185">
        <f t="shared" si="59"/>
        <v>86431.617718727837</v>
      </c>
      <c r="AD185" s="12">
        <f t="shared" si="60"/>
        <v>60502.132403109485</v>
      </c>
      <c r="AE185" s="4">
        <f t="shared" si="61"/>
        <v>40866</v>
      </c>
      <c r="AF185">
        <f t="shared" si="62"/>
        <v>19636.132403109485</v>
      </c>
      <c r="AH185">
        <f t="shared" si="63"/>
        <v>5480.0219192602617</v>
      </c>
      <c r="AI185" s="65">
        <f t="shared" si="64"/>
        <v>-39080.02191926026</v>
      </c>
      <c r="AJ185" s="66">
        <f t="shared" si="65"/>
        <v>-15080.021919260262</v>
      </c>
      <c r="AK185" s="23">
        <f t="shared" si="66"/>
        <v>-15080.021919260262</v>
      </c>
      <c r="AL185" s="23">
        <f t="shared" si="67"/>
        <v>-21080.02191926026</v>
      </c>
      <c r="AM185" s="67">
        <f t="shared" si="68"/>
        <v>-19443.889516150775</v>
      </c>
      <c r="AN185" s="68">
        <f t="shared" si="69"/>
        <v>4556.1104838492229</v>
      </c>
      <c r="AO185" s="23">
        <f t="shared" si="70"/>
        <v>4556.1104838492229</v>
      </c>
      <c r="AP185" s="23">
        <f t="shared" si="71"/>
        <v>-1443.8895161507753</v>
      </c>
    </row>
    <row r="186" spans="1:42">
      <c r="A186" s="61" t="s">
        <v>327</v>
      </c>
      <c r="B186" s="61" t="s">
        <v>328</v>
      </c>
      <c r="C186" s="61" t="s">
        <v>98</v>
      </c>
      <c r="D186" s="61">
        <v>2</v>
      </c>
      <c r="E186" s="61">
        <v>4000</v>
      </c>
      <c r="F186" s="62">
        <v>0.97299999999999998</v>
      </c>
      <c r="G186" s="4">
        <f t="shared" si="48"/>
        <v>46704</v>
      </c>
      <c r="H186" s="61">
        <v>560</v>
      </c>
      <c r="I186" s="61">
        <v>0.35339999999999999</v>
      </c>
      <c r="J186" s="61">
        <v>218</v>
      </c>
      <c r="K186" s="61">
        <v>681</v>
      </c>
      <c r="L186">
        <f t="shared" si="49"/>
        <v>463</v>
      </c>
      <c r="M186">
        <f t="shared" si="50"/>
        <v>342</v>
      </c>
      <c r="N186">
        <f t="shared" si="51"/>
        <v>0.69092872570194386</v>
      </c>
      <c r="O186" s="61">
        <v>0.35339999999999999</v>
      </c>
      <c r="U186" s="61">
        <v>218</v>
      </c>
      <c r="V186">
        <f t="shared" si="52"/>
        <v>578.75</v>
      </c>
      <c r="W186">
        <f t="shared" si="53"/>
        <v>160.125</v>
      </c>
      <c r="X186">
        <f t="shared" si="54"/>
        <v>-365.6494819307556</v>
      </c>
      <c r="Y186">
        <f t="shared" si="55"/>
        <v>391.08394933030075</v>
      </c>
      <c r="Z186">
        <f t="shared" si="56"/>
        <v>391.08394933030075</v>
      </c>
      <c r="AA186">
        <f t="shared" si="57"/>
        <v>0.39906513923162118</v>
      </c>
      <c r="AB186">
        <f t="shared" si="58"/>
        <v>0.53477984881209495</v>
      </c>
      <c r="AC186">
        <f t="shared" si="59"/>
        <v>76337.492582928768</v>
      </c>
      <c r="AD186" s="12">
        <f t="shared" si="60"/>
        <v>53436.244808050134</v>
      </c>
      <c r="AE186" s="4">
        <f t="shared" si="61"/>
        <v>46704</v>
      </c>
      <c r="AF186">
        <f t="shared" si="62"/>
        <v>6732.2448080501345</v>
      </c>
      <c r="AH186">
        <f t="shared" si="63"/>
        <v>6506.4881605471555</v>
      </c>
      <c r="AI186" s="65">
        <f t="shared" si="64"/>
        <v>-40106.488160547153</v>
      </c>
      <c r="AJ186" s="66">
        <f t="shared" si="65"/>
        <v>-16106.488160547156</v>
      </c>
      <c r="AK186" s="23">
        <f t="shared" si="66"/>
        <v>-16106.488160547156</v>
      </c>
      <c r="AL186" s="23">
        <f t="shared" si="67"/>
        <v>-22106.488160547156</v>
      </c>
      <c r="AM186" s="67">
        <f t="shared" si="68"/>
        <v>-33374.243352497018</v>
      </c>
      <c r="AN186" s="68">
        <f t="shared" si="69"/>
        <v>-9374.243352497022</v>
      </c>
      <c r="AO186" s="23">
        <f t="shared" si="70"/>
        <v>-9374.243352497022</v>
      </c>
      <c r="AP186" s="23">
        <f t="shared" si="71"/>
        <v>-15374.243352497022</v>
      </c>
    </row>
    <row r="187" spans="1:42">
      <c r="A187" s="61" t="s">
        <v>329</v>
      </c>
      <c r="B187" s="61" t="s">
        <v>328</v>
      </c>
      <c r="C187" s="61" t="s">
        <v>98</v>
      </c>
      <c r="D187" s="61">
        <v>1</v>
      </c>
      <c r="E187" s="61">
        <v>3000</v>
      </c>
      <c r="F187" s="62">
        <v>0.97299999999999998</v>
      </c>
      <c r="G187" s="4">
        <f t="shared" si="48"/>
        <v>35028</v>
      </c>
      <c r="H187" s="61">
        <v>288</v>
      </c>
      <c r="I187" s="61">
        <v>0.49859999999999999</v>
      </c>
      <c r="J187" s="61">
        <v>109</v>
      </c>
      <c r="K187" s="61">
        <v>640</v>
      </c>
      <c r="L187">
        <f t="shared" si="49"/>
        <v>531</v>
      </c>
      <c r="M187">
        <f t="shared" si="50"/>
        <v>179</v>
      </c>
      <c r="N187">
        <f t="shared" si="51"/>
        <v>0.36967984934086628</v>
      </c>
      <c r="O187" s="61">
        <v>0.49859999999999999</v>
      </c>
      <c r="U187" s="61">
        <v>109</v>
      </c>
      <c r="V187">
        <f t="shared" si="52"/>
        <v>663.75</v>
      </c>
      <c r="W187">
        <f t="shared" si="53"/>
        <v>42.625</v>
      </c>
      <c r="X187">
        <f t="shared" si="54"/>
        <v>-419.35178165276727</v>
      </c>
      <c r="Y187">
        <f t="shared" si="55"/>
        <v>378.01312547384384</v>
      </c>
      <c r="Z187">
        <f t="shared" si="56"/>
        <v>378.01312547384384</v>
      </c>
      <c r="AA187">
        <f t="shared" si="57"/>
        <v>0.50529284440503786</v>
      </c>
      <c r="AB187">
        <f t="shared" si="58"/>
        <v>0.45071124293785308</v>
      </c>
      <c r="AC187">
        <f t="shared" si="59"/>
        <v>62186.789454635655</v>
      </c>
      <c r="AD187" s="12">
        <f t="shared" si="60"/>
        <v>43530.752618244958</v>
      </c>
      <c r="AE187" s="4">
        <f t="shared" si="61"/>
        <v>35028</v>
      </c>
      <c r="AF187">
        <f t="shared" si="62"/>
        <v>8502.7526182449583</v>
      </c>
      <c r="AH187">
        <f t="shared" si="63"/>
        <v>5483.6534557438799</v>
      </c>
      <c r="AI187" s="65">
        <f t="shared" si="64"/>
        <v>-39083.653455743879</v>
      </c>
      <c r="AJ187" s="66">
        <f t="shared" si="65"/>
        <v>-15083.653455743879</v>
      </c>
      <c r="AK187" s="23">
        <f t="shared" si="66"/>
        <v>-15083.653455743879</v>
      </c>
      <c r="AL187" s="23">
        <f t="shared" si="67"/>
        <v>-21083.653455743879</v>
      </c>
      <c r="AM187" s="67">
        <f t="shared" si="68"/>
        <v>-30580.900837498921</v>
      </c>
      <c r="AN187" s="68">
        <f t="shared" si="69"/>
        <v>-6580.9008374989207</v>
      </c>
      <c r="AO187" s="23">
        <f t="shared" si="70"/>
        <v>-6580.9008374989207</v>
      </c>
      <c r="AP187" s="23">
        <f t="shared" si="71"/>
        <v>-12580.900837498921</v>
      </c>
    </row>
    <row r="188" spans="1:42">
      <c r="A188" s="61" t="s">
        <v>330</v>
      </c>
      <c r="B188" s="61" t="s">
        <v>331</v>
      </c>
      <c r="C188" s="61" t="s">
        <v>98</v>
      </c>
      <c r="D188" s="61">
        <v>2</v>
      </c>
      <c r="E188" s="61">
        <v>5600</v>
      </c>
      <c r="F188" s="62">
        <v>0.97299999999999998</v>
      </c>
      <c r="G188" s="4">
        <f t="shared" si="48"/>
        <v>65385.599999999999</v>
      </c>
      <c r="H188" s="61">
        <v>373</v>
      </c>
      <c r="I188" s="61">
        <v>0.5151</v>
      </c>
      <c r="J188" s="61">
        <v>196</v>
      </c>
      <c r="K188" s="61">
        <v>612</v>
      </c>
      <c r="L188">
        <f t="shared" si="49"/>
        <v>416</v>
      </c>
      <c r="M188">
        <f t="shared" si="50"/>
        <v>177</v>
      </c>
      <c r="N188">
        <f t="shared" si="51"/>
        <v>0.44038461538461537</v>
      </c>
      <c r="O188" s="61">
        <v>0.5151</v>
      </c>
      <c r="U188" s="61">
        <v>196</v>
      </c>
      <c r="V188">
        <f t="shared" si="52"/>
        <v>520</v>
      </c>
      <c r="W188">
        <f t="shared" si="53"/>
        <v>144</v>
      </c>
      <c r="X188">
        <f t="shared" si="54"/>
        <v>-328.53171594642407</v>
      </c>
      <c r="Y188">
        <f t="shared" si="55"/>
        <v>351.44907758402832</v>
      </c>
      <c r="Z188">
        <f t="shared" si="56"/>
        <v>351.44907758402832</v>
      </c>
      <c r="AA188">
        <f t="shared" si="57"/>
        <v>0.39894053381543909</v>
      </c>
      <c r="AB188">
        <f t="shared" si="58"/>
        <v>0.53487846153846152</v>
      </c>
      <c r="AC188">
        <f t="shared" si="59"/>
        <v>68613.627803448617</v>
      </c>
      <c r="AD188" s="12">
        <f t="shared" si="60"/>
        <v>48029.539462414032</v>
      </c>
      <c r="AE188" s="4">
        <f t="shared" si="61"/>
        <v>65385.599999999999</v>
      </c>
      <c r="AF188">
        <f t="shared" si="62"/>
        <v>-17356.060537585967</v>
      </c>
      <c r="AH188">
        <f t="shared" si="63"/>
        <v>6507.6879487179485</v>
      </c>
      <c r="AI188" s="65">
        <f t="shared" si="64"/>
        <v>-40107.687948717947</v>
      </c>
      <c r="AJ188" s="66">
        <f t="shared" si="65"/>
        <v>-16107.687948717949</v>
      </c>
      <c r="AK188" s="23">
        <f t="shared" si="66"/>
        <v>-16107.687948717949</v>
      </c>
      <c r="AL188" s="23">
        <f t="shared" si="67"/>
        <v>-22107.687948717947</v>
      </c>
      <c r="AM188" s="67">
        <f t="shared" si="68"/>
        <v>-57463.748486303914</v>
      </c>
      <c r="AN188" s="68">
        <f t="shared" si="69"/>
        <v>-33463.748486303914</v>
      </c>
      <c r="AO188" s="23">
        <f t="shared" si="70"/>
        <v>-33463.748486303914</v>
      </c>
      <c r="AP188" s="23">
        <f t="shared" si="71"/>
        <v>-39463.748486303914</v>
      </c>
    </row>
    <row r="189" spans="1:42">
      <c r="A189" s="61" t="s">
        <v>332</v>
      </c>
      <c r="B189" s="61" t="s">
        <v>331</v>
      </c>
      <c r="C189" s="61" t="s">
        <v>107</v>
      </c>
      <c r="D189" s="61">
        <v>1</v>
      </c>
      <c r="E189" s="61">
        <v>3200</v>
      </c>
      <c r="F189" s="62">
        <v>0.97299999999999998</v>
      </c>
      <c r="G189" s="4">
        <f t="shared" si="48"/>
        <v>37363.199999999997</v>
      </c>
      <c r="H189" s="61">
        <v>420</v>
      </c>
      <c r="I189" s="61">
        <v>0.87119999999999997</v>
      </c>
      <c r="J189" s="61">
        <v>165</v>
      </c>
      <c r="K189" s="61">
        <v>1296</v>
      </c>
      <c r="L189">
        <f t="shared" si="49"/>
        <v>1131</v>
      </c>
      <c r="M189">
        <f t="shared" si="50"/>
        <v>255</v>
      </c>
      <c r="N189">
        <f t="shared" si="51"/>
        <v>0.28037135278514591</v>
      </c>
      <c r="O189" s="61">
        <v>0.87119999999999997</v>
      </c>
      <c r="U189" s="61">
        <v>165</v>
      </c>
      <c r="V189">
        <f t="shared" si="52"/>
        <v>1413.75</v>
      </c>
      <c r="W189">
        <f t="shared" si="53"/>
        <v>23.625</v>
      </c>
      <c r="X189">
        <f t="shared" si="54"/>
        <v>-893.19560272934041</v>
      </c>
      <c r="Y189">
        <f t="shared" si="55"/>
        <v>771.56467968157699</v>
      </c>
      <c r="Z189">
        <f t="shared" si="56"/>
        <v>771.56467968157699</v>
      </c>
      <c r="AA189">
        <f t="shared" si="57"/>
        <v>0.52904663461119505</v>
      </c>
      <c r="AB189">
        <f t="shared" si="58"/>
        <v>0.43191249336870025</v>
      </c>
      <c r="AC189">
        <f t="shared" si="59"/>
        <v>121635.67497771974</v>
      </c>
      <c r="AD189" s="12">
        <f t="shared" si="60"/>
        <v>85144.972484403814</v>
      </c>
      <c r="AE189" s="4">
        <f t="shared" si="61"/>
        <v>37363.199999999997</v>
      </c>
      <c r="AF189">
        <f t="shared" si="62"/>
        <v>47781.772484403817</v>
      </c>
      <c r="AH189">
        <f t="shared" si="63"/>
        <v>5254.9353359858533</v>
      </c>
      <c r="AI189" s="65">
        <f t="shared" si="64"/>
        <v>-38854.935335985851</v>
      </c>
      <c r="AJ189" s="66">
        <f t="shared" si="65"/>
        <v>-14854.935335985854</v>
      </c>
      <c r="AK189" s="23">
        <f t="shared" si="66"/>
        <v>-14854.935335985854</v>
      </c>
      <c r="AL189" s="23">
        <f t="shared" si="67"/>
        <v>-20854.935335985854</v>
      </c>
      <c r="AM189" s="67">
        <f t="shared" si="68"/>
        <v>8926.8371484179661</v>
      </c>
      <c r="AN189" s="68">
        <f t="shared" si="69"/>
        <v>32926.837148417966</v>
      </c>
      <c r="AO189" s="23">
        <f t="shared" si="70"/>
        <v>32926.837148417966</v>
      </c>
      <c r="AP189" s="23">
        <f t="shared" si="71"/>
        <v>26926.837148417962</v>
      </c>
    </row>
    <row r="190" spans="1:42">
      <c r="A190" s="61" t="s">
        <v>333</v>
      </c>
      <c r="B190" s="61" t="s">
        <v>331</v>
      </c>
      <c r="C190" s="61" t="s">
        <v>107</v>
      </c>
      <c r="D190" s="61">
        <v>2</v>
      </c>
      <c r="E190" s="61">
        <v>3500</v>
      </c>
      <c r="F190" s="62">
        <v>0.97299999999999998</v>
      </c>
      <c r="G190" s="4">
        <f t="shared" si="48"/>
        <v>40866</v>
      </c>
      <c r="H190" s="61">
        <v>593</v>
      </c>
      <c r="I190" s="61">
        <v>0.50680000000000003</v>
      </c>
      <c r="J190" s="61">
        <v>268</v>
      </c>
      <c r="K190" s="61">
        <v>1032</v>
      </c>
      <c r="L190">
        <f t="shared" si="49"/>
        <v>764</v>
      </c>
      <c r="M190">
        <f t="shared" si="50"/>
        <v>325</v>
      </c>
      <c r="N190">
        <f t="shared" si="51"/>
        <v>0.44031413612565451</v>
      </c>
      <c r="O190" s="61">
        <v>0.50680000000000003</v>
      </c>
      <c r="U190" s="61">
        <v>268</v>
      </c>
      <c r="V190">
        <f t="shared" si="52"/>
        <v>955</v>
      </c>
      <c r="W190">
        <f t="shared" si="53"/>
        <v>172.5</v>
      </c>
      <c r="X190">
        <f t="shared" si="54"/>
        <v>-603.36113217083653</v>
      </c>
      <c r="Y190">
        <f t="shared" si="55"/>
        <v>599.4689790245136</v>
      </c>
      <c r="Z190">
        <f t="shared" si="56"/>
        <v>599.4689790245136</v>
      </c>
      <c r="AA190">
        <f t="shared" si="57"/>
        <v>0.44708793615132314</v>
      </c>
      <c r="AB190">
        <f t="shared" si="58"/>
        <v>0.49677460732984291</v>
      </c>
      <c r="AC190">
        <f t="shared" si="59"/>
        <v>108697.35283138348</v>
      </c>
      <c r="AD190" s="12">
        <f t="shared" si="60"/>
        <v>76088.146981968428</v>
      </c>
      <c r="AE190" s="4">
        <f t="shared" si="61"/>
        <v>40866</v>
      </c>
      <c r="AF190">
        <f t="shared" si="62"/>
        <v>35222.146981968428</v>
      </c>
      <c r="AH190">
        <f t="shared" si="63"/>
        <v>6044.091055846422</v>
      </c>
      <c r="AI190" s="65">
        <f t="shared" si="64"/>
        <v>-39644.091055846424</v>
      </c>
      <c r="AJ190" s="66">
        <f t="shared" si="65"/>
        <v>-15644.091055846422</v>
      </c>
      <c r="AK190" s="23">
        <f t="shared" si="66"/>
        <v>-15644.091055846422</v>
      </c>
      <c r="AL190" s="23">
        <f t="shared" si="67"/>
        <v>-21644.091055846424</v>
      </c>
      <c r="AM190" s="67">
        <f t="shared" si="68"/>
        <v>-4421.9440738779958</v>
      </c>
      <c r="AN190" s="68">
        <f t="shared" si="69"/>
        <v>19578.055926122004</v>
      </c>
      <c r="AO190" s="23">
        <f t="shared" si="70"/>
        <v>19578.055926122004</v>
      </c>
      <c r="AP190" s="23">
        <f t="shared" si="71"/>
        <v>13578.055926122004</v>
      </c>
    </row>
    <row r="191" spans="1:42">
      <c r="A191" s="61" t="s">
        <v>334</v>
      </c>
      <c r="B191" s="61" t="s">
        <v>331</v>
      </c>
      <c r="C191" s="61" t="s">
        <v>98</v>
      </c>
      <c r="D191" s="61">
        <v>1</v>
      </c>
      <c r="E191" s="61">
        <v>3400</v>
      </c>
      <c r="F191" s="62">
        <v>0.97299999999999998</v>
      </c>
      <c r="G191" s="4">
        <f t="shared" si="48"/>
        <v>39698.400000000001</v>
      </c>
      <c r="H191" s="61">
        <v>436</v>
      </c>
      <c r="I191" s="61">
        <v>0.28220000000000001</v>
      </c>
      <c r="J191" s="61">
        <v>106</v>
      </c>
      <c r="K191" s="61">
        <v>624</v>
      </c>
      <c r="L191">
        <f t="shared" si="49"/>
        <v>518</v>
      </c>
      <c r="M191">
        <f t="shared" si="50"/>
        <v>330</v>
      </c>
      <c r="N191">
        <f t="shared" si="51"/>
        <v>0.60965250965250961</v>
      </c>
      <c r="O191" s="61">
        <v>0.28220000000000001</v>
      </c>
      <c r="U191" s="61">
        <v>106</v>
      </c>
      <c r="V191">
        <f t="shared" si="52"/>
        <v>647.5</v>
      </c>
      <c r="W191">
        <f t="shared" si="53"/>
        <v>41.25</v>
      </c>
      <c r="X191">
        <f t="shared" si="54"/>
        <v>-409.0851655294415</v>
      </c>
      <c r="Y191">
        <f t="shared" si="55"/>
        <v>368.59284179934292</v>
      </c>
      <c r="Z191">
        <f t="shared" si="56"/>
        <v>368.59284179934292</v>
      </c>
      <c r="AA191">
        <f t="shared" si="57"/>
        <v>0.5055487904236956</v>
      </c>
      <c r="AB191">
        <f t="shared" si="58"/>
        <v>0.45050868725868731</v>
      </c>
      <c r="AC191">
        <f t="shared" si="59"/>
        <v>60609.811211569409</v>
      </c>
      <c r="AD191" s="12">
        <f t="shared" si="60"/>
        <v>42426.867848098584</v>
      </c>
      <c r="AE191" s="4">
        <f t="shared" si="61"/>
        <v>39698.400000000001</v>
      </c>
      <c r="AF191">
        <f t="shared" si="62"/>
        <v>2728.4678480985822</v>
      </c>
      <c r="AH191">
        <f t="shared" si="63"/>
        <v>5481.1890283140292</v>
      </c>
      <c r="AI191" s="65">
        <f t="shared" si="64"/>
        <v>-39081.189028314031</v>
      </c>
      <c r="AJ191" s="66">
        <f t="shared" si="65"/>
        <v>-15081.189028314029</v>
      </c>
      <c r="AK191" s="23">
        <f t="shared" si="66"/>
        <v>-15081.189028314029</v>
      </c>
      <c r="AL191" s="23">
        <f t="shared" si="67"/>
        <v>-21081.189028314031</v>
      </c>
      <c r="AM191" s="67">
        <f t="shared" si="68"/>
        <v>-36352.721180215449</v>
      </c>
      <c r="AN191" s="68">
        <f t="shared" si="69"/>
        <v>-12352.721180215447</v>
      </c>
      <c r="AO191" s="23">
        <f t="shared" si="70"/>
        <v>-12352.721180215447</v>
      </c>
      <c r="AP191" s="23">
        <f t="shared" si="71"/>
        <v>-18352.721180215449</v>
      </c>
    </row>
    <row r="192" spans="1:42">
      <c r="A192" s="61" t="s">
        <v>335</v>
      </c>
      <c r="B192" s="61" t="s">
        <v>336</v>
      </c>
      <c r="C192" s="61" t="s">
        <v>98</v>
      </c>
      <c r="D192" s="61">
        <v>2</v>
      </c>
      <c r="E192" s="61">
        <v>4200</v>
      </c>
      <c r="F192" s="62">
        <v>0.97299999999999998</v>
      </c>
      <c r="G192" s="4">
        <f t="shared" si="48"/>
        <v>49039.199999999997</v>
      </c>
      <c r="H192" s="61">
        <v>426</v>
      </c>
      <c r="I192" s="61">
        <v>0.54249999999999998</v>
      </c>
      <c r="J192" s="61">
        <v>210</v>
      </c>
      <c r="K192" s="61">
        <v>654</v>
      </c>
      <c r="L192">
        <f t="shared" si="49"/>
        <v>444</v>
      </c>
      <c r="M192">
        <f t="shared" si="50"/>
        <v>216</v>
      </c>
      <c r="N192">
        <f t="shared" si="51"/>
        <v>0.48918918918918919</v>
      </c>
      <c r="O192" s="61">
        <v>0.54249999999999998</v>
      </c>
      <c r="U192" s="61">
        <v>210</v>
      </c>
      <c r="V192">
        <f t="shared" si="52"/>
        <v>555</v>
      </c>
      <c r="W192">
        <f t="shared" si="53"/>
        <v>154.5</v>
      </c>
      <c r="X192">
        <f t="shared" si="54"/>
        <v>-350.64442759666412</v>
      </c>
      <c r="Y192">
        <f t="shared" si="55"/>
        <v>375.50815011372254</v>
      </c>
      <c r="Z192">
        <f t="shared" si="56"/>
        <v>375.50815011372254</v>
      </c>
      <c r="AA192">
        <f t="shared" si="57"/>
        <v>0.39821288308778835</v>
      </c>
      <c r="AB192">
        <f t="shared" si="58"/>
        <v>0.53545432432432438</v>
      </c>
      <c r="AC192">
        <f t="shared" si="59"/>
        <v>73389.623921058403</v>
      </c>
      <c r="AD192" s="12">
        <f t="shared" si="60"/>
        <v>51372.736744740876</v>
      </c>
      <c r="AE192" s="4">
        <f t="shared" si="61"/>
        <v>49039.199999999997</v>
      </c>
      <c r="AF192">
        <f t="shared" si="62"/>
        <v>2333.5367447408789</v>
      </c>
      <c r="AH192">
        <f t="shared" si="63"/>
        <v>6514.6942792792797</v>
      </c>
      <c r="AI192" s="65">
        <f t="shared" si="64"/>
        <v>-40114.694279279283</v>
      </c>
      <c r="AJ192" s="66">
        <f t="shared" si="65"/>
        <v>-16114.69427927928</v>
      </c>
      <c r="AK192" s="23">
        <f t="shared" si="66"/>
        <v>-16114.69427927928</v>
      </c>
      <c r="AL192" s="23">
        <f t="shared" si="67"/>
        <v>-22114.69427927928</v>
      </c>
      <c r="AM192" s="67">
        <f t="shared" si="68"/>
        <v>-37781.157534538404</v>
      </c>
      <c r="AN192" s="68">
        <f t="shared" si="69"/>
        <v>-13781.157534538401</v>
      </c>
      <c r="AO192" s="23">
        <f t="shared" si="70"/>
        <v>-13781.157534538401</v>
      </c>
      <c r="AP192" s="23">
        <f t="shared" si="71"/>
        <v>-19781.157534538401</v>
      </c>
    </row>
    <row r="193" spans="1:42">
      <c r="A193" s="61" t="s">
        <v>337</v>
      </c>
      <c r="B193" s="61" t="s">
        <v>338</v>
      </c>
      <c r="C193" s="61" t="s">
        <v>98</v>
      </c>
      <c r="D193" s="61">
        <v>2</v>
      </c>
      <c r="E193" s="61">
        <v>1100</v>
      </c>
      <c r="F193" s="62">
        <v>0.97299999999999998</v>
      </c>
      <c r="G193" s="4">
        <f t="shared" si="48"/>
        <v>12843.6</v>
      </c>
      <c r="H193" s="61">
        <v>142</v>
      </c>
      <c r="I193" s="61">
        <v>8.2199999999999995E-2</v>
      </c>
      <c r="J193" s="61">
        <v>111</v>
      </c>
      <c r="K193" s="61">
        <v>148</v>
      </c>
      <c r="L193">
        <f t="shared" si="49"/>
        <v>37</v>
      </c>
      <c r="M193">
        <f t="shared" si="50"/>
        <v>31</v>
      </c>
      <c r="N193">
        <f t="shared" si="51"/>
        <v>0.77027027027027029</v>
      </c>
      <c r="O193" s="61">
        <v>8.2199999999999995E-2</v>
      </c>
      <c r="U193" s="61">
        <v>111</v>
      </c>
      <c r="V193">
        <f t="shared" si="52"/>
        <v>46.25</v>
      </c>
      <c r="W193">
        <f t="shared" si="53"/>
        <v>106.375</v>
      </c>
      <c r="X193">
        <f t="shared" si="54"/>
        <v>-29.22036896638868</v>
      </c>
      <c r="Y193">
        <f t="shared" si="55"/>
        <v>78.042345842810207</v>
      </c>
      <c r="Z193">
        <f t="shared" si="56"/>
        <v>111</v>
      </c>
      <c r="AA193">
        <f t="shared" si="57"/>
        <v>0.1</v>
      </c>
      <c r="AB193">
        <f t="shared" si="58"/>
        <v>0.77146000000000003</v>
      </c>
      <c r="AC193">
        <f t="shared" si="59"/>
        <v>31255.701900000004</v>
      </c>
      <c r="AD193" s="12">
        <f t="shared" si="60"/>
        <v>21878.991330000001</v>
      </c>
      <c r="AE193" s="4">
        <f t="shared" si="61"/>
        <v>12843.6</v>
      </c>
      <c r="AF193">
        <f t="shared" si="62"/>
        <v>9035.3913300000004</v>
      </c>
      <c r="AH193">
        <f t="shared" si="63"/>
        <v>9386.0966666666664</v>
      </c>
      <c r="AI193" s="65">
        <f t="shared" si="64"/>
        <v>-42986.096666666665</v>
      </c>
      <c r="AJ193" s="66">
        <f t="shared" si="65"/>
        <v>-18986.096666666665</v>
      </c>
      <c r="AK193" s="23">
        <f t="shared" si="66"/>
        <v>-18986.096666666665</v>
      </c>
      <c r="AL193" s="23">
        <f t="shared" si="67"/>
        <v>-24986.096666666665</v>
      </c>
      <c r="AM193" s="67">
        <f t="shared" si="68"/>
        <v>-33950.705336666666</v>
      </c>
      <c r="AN193" s="68">
        <f t="shared" si="69"/>
        <v>-9950.7053366666642</v>
      </c>
      <c r="AO193" s="23">
        <f t="shared" si="70"/>
        <v>-9950.7053366666642</v>
      </c>
      <c r="AP193" s="23">
        <f t="shared" si="71"/>
        <v>-15950.705336666664</v>
      </c>
    </row>
    <row r="194" spans="1:42">
      <c r="A194" s="61" t="s">
        <v>339</v>
      </c>
      <c r="B194" s="61" t="s">
        <v>336</v>
      </c>
      <c r="C194" s="61" t="s">
        <v>107</v>
      </c>
      <c r="D194" s="61">
        <v>1</v>
      </c>
      <c r="E194" s="61">
        <v>3000</v>
      </c>
      <c r="F194" s="62">
        <v>0.97299999999999998</v>
      </c>
      <c r="G194" s="4">
        <f t="shared" si="48"/>
        <v>35028</v>
      </c>
      <c r="H194" s="61">
        <v>621</v>
      </c>
      <c r="I194" s="61">
        <v>0.34789999999999999</v>
      </c>
      <c r="J194" s="61">
        <v>133</v>
      </c>
      <c r="K194" s="61">
        <v>1040</v>
      </c>
      <c r="L194">
        <f t="shared" si="49"/>
        <v>907</v>
      </c>
      <c r="M194">
        <f t="shared" si="50"/>
        <v>488</v>
      </c>
      <c r="N194">
        <f t="shared" si="51"/>
        <v>0.53042998897464166</v>
      </c>
      <c r="O194" s="61">
        <v>0.34789999999999999</v>
      </c>
      <c r="U194" s="61">
        <v>133</v>
      </c>
      <c r="V194">
        <f t="shared" si="52"/>
        <v>1133.75</v>
      </c>
      <c r="W194">
        <f t="shared" si="53"/>
        <v>19.625</v>
      </c>
      <c r="X194">
        <f t="shared" si="54"/>
        <v>-716.29390952741971</v>
      </c>
      <c r="Y194">
        <f t="shared" si="55"/>
        <v>619.09209944402323</v>
      </c>
      <c r="Z194">
        <f t="shared" si="56"/>
        <v>619.09209944402323</v>
      </c>
      <c r="AA194">
        <f t="shared" si="57"/>
        <v>0.52874716599252325</v>
      </c>
      <c r="AB194">
        <f t="shared" si="58"/>
        <v>0.43214949283351711</v>
      </c>
      <c r="AC194">
        <f t="shared" si="59"/>
        <v>97652.222929069772</v>
      </c>
      <c r="AD194" s="12">
        <f t="shared" si="60"/>
        <v>68356.556050348838</v>
      </c>
      <c r="AE194" s="4">
        <f t="shared" si="61"/>
        <v>35028</v>
      </c>
      <c r="AF194">
        <f t="shared" si="62"/>
        <v>33328.556050348838</v>
      </c>
      <c r="AH194">
        <f t="shared" si="63"/>
        <v>5257.8188294744587</v>
      </c>
      <c r="AI194" s="65">
        <f t="shared" si="64"/>
        <v>-38857.818829474461</v>
      </c>
      <c r="AJ194" s="66">
        <f t="shared" si="65"/>
        <v>-14857.818829474458</v>
      </c>
      <c r="AK194" s="23">
        <f t="shared" si="66"/>
        <v>-14857.818829474458</v>
      </c>
      <c r="AL194" s="23">
        <f t="shared" si="67"/>
        <v>-20857.818829474458</v>
      </c>
      <c r="AM194" s="67">
        <f t="shared" si="68"/>
        <v>-5529.2627791256236</v>
      </c>
      <c r="AN194" s="68">
        <f t="shared" si="69"/>
        <v>18470.73722087438</v>
      </c>
      <c r="AO194" s="23">
        <f t="shared" si="70"/>
        <v>18470.73722087438</v>
      </c>
      <c r="AP194" s="23">
        <f t="shared" si="71"/>
        <v>12470.73722087438</v>
      </c>
    </row>
    <row r="195" spans="1:42">
      <c r="A195" s="61" t="s">
        <v>340</v>
      </c>
      <c r="B195" s="61" t="s">
        <v>336</v>
      </c>
      <c r="C195" s="61" t="s">
        <v>107</v>
      </c>
      <c r="D195" s="61">
        <v>2</v>
      </c>
      <c r="E195" s="61">
        <v>3900</v>
      </c>
      <c r="F195" s="62">
        <v>0.97299999999999998</v>
      </c>
      <c r="G195" s="4">
        <f t="shared" si="48"/>
        <v>45536.4</v>
      </c>
      <c r="H195" s="61">
        <v>535</v>
      </c>
      <c r="I195" s="61">
        <v>0.47670000000000001</v>
      </c>
      <c r="J195" s="61">
        <v>231</v>
      </c>
      <c r="K195" s="61">
        <v>888</v>
      </c>
      <c r="L195">
        <f t="shared" si="49"/>
        <v>657</v>
      </c>
      <c r="M195">
        <f t="shared" si="50"/>
        <v>304</v>
      </c>
      <c r="N195">
        <f t="shared" si="51"/>
        <v>0.4701674277016743</v>
      </c>
      <c r="O195" s="61">
        <v>0.47670000000000001</v>
      </c>
      <c r="U195" s="61">
        <v>231</v>
      </c>
      <c r="V195">
        <f t="shared" si="52"/>
        <v>821.25</v>
      </c>
      <c r="W195">
        <f t="shared" si="53"/>
        <v>148.875</v>
      </c>
      <c r="X195">
        <f t="shared" si="54"/>
        <v>-518.85898407884758</v>
      </c>
      <c r="Y195">
        <f t="shared" si="55"/>
        <v>515.77895185746775</v>
      </c>
      <c r="Z195">
        <f t="shared" si="56"/>
        <v>515.77895185746775</v>
      </c>
      <c r="AA195">
        <f t="shared" si="57"/>
        <v>0.44676280287058479</v>
      </c>
      <c r="AB195">
        <f t="shared" si="58"/>
        <v>0.4970319178082192</v>
      </c>
      <c r="AC195">
        <f t="shared" si="59"/>
        <v>93570.889586493082</v>
      </c>
      <c r="AD195" s="12">
        <f t="shared" si="60"/>
        <v>65499.622710545154</v>
      </c>
      <c r="AE195" s="4">
        <f t="shared" si="61"/>
        <v>45536.4</v>
      </c>
      <c r="AF195">
        <f t="shared" si="62"/>
        <v>19963.222710545153</v>
      </c>
      <c r="AH195">
        <f t="shared" si="63"/>
        <v>6047.2216666666673</v>
      </c>
      <c r="AI195" s="65">
        <f t="shared" si="64"/>
        <v>-39647.221666666665</v>
      </c>
      <c r="AJ195" s="66">
        <f t="shared" si="65"/>
        <v>-15647.221666666668</v>
      </c>
      <c r="AK195" s="23">
        <f t="shared" si="66"/>
        <v>-15647.221666666668</v>
      </c>
      <c r="AL195" s="23">
        <f t="shared" si="67"/>
        <v>-21647.221666666668</v>
      </c>
      <c r="AM195" s="67">
        <f t="shared" si="68"/>
        <v>-19683.998956121512</v>
      </c>
      <c r="AN195" s="68">
        <f t="shared" si="69"/>
        <v>4316.0010438784848</v>
      </c>
      <c r="AO195" s="23">
        <f t="shared" si="70"/>
        <v>4316.0010438784848</v>
      </c>
      <c r="AP195" s="23">
        <f t="shared" si="71"/>
        <v>-1683.9989561215152</v>
      </c>
    </row>
    <row r="196" spans="1:42">
      <c r="A196" s="61" t="s">
        <v>341</v>
      </c>
      <c r="B196" s="61" t="s">
        <v>336</v>
      </c>
      <c r="C196" s="61" t="s">
        <v>98</v>
      </c>
      <c r="D196" s="61">
        <v>1</v>
      </c>
      <c r="E196" s="61">
        <v>3600</v>
      </c>
      <c r="F196" s="62">
        <v>0.97299999999999998</v>
      </c>
      <c r="G196" s="4">
        <f t="shared" si="48"/>
        <v>42033.599999999999</v>
      </c>
      <c r="H196" s="61">
        <v>196</v>
      </c>
      <c r="I196" s="61">
        <v>0.77810000000000001</v>
      </c>
      <c r="J196" s="61">
        <v>137</v>
      </c>
      <c r="K196" s="61">
        <v>808</v>
      </c>
      <c r="L196">
        <f t="shared" si="49"/>
        <v>671</v>
      </c>
      <c r="M196">
        <f t="shared" si="50"/>
        <v>59</v>
      </c>
      <c r="N196">
        <f t="shared" si="51"/>
        <v>0.17034277198211625</v>
      </c>
      <c r="O196" s="61">
        <v>0.77810000000000001</v>
      </c>
      <c r="U196" s="61">
        <v>137</v>
      </c>
      <c r="V196">
        <f t="shared" si="52"/>
        <v>838.75</v>
      </c>
      <c r="W196">
        <f t="shared" si="53"/>
        <v>53.125</v>
      </c>
      <c r="X196">
        <f t="shared" si="54"/>
        <v>-529.91533990396761</v>
      </c>
      <c r="Y196">
        <f t="shared" si="55"/>
        <v>477.30848812231488</v>
      </c>
      <c r="Z196">
        <f t="shared" si="56"/>
        <v>477.30848812231488</v>
      </c>
      <c r="AA196">
        <f t="shared" si="57"/>
        <v>0.50573292175536799</v>
      </c>
      <c r="AB196">
        <f t="shared" si="58"/>
        <v>0.45036296572280182</v>
      </c>
      <c r="AC196">
        <f t="shared" si="59"/>
        <v>78461.154190532849</v>
      </c>
      <c r="AD196" s="12">
        <f t="shared" si="60"/>
        <v>54922.807933372991</v>
      </c>
      <c r="AE196" s="4">
        <f t="shared" si="61"/>
        <v>42033.599999999999</v>
      </c>
      <c r="AF196">
        <f t="shared" si="62"/>
        <v>12889.207933372993</v>
      </c>
      <c r="AH196">
        <f t="shared" si="63"/>
        <v>5479.4160829607554</v>
      </c>
      <c r="AI196" s="65">
        <f t="shared" si="64"/>
        <v>-39079.416082960757</v>
      </c>
      <c r="AJ196" s="66">
        <f t="shared" si="65"/>
        <v>-15079.416082960755</v>
      </c>
      <c r="AK196" s="23">
        <f t="shared" si="66"/>
        <v>-15079.416082960755</v>
      </c>
      <c r="AL196" s="23">
        <f t="shared" si="67"/>
        <v>-21079.416082960757</v>
      </c>
      <c r="AM196" s="67">
        <f t="shared" si="68"/>
        <v>-26190.208149587765</v>
      </c>
      <c r="AN196" s="68">
        <f t="shared" si="69"/>
        <v>-2190.2081495877628</v>
      </c>
      <c r="AO196" s="23">
        <f t="shared" si="70"/>
        <v>-2190.2081495877628</v>
      </c>
      <c r="AP196" s="23">
        <f t="shared" si="71"/>
        <v>-8190.2081495877646</v>
      </c>
    </row>
    <row r="197" spans="1:42">
      <c r="A197" s="61" t="s">
        <v>342</v>
      </c>
      <c r="B197" s="61" t="s">
        <v>343</v>
      </c>
      <c r="C197" s="61" t="s">
        <v>98</v>
      </c>
      <c r="D197" s="61">
        <v>2</v>
      </c>
      <c r="E197" s="61">
        <v>3500</v>
      </c>
      <c r="F197" s="62">
        <v>0.97299999999999998</v>
      </c>
      <c r="G197" s="4">
        <f t="shared" ref="G197:G247" si="72">$E197*12*$F197</f>
        <v>40866</v>
      </c>
      <c r="H197" s="61">
        <v>294</v>
      </c>
      <c r="I197" s="61">
        <v>0.39729999999999999</v>
      </c>
      <c r="J197" s="61">
        <v>155</v>
      </c>
      <c r="K197" s="61">
        <v>483</v>
      </c>
      <c r="L197">
        <f t="shared" ref="L197:L247" si="73">K197-J197</f>
        <v>328</v>
      </c>
      <c r="M197">
        <f t="shared" ref="M197:M247" si="74">H197-J197</f>
        <v>139</v>
      </c>
      <c r="N197">
        <f t="shared" ref="N197:N247" si="75">0.1 + 0.8 *(M197/L197)</f>
        <v>0.4390243902439025</v>
      </c>
      <c r="O197" s="61">
        <v>0.39729999999999999</v>
      </c>
      <c r="U197" s="61">
        <v>155</v>
      </c>
      <c r="V197">
        <f t="shared" ref="V197:V247" si="76">1.25*L197</f>
        <v>410</v>
      </c>
      <c r="W197">
        <f t="shared" ref="W197:W247" si="77">U197-L197/8</f>
        <v>114</v>
      </c>
      <c r="X197">
        <f t="shared" ref="X197:X247" si="78">1.25*L197/(2*Q$2)</f>
        <v>-259.03462218852667</v>
      </c>
      <c r="Y197">
        <f t="shared" ref="Y197:Y247" si="79">($Q$2*($J197-$L197/8)/(1.25*$L197)-$R$2)*(1.25*$L197/2/$Q$2)</f>
        <v>277.33484963356079</v>
      </c>
      <c r="Z197">
        <f t="shared" ref="Z197:Z247" si="80">IF(Y197&gt;U197,Y197,U197)</f>
        <v>277.33484963356079</v>
      </c>
      <c r="AA197">
        <f t="shared" ref="AA197:AA247" si="81">(Z197-W197)/V197</f>
        <v>0.39837768203307511</v>
      </c>
      <c r="AB197">
        <f t="shared" ref="AB197:AB247" si="82">Q$2*AA197+R$2</f>
        <v>0.53532390243902439</v>
      </c>
      <c r="AC197">
        <f t="shared" ref="AC197:AC247" si="83">Z197*AB197*365</f>
        <v>54189.350505684895</v>
      </c>
      <c r="AD197" s="12">
        <f t="shared" ref="AD197:AD247" si="84">AC197*(1-T$1)</f>
        <v>37932.545353979425</v>
      </c>
      <c r="AE197" s="4">
        <f t="shared" ref="AE197:AE247" si="85">$E197*12*$F197</f>
        <v>40866</v>
      </c>
      <c r="AF197">
        <f t="shared" ref="AF197:AF247" si="86">AD197-AE197</f>
        <v>-2933.4546460205747</v>
      </c>
      <c r="AH197">
        <f t="shared" ref="AH197:AH247" si="87">AB197*(365/AG$23)*AG$21</f>
        <v>6513.1074796747971</v>
      </c>
      <c r="AI197" s="65">
        <f t="shared" ref="AI197:AI247" si="88">-AG$7-AG$13-AH197</f>
        <v>-40113.1074796748</v>
      </c>
      <c r="AJ197" s="66">
        <f t="shared" ref="AJ197:AJ247" si="89">-AG$13-AH197-AG$18</f>
        <v>-16113.107479674796</v>
      </c>
      <c r="AK197" s="23">
        <f t="shared" ref="AK197:AK247" si="90">-AG$7/AG$9-AG$13-AH197</f>
        <v>-16113.107479674796</v>
      </c>
      <c r="AL197" s="23">
        <f t="shared" ref="AL197:AL247" si="91">-AG$7/AG$9-AG$13-AH197-AG$18</f>
        <v>-22113.107479674796</v>
      </c>
      <c r="AM197" s="67">
        <f t="shared" ref="AM197:AM247" si="92">AF197+AI197</f>
        <v>-43046.562125695375</v>
      </c>
      <c r="AN197" s="68">
        <f t="shared" ref="AN197:AN247" si="93">AF197+AJ197</f>
        <v>-19046.562125695371</v>
      </c>
      <c r="AO197" s="23">
        <f t="shared" ref="AO197:AO247" si="94">AF197+AK197</f>
        <v>-19046.562125695371</v>
      </c>
      <c r="AP197" s="23">
        <f t="shared" ref="AP197:AP247" si="95">AF197+AL197</f>
        <v>-25046.562125695371</v>
      </c>
    </row>
    <row r="198" spans="1:42">
      <c r="A198" s="61" t="s">
        <v>344</v>
      </c>
      <c r="B198" s="61" t="s">
        <v>343</v>
      </c>
      <c r="C198" s="61" t="s">
        <v>107</v>
      </c>
      <c r="D198" s="61">
        <v>1</v>
      </c>
      <c r="E198" s="61">
        <v>2500</v>
      </c>
      <c r="F198" s="62">
        <v>0.97299999999999998</v>
      </c>
      <c r="G198" s="4">
        <f t="shared" si="72"/>
        <v>29190</v>
      </c>
      <c r="H198" s="61">
        <v>471</v>
      </c>
      <c r="I198" s="61">
        <v>0.6</v>
      </c>
      <c r="J198" s="61">
        <v>111</v>
      </c>
      <c r="K198" s="61">
        <v>868</v>
      </c>
      <c r="L198">
        <f t="shared" si="73"/>
        <v>757</v>
      </c>
      <c r="M198">
        <f t="shared" si="74"/>
        <v>360</v>
      </c>
      <c r="N198">
        <f t="shared" si="75"/>
        <v>0.480449141347424</v>
      </c>
      <c r="O198" s="61">
        <v>0.6</v>
      </c>
      <c r="U198" s="61">
        <v>111</v>
      </c>
      <c r="V198">
        <f t="shared" si="76"/>
        <v>946.25</v>
      </c>
      <c r="W198">
        <f t="shared" si="77"/>
        <v>16.375</v>
      </c>
      <c r="X198">
        <f t="shared" si="78"/>
        <v>-597.83295425827646</v>
      </c>
      <c r="Y198">
        <f t="shared" si="79"/>
        <v>516.70421089209003</v>
      </c>
      <c r="Z198">
        <f t="shared" si="80"/>
        <v>516.70421089209003</v>
      </c>
      <c r="AA198">
        <f t="shared" si="81"/>
        <v>0.52874949631924972</v>
      </c>
      <c r="AB198">
        <f t="shared" si="82"/>
        <v>0.4321476486129458</v>
      </c>
      <c r="AC198">
        <f t="shared" si="83"/>
        <v>81501.766064379888</v>
      </c>
      <c r="AD198" s="12">
        <f t="shared" si="84"/>
        <v>57051.23624506592</v>
      </c>
      <c r="AE198" s="4">
        <f t="shared" si="85"/>
        <v>29190</v>
      </c>
      <c r="AF198">
        <f t="shared" si="86"/>
        <v>27861.23624506592</v>
      </c>
      <c r="AH198">
        <f t="shared" si="87"/>
        <v>5257.7963914575075</v>
      </c>
      <c r="AI198" s="65">
        <f t="shared" si="88"/>
        <v>-38857.796391457508</v>
      </c>
      <c r="AJ198" s="66">
        <f t="shared" si="89"/>
        <v>-14857.796391457508</v>
      </c>
      <c r="AK198" s="23">
        <f t="shared" si="90"/>
        <v>-14857.796391457508</v>
      </c>
      <c r="AL198" s="23">
        <f t="shared" si="91"/>
        <v>-20857.796391457508</v>
      </c>
      <c r="AM198" s="67">
        <f t="shared" si="92"/>
        <v>-10996.560146391588</v>
      </c>
      <c r="AN198" s="68">
        <f t="shared" si="93"/>
        <v>13003.439853608412</v>
      </c>
      <c r="AO198" s="23">
        <f t="shared" si="94"/>
        <v>13003.439853608412</v>
      </c>
      <c r="AP198" s="23">
        <f t="shared" si="95"/>
        <v>7003.4398536084118</v>
      </c>
    </row>
    <row r="199" spans="1:42">
      <c r="A199" s="61" t="s">
        <v>345</v>
      </c>
      <c r="B199" s="61" t="s">
        <v>343</v>
      </c>
      <c r="C199" s="61" t="s">
        <v>107</v>
      </c>
      <c r="D199" s="61">
        <v>2</v>
      </c>
      <c r="E199" s="61">
        <v>3000</v>
      </c>
      <c r="F199" s="62">
        <v>0.97299999999999998</v>
      </c>
      <c r="G199" s="4">
        <f t="shared" si="72"/>
        <v>35028</v>
      </c>
      <c r="H199" s="61">
        <v>620</v>
      </c>
      <c r="I199" s="61">
        <v>0.29320000000000002</v>
      </c>
      <c r="J199" s="61">
        <v>195</v>
      </c>
      <c r="K199" s="61">
        <v>752</v>
      </c>
      <c r="L199">
        <f t="shared" si="73"/>
        <v>557</v>
      </c>
      <c r="M199">
        <f t="shared" si="74"/>
        <v>425</v>
      </c>
      <c r="N199">
        <f t="shared" si="75"/>
        <v>0.71041292639138243</v>
      </c>
      <c r="O199" s="61">
        <v>0.29320000000000002</v>
      </c>
      <c r="U199" s="61">
        <v>195</v>
      </c>
      <c r="V199">
        <f t="shared" si="76"/>
        <v>696.25</v>
      </c>
      <c r="W199">
        <f t="shared" si="77"/>
        <v>125.375</v>
      </c>
      <c r="X199">
        <f t="shared" si="78"/>
        <v>-439.88501389941877</v>
      </c>
      <c r="Y199">
        <f t="shared" si="79"/>
        <v>436.85369282284563</v>
      </c>
      <c r="Z199">
        <f t="shared" si="80"/>
        <v>436.85369282284563</v>
      </c>
      <c r="AA199">
        <f t="shared" si="81"/>
        <v>0.44736616563424864</v>
      </c>
      <c r="AB199">
        <f t="shared" si="82"/>
        <v>0.49655441651705567</v>
      </c>
      <c r="AC199">
        <f t="shared" si="83"/>
        <v>79176.395148183758</v>
      </c>
      <c r="AD199" s="12">
        <f t="shared" si="84"/>
        <v>55423.476603728624</v>
      </c>
      <c r="AE199" s="4">
        <f t="shared" si="85"/>
        <v>35028</v>
      </c>
      <c r="AF199">
        <f t="shared" si="86"/>
        <v>20395.476603728624</v>
      </c>
      <c r="AH199">
        <f t="shared" si="87"/>
        <v>6041.4120676241782</v>
      </c>
      <c r="AI199" s="65">
        <f t="shared" si="88"/>
        <v>-39641.41206762418</v>
      </c>
      <c r="AJ199" s="66">
        <f t="shared" si="89"/>
        <v>-15641.412067624178</v>
      </c>
      <c r="AK199" s="23">
        <f t="shared" si="90"/>
        <v>-15641.412067624178</v>
      </c>
      <c r="AL199" s="23">
        <f t="shared" si="91"/>
        <v>-21641.41206762418</v>
      </c>
      <c r="AM199" s="67">
        <f t="shared" si="92"/>
        <v>-19245.935463895556</v>
      </c>
      <c r="AN199" s="68">
        <f t="shared" si="93"/>
        <v>4754.0645361044462</v>
      </c>
      <c r="AO199" s="23">
        <f t="shared" si="94"/>
        <v>4754.0645361044462</v>
      </c>
      <c r="AP199" s="23">
        <f t="shared" si="95"/>
        <v>-1245.9354638955556</v>
      </c>
    </row>
    <row r="200" spans="1:42">
      <c r="A200" s="61" t="s">
        <v>346</v>
      </c>
      <c r="B200" s="61" t="s">
        <v>343</v>
      </c>
      <c r="C200" s="61" t="s">
        <v>98</v>
      </c>
      <c r="D200" s="61">
        <v>1</v>
      </c>
      <c r="E200" s="61">
        <v>3000</v>
      </c>
      <c r="F200" s="62">
        <v>0.97299999999999998</v>
      </c>
      <c r="G200" s="4">
        <f t="shared" si="72"/>
        <v>35028</v>
      </c>
      <c r="H200" s="61">
        <v>235</v>
      </c>
      <c r="I200" s="61">
        <v>0.6411</v>
      </c>
      <c r="J200" s="61">
        <v>80</v>
      </c>
      <c r="K200" s="61">
        <v>469</v>
      </c>
      <c r="L200">
        <f t="shared" si="73"/>
        <v>389</v>
      </c>
      <c r="M200">
        <f t="shared" si="74"/>
        <v>155</v>
      </c>
      <c r="N200">
        <f t="shared" si="75"/>
        <v>0.41876606683804629</v>
      </c>
      <c r="O200" s="61">
        <v>0.6411</v>
      </c>
      <c r="U200" s="61">
        <v>80</v>
      </c>
      <c r="V200">
        <f t="shared" si="76"/>
        <v>486.25</v>
      </c>
      <c r="W200">
        <f t="shared" si="77"/>
        <v>31.375</v>
      </c>
      <c r="X200">
        <f t="shared" si="78"/>
        <v>-307.20874399797827</v>
      </c>
      <c r="Y200">
        <f t="shared" si="79"/>
        <v>276.99925764468031</v>
      </c>
      <c r="Z200">
        <f t="shared" si="80"/>
        <v>276.99925764468031</v>
      </c>
      <c r="AA200">
        <f t="shared" si="81"/>
        <v>0.50513986148006229</v>
      </c>
      <c r="AB200">
        <f t="shared" si="82"/>
        <v>0.45083231362467874</v>
      </c>
      <c r="AC200">
        <f t="shared" si="83"/>
        <v>45581.278911638437</v>
      </c>
      <c r="AD200" s="12">
        <f t="shared" si="84"/>
        <v>31906.895238146903</v>
      </c>
      <c r="AE200" s="4">
        <f t="shared" si="85"/>
        <v>35028</v>
      </c>
      <c r="AF200">
        <f t="shared" si="86"/>
        <v>-3121.1047618530974</v>
      </c>
      <c r="AH200">
        <f t="shared" si="87"/>
        <v>5485.1264824335913</v>
      </c>
      <c r="AI200" s="65">
        <f t="shared" si="88"/>
        <v>-39085.126482433589</v>
      </c>
      <c r="AJ200" s="66">
        <f t="shared" si="89"/>
        <v>-15085.126482433592</v>
      </c>
      <c r="AK200" s="23">
        <f t="shared" si="90"/>
        <v>-15085.126482433592</v>
      </c>
      <c r="AL200" s="23">
        <f t="shared" si="91"/>
        <v>-21085.126482433592</v>
      </c>
      <c r="AM200" s="67">
        <f t="shared" si="92"/>
        <v>-42206.231244286682</v>
      </c>
      <c r="AN200" s="68">
        <f t="shared" si="93"/>
        <v>-18206.23124428669</v>
      </c>
      <c r="AO200" s="23">
        <f t="shared" si="94"/>
        <v>-18206.23124428669</v>
      </c>
      <c r="AP200" s="23">
        <f t="shared" si="95"/>
        <v>-24206.23124428669</v>
      </c>
    </row>
    <row r="201" spans="1:42">
      <c r="A201" s="61" t="s">
        <v>347</v>
      </c>
      <c r="B201" s="61" t="s">
        <v>348</v>
      </c>
      <c r="C201" s="61" t="s">
        <v>98</v>
      </c>
      <c r="D201" s="61">
        <v>2</v>
      </c>
      <c r="E201" s="61">
        <v>3900</v>
      </c>
      <c r="F201" s="62">
        <v>0.97299999999999998</v>
      </c>
      <c r="G201" s="4">
        <f t="shared" si="72"/>
        <v>45536.4</v>
      </c>
      <c r="H201" s="61">
        <v>284</v>
      </c>
      <c r="I201" s="61">
        <v>0.50409999999999999</v>
      </c>
      <c r="J201" s="61">
        <v>116</v>
      </c>
      <c r="K201" s="61">
        <v>361</v>
      </c>
      <c r="L201">
        <f t="shared" si="73"/>
        <v>245</v>
      </c>
      <c r="M201">
        <f t="shared" si="74"/>
        <v>168</v>
      </c>
      <c r="N201">
        <f t="shared" si="75"/>
        <v>0.64857142857142858</v>
      </c>
      <c r="O201" s="61">
        <v>0.50409999999999999</v>
      </c>
      <c r="U201" s="61">
        <v>116</v>
      </c>
      <c r="V201">
        <f t="shared" si="76"/>
        <v>306.25</v>
      </c>
      <c r="W201">
        <f t="shared" si="77"/>
        <v>85.375</v>
      </c>
      <c r="X201">
        <f t="shared" si="78"/>
        <v>-193.4862269396007</v>
      </c>
      <c r="Y201">
        <f t="shared" si="79"/>
        <v>207.26688463482438</v>
      </c>
      <c r="Z201">
        <f t="shared" si="80"/>
        <v>207.26688463482438</v>
      </c>
      <c r="AA201">
        <f t="shared" si="81"/>
        <v>0.39801431717493674</v>
      </c>
      <c r="AB201">
        <f t="shared" si="82"/>
        <v>0.53561146938775517</v>
      </c>
      <c r="AC201">
        <f t="shared" si="83"/>
        <v>40520.300031658429</v>
      </c>
      <c r="AD201" s="12">
        <f t="shared" si="84"/>
        <v>28364.2100221609</v>
      </c>
      <c r="AE201" s="4">
        <f t="shared" si="85"/>
        <v>45536.4</v>
      </c>
      <c r="AF201">
        <f t="shared" si="86"/>
        <v>-17172.189977839102</v>
      </c>
      <c r="AH201">
        <f t="shared" si="87"/>
        <v>6516.6062108843544</v>
      </c>
      <c r="AI201" s="65">
        <f t="shared" si="88"/>
        <v>-40116.606210884354</v>
      </c>
      <c r="AJ201" s="66">
        <f t="shared" si="89"/>
        <v>-16116.606210884354</v>
      </c>
      <c r="AK201" s="23">
        <f t="shared" si="90"/>
        <v>-16116.606210884354</v>
      </c>
      <c r="AL201" s="23">
        <f t="shared" si="91"/>
        <v>-22116.606210884354</v>
      </c>
      <c r="AM201" s="67">
        <f t="shared" si="92"/>
        <v>-57288.796188723456</v>
      </c>
      <c r="AN201" s="68">
        <f t="shared" si="93"/>
        <v>-33288.796188723456</v>
      </c>
      <c r="AO201" s="23">
        <f t="shared" si="94"/>
        <v>-33288.796188723456</v>
      </c>
      <c r="AP201" s="23">
        <f t="shared" si="95"/>
        <v>-39288.796188723456</v>
      </c>
    </row>
    <row r="202" spans="1:42">
      <c r="A202" s="61" t="s">
        <v>349</v>
      </c>
      <c r="B202" s="61" t="s">
        <v>348</v>
      </c>
      <c r="C202" s="61" t="s">
        <v>107</v>
      </c>
      <c r="D202" s="61">
        <v>1</v>
      </c>
      <c r="E202" s="61">
        <v>2800</v>
      </c>
      <c r="F202" s="62">
        <v>0.97299999999999998</v>
      </c>
      <c r="G202" s="4">
        <f t="shared" si="72"/>
        <v>32692.799999999999</v>
      </c>
      <c r="H202" s="61">
        <v>355</v>
      </c>
      <c r="I202" s="61">
        <v>0.4027</v>
      </c>
      <c r="J202" s="61">
        <v>102</v>
      </c>
      <c r="K202" s="61">
        <v>799</v>
      </c>
      <c r="L202">
        <f t="shared" si="73"/>
        <v>697</v>
      </c>
      <c r="M202">
        <f t="shared" si="74"/>
        <v>253</v>
      </c>
      <c r="N202">
        <f t="shared" si="75"/>
        <v>0.39038737446197991</v>
      </c>
      <c r="O202" s="61">
        <v>0.4027</v>
      </c>
      <c r="U202" s="61">
        <v>102</v>
      </c>
      <c r="V202">
        <f t="shared" si="76"/>
        <v>871.25</v>
      </c>
      <c r="W202">
        <f t="shared" si="77"/>
        <v>14.875</v>
      </c>
      <c r="X202">
        <f t="shared" si="78"/>
        <v>-550.44857215061916</v>
      </c>
      <c r="Y202">
        <f t="shared" si="79"/>
        <v>475.64905547131667</v>
      </c>
      <c r="Z202">
        <f t="shared" si="80"/>
        <v>475.64905547131667</v>
      </c>
      <c r="AA202">
        <f t="shared" si="81"/>
        <v>0.52886548691112389</v>
      </c>
      <c r="AB202">
        <f t="shared" si="82"/>
        <v>0.4320558536585366</v>
      </c>
      <c r="AC202">
        <f t="shared" si="83"/>
        <v>75010.039926790763</v>
      </c>
      <c r="AD202" s="12">
        <f t="shared" si="84"/>
        <v>52507.02794875353</v>
      </c>
      <c r="AE202" s="4">
        <f t="shared" si="85"/>
        <v>32692.799999999999</v>
      </c>
      <c r="AF202">
        <f t="shared" si="86"/>
        <v>19814.227948753531</v>
      </c>
      <c r="AH202">
        <f t="shared" si="87"/>
        <v>5256.6795528455286</v>
      </c>
      <c r="AI202" s="65">
        <f t="shared" si="88"/>
        <v>-38856.679552845526</v>
      </c>
      <c r="AJ202" s="66">
        <f t="shared" si="89"/>
        <v>-14856.67955284553</v>
      </c>
      <c r="AK202" s="23">
        <f t="shared" si="90"/>
        <v>-14856.67955284553</v>
      </c>
      <c r="AL202" s="23">
        <f t="shared" si="91"/>
        <v>-20856.67955284553</v>
      </c>
      <c r="AM202" s="67">
        <f t="shared" si="92"/>
        <v>-19042.451604091995</v>
      </c>
      <c r="AN202" s="68">
        <f t="shared" si="93"/>
        <v>4957.5483959080011</v>
      </c>
      <c r="AO202" s="23">
        <f t="shared" si="94"/>
        <v>4957.5483959080011</v>
      </c>
      <c r="AP202" s="23">
        <f t="shared" si="95"/>
        <v>-1042.4516040919989</v>
      </c>
    </row>
    <row r="203" spans="1:42">
      <c r="A203" s="61" t="s">
        <v>350</v>
      </c>
      <c r="B203" s="61" t="s">
        <v>348</v>
      </c>
      <c r="C203" s="61" t="s">
        <v>107</v>
      </c>
      <c r="D203" s="61">
        <v>2</v>
      </c>
      <c r="E203" s="61">
        <v>3500</v>
      </c>
      <c r="F203" s="62">
        <v>0.97299999999999998</v>
      </c>
      <c r="G203" s="4">
        <f t="shared" si="72"/>
        <v>40866</v>
      </c>
      <c r="H203" s="61">
        <v>436</v>
      </c>
      <c r="I203" s="61">
        <v>0.50680000000000003</v>
      </c>
      <c r="J203" s="61">
        <v>188</v>
      </c>
      <c r="K203" s="61">
        <v>724</v>
      </c>
      <c r="L203">
        <f t="shared" si="73"/>
        <v>536</v>
      </c>
      <c r="M203">
        <f t="shared" si="74"/>
        <v>248</v>
      </c>
      <c r="N203">
        <f t="shared" si="75"/>
        <v>0.47014925373134331</v>
      </c>
      <c r="O203" s="61">
        <v>0.50680000000000003</v>
      </c>
      <c r="U203" s="61">
        <v>188</v>
      </c>
      <c r="V203">
        <f t="shared" si="76"/>
        <v>670</v>
      </c>
      <c r="W203">
        <f t="shared" si="77"/>
        <v>121</v>
      </c>
      <c r="X203">
        <f t="shared" si="78"/>
        <v>-423.30048016173868</v>
      </c>
      <c r="Y203">
        <f t="shared" si="79"/>
        <v>420.55938842557492</v>
      </c>
      <c r="Z203">
        <f t="shared" si="80"/>
        <v>420.55938842557492</v>
      </c>
      <c r="AA203">
        <f t="shared" si="81"/>
        <v>0.44710356481429092</v>
      </c>
      <c r="AB203">
        <f t="shared" si="82"/>
        <v>0.4967622388059702</v>
      </c>
      <c r="AC203">
        <f t="shared" si="83"/>
        <v>76255.078520982745</v>
      </c>
      <c r="AD203" s="12">
        <f t="shared" si="84"/>
        <v>53378.554964687915</v>
      </c>
      <c r="AE203" s="4">
        <f t="shared" si="85"/>
        <v>40866</v>
      </c>
      <c r="AF203">
        <f t="shared" si="86"/>
        <v>12512.554964687915</v>
      </c>
      <c r="AH203">
        <f t="shared" si="87"/>
        <v>6043.9405721393041</v>
      </c>
      <c r="AI203" s="65">
        <f t="shared" si="88"/>
        <v>-39643.940572139305</v>
      </c>
      <c r="AJ203" s="66">
        <f t="shared" si="89"/>
        <v>-15643.940572139305</v>
      </c>
      <c r="AK203" s="23">
        <f t="shared" si="90"/>
        <v>-15643.940572139305</v>
      </c>
      <c r="AL203" s="23">
        <f t="shared" si="91"/>
        <v>-21643.940572139305</v>
      </c>
      <c r="AM203" s="67">
        <f t="shared" si="92"/>
        <v>-27131.38560745139</v>
      </c>
      <c r="AN203" s="68">
        <f t="shared" si="93"/>
        <v>-3131.3856074513897</v>
      </c>
      <c r="AO203" s="23">
        <f t="shared" si="94"/>
        <v>-3131.3856074513897</v>
      </c>
      <c r="AP203" s="23">
        <f t="shared" si="95"/>
        <v>-9131.3856074513897</v>
      </c>
    </row>
    <row r="204" spans="1:42">
      <c r="A204" s="61" t="s">
        <v>351</v>
      </c>
      <c r="B204" s="61" t="s">
        <v>338</v>
      </c>
      <c r="C204" s="61" t="s">
        <v>107</v>
      </c>
      <c r="D204" s="61">
        <v>1</v>
      </c>
      <c r="E204" s="61">
        <v>900</v>
      </c>
      <c r="F204" s="62">
        <v>0.97299999999999998</v>
      </c>
      <c r="G204" s="4">
        <f t="shared" si="72"/>
        <v>10508.4</v>
      </c>
      <c r="H204" s="61">
        <v>141</v>
      </c>
      <c r="I204" s="61">
        <v>0.54790000000000005</v>
      </c>
      <c r="J204" s="61">
        <v>116</v>
      </c>
      <c r="K204" s="61">
        <v>296</v>
      </c>
      <c r="L204">
        <f t="shared" si="73"/>
        <v>180</v>
      </c>
      <c r="M204">
        <f t="shared" si="74"/>
        <v>25</v>
      </c>
      <c r="N204">
        <f t="shared" si="75"/>
        <v>0.21111111111111114</v>
      </c>
      <c r="O204" s="61">
        <v>0.54790000000000005</v>
      </c>
      <c r="U204" s="61">
        <v>116</v>
      </c>
      <c r="V204">
        <f t="shared" si="76"/>
        <v>225</v>
      </c>
      <c r="W204">
        <f t="shared" si="77"/>
        <v>93.5</v>
      </c>
      <c r="X204">
        <f t="shared" si="78"/>
        <v>-142.15314632297196</v>
      </c>
      <c r="Y204">
        <f t="shared" si="79"/>
        <v>167.66546626231997</v>
      </c>
      <c r="Z204">
        <f t="shared" si="80"/>
        <v>167.66546626231997</v>
      </c>
      <c r="AA204">
        <f t="shared" si="81"/>
        <v>0.32962429449919983</v>
      </c>
      <c r="AB204">
        <f t="shared" si="82"/>
        <v>0.58973533333333328</v>
      </c>
      <c r="AC204">
        <f t="shared" si="83"/>
        <v>36090.561116664772</v>
      </c>
      <c r="AD204" s="12">
        <f t="shared" si="84"/>
        <v>25263.392781665338</v>
      </c>
      <c r="AE204" s="4">
        <f t="shared" si="85"/>
        <v>10508.4</v>
      </c>
      <c r="AF204">
        <f t="shared" si="86"/>
        <v>14754.992781665338</v>
      </c>
      <c r="AH204">
        <f t="shared" si="87"/>
        <v>7175.1132222222222</v>
      </c>
      <c r="AI204" s="65">
        <f t="shared" si="88"/>
        <v>-40775.113222222222</v>
      </c>
      <c r="AJ204" s="66">
        <f t="shared" si="89"/>
        <v>-16775.113222222222</v>
      </c>
      <c r="AK204" s="23">
        <f t="shared" si="90"/>
        <v>-16775.113222222222</v>
      </c>
      <c r="AL204" s="23">
        <f t="shared" si="91"/>
        <v>-22775.113222222222</v>
      </c>
      <c r="AM204" s="67">
        <f t="shared" si="92"/>
        <v>-26020.120440556886</v>
      </c>
      <c r="AN204" s="68">
        <f t="shared" si="93"/>
        <v>-2020.1204405568842</v>
      </c>
      <c r="AO204" s="23">
        <f t="shared" si="94"/>
        <v>-2020.1204405568842</v>
      </c>
      <c r="AP204" s="23">
        <f t="shared" si="95"/>
        <v>-8020.1204405568842</v>
      </c>
    </row>
    <row r="205" spans="1:42">
      <c r="A205" s="61" t="s">
        <v>352</v>
      </c>
      <c r="B205" s="61" t="s">
        <v>348</v>
      </c>
      <c r="C205" s="61" t="s">
        <v>98</v>
      </c>
      <c r="D205" s="61">
        <v>1</v>
      </c>
      <c r="E205" s="61">
        <v>2600</v>
      </c>
      <c r="F205" s="62">
        <v>0.97299999999999998</v>
      </c>
      <c r="G205" s="4">
        <f t="shared" si="72"/>
        <v>30357.599999999999</v>
      </c>
      <c r="H205" s="61">
        <v>250</v>
      </c>
      <c r="I205" s="61">
        <v>0.36990000000000001</v>
      </c>
      <c r="J205" s="61">
        <v>69</v>
      </c>
      <c r="K205" s="61">
        <v>406</v>
      </c>
      <c r="L205">
        <f t="shared" si="73"/>
        <v>337</v>
      </c>
      <c r="M205">
        <f t="shared" si="74"/>
        <v>181</v>
      </c>
      <c r="N205">
        <f t="shared" si="75"/>
        <v>0.52967359050445106</v>
      </c>
      <c r="O205" s="61">
        <v>0.36990000000000001</v>
      </c>
      <c r="U205" s="61">
        <v>69</v>
      </c>
      <c r="V205">
        <f t="shared" si="76"/>
        <v>421.25</v>
      </c>
      <c r="W205">
        <f t="shared" si="77"/>
        <v>26.875</v>
      </c>
      <c r="X205">
        <f t="shared" si="78"/>
        <v>-266.14227950467529</v>
      </c>
      <c r="Y205">
        <f t="shared" si="79"/>
        <v>239.81812294667682</v>
      </c>
      <c r="Z205">
        <f t="shared" si="80"/>
        <v>239.81812294667682</v>
      </c>
      <c r="AA205">
        <f t="shared" si="81"/>
        <v>0.50550296248469273</v>
      </c>
      <c r="AB205">
        <f t="shared" si="82"/>
        <v>0.45054495548961421</v>
      </c>
      <c r="AC205">
        <f t="shared" si="83"/>
        <v>39437.828617943873</v>
      </c>
      <c r="AD205" s="12">
        <f t="shared" si="84"/>
        <v>27606.48003256071</v>
      </c>
      <c r="AE205" s="4">
        <f t="shared" si="85"/>
        <v>30357.599999999999</v>
      </c>
      <c r="AF205">
        <f t="shared" si="86"/>
        <v>-2751.1199674392883</v>
      </c>
      <c r="AH205">
        <f t="shared" si="87"/>
        <v>5481.6302917903067</v>
      </c>
      <c r="AI205" s="65">
        <f t="shared" si="88"/>
        <v>-39081.630291790309</v>
      </c>
      <c r="AJ205" s="66">
        <f t="shared" si="89"/>
        <v>-15081.630291790307</v>
      </c>
      <c r="AK205" s="23">
        <f t="shared" si="90"/>
        <v>-15081.630291790307</v>
      </c>
      <c r="AL205" s="23">
        <f t="shared" si="91"/>
        <v>-21081.630291790309</v>
      </c>
      <c r="AM205" s="67">
        <f t="shared" si="92"/>
        <v>-41832.750259229593</v>
      </c>
      <c r="AN205" s="68">
        <f t="shared" si="93"/>
        <v>-17832.750259229593</v>
      </c>
      <c r="AO205" s="23">
        <f t="shared" si="94"/>
        <v>-17832.750259229593</v>
      </c>
      <c r="AP205" s="23">
        <f t="shared" si="95"/>
        <v>-23832.750259229597</v>
      </c>
    </row>
    <row r="206" spans="1:42">
      <c r="A206" s="61" t="s">
        <v>353</v>
      </c>
      <c r="B206" s="61" t="s">
        <v>354</v>
      </c>
      <c r="C206" s="61" t="s">
        <v>98</v>
      </c>
      <c r="D206" s="61">
        <v>2</v>
      </c>
      <c r="E206" s="61">
        <v>2695</v>
      </c>
      <c r="F206" s="62">
        <v>0.97299999999999998</v>
      </c>
      <c r="G206" s="4">
        <f t="shared" si="72"/>
        <v>31466.82</v>
      </c>
      <c r="H206" s="61">
        <v>443</v>
      </c>
      <c r="I206" s="61">
        <v>0.2356</v>
      </c>
      <c r="J206" s="61">
        <v>265</v>
      </c>
      <c r="K206" s="61">
        <v>534</v>
      </c>
      <c r="L206">
        <f t="shared" si="73"/>
        <v>269</v>
      </c>
      <c r="M206">
        <f t="shared" si="74"/>
        <v>178</v>
      </c>
      <c r="N206">
        <f t="shared" si="75"/>
        <v>0.62936802973977701</v>
      </c>
      <c r="O206" s="61">
        <v>0.2356</v>
      </c>
      <c r="U206" s="61">
        <v>265</v>
      </c>
      <c r="V206">
        <f t="shared" si="76"/>
        <v>336.25</v>
      </c>
      <c r="W206">
        <f t="shared" si="77"/>
        <v>231.375</v>
      </c>
      <c r="X206">
        <f t="shared" si="78"/>
        <v>-212.43997978266364</v>
      </c>
      <c r="Y206">
        <f t="shared" si="79"/>
        <v>296.38894680313371</v>
      </c>
      <c r="Z206">
        <f t="shared" si="80"/>
        <v>296.38894680313371</v>
      </c>
      <c r="AA206">
        <f t="shared" si="81"/>
        <v>0.19335002766731213</v>
      </c>
      <c r="AB206">
        <f t="shared" si="82"/>
        <v>0.69758278810408925</v>
      </c>
      <c r="AC206">
        <f t="shared" si="83"/>
        <v>75465.877174070076</v>
      </c>
      <c r="AD206" s="12">
        <f t="shared" si="84"/>
        <v>52826.114021849047</v>
      </c>
      <c r="AE206" s="4">
        <f t="shared" si="85"/>
        <v>31466.82</v>
      </c>
      <c r="AF206">
        <f t="shared" si="86"/>
        <v>21359.294021849048</v>
      </c>
      <c r="AH206">
        <f t="shared" si="87"/>
        <v>8487.2572552664187</v>
      </c>
      <c r="AI206" s="65">
        <f t="shared" si="88"/>
        <v>-42087.257255266421</v>
      </c>
      <c r="AJ206" s="66">
        <f t="shared" si="89"/>
        <v>-18087.257255266421</v>
      </c>
      <c r="AK206" s="23">
        <f t="shared" si="90"/>
        <v>-18087.257255266421</v>
      </c>
      <c r="AL206" s="23">
        <f t="shared" si="91"/>
        <v>-24087.257255266421</v>
      </c>
      <c r="AM206" s="67">
        <f t="shared" si="92"/>
        <v>-20727.963233417373</v>
      </c>
      <c r="AN206" s="68">
        <f t="shared" si="93"/>
        <v>3272.036766582627</v>
      </c>
      <c r="AO206" s="23">
        <f t="shared" si="94"/>
        <v>3272.036766582627</v>
      </c>
      <c r="AP206" s="23">
        <f t="shared" si="95"/>
        <v>-2727.963233417373</v>
      </c>
    </row>
    <row r="207" spans="1:42">
      <c r="A207" s="61" t="s">
        <v>355</v>
      </c>
      <c r="B207" s="61" t="s">
        <v>354</v>
      </c>
      <c r="C207" s="61" t="s">
        <v>107</v>
      </c>
      <c r="D207" s="61">
        <v>1</v>
      </c>
      <c r="E207" s="61">
        <v>3000</v>
      </c>
      <c r="F207" s="62">
        <v>0.97299999999999998</v>
      </c>
      <c r="G207" s="4">
        <f t="shared" si="72"/>
        <v>35028</v>
      </c>
      <c r="H207" s="61">
        <v>343</v>
      </c>
      <c r="I207" s="61">
        <v>0.58079999999999998</v>
      </c>
      <c r="J207" s="61">
        <v>158</v>
      </c>
      <c r="K207" s="61">
        <v>706</v>
      </c>
      <c r="L207">
        <f t="shared" si="73"/>
        <v>548</v>
      </c>
      <c r="M207">
        <f t="shared" si="74"/>
        <v>185</v>
      </c>
      <c r="N207">
        <f t="shared" si="75"/>
        <v>0.37007299270072991</v>
      </c>
      <c r="O207" s="61">
        <v>0.58079999999999998</v>
      </c>
      <c r="U207" s="61">
        <v>158</v>
      </c>
      <c r="V207">
        <f t="shared" si="76"/>
        <v>685</v>
      </c>
      <c r="W207">
        <f t="shared" si="77"/>
        <v>89.5</v>
      </c>
      <c r="X207">
        <f t="shared" si="78"/>
        <v>-432.77735658327015</v>
      </c>
      <c r="Y207">
        <f t="shared" si="79"/>
        <v>412.87041950972957</v>
      </c>
      <c r="Z207">
        <f t="shared" si="80"/>
        <v>412.87041950972957</v>
      </c>
      <c r="AA207">
        <f t="shared" si="81"/>
        <v>0.47207360512369279</v>
      </c>
      <c r="AB207">
        <f t="shared" si="82"/>
        <v>0.47700094890510958</v>
      </c>
      <c r="AC207">
        <f t="shared" si="83"/>
        <v>71882.947386561966</v>
      </c>
      <c r="AD207" s="12">
        <f t="shared" si="84"/>
        <v>50318.06317059337</v>
      </c>
      <c r="AE207" s="4">
        <f t="shared" si="85"/>
        <v>35028</v>
      </c>
      <c r="AF207">
        <f t="shared" si="86"/>
        <v>15290.06317059337</v>
      </c>
      <c r="AH207">
        <f t="shared" si="87"/>
        <v>5803.5115450121666</v>
      </c>
      <c r="AI207" s="65">
        <f t="shared" si="88"/>
        <v>-39403.511545012167</v>
      </c>
      <c r="AJ207" s="66">
        <f t="shared" si="89"/>
        <v>-15403.511545012167</v>
      </c>
      <c r="AK207" s="23">
        <f t="shared" si="90"/>
        <v>-15403.511545012167</v>
      </c>
      <c r="AL207" s="23">
        <f t="shared" si="91"/>
        <v>-21403.511545012167</v>
      </c>
      <c r="AM207" s="67">
        <f t="shared" si="92"/>
        <v>-24113.448374418796</v>
      </c>
      <c r="AN207" s="68">
        <f t="shared" si="93"/>
        <v>-113.44837441879645</v>
      </c>
      <c r="AO207" s="23">
        <f t="shared" si="94"/>
        <v>-113.44837441879645</v>
      </c>
      <c r="AP207" s="23">
        <f t="shared" si="95"/>
        <v>-6113.4483744187964</v>
      </c>
    </row>
    <row r="208" spans="1:42">
      <c r="A208" s="61" t="s">
        <v>356</v>
      </c>
      <c r="B208" s="61" t="s">
        <v>354</v>
      </c>
      <c r="C208" s="61" t="s">
        <v>107</v>
      </c>
      <c r="D208" s="61">
        <v>2</v>
      </c>
      <c r="E208" s="61">
        <v>4000</v>
      </c>
      <c r="F208" s="62">
        <v>0.97299999999999998</v>
      </c>
      <c r="G208" s="4">
        <f t="shared" si="72"/>
        <v>46704</v>
      </c>
      <c r="H208" s="61">
        <v>739</v>
      </c>
      <c r="I208" s="61">
        <v>1.9199999999999998E-2</v>
      </c>
      <c r="J208" s="61">
        <v>306</v>
      </c>
      <c r="K208" s="61">
        <v>781</v>
      </c>
      <c r="L208">
        <f t="shared" si="73"/>
        <v>475</v>
      </c>
      <c r="M208">
        <f t="shared" si="74"/>
        <v>433</v>
      </c>
      <c r="N208">
        <f t="shared" si="75"/>
        <v>0.82926315789473681</v>
      </c>
      <c r="O208" s="61">
        <v>1.9199999999999998E-2</v>
      </c>
      <c r="U208" s="61">
        <v>306</v>
      </c>
      <c r="V208">
        <f t="shared" si="76"/>
        <v>593.75</v>
      </c>
      <c r="W208">
        <f t="shared" si="77"/>
        <v>246.625</v>
      </c>
      <c r="X208">
        <f t="shared" si="78"/>
        <v>-375.12635835228707</v>
      </c>
      <c r="Y208">
        <f t="shared" si="79"/>
        <v>442.3949804144554</v>
      </c>
      <c r="Z208">
        <f t="shared" si="80"/>
        <v>442.3949804144554</v>
      </c>
      <c r="AA208">
        <f t="shared" si="81"/>
        <v>0.32971786175066176</v>
      </c>
      <c r="AB208">
        <f t="shared" si="82"/>
        <v>0.58966128421052633</v>
      </c>
      <c r="AC208">
        <f t="shared" si="83"/>
        <v>95215.065182009625</v>
      </c>
      <c r="AD208" s="12">
        <f t="shared" si="84"/>
        <v>66650.54562740674</v>
      </c>
      <c r="AE208" s="4">
        <f t="shared" si="85"/>
        <v>46704</v>
      </c>
      <c r="AF208">
        <f t="shared" si="86"/>
        <v>19946.54562740674</v>
      </c>
      <c r="AH208">
        <f t="shared" si="87"/>
        <v>7174.2122912280702</v>
      </c>
      <c r="AI208" s="65">
        <f t="shared" si="88"/>
        <v>-40774.212291228068</v>
      </c>
      <c r="AJ208" s="66">
        <f t="shared" si="89"/>
        <v>-16774.212291228068</v>
      </c>
      <c r="AK208" s="23">
        <f t="shared" si="90"/>
        <v>-16774.212291228068</v>
      </c>
      <c r="AL208" s="23">
        <f t="shared" si="91"/>
        <v>-22774.212291228068</v>
      </c>
      <c r="AM208" s="67">
        <f t="shared" si="92"/>
        <v>-20827.666663821328</v>
      </c>
      <c r="AN208" s="68">
        <f t="shared" si="93"/>
        <v>3172.3333361786717</v>
      </c>
      <c r="AO208" s="23">
        <f t="shared" si="94"/>
        <v>3172.3333361786717</v>
      </c>
      <c r="AP208" s="23">
        <f t="shared" si="95"/>
        <v>-2827.6666638213283</v>
      </c>
    </row>
    <row r="209" spans="1:42">
      <c r="A209" s="61" t="s">
        <v>357</v>
      </c>
      <c r="B209" s="61" t="s">
        <v>354</v>
      </c>
      <c r="C209" s="61" t="s">
        <v>98</v>
      </c>
      <c r="D209" s="61">
        <v>1</v>
      </c>
      <c r="E209" s="61">
        <v>2295</v>
      </c>
      <c r="F209" s="62">
        <v>0.97299999999999998</v>
      </c>
      <c r="G209" s="4">
        <f t="shared" si="72"/>
        <v>26796.42</v>
      </c>
      <c r="H209" s="61">
        <v>270</v>
      </c>
      <c r="I209" s="61">
        <v>0.46850000000000003</v>
      </c>
      <c r="J209" s="61">
        <v>100</v>
      </c>
      <c r="K209" s="61">
        <v>469</v>
      </c>
      <c r="L209">
        <f t="shared" si="73"/>
        <v>369</v>
      </c>
      <c r="M209">
        <f t="shared" si="74"/>
        <v>170</v>
      </c>
      <c r="N209">
        <f t="shared" si="75"/>
        <v>0.46856368563685635</v>
      </c>
      <c r="O209" s="61">
        <v>0.46850000000000003</v>
      </c>
      <c r="U209" s="61">
        <v>100</v>
      </c>
      <c r="V209">
        <f t="shared" si="76"/>
        <v>461.25</v>
      </c>
      <c r="W209">
        <f t="shared" si="77"/>
        <v>53.875</v>
      </c>
      <c r="X209">
        <f t="shared" si="78"/>
        <v>-291.41394996209249</v>
      </c>
      <c r="Y209">
        <f t="shared" si="79"/>
        <v>274.81420583775588</v>
      </c>
      <c r="Z209">
        <f t="shared" si="80"/>
        <v>274.81420583775588</v>
      </c>
      <c r="AA209">
        <f t="shared" si="81"/>
        <v>0.47900098826613741</v>
      </c>
      <c r="AB209">
        <f t="shared" si="82"/>
        <v>0.47151861788617888</v>
      </c>
      <c r="AC209">
        <f t="shared" si="83"/>
        <v>47296.705296918881</v>
      </c>
      <c r="AD209" s="12">
        <f t="shared" si="84"/>
        <v>33107.693707843217</v>
      </c>
      <c r="AE209" s="4">
        <f t="shared" si="85"/>
        <v>26796.42</v>
      </c>
      <c r="AF209">
        <f t="shared" si="86"/>
        <v>6311.2737078432183</v>
      </c>
      <c r="AH209">
        <f t="shared" si="87"/>
        <v>5736.8098509485098</v>
      </c>
      <c r="AI209" s="65">
        <f t="shared" si="88"/>
        <v>-39336.809850948513</v>
      </c>
      <c r="AJ209" s="66">
        <f t="shared" si="89"/>
        <v>-15336.80985094851</v>
      </c>
      <c r="AK209" s="23">
        <f t="shared" si="90"/>
        <v>-15336.80985094851</v>
      </c>
      <c r="AL209" s="23">
        <f t="shared" si="91"/>
        <v>-21336.80985094851</v>
      </c>
      <c r="AM209" s="67">
        <f t="shared" si="92"/>
        <v>-33025.536143105295</v>
      </c>
      <c r="AN209" s="68">
        <f t="shared" si="93"/>
        <v>-9025.5361431052916</v>
      </c>
      <c r="AO209" s="23">
        <f t="shared" si="94"/>
        <v>-9025.5361431052916</v>
      </c>
      <c r="AP209" s="23">
        <f t="shared" si="95"/>
        <v>-15025.536143105292</v>
      </c>
    </row>
    <row r="210" spans="1:42">
      <c r="A210" s="61" t="s">
        <v>358</v>
      </c>
      <c r="B210" s="61" t="s">
        <v>359</v>
      </c>
      <c r="C210" s="61" t="s">
        <v>98</v>
      </c>
      <c r="D210" s="61">
        <v>2</v>
      </c>
      <c r="E210" s="61">
        <v>3000</v>
      </c>
      <c r="F210" s="62">
        <v>0.97299999999999998</v>
      </c>
      <c r="G210" s="4">
        <f t="shared" si="72"/>
        <v>35028</v>
      </c>
      <c r="H210" s="61">
        <v>424</v>
      </c>
      <c r="I210" s="61">
        <v>0.34250000000000003</v>
      </c>
      <c r="J210" s="61">
        <v>270</v>
      </c>
      <c r="K210" s="61">
        <v>543</v>
      </c>
      <c r="L210">
        <f t="shared" si="73"/>
        <v>273</v>
      </c>
      <c r="M210">
        <f t="shared" si="74"/>
        <v>154</v>
      </c>
      <c r="N210">
        <f t="shared" si="75"/>
        <v>0.55128205128205132</v>
      </c>
      <c r="O210" s="61">
        <v>0.34250000000000003</v>
      </c>
      <c r="U210" s="61">
        <v>270</v>
      </c>
      <c r="V210">
        <f t="shared" si="76"/>
        <v>341.25</v>
      </c>
      <c r="W210">
        <f t="shared" si="77"/>
        <v>235.875</v>
      </c>
      <c r="X210">
        <f t="shared" si="78"/>
        <v>-215.5989385898408</v>
      </c>
      <c r="Y210">
        <f t="shared" si="79"/>
        <v>301.32595716451863</v>
      </c>
      <c r="Z210">
        <f t="shared" si="80"/>
        <v>301.32595716451863</v>
      </c>
      <c r="AA210">
        <f t="shared" si="81"/>
        <v>0.19179767667258205</v>
      </c>
      <c r="AB210">
        <f t="shared" si="82"/>
        <v>0.69881131868131863</v>
      </c>
      <c r="AC210">
        <f t="shared" si="83"/>
        <v>76858.046159852442</v>
      </c>
      <c r="AD210" s="12">
        <f t="shared" si="84"/>
        <v>53800.632311896705</v>
      </c>
      <c r="AE210" s="4">
        <f t="shared" si="85"/>
        <v>35028</v>
      </c>
      <c r="AF210">
        <f t="shared" si="86"/>
        <v>18772.632311896705</v>
      </c>
      <c r="AH210">
        <f t="shared" si="87"/>
        <v>8502.2043772893776</v>
      </c>
      <c r="AI210" s="65">
        <f t="shared" si="88"/>
        <v>-42102.204377289381</v>
      </c>
      <c r="AJ210" s="66">
        <f t="shared" si="89"/>
        <v>-18102.204377289378</v>
      </c>
      <c r="AK210" s="23">
        <f t="shared" si="90"/>
        <v>-18102.204377289378</v>
      </c>
      <c r="AL210" s="23">
        <f t="shared" si="91"/>
        <v>-24102.204377289378</v>
      </c>
      <c r="AM210" s="67">
        <f t="shared" si="92"/>
        <v>-23329.572065392676</v>
      </c>
      <c r="AN210" s="68">
        <f t="shared" si="93"/>
        <v>670.42793460732719</v>
      </c>
      <c r="AO210" s="23">
        <f t="shared" si="94"/>
        <v>670.42793460732719</v>
      </c>
      <c r="AP210" s="23">
        <f t="shared" si="95"/>
        <v>-5329.5720653926728</v>
      </c>
    </row>
    <row r="211" spans="1:42">
      <c r="A211" s="61" t="s">
        <v>360</v>
      </c>
      <c r="B211" s="61" t="s">
        <v>359</v>
      </c>
      <c r="C211" s="61" t="s">
        <v>107</v>
      </c>
      <c r="D211" s="61">
        <v>1</v>
      </c>
      <c r="E211" s="61">
        <v>3300</v>
      </c>
      <c r="F211" s="62">
        <v>0.97299999999999998</v>
      </c>
      <c r="G211" s="4">
        <f t="shared" si="72"/>
        <v>38530.799999999996</v>
      </c>
      <c r="H211" s="61">
        <v>980</v>
      </c>
      <c r="I211" s="61">
        <v>0.2712</v>
      </c>
      <c r="J211" s="61">
        <v>283</v>
      </c>
      <c r="K211" s="61">
        <v>1261</v>
      </c>
      <c r="L211">
        <f t="shared" si="73"/>
        <v>978</v>
      </c>
      <c r="M211">
        <f t="shared" si="74"/>
        <v>697</v>
      </c>
      <c r="N211">
        <f t="shared" si="75"/>
        <v>0.67014314928425356</v>
      </c>
      <c r="O211" s="61">
        <v>0.2712</v>
      </c>
      <c r="U211" s="61">
        <v>283</v>
      </c>
      <c r="V211">
        <f t="shared" si="76"/>
        <v>1222.5</v>
      </c>
      <c r="W211">
        <f t="shared" si="77"/>
        <v>160.75</v>
      </c>
      <c r="X211">
        <f t="shared" si="78"/>
        <v>-772.3654283548143</v>
      </c>
      <c r="Y211">
        <f t="shared" si="79"/>
        <v>737.34903335860508</v>
      </c>
      <c r="Z211">
        <f t="shared" si="80"/>
        <v>737.34903335860508</v>
      </c>
      <c r="AA211">
        <f t="shared" si="81"/>
        <v>0.47165565100908391</v>
      </c>
      <c r="AB211">
        <f t="shared" si="82"/>
        <v>0.47733171779141104</v>
      </c>
      <c r="AC211">
        <f t="shared" si="83"/>
        <v>128465.42945728828</v>
      </c>
      <c r="AD211" s="12">
        <f t="shared" si="84"/>
        <v>89925.800620101785</v>
      </c>
      <c r="AE211" s="4">
        <f t="shared" si="85"/>
        <v>38530.799999999996</v>
      </c>
      <c r="AF211">
        <f t="shared" si="86"/>
        <v>51395.00062010179</v>
      </c>
      <c r="AH211">
        <f t="shared" si="87"/>
        <v>5807.5358997955018</v>
      </c>
      <c r="AI211" s="65">
        <f t="shared" si="88"/>
        <v>-39407.535899795505</v>
      </c>
      <c r="AJ211" s="66">
        <f t="shared" si="89"/>
        <v>-15407.535899795501</v>
      </c>
      <c r="AK211" s="23">
        <f t="shared" si="90"/>
        <v>-15407.535899795501</v>
      </c>
      <c r="AL211" s="23">
        <f t="shared" si="91"/>
        <v>-21407.535899795501</v>
      </c>
      <c r="AM211" s="67">
        <f t="shared" si="92"/>
        <v>11987.464720306285</v>
      </c>
      <c r="AN211" s="68">
        <f t="shared" si="93"/>
        <v>35987.464720306292</v>
      </c>
      <c r="AO211" s="23">
        <f t="shared" si="94"/>
        <v>35987.464720306292</v>
      </c>
      <c r="AP211" s="23">
        <f t="shared" si="95"/>
        <v>29987.464720306289</v>
      </c>
    </row>
    <row r="212" spans="1:42">
      <c r="A212" s="61" t="s">
        <v>361</v>
      </c>
      <c r="B212" s="61" t="s">
        <v>359</v>
      </c>
      <c r="C212" s="61" t="s">
        <v>107</v>
      </c>
      <c r="D212" s="61">
        <v>2</v>
      </c>
      <c r="E212" s="61">
        <v>4500</v>
      </c>
      <c r="F212" s="62">
        <v>0.97299999999999998</v>
      </c>
      <c r="G212" s="4">
        <f t="shared" si="72"/>
        <v>52542</v>
      </c>
      <c r="H212" s="61">
        <v>994</v>
      </c>
      <c r="I212" s="61">
        <v>0.43009999999999998</v>
      </c>
      <c r="J212" s="61">
        <v>530</v>
      </c>
      <c r="K212" s="61">
        <v>1354</v>
      </c>
      <c r="L212">
        <f t="shared" si="73"/>
        <v>824</v>
      </c>
      <c r="M212">
        <f t="shared" si="74"/>
        <v>464</v>
      </c>
      <c r="N212">
        <f t="shared" si="75"/>
        <v>0.55048543689320384</v>
      </c>
      <c r="O212" s="61">
        <v>0.43009999999999998</v>
      </c>
      <c r="U212" s="61">
        <v>530</v>
      </c>
      <c r="V212">
        <f t="shared" si="76"/>
        <v>1030</v>
      </c>
      <c r="W212">
        <f t="shared" si="77"/>
        <v>427</v>
      </c>
      <c r="X212">
        <f t="shared" si="78"/>
        <v>-650.74551427849383</v>
      </c>
      <c r="Y212">
        <f t="shared" si="79"/>
        <v>767.0241344452869</v>
      </c>
      <c r="Z212">
        <f t="shared" si="80"/>
        <v>767.0241344452869</v>
      </c>
      <c r="AA212">
        <f t="shared" si="81"/>
        <v>0.3301205188789193</v>
      </c>
      <c r="AB212">
        <f t="shared" si="82"/>
        <v>0.58934262135922322</v>
      </c>
      <c r="AC212">
        <f t="shared" si="83"/>
        <v>164994.60512451775</v>
      </c>
      <c r="AD212" s="12">
        <f t="shared" si="84"/>
        <v>115496.22358716241</v>
      </c>
      <c r="AE212" s="4">
        <f t="shared" si="85"/>
        <v>52542</v>
      </c>
      <c r="AF212">
        <f t="shared" si="86"/>
        <v>62954.223587162414</v>
      </c>
      <c r="AH212">
        <f t="shared" si="87"/>
        <v>7170.3352265372159</v>
      </c>
      <c r="AI212" s="65">
        <f t="shared" si="88"/>
        <v>-40770.335226537216</v>
      </c>
      <c r="AJ212" s="66">
        <f t="shared" si="89"/>
        <v>-16770.335226537216</v>
      </c>
      <c r="AK212" s="23">
        <f t="shared" si="90"/>
        <v>-16770.335226537216</v>
      </c>
      <c r="AL212" s="23">
        <f t="shared" si="91"/>
        <v>-22770.335226537216</v>
      </c>
      <c r="AM212" s="67">
        <f t="shared" si="92"/>
        <v>22183.888360625198</v>
      </c>
      <c r="AN212" s="68">
        <f t="shared" si="93"/>
        <v>46183.888360625198</v>
      </c>
      <c r="AO212" s="23">
        <f t="shared" si="94"/>
        <v>46183.888360625198</v>
      </c>
      <c r="AP212" s="23">
        <f t="shared" si="95"/>
        <v>40183.888360625198</v>
      </c>
    </row>
    <row r="213" spans="1:42">
      <c r="A213" s="61" t="s">
        <v>362</v>
      </c>
      <c r="B213" s="61" t="s">
        <v>359</v>
      </c>
      <c r="C213" s="61" t="s">
        <v>98</v>
      </c>
      <c r="D213" s="61">
        <v>1</v>
      </c>
      <c r="E213" s="61">
        <v>2700</v>
      </c>
      <c r="F213" s="62">
        <v>0.97299999999999998</v>
      </c>
      <c r="G213" s="4">
        <f t="shared" si="72"/>
        <v>31525.200000000001</v>
      </c>
      <c r="H213" s="61">
        <v>284</v>
      </c>
      <c r="I213" s="61">
        <v>0.60550000000000004</v>
      </c>
      <c r="J213" s="61">
        <v>103</v>
      </c>
      <c r="K213" s="61">
        <v>483</v>
      </c>
      <c r="L213">
        <f t="shared" si="73"/>
        <v>380</v>
      </c>
      <c r="M213">
        <f t="shared" si="74"/>
        <v>181</v>
      </c>
      <c r="N213">
        <f t="shared" si="75"/>
        <v>0.4810526315789474</v>
      </c>
      <c r="O213" s="61">
        <v>0.60550000000000004</v>
      </c>
      <c r="U213" s="61">
        <v>103</v>
      </c>
      <c r="V213">
        <f t="shared" si="76"/>
        <v>475</v>
      </c>
      <c r="W213">
        <f t="shared" si="77"/>
        <v>55.5</v>
      </c>
      <c r="X213">
        <f t="shared" si="78"/>
        <v>-300.10108668182966</v>
      </c>
      <c r="Y213">
        <f t="shared" si="79"/>
        <v>283.01598433156431</v>
      </c>
      <c r="Z213">
        <f t="shared" si="80"/>
        <v>283.01598433156431</v>
      </c>
      <c r="AA213">
        <f t="shared" si="81"/>
        <v>0.47898101964539858</v>
      </c>
      <c r="AB213">
        <f t="shared" si="82"/>
        <v>0.4715344210526316</v>
      </c>
      <c r="AC213">
        <f t="shared" si="83"/>
        <v>48709.899086955062</v>
      </c>
      <c r="AD213" s="12">
        <f t="shared" si="84"/>
        <v>34096.92936086854</v>
      </c>
      <c r="AE213" s="4">
        <f t="shared" si="85"/>
        <v>31525.200000000001</v>
      </c>
      <c r="AF213">
        <f t="shared" si="86"/>
        <v>2571.7293608685395</v>
      </c>
      <c r="AH213">
        <f t="shared" si="87"/>
        <v>5737.0021228070182</v>
      </c>
      <c r="AI213" s="65">
        <f t="shared" si="88"/>
        <v>-39337.002122807018</v>
      </c>
      <c r="AJ213" s="66">
        <f t="shared" si="89"/>
        <v>-15337.002122807018</v>
      </c>
      <c r="AK213" s="23">
        <f t="shared" si="90"/>
        <v>-15337.002122807018</v>
      </c>
      <c r="AL213" s="23">
        <f t="shared" si="91"/>
        <v>-21337.002122807018</v>
      </c>
      <c r="AM213" s="67">
        <f t="shared" si="92"/>
        <v>-36765.272761938482</v>
      </c>
      <c r="AN213" s="68">
        <f t="shared" si="93"/>
        <v>-12765.272761938479</v>
      </c>
      <c r="AO213" s="23">
        <f t="shared" si="94"/>
        <v>-12765.272761938479</v>
      </c>
      <c r="AP213" s="23">
        <f t="shared" si="95"/>
        <v>-18765.272761938479</v>
      </c>
    </row>
    <row r="214" spans="1:42">
      <c r="A214" s="61" t="s">
        <v>363</v>
      </c>
      <c r="B214" s="61" t="s">
        <v>364</v>
      </c>
      <c r="C214" s="61" t="s">
        <v>98</v>
      </c>
      <c r="D214" s="61">
        <v>1</v>
      </c>
      <c r="E214" s="61">
        <v>2700</v>
      </c>
      <c r="F214" s="62">
        <v>0.97299999999999998</v>
      </c>
      <c r="G214" s="4">
        <f t="shared" si="72"/>
        <v>31525.200000000001</v>
      </c>
      <c r="H214" s="61">
        <v>236</v>
      </c>
      <c r="I214" s="61">
        <v>0.56710000000000005</v>
      </c>
      <c r="J214" s="61">
        <v>110</v>
      </c>
      <c r="K214" s="61">
        <v>515</v>
      </c>
      <c r="L214">
        <f t="shared" si="73"/>
        <v>405</v>
      </c>
      <c r="M214">
        <f t="shared" si="74"/>
        <v>126</v>
      </c>
      <c r="N214">
        <f t="shared" si="75"/>
        <v>0.34888888888888892</v>
      </c>
      <c r="O214" s="61">
        <v>0.56710000000000005</v>
      </c>
      <c r="U214" s="61">
        <v>110</v>
      </c>
      <c r="V214">
        <f t="shared" si="76"/>
        <v>506.25</v>
      </c>
      <c r="W214">
        <f t="shared" si="77"/>
        <v>59.375</v>
      </c>
      <c r="X214">
        <f t="shared" si="78"/>
        <v>-319.8445792266869</v>
      </c>
      <c r="Y214">
        <f t="shared" si="79"/>
        <v>301.74729909021988</v>
      </c>
      <c r="Z214">
        <f t="shared" si="80"/>
        <v>301.74729909021988</v>
      </c>
      <c r="AA214">
        <f t="shared" si="81"/>
        <v>0.47876009696833555</v>
      </c>
      <c r="AB214">
        <f t="shared" si="82"/>
        <v>0.47170925925925927</v>
      </c>
      <c r="AC214">
        <f t="shared" si="83"/>
        <v>51953.003152125377</v>
      </c>
      <c r="AD214" s="12">
        <f t="shared" si="84"/>
        <v>36367.102206487762</v>
      </c>
      <c r="AE214" s="4">
        <f t="shared" si="85"/>
        <v>31525.200000000001</v>
      </c>
      <c r="AF214">
        <f t="shared" si="86"/>
        <v>4841.9022064877608</v>
      </c>
      <c r="AH214">
        <f t="shared" si="87"/>
        <v>5739.129320987654</v>
      </c>
      <c r="AI214" s="65">
        <f t="shared" si="88"/>
        <v>-39339.129320987653</v>
      </c>
      <c r="AJ214" s="66">
        <f t="shared" si="89"/>
        <v>-15339.129320987653</v>
      </c>
      <c r="AK214" s="23">
        <f t="shared" si="90"/>
        <v>-15339.129320987653</v>
      </c>
      <c r="AL214" s="23">
        <f t="shared" si="91"/>
        <v>-21339.129320987653</v>
      </c>
      <c r="AM214" s="67">
        <f t="shared" si="92"/>
        <v>-34497.227114499896</v>
      </c>
      <c r="AN214" s="68">
        <f t="shared" si="93"/>
        <v>-10497.227114499892</v>
      </c>
      <c r="AO214" s="23">
        <f t="shared" si="94"/>
        <v>-10497.227114499892</v>
      </c>
      <c r="AP214" s="23">
        <f t="shared" si="95"/>
        <v>-16497.227114499892</v>
      </c>
    </row>
    <row r="215" spans="1:42">
      <c r="A215" s="61" t="s">
        <v>365</v>
      </c>
      <c r="B215" s="61" t="s">
        <v>338</v>
      </c>
      <c r="C215" s="61" t="s">
        <v>107</v>
      </c>
      <c r="D215" s="61">
        <v>2</v>
      </c>
      <c r="E215" s="61">
        <v>1100</v>
      </c>
      <c r="F215" s="62">
        <v>0.97299999999999998</v>
      </c>
      <c r="G215" s="4">
        <f t="shared" si="72"/>
        <v>12843.6</v>
      </c>
      <c r="H215" s="61">
        <v>188</v>
      </c>
      <c r="I215" s="61">
        <v>0.61919999999999997</v>
      </c>
      <c r="J215" s="61">
        <v>136</v>
      </c>
      <c r="K215" s="61">
        <v>335</v>
      </c>
      <c r="L215">
        <f t="shared" si="73"/>
        <v>199</v>
      </c>
      <c r="M215">
        <f t="shared" si="74"/>
        <v>52</v>
      </c>
      <c r="N215">
        <f t="shared" si="75"/>
        <v>0.30904522613065333</v>
      </c>
      <c r="O215" s="61">
        <v>0.61919999999999997</v>
      </c>
      <c r="U215" s="61">
        <v>136</v>
      </c>
      <c r="V215">
        <f t="shared" si="76"/>
        <v>248.75</v>
      </c>
      <c r="W215">
        <f t="shared" si="77"/>
        <v>111.125</v>
      </c>
      <c r="X215">
        <f t="shared" si="78"/>
        <v>-157.15820065706345</v>
      </c>
      <c r="Y215">
        <f t="shared" si="79"/>
        <v>189.24126547889819</v>
      </c>
      <c r="Z215">
        <f t="shared" si="80"/>
        <v>189.24126547889819</v>
      </c>
      <c r="AA215">
        <f t="shared" si="81"/>
        <v>0.31403523810612338</v>
      </c>
      <c r="AB215">
        <f t="shared" si="82"/>
        <v>0.60207251256281402</v>
      </c>
      <c r="AC215">
        <f t="shared" si="83"/>
        <v>41586.991928418065</v>
      </c>
      <c r="AD215" s="12">
        <f t="shared" si="84"/>
        <v>29110.894349892642</v>
      </c>
      <c r="AE215" s="4">
        <f t="shared" si="85"/>
        <v>12843.6</v>
      </c>
      <c r="AF215">
        <f t="shared" si="86"/>
        <v>16267.294349892642</v>
      </c>
      <c r="AH215">
        <f t="shared" si="87"/>
        <v>7325.2155695142374</v>
      </c>
      <c r="AI215" s="65">
        <f t="shared" si="88"/>
        <v>-40925.215569514236</v>
      </c>
      <c r="AJ215" s="66">
        <f t="shared" si="89"/>
        <v>-16925.215569514236</v>
      </c>
      <c r="AK215" s="23">
        <f t="shared" si="90"/>
        <v>-16925.215569514236</v>
      </c>
      <c r="AL215" s="23">
        <f t="shared" si="91"/>
        <v>-22925.215569514236</v>
      </c>
      <c r="AM215" s="67">
        <f t="shared" si="92"/>
        <v>-24657.921219621596</v>
      </c>
      <c r="AN215" s="68">
        <f t="shared" si="93"/>
        <v>-657.92121962159399</v>
      </c>
      <c r="AO215" s="23">
        <f t="shared" si="94"/>
        <v>-657.92121962159399</v>
      </c>
      <c r="AP215" s="23">
        <f t="shared" si="95"/>
        <v>-6657.921219621594</v>
      </c>
    </row>
    <row r="216" spans="1:42">
      <c r="A216" s="61" t="s">
        <v>366</v>
      </c>
      <c r="B216" s="61" t="s">
        <v>364</v>
      </c>
      <c r="C216" s="61" t="s">
        <v>98</v>
      </c>
      <c r="D216" s="61">
        <v>2</v>
      </c>
      <c r="E216" s="61">
        <v>3000</v>
      </c>
      <c r="F216" s="62">
        <v>0.97299999999999998</v>
      </c>
      <c r="G216" s="4">
        <f t="shared" si="72"/>
        <v>35028</v>
      </c>
      <c r="H216" s="61">
        <v>329</v>
      </c>
      <c r="I216" s="61">
        <v>0.70409999999999995</v>
      </c>
      <c r="J216" s="61">
        <v>270</v>
      </c>
      <c r="K216" s="61">
        <v>544</v>
      </c>
      <c r="L216">
        <f t="shared" si="73"/>
        <v>274</v>
      </c>
      <c r="M216">
        <f t="shared" si="74"/>
        <v>59</v>
      </c>
      <c r="N216">
        <f t="shared" si="75"/>
        <v>0.27226277372262775</v>
      </c>
      <c r="O216" s="61">
        <v>0.70409999999999995</v>
      </c>
      <c r="U216" s="61">
        <v>270</v>
      </c>
      <c r="V216">
        <f t="shared" si="76"/>
        <v>342.5</v>
      </c>
      <c r="W216">
        <f t="shared" si="77"/>
        <v>235.75</v>
      </c>
      <c r="X216">
        <f t="shared" si="78"/>
        <v>-216.38867829163507</v>
      </c>
      <c r="Y216">
        <f t="shared" si="79"/>
        <v>301.93520975486479</v>
      </c>
      <c r="Z216">
        <f t="shared" si="80"/>
        <v>301.93520975486479</v>
      </c>
      <c r="AA216">
        <f t="shared" si="81"/>
        <v>0.19324148833537164</v>
      </c>
      <c r="AB216">
        <f t="shared" si="82"/>
        <v>0.69766868613138688</v>
      </c>
      <c r="AC216">
        <f t="shared" si="83"/>
        <v>76887.520496565645</v>
      </c>
      <c r="AD216" s="12">
        <f t="shared" si="84"/>
        <v>53821.264347595948</v>
      </c>
      <c r="AE216" s="4">
        <f t="shared" si="85"/>
        <v>35028</v>
      </c>
      <c r="AF216">
        <f t="shared" si="86"/>
        <v>18793.264347595948</v>
      </c>
      <c r="AH216">
        <f t="shared" si="87"/>
        <v>8488.3023479318745</v>
      </c>
      <c r="AI216" s="65">
        <f t="shared" si="88"/>
        <v>-42088.302347931873</v>
      </c>
      <c r="AJ216" s="66">
        <f t="shared" si="89"/>
        <v>-18088.302347931873</v>
      </c>
      <c r="AK216" s="23">
        <f t="shared" si="90"/>
        <v>-18088.302347931873</v>
      </c>
      <c r="AL216" s="23">
        <f t="shared" si="91"/>
        <v>-24088.302347931873</v>
      </c>
      <c r="AM216" s="67">
        <f t="shared" si="92"/>
        <v>-23295.038000335924</v>
      </c>
      <c r="AN216" s="68">
        <f t="shared" si="93"/>
        <v>704.96199966407585</v>
      </c>
      <c r="AO216" s="23">
        <f t="shared" si="94"/>
        <v>704.96199966407585</v>
      </c>
      <c r="AP216" s="23">
        <f t="shared" si="95"/>
        <v>-5295.0380003359242</v>
      </c>
    </row>
    <row r="217" spans="1:42">
      <c r="A217" s="61" t="s">
        <v>367</v>
      </c>
      <c r="B217" s="61" t="s">
        <v>364</v>
      </c>
      <c r="C217" s="61" t="s">
        <v>107</v>
      </c>
      <c r="D217" s="61">
        <v>1</v>
      </c>
      <c r="E217" s="61">
        <v>4500</v>
      </c>
      <c r="F217" s="62">
        <v>0.97299999999999998</v>
      </c>
      <c r="G217" s="4">
        <f t="shared" si="72"/>
        <v>52542</v>
      </c>
      <c r="H217" s="61">
        <v>549</v>
      </c>
      <c r="I217" s="61">
        <v>0.44379999999999997</v>
      </c>
      <c r="J217" s="61">
        <v>231</v>
      </c>
      <c r="K217" s="61">
        <v>1027</v>
      </c>
      <c r="L217">
        <f t="shared" si="73"/>
        <v>796</v>
      </c>
      <c r="M217">
        <f t="shared" si="74"/>
        <v>318</v>
      </c>
      <c r="N217">
        <f t="shared" si="75"/>
        <v>0.41959798994974873</v>
      </c>
      <c r="O217" s="61">
        <v>0.44379999999999997</v>
      </c>
      <c r="U217" s="61">
        <v>231</v>
      </c>
      <c r="V217">
        <f t="shared" si="76"/>
        <v>995</v>
      </c>
      <c r="W217">
        <f t="shared" si="77"/>
        <v>131.5</v>
      </c>
      <c r="X217">
        <f t="shared" si="78"/>
        <v>-628.63280262825378</v>
      </c>
      <c r="Y217">
        <f t="shared" si="79"/>
        <v>600.46506191559274</v>
      </c>
      <c r="Z217">
        <f t="shared" si="80"/>
        <v>600.46506191559274</v>
      </c>
      <c r="AA217">
        <f t="shared" si="81"/>
        <v>0.47132167026692739</v>
      </c>
      <c r="AB217">
        <f t="shared" si="82"/>
        <v>0.47759603015075369</v>
      </c>
      <c r="AC217">
        <f t="shared" si="83"/>
        <v>104674.60138251647</v>
      </c>
      <c r="AD217" s="12">
        <f t="shared" si="84"/>
        <v>73272.220967761517</v>
      </c>
      <c r="AE217" s="4">
        <f t="shared" si="85"/>
        <v>52542</v>
      </c>
      <c r="AF217">
        <f t="shared" si="86"/>
        <v>20730.220967761517</v>
      </c>
      <c r="AH217">
        <f t="shared" si="87"/>
        <v>5810.7517001675033</v>
      </c>
      <c r="AI217" s="65">
        <f t="shared" si="88"/>
        <v>-39410.751700167501</v>
      </c>
      <c r="AJ217" s="66">
        <f t="shared" si="89"/>
        <v>-15410.751700167504</v>
      </c>
      <c r="AK217" s="23">
        <f t="shared" si="90"/>
        <v>-15410.751700167504</v>
      </c>
      <c r="AL217" s="23">
        <f t="shared" si="91"/>
        <v>-21410.751700167504</v>
      </c>
      <c r="AM217" s="67">
        <f t="shared" si="92"/>
        <v>-18680.530732405983</v>
      </c>
      <c r="AN217" s="68">
        <f t="shared" si="93"/>
        <v>5319.4692675940132</v>
      </c>
      <c r="AO217" s="23">
        <f t="shared" si="94"/>
        <v>5319.4692675940132</v>
      </c>
      <c r="AP217" s="23">
        <f t="shared" si="95"/>
        <v>-680.53073240598678</v>
      </c>
    </row>
    <row r="218" spans="1:42">
      <c r="A218" s="61" t="s">
        <v>368</v>
      </c>
      <c r="B218" s="61" t="s">
        <v>364</v>
      </c>
      <c r="C218" s="61" t="s">
        <v>107</v>
      </c>
      <c r="D218" s="61">
        <v>2</v>
      </c>
      <c r="E218" s="61">
        <v>4900</v>
      </c>
      <c r="F218" s="62">
        <v>0.97299999999999998</v>
      </c>
      <c r="G218" s="4">
        <f t="shared" si="72"/>
        <v>57212.4</v>
      </c>
      <c r="H218" s="61">
        <v>652</v>
      </c>
      <c r="I218" s="61">
        <v>0.4466</v>
      </c>
      <c r="J218" s="61">
        <v>379</v>
      </c>
      <c r="K218" s="61">
        <v>969</v>
      </c>
      <c r="L218">
        <f t="shared" si="73"/>
        <v>590</v>
      </c>
      <c r="M218">
        <f t="shared" si="74"/>
        <v>273</v>
      </c>
      <c r="N218">
        <f t="shared" si="75"/>
        <v>0.47016949152542376</v>
      </c>
      <c r="O218" s="61">
        <v>0.4466</v>
      </c>
      <c r="U218" s="61">
        <v>379</v>
      </c>
      <c r="V218">
        <f t="shared" si="76"/>
        <v>737.5</v>
      </c>
      <c r="W218">
        <f t="shared" si="77"/>
        <v>305.25</v>
      </c>
      <c r="X218">
        <f t="shared" si="78"/>
        <v>-465.94642405863027</v>
      </c>
      <c r="Y218">
        <f t="shared" si="79"/>
        <v>548.95902830427099</v>
      </c>
      <c r="Z218">
        <f t="shared" si="80"/>
        <v>548.95902830427099</v>
      </c>
      <c r="AA218">
        <f t="shared" si="81"/>
        <v>0.33045291973460472</v>
      </c>
      <c r="AB218">
        <f t="shared" si="82"/>
        <v>0.58907955932203393</v>
      </c>
      <c r="AC218">
        <f t="shared" si="83"/>
        <v>118033.89800495614</v>
      </c>
      <c r="AD218" s="12">
        <f t="shared" si="84"/>
        <v>82623.728603469295</v>
      </c>
      <c r="AE218" s="4">
        <f t="shared" si="85"/>
        <v>57212.4</v>
      </c>
      <c r="AF218">
        <f t="shared" si="86"/>
        <v>25411.328603469294</v>
      </c>
      <c r="AH218">
        <f t="shared" si="87"/>
        <v>7167.1346384180797</v>
      </c>
      <c r="AI218" s="65">
        <f t="shared" si="88"/>
        <v>-40767.13463841808</v>
      </c>
      <c r="AJ218" s="66">
        <f t="shared" si="89"/>
        <v>-16767.13463841808</v>
      </c>
      <c r="AK218" s="23">
        <f t="shared" si="90"/>
        <v>-16767.13463841808</v>
      </c>
      <c r="AL218" s="23">
        <f t="shared" si="91"/>
        <v>-22767.13463841808</v>
      </c>
      <c r="AM218" s="67">
        <f t="shared" si="92"/>
        <v>-15355.806034948786</v>
      </c>
      <c r="AN218" s="68">
        <f t="shared" si="93"/>
        <v>8644.193965051214</v>
      </c>
      <c r="AO218" s="23">
        <f t="shared" si="94"/>
        <v>8644.193965051214</v>
      </c>
      <c r="AP218" s="23">
        <f t="shared" si="95"/>
        <v>2644.193965051214</v>
      </c>
    </row>
    <row r="219" spans="1:42">
      <c r="A219" s="61" t="s">
        <v>369</v>
      </c>
      <c r="B219" s="61" t="s">
        <v>370</v>
      </c>
      <c r="C219" s="61" t="s">
        <v>98</v>
      </c>
      <c r="D219" s="61">
        <v>2</v>
      </c>
      <c r="E219" s="61">
        <v>3300</v>
      </c>
      <c r="F219" s="62">
        <v>0.97299999999999998</v>
      </c>
      <c r="G219" s="4">
        <f t="shared" si="72"/>
        <v>38530.799999999996</v>
      </c>
      <c r="H219" s="61">
        <v>378</v>
      </c>
      <c r="I219" s="61">
        <v>0.4219</v>
      </c>
      <c r="J219" s="61">
        <v>264</v>
      </c>
      <c r="K219" s="61">
        <v>532</v>
      </c>
      <c r="L219">
        <f t="shared" si="73"/>
        <v>268</v>
      </c>
      <c r="M219">
        <f t="shared" si="74"/>
        <v>114</v>
      </c>
      <c r="N219">
        <f t="shared" si="75"/>
        <v>0.44029850746268662</v>
      </c>
      <c r="O219" s="61">
        <v>0.4219</v>
      </c>
      <c r="U219" s="61">
        <v>264</v>
      </c>
      <c r="V219">
        <f t="shared" si="76"/>
        <v>335</v>
      </c>
      <c r="W219">
        <f t="shared" si="77"/>
        <v>230.5</v>
      </c>
      <c r="X219">
        <f t="shared" si="78"/>
        <v>-211.65024008086934</v>
      </c>
      <c r="Y219">
        <f t="shared" si="79"/>
        <v>295.27969421278743</v>
      </c>
      <c r="Z219">
        <f t="shared" si="80"/>
        <v>295.27969421278743</v>
      </c>
      <c r="AA219">
        <f t="shared" si="81"/>
        <v>0.19337222153070877</v>
      </c>
      <c r="AB219">
        <f t="shared" si="82"/>
        <v>0.69756522388059716</v>
      </c>
      <c r="AC219">
        <f t="shared" si="83"/>
        <v>75181.548790342131</v>
      </c>
      <c r="AD219" s="12">
        <f t="shared" si="84"/>
        <v>52627.084153239492</v>
      </c>
      <c r="AE219" s="4">
        <f t="shared" si="85"/>
        <v>38530.799999999996</v>
      </c>
      <c r="AF219">
        <f t="shared" si="86"/>
        <v>14096.284153239496</v>
      </c>
      <c r="AH219">
        <f t="shared" si="87"/>
        <v>8487.0435572139322</v>
      </c>
      <c r="AI219" s="65">
        <f t="shared" si="88"/>
        <v>-42087.043557213932</v>
      </c>
      <c r="AJ219" s="66">
        <f t="shared" si="89"/>
        <v>-18087.043557213932</v>
      </c>
      <c r="AK219" s="23">
        <f t="shared" si="90"/>
        <v>-18087.043557213932</v>
      </c>
      <c r="AL219" s="23">
        <f t="shared" si="91"/>
        <v>-24087.043557213932</v>
      </c>
      <c r="AM219" s="67">
        <f t="shared" si="92"/>
        <v>-27990.759403974436</v>
      </c>
      <c r="AN219" s="68">
        <f t="shared" si="93"/>
        <v>-3990.7594039744363</v>
      </c>
      <c r="AO219" s="23">
        <f t="shared" si="94"/>
        <v>-3990.7594039744363</v>
      </c>
      <c r="AP219" s="23">
        <f t="shared" si="95"/>
        <v>-9990.7594039744363</v>
      </c>
    </row>
    <row r="220" spans="1:42">
      <c r="A220" s="61" t="s">
        <v>371</v>
      </c>
      <c r="B220" s="61" t="s">
        <v>370</v>
      </c>
      <c r="C220" s="61" t="s">
        <v>107</v>
      </c>
      <c r="D220" s="61">
        <v>1</v>
      </c>
      <c r="E220" s="61">
        <v>4500</v>
      </c>
      <c r="F220" s="62">
        <v>0.97299999999999998</v>
      </c>
      <c r="G220" s="4">
        <f t="shared" si="72"/>
        <v>52542</v>
      </c>
      <c r="H220" s="61">
        <v>255</v>
      </c>
      <c r="I220" s="61">
        <v>0.59179999999999999</v>
      </c>
      <c r="J220" s="61">
        <v>151</v>
      </c>
      <c r="K220" s="61">
        <v>673</v>
      </c>
      <c r="L220">
        <f t="shared" si="73"/>
        <v>522</v>
      </c>
      <c r="M220">
        <f t="shared" si="74"/>
        <v>104</v>
      </c>
      <c r="N220">
        <f t="shared" si="75"/>
        <v>0.25938697318007664</v>
      </c>
      <c r="O220" s="61">
        <v>0.59179999999999999</v>
      </c>
      <c r="U220" s="61">
        <v>151</v>
      </c>
      <c r="V220">
        <f t="shared" si="76"/>
        <v>652.5</v>
      </c>
      <c r="W220">
        <f t="shared" si="77"/>
        <v>85.75</v>
      </c>
      <c r="X220">
        <f t="shared" si="78"/>
        <v>-412.24412433661865</v>
      </c>
      <c r="Y220">
        <f t="shared" si="79"/>
        <v>393.52985216072784</v>
      </c>
      <c r="Z220">
        <f t="shared" si="80"/>
        <v>393.52985216072784</v>
      </c>
      <c r="AA220">
        <f t="shared" si="81"/>
        <v>0.47169326001644113</v>
      </c>
      <c r="AB220">
        <f t="shared" si="82"/>
        <v>0.47730195402298853</v>
      </c>
      <c r="AC220">
        <f t="shared" si="83"/>
        <v>68558.887101983011</v>
      </c>
      <c r="AD220" s="12">
        <f t="shared" si="84"/>
        <v>47991.220971388102</v>
      </c>
      <c r="AE220" s="4">
        <f t="shared" si="85"/>
        <v>52542</v>
      </c>
      <c r="AF220">
        <f t="shared" si="86"/>
        <v>-4550.779028611898</v>
      </c>
      <c r="AH220">
        <f t="shared" si="87"/>
        <v>5807.1737739463606</v>
      </c>
      <c r="AI220" s="65">
        <f t="shared" si="88"/>
        <v>-39407.173773946357</v>
      </c>
      <c r="AJ220" s="66">
        <f t="shared" si="89"/>
        <v>-15407.173773946361</v>
      </c>
      <c r="AK220" s="23">
        <f t="shared" si="90"/>
        <v>-15407.173773946361</v>
      </c>
      <c r="AL220" s="23">
        <f t="shared" si="91"/>
        <v>-21407.173773946361</v>
      </c>
      <c r="AM220" s="67">
        <f t="shared" si="92"/>
        <v>-43957.952802558255</v>
      </c>
      <c r="AN220" s="68">
        <f t="shared" si="93"/>
        <v>-19957.952802558259</v>
      </c>
      <c r="AO220" s="23">
        <f t="shared" si="94"/>
        <v>-19957.952802558259</v>
      </c>
      <c r="AP220" s="23">
        <f t="shared" si="95"/>
        <v>-25957.952802558259</v>
      </c>
    </row>
    <row r="221" spans="1:42">
      <c r="A221" s="61" t="s">
        <v>372</v>
      </c>
      <c r="B221" s="61" t="s">
        <v>370</v>
      </c>
      <c r="C221" s="61" t="s">
        <v>107</v>
      </c>
      <c r="D221" s="61">
        <v>2</v>
      </c>
      <c r="E221" s="61">
        <v>4200</v>
      </c>
      <c r="F221" s="62">
        <v>0.97299999999999998</v>
      </c>
      <c r="G221" s="4">
        <f t="shared" si="72"/>
        <v>49039.199999999997</v>
      </c>
      <c r="H221" s="61">
        <v>441</v>
      </c>
      <c r="I221" s="61">
        <v>0.5726</v>
      </c>
      <c r="J221" s="61">
        <v>278</v>
      </c>
      <c r="K221" s="61">
        <v>711</v>
      </c>
      <c r="L221">
        <f t="shared" si="73"/>
        <v>433</v>
      </c>
      <c r="M221">
        <f t="shared" si="74"/>
        <v>163</v>
      </c>
      <c r="N221">
        <f t="shared" si="75"/>
        <v>0.40115473441108551</v>
      </c>
      <c r="O221" s="61">
        <v>0.5726</v>
      </c>
      <c r="U221" s="61">
        <v>278</v>
      </c>
      <c r="V221">
        <f t="shared" si="76"/>
        <v>541.25</v>
      </c>
      <c r="W221">
        <f t="shared" si="77"/>
        <v>223.875</v>
      </c>
      <c r="X221">
        <f t="shared" si="78"/>
        <v>-341.95729087692695</v>
      </c>
      <c r="Y221">
        <f t="shared" si="79"/>
        <v>402.80637161991405</v>
      </c>
      <c r="Z221">
        <f t="shared" si="80"/>
        <v>402.80637161991405</v>
      </c>
      <c r="AA221">
        <f t="shared" si="81"/>
        <v>0.33058913925157329</v>
      </c>
      <c r="AB221">
        <f t="shared" si="82"/>
        <v>0.58897175519630496</v>
      </c>
      <c r="AC221">
        <f t="shared" si="83"/>
        <v>86593.175129491079</v>
      </c>
      <c r="AD221" s="12">
        <f t="shared" si="84"/>
        <v>60615.222590643752</v>
      </c>
      <c r="AE221" s="4">
        <f t="shared" si="85"/>
        <v>49039.199999999997</v>
      </c>
      <c r="AF221">
        <f t="shared" si="86"/>
        <v>11576.022590643755</v>
      </c>
      <c r="AH221">
        <f t="shared" si="87"/>
        <v>7165.8230215550429</v>
      </c>
      <c r="AI221" s="65">
        <f t="shared" si="88"/>
        <v>-40765.823021555043</v>
      </c>
      <c r="AJ221" s="66">
        <f t="shared" si="89"/>
        <v>-16765.823021555043</v>
      </c>
      <c r="AK221" s="23">
        <f t="shared" si="90"/>
        <v>-16765.823021555043</v>
      </c>
      <c r="AL221" s="23">
        <f t="shared" si="91"/>
        <v>-22765.823021555043</v>
      </c>
      <c r="AM221" s="67">
        <f t="shared" si="92"/>
        <v>-29189.800430911288</v>
      </c>
      <c r="AN221" s="68">
        <f t="shared" si="93"/>
        <v>-5189.8004309112875</v>
      </c>
      <c r="AO221" s="23">
        <f t="shared" si="94"/>
        <v>-5189.8004309112875</v>
      </c>
      <c r="AP221" s="23">
        <f t="shared" si="95"/>
        <v>-11189.800430911288</v>
      </c>
    </row>
    <row r="222" spans="1:42">
      <c r="A222" s="61" t="s">
        <v>373</v>
      </c>
      <c r="B222" s="61" t="s">
        <v>370</v>
      </c>
      <c r="C222" s="61" t="s">
        <v>98</v>
      </c>
      <c r="D222" s="61">
        <v>1</v>
      </c>
      <c r="E222" s="61">
        <v>2500</v>
      </c>
      <c r="F222" s="62">
        <v>0.97299999999999998</v>
      </c>
      <c r="G222" s="4">
        <f t="shared" si="72"/>
        <v>29190</v>
      </c>
      <c r="H222" s="61">
        <v>356</v>
      </c>
      <c r="I222" s="61">
        <v>0.42470000000000002</v>
      </c>
      <c r="J222" s="61">
        <v>98</v>
      </c>
      <c r="K222" s="61">
        <v>460</v>
      </c>
      <c r="L222">
        <f t="shared" si="73"/>
        <v>362</v>
      </c>
      <c r="M222">
        <f t="shared" si="74"/>
        <v>258</v>
      </c>
      <c r="N222">
        <f t="shared" si="75"/>
        <v>0.67016574585635358</v>
      </c>
      <c r="O222" s="61">
        <v>0.42470000000000002</v>
      </c>
      <c r="U222" s="61">
        <v>98</v>
      </c>
      <c r="V222">
        <f t="shared" si="76"/>
        <v>452.5</v>
      </c>
      <c r="W222">
        <f t="shared" si="77"/>
        <v>52.75</v>
      </c>
      <c r="X222">
        <f t="shared" si="78"/>
        <v>-285.88577204953248</v>
      </c>
      <c r="Y222">
        <f t="shared" si="79"/>
        <v>269.54943770533231</v>
      </c>
      <c r="Z222">
        <f t="shared" si="80"/>
        <v>269.54943770533231</v>
      </c>
      <c r="AA222">
        <f t="shared" si="81"/>
        <v>0.47911477945929792</v>
      </c>
      <c r="AB222">
        <f t="shared" si="82"/>
        <v>0.47142856353591167</v>
      </c>
      <c r="AC222">
        <f t="shared" si="83"/>
        <v>46381.756040058193</v>
      </c>
      <c r="AD222" s="12">
        <f t="shared" si="84"/>
        <v>32467.229228040735</v>
      </c>
      <c r="AE222" s="4">
        <f t="shared" si="85"/>
        <v>29190</v>
      </c>
      <c r="AF222">
        <f t="shared" si="86"/>
        <v>3277.2292280407346</v>
      </c>
      <c r="AH222">
        <f t="shared" si="87"/>
        <v>5735.7141896869261</v>
      </c>
      <c r="AI222" s="65">
        <f t="shared" si="88"/>
        <v>-39335.714189686929</v>
      </c>
      <c r="AJ222" s="66">
        <f t="shared" si="89"/>
        <v>-15335.714189686925</v>
      </c>
      <c r="AK222" s="23">
        <f t="shared" si="90"/>
        <v>-15335.714189686925</v>
      </c>
      <c r="AL222" s="23">
        <f t="shared" si="91"/>
        <v>-21335.714189686925</v>
      </c>
      <c r="AM222" s="67">
        <f t="shared" si="92"/>
        <v>-36058.484961646194</v>
      </c>
      <c r="AN222" s="68">
        <f t="shared" si="93"/>
        <v>-12058.484961646191</v>
      </c>
      <c r="AO222" s="23">
        <f t="shared" si="94"/>
        <v>-12058.484961646191</v>
      </c>
      <c r="AP222" s="23">
        <f t="shared" si="95"/>
        <v>-18058.484961646191</v>
      </c>
    </row>
    <row r="223" spans="1:42">
      <c r="A223" s="61" t="s">
        <v>374</v>
      </c>
      <c r="B223" s="61" t="s">
        <v>375</v>
      </c>
      <c r="C223" s="61" t="s">
        <v>98</v>
      </c>
      <c r="D223" s="61">
        <v>1</v>
      </c>
      <c r="E223" s="61">
        <v>2500</v>
      </c>
      <c r="F223" s="62">
        <v>0.97299999999999998</v>
      </c>
      <c r="G223" s="4">
        <f t="shared" si="72"/>
        <v>29190</v>
      </c>
      <c r="H223" s="61">
        <v>437</v>
      </c>
      <c r="I223" s="61">
        <v>7.9500000000000001E-2</v>
      </c>
      <c r="J223" s="61">
        <v>108</v>
      </c>
      <c r="K223" s="61">
        <v>507</v>
      </c>
      <c r="L223">
        <f t="shared" si="73"/>
        <v>399</v>
      </c>
      <c r="M223">
        <f t="shared" si="74"/>
        <v>329</v>
      </c>
      <c r="N223">
        <f t="shared" si="75"/>
        <v>0.75964912280701757</v>
      </c>
      <c r="O223" s="61">
        <v>7.9500000000000001E-2</v>
      </c>
      <c r="U223" s="61">
        <v>108</v>
      </c>
      <c r="V223">
        <f t="shared" si="76"/>
        <v>498.75</v>
      </c>
      <c r="W223">
        <f t="shared" si="77"/>
        <v>58.125</v>
      </c>
      <c r="X223">
        <f t="shared" si="78"/>
        <v>-315.10614101592114</v>
      </c>
      <c r="Y223">
        <f t="shared" si="79"/>
        <v>297.09178354814253</v>
      </c>
      <c r="Z223">
        <f t="shared" si="80"/>
        <v>297.09178354814253</v>
      </c>
      <c r="AA223">
        <f t="shared" si="81"/>
        <v>0.4791313955852482</v>
      </c>
      <c r="AB223">
        <f t="shared" si="82"/>
        <v>0.47141541353383459</v>
      </c>
      <c r="AC223">
        <f t="shared" si="83"/>
        <v>51119.580789581014</v>
      </c>
      <c r="AD223" s="12">
        <f t="shared" si="84"/>
        <v>35783.70655270671</v>
      </c>
      <c r="AE223" s="4">
        <f t="shared" si="85"/>
        <v>29190</v>
      </c>
      <c r="AF223">
        <f t="shared" si="86"/>
        <v>6593.7065527067098</v>
      </c>
      <c r="AH223">
        <f t="shared" si="87"/>
        <v>5735.5541979949876</v>
      </c>
      <c r="AI223" s="65">
        <f t="shared" si="88"/>
        <v>-39335.554197994985</v>
      </c>
      <c r="AJ223" s="66">
        <f t="shared" si="89"/>
        <v>-15335.554197994988</v>
      </c>
      <c r="AK223" s="23">
        <f t="shared" si="90"/>
        <v>-15335.554197994988</v>
      </c>
      <c r="AL223" s="23">
        <f t="shared" si="91"/>
        <v>-21335.554197994988</v>
      </c>
      <c r="AM223" s="67">
        <f t="shared" si="92"/>
        <v>-32741.847645288275</v>
      </c>
      <c r="AN223" s="68">
        <f t="shared" si="93"/>
        <v>-8741.8476452882787</v>
      </c>
      <c r="AO223" s="23">
        <f t="shared" si="94"/>
        <v>-8741.8476452882787</v>
      </c>
      <c r="AP223" s="23">
        <f t="shared" si="95"/>
        <v>-14741.847645288279</v>
      </c>
    </row>
    <row r="224" spans="1:42">
      <c r="A224" s="61" t="s">
        <v>376</v>
      </c>
      <c r="B224" s="61" t="s">
        <v>375</v>
      </c>
      <c r="C224" s="61" t="s">
        <v>98</v>
      </c>
      <c r="D224" s="61">
        <v>2</v>
      </c>
      <c r="E224" s="61">
        <v>3300</v>
      </c>
      <c r="F224" s="62">
        <v>0.97299999999999998</v>
      </c>
      <c r="G224" s="4">
        <f t="shared" si="72"/>
        <v>38530.799999999996</v>
      </c>
      <c r="H224" s="61">
        <v>461</v>
      </c>
      <c r="I224" s="61">
        <v>0.31780000000000003</v>
      </c>
      <c r="J224" s="61">
        <v>270</v>
      </c>
      <c r="K224" s="61">
        <v>543</v>
      </c>
      <c r="L224">
        <f t="shared" si="73"/>
        <v>273</v>
      </c>
      <c r="M224">
        <f t="shared" si="74"/>
        <v>191</v>
      </c>
      <c r="N224">
        <f t="shared" si="75"/>
        <v>0.65970695970695969</v>
      </c>
      <c r="O224" s="61">
        <v>0.31780000000000003</v>
      </c>
      <c r="U224" s="61">
        <v>270</v>
      </c>
      <c r="V224">
        <f t="shared" si="76"/>
        <v>341.25</v>
      </c>
      <c r="W224">
        <f t="shared" si="77"/>
        <v>235.875</v>
      </c>
      <c r="X224">
        <f t="shared" si="78"/>
        <v>-215.5989385898408</v>
      </c>
      <c r="Y224">
        <f t="shared" si="79"/>
        <v>301.32595716451863</v>
      </c>
      <c r="Z224">
        <f t="shared" si="80"/>
        <v>301.32595716451863</v>
      </c>
      <c r="AA224">
        <f t="shared" si="81"/>
        <v>0.19179767667258205</v>
      </c>
      <c r="AB224">
        <f t="shared" si="82"/>
        <v>0.69881131868131863</v>
      </c>
      <c r="AC224">
        <f t="shared" si="83"/>
        <v>76858.046159852442</v>
      </c>
      <c r="AD224" s="12">
        <f t="shared" si="84"/>
        <v>53800.632311896705</v>
      </c>
      <c r="AE224" s="4">
        <f t="shared" si="85"/>
        <v>38530.799999999996</v>
      </c>
      <c r="AF224">
        <f t="shared" si="86"/>
        <v>15269.832311896709</v>
      </c>
      <c r="AH224">
        <f t="shared" si="87"/>
        <v>8502.2043772893776</v>
      </c>
      <c r="AI224" s="65">
        <f t="shared" si="88"/>
        <v>-42102.204377289381</v>
      </c>
      <c r="AJ224" s="66">
        <f t="shared" si="89"/>
        <v>-18102.204377289378</v>
      </c>
      <c r="AK224" s="23">
        <f t="shared" si="90"/>
        <v>-18102.204377289378</v>
      </c>
      <c r="AL224" s="23">
        <f t="shared" si="91"/>
        <v>-24102.204377289378</v>
      </c>
      <c r="AM224" s="67">
        <f t="shared" si="92"/>
        <v>-26832.372065392672</v>
      </c>
      <c r="AN224" s="68">
        <f t="shared" si="93"/>
        <v>-2832.3720653926684</v>
      </c>
      <c r="AO224" s="23">
        <f t="shared" si="94"/>
        <v>-2832.3720653926684</v>
      </c>
      <c r="AP224" s="23">
        <f t="shared" si="95"/>
        <v>-8832.3720653926684</v>
      </c>
    </row>
    <row r="225" spans="1:42">
      <c r="A225" s="61" t="s">
        <v>377</v>
      </c>
      <c r="B225" s="61" t="s">
        <v>375</v>
      </c>
      <c r="C225" s="61" t="s">
        <v>107</v>
      </c>
      <c r="D225" s="61">
        <v>1</v>
      </c>
      <c r="E225" s="61">
        <v>4500</v>
      </c>
      <c r="F225" s="62">
        <v>0.97299999999999998</v>
      </c>
      <c r="G225" s="4">
        <f t="shared" si="72"/>
        <v>52542</v>
      </c>
      <c r="H225" s="61">
        <v>669</v>
      </c>
      <c r="I225" s="61">
        <v>0.31230000000000002</v>
      </c>
      <c r="J225" s="61">
        <v>186</v>
      </c>
      <c r="K225" s="61">
        <v>829</v>
      </c>
      <c r="L225">
        <f t="shared" si="73"/>
        <v>643</v>
      </c>
      <c r="M225">
        <f t="shared" si="74"/>
        <v>483</v>
      </c>
      <c r="N225">
        <f t="shared" si="75"/>
        <v>0.70093312597200619</v>
      </c>
      <c r="O225" s="61">
        <v>0.31230000000000002</v>
      </c>
      <c r="U225" s="61">
        <v>186</v>
      </c>
      <c r="V225">
        <f t="shared" si="76"/>
        <v>803.75</v>
      </c>
      <c r="W225">
        <f t="shared" si="77"/>
        <v>105.625</v>
      </c>
      <c r="X225">
        <f t="shared" si="78"/>
        <v>-507.80262825372756</v>
      </c>
      <c r="Y225">
        <f t="shared" si="79"/>
        <v>484.74941559262066</v>
      </c>
      <c r="Z225">
        <f t="shared" si="80"/>
        <v>484.74941559262066</v>
      </c>
      <c r="AA225">
        <f t="shared" si="81"/>
        <v>0.47169445174820612</v>
      </c>
      <c r="AB225">
        <f t="shared" si="82"/>
        <v>0.4773010108864697</v>
      </c>
      <c r="AC225">
        <f t="shared" si="83"/>
        <v>84450.555922478889</v>
      </c>
      <c r="AD225" s="12">
        <f t="shared" si="84"/>
        <v>59115.389145735215</v>
      </c>
      <c r="AE225" s="4">
        <f t="shared" si="85"/>
        <v>52542</v>
      </c>
      <c r="AF225">
        <f t="shared" si="86"/>
        <v>6573.3891457352147</v>
      </c>
      <c r="AH225">
        <f t="shared" si="87"/>
        <v>5807.1622991187151</v>
      </c>
      <c r="AI225" s="65">
        <f t="shared" si="88"/>
        <v>-39407.162299118718</v>
      </c>
      <c r="AJ225" s="66">
        <f t="shared" si="89"/>
        <v>-15407.162299118714</v>
      </c>
      <c r="AK225" s="23">
        <f t="shared" si="90"/>
        <v>-15407.162299118714</v>
      </c>
      <c r="AL225" s="23">
        <f t="shared" si="91"/>
        <v>-21407.162299118714</v>
      </c>
      <c r="AM225" s="67">
        <f t="shared" si="92"/>
        <v>-32833.773153383503</v>
      </c>
      <c r="AN225" s="68">
        <f t="shared" si="93"/>
        <v>-8833.7731533834994</v>
      </c>
      <c r="AO225" s="23">
        <f t="shared" si="94"/>
        <v>-8833.7731533834994</v>
      </c>
      <c r="AP225" s="23">
        <f t="shared" si="95"/>
        <v>-14833.773153383499</v>
      </c>
    </row>
    <row r="226" spans="1:42">
      <c r="A226" s="61" t="s">
        <v>378</v>
      </c>
      <c r="B226" s="61" t="s">
        <v>338</v>
      </c>
      <c r="C226" s="61" t="s">
        <v>98</v>
      </c>
      <c r="D226" s="61">
        <v>1</v>
      </c>
      <c r="E226" s="61">
        <v>500</v>
      </c>
      <c r="F226" s="62">
        <v>0.97299999999999998</v>
      </c>
      <c r="G226" s="4">
        <f t="shared" si="72"/>
        <v>5838</v>
      </c>
      <c r="H226" s="61">
        <v>121</v>
      </c>
      <c r="I226" s="61">
        <v>0.39729999999999999</v>
      </c>
      <c r="J226" s="61">
        <v>50</v>
      </c>
      <c r="K226" s="61">
        <v>174</v>
      </c>
      <c r="L226">
        <f t="shared" si="73"/>
        <v>124</v>
      </c>
      <c r="M226">
        <f t="shared" si="74"/>
        <v>71</v>
      </c>
      <c r="N226">
        <f t="shared" si="75"/>
        <v>0.5580645161290323</v>
      </c>
      <c r="O226" s="61">
        <v>0.39729999999999999</v>
      </c>
      <c r="U226" s="61">
        <v>50</v>
      </c>
      <c r="V226">
        <f t="shared" si="76"/>
        <v>155</v>
      </c>
      <c r="W226">
        <f t="shared" si="77"/>
        <v>34.5</v>
      </c>
      <c r="X226">
        <f t="shared" si="78"/>
        <v>-97.92772302249179</v>
      </c>
      <c r="Y226">
        <f t="shared" si="79"/>
        <v>100.54732120293151</v>
      </c>
      <c r="Z226">
        <f t="shared" si="80"/>
        <v>100.54732120293151</v>
      </c>
      <c r="AA226">
        <f t="shared" si="81"/>
        <v>0.42611174969633236</v>
      </c>
      <c r="AB226">
        <f t="shared" si="82"/>
        <v>0.51337516129032257</v>
      </c>
      <c r="AC226">
        <f t="shared" si="83"/>
        <v>18840.751492550666</v>
      </c>
      <c r="AD226" s="12">
        <f t="shared" si="84"/>
        <v>13188.526044785465</v>
      </c>
      <c r="AE226" s="4">
        <f t="shared" si="85"/>
        <v>5838</v>
      </c>
      <c r="AF226">
        <f t="shared" si="86"/>
        <v>7350.5260447854653</v>
      </c>
      <c r="AH226">
        <f t="shared" si="87"/>
        <v>6246.0644623655917</v>
      </c>
      <c r="AI226" s="65">
        <f t="shared" si="88"/>
        <v>-39846.06446236559</v>
      </c>
      <c r="AJ226" s="66">
        <f t="shared" si="89"/>
        <v>-15846.064462365592</v>
      </c>
      <c r="AK226" s="23">
        <f t="shared" si="90"/>
        <v>-15846.064462365592</v>
      </c>
      <c r="AL226" s="23">
        <f t="shared" si="91"/>
        <v>-21846.06446236559</v>
      </c>
      <c r="AM226" s="67">
        <f t="shared" si="92"/>
        <v>-32495.538417580123</v>
      </c>
      <c r="AN226" s="68">
        <f t="shared" si="93"/>
        <v>-8495.5384175801264</v>
      </c>
      <c r="AO226" s="23">
        <f t="shared" si="94"/>
        <v>-8495.5384175801264</v>
      </c>
      <c r="AP226" s="23">
        <f t="shared" si="95"/>
        <v>-14495.538417580125</v>
      </c>
    </row>
    <row r="227" spans="1:42">
      <c r="A227" s="61" t="s">
        <v>379</v>
      </c>
      <c r="B227" s="61" t="s">
        <v>375</v>
      </c>
      <c r="C227" s="61" t="s">
        <v>107</v>
      </c>
      <c r="D227" s="61">
        <v>2</v>
      </c>
      <c r="E227" s="61">
        <v>4200</v>
      </c>
      <c r="F227" s="62">
        <v>0.97299999999999998</v>
      </c>
      <c r="G227" s="4">
        <f t="shared" si="72"/>
        <v>49039.199999999997</v>
      </c>
      <c r="H227" s="61">
        <v>437</v>
      </c>
      <c r="I227" s="61">
        <v>0.61099999999999999</v>
      </c>
      <c r="J227" s="61">
        <v>319</v>
      </c>
      <c r="K227" s="61">
        <v>815</v>
      </c>
      <c r="L227">
        <f t="shared" si="73"/>
        <v>496</v>
      </c>
      <c r="M227">
        <f t="shared" si="74"/>
        <v>118</v>
      </c>
      <c r="N227">
        <f t="shared" si="75"/>
        <v>0.29032258064516131</v>
      </c>
      <c r="O227" s="61">
        <v>0.61099999999999999</v>
      </c>
      <c r="U227" s="61">
        <v>319</v>
      </c>
      <c r="V227">
        <f t="shared" si="76"/>
        <v>620</v>
      </c>
      <c r="W227">
        <f t="shared" si="77"/>
        <v>257</v>
      </c>
      <c r="X227">
        <f t="shared" si="78"/>
        <v>-391.71089208996716</v>
      </c>
      <c r="Y227">
        <f t="shared" si="79"/>
        <v>461.68928481172605</v>
      </c>
      <c r="Z227">
        <f t="shared" si="80"/>
        <v>461.68928481172605</v>
      </c>
      <c r="AA227">
        <f t="shared" si="81"/>
        <v>0.33014400776084846</v>
      </c>
      <c r="AB227">
        <f t="shared" si="82"/>
        <v>0.58932403225806462</v>
      </c>
      <c r="AC227">
        <f t="shared" si="83"/>
        <v>99310.875706089777</v>
      </c>
      <c r="AD227" s="12">
        <f t="shared" si="84"/>
        <v>69517.612994262832</v>
      </c>
      <c r="AE227" s="4">
        <f t="shared" si="85"/>
        <v>49039.199999999997</v>
      </c>
      <c r="AF227">
        <f t="shared" si="86"/>
        <v>20478.412994262835</v>
      </c>
      <c r="AH227">
        <f t="shared" si="87"/>
        <v>7170.109059139787</v>
      </c>
      <c r="AI227" s="65">
        <f t="shared" si="88"/>
        <v>-40770.109059139788</v>
      </c>
      <c r="AJ227" s="66">
        <f t="shared" si="89"/>
        <v>-16770.109059139788</v>
      </c>
      <c r="AK227" s="23">
        <f t="shared" si="90"/>
        <v>-16770.109059139788</v>
      </c>
      <c r="AL227" s="23">
        <f t="shared" si="91"/>
        <v>-22770.109059139788</v>
      </c>
      <c r="AM227" s="67">
        <f t="shared" si="92"/>
        <v>-20291.696064876953</v>
      </c>
      <c r="AN227" s="68">
        <f t="shared" si="93"/>
        <v>3708.3039351230473</v>
      </c>
      <c r="AO227" s="23">
        <f t="shared" si="94"/>
        <v>3708.3039351230473</v>
      </c>
      <c r="AP227" s="23">
        <f t="shared" si="95"/>
        <v>-2291.6960648769527</v>
      </c>
    </row>
    <row r="228" spans="1:42">
      <c r="A228" s="61" t="s">
        <v>380</v>
      </c>
      <c r="B228" s="61" t="s">
        <v>381</v>
      </c>
      <c r="C228" s="61" t="s">
        <v>98</v>
      </c>
      <c r="D228" s="61">
        <v>2</v>
      </c>
      <c r="E228" s="61">
        <v>3600</v>
      </c>
      <c r="F228" s="62">
        <v>0.97299999999999998</v>
      </c>
      <c r="G228" s="4">
        <f t="shared" si="72"/>
        <v>42033.599999999999</v>
      </c>
      <c r="H228" s="61">
        <v>663</v>
      </c>
      <c r="I228" s="61">
        <v>0.2329</v>
      </c>
      <c r="J228" s="61">
        <v>332</v>
      </c>
      <c r="K228" s="61">
        <v>805</v>
      </c>
      <c r="L228">
        <f t="shared" si="73"/>
        <v>473</v>
      </c>
      <c r="M228">
        <f t="shared" si="74"/>
        <v>331</v>
      </c>
      <c r="N228">
        <f t="shared" si="75"/>
        <v>0.65983086680761105</v>
      </c>
      <c r="O228" s="61">
        <v>0.2329</v>
      </c>
      <c r="U228" s="61">
        <v>332</v>
      </c>
      <c r="V228">
        <f t="shared" si="76"/>
        <v>591.25</v>
      </c>
      <c r="W228">
        <f t="shared" si="77"/>
        <v>272.875</v>
      </c>
      <c r="X228">
        <f t="shared" si="78"/>
        <v>-373.54687894869852</v>
      </c>
      <c r="Y228">
        <f t="shared" si="79"/>
        <v>454.17647523376291</v>
      </c>
      <c r="Z228">
        <f t="shared" si="80"/>
        <v>454.17647523376291</v>
      </c>
      <c r="AA228">
        <f t="shared" si="81"/>
        <v>0.30664097291122694</v>
      </c>
      <c r="AB228">
        <f t="shared" si="82"/>
        <v>0.60792433403805501</v>
      </c>
      <c r="AC228">
        <f t="shared" si="83"/>
        <v>100778.29990341632</v>
      </c>
      <c r="AD228" s="12">
        <f t="shared" si="84"/>
        <v>70544.809932391421</v>
      </c>
      <c r="AE228" s="4">
        <f t="shared" si="85"/>
        <v>42033.599999999999</v>
      </c>
      <c r="AF228">
        <f t="shared" si="86"/>
        <v>28511.209932391423</v>
      </c>
      <c r="AH228">
        <f t="shared" si="87"/>
        <v>7396.4127307963363</v>
      </c>
      <c r="AI228" s="65">
        <f t="shared" si="88"/>
        <v>-40996.412730796335</v>
      </c>
      <c r="AJ228" s="66">
        <f t="shared" si="89"/>
        <v>-16996.412730796335</v>
      </c>
      <c r="AK228" s="23">
        <f t="shared" si="90"/>
        <v>-16996.412730796335</v>
      </c>
      <c r="AL228" s="23">
        <f t="shared" si="91"/>
        <v>-22996.412730796335</v>
      </c>
      <c r="AM228" s="67">
        <f t="shared" si="92"/>
        <v>-12485.202798404913</v>
      </c>
      <c r="AN228" s="68">
        <f t="shared" si="93"/>
        <v>11514.797201595087</v>
      </c>
      <c r="AO228" s="23">
        <f t="shared" si="94"/>
        <v>11514.797201595087</v>
      </c>
      <c r="AP228" s="23">
        <f t="shared" si="95"/>
        <v>5514.7972015950872</v>
      </c>
    </row>
    <row r="229" spans="1:42">
      <c r="A229" s="61" t="s">
        <v>382</v>
      </c>
      <c r="B229" s="61" t="s">
        <v>381</v>
      </c>
      <c r="C229" s="61" t="s">
        <v>107</v>
      </c>
      <c r="D229" s="61">
        <v>1</v>
      </c>
      <c r="E229" s="61">
        <v>4000</v>
      </c>
      <c r="F229" s="62">
        <v>0.97299999999999998</v>
      </c>
      <c r="G229" s="4">
        <f t="shared" si="72"/>
        <v>46704</v>
      </c>
      <c r="H229" s="61">
        <v>337</v>
      </c>
      <c r="I229" s="61">
        <v>0.50680000000000003</v>
      </c>
      <c r="J229" s="61">
        <v>179</v>
      </c>
      <c r="K229" s="61">
        <v>629</v>
      </c>
      <c r="L229">
        <f t="shared" si="73"/>
        <v>450</v>
      </c>
      <c r="M229">
        <f t="shared" si="74"/>
        <v>158</v>
      </c>
      <c r="N229">
        <f t="shared" si="75"/>
        <v>0.38088888888888894</v>
      </c>
      <c r="O229" s="61">
        <v>0.50680000000000003</v>
      </c>
      <c r="U229" s="61">
        <v>179</v>
      </c>
      <c r="V229">
        <f t="shared" si="76"/>
        <v>562.5</v>
      </c>
      <c r="W229">
        <f t="shared" si="77"/>
        <v>122.75</v>
      </c>
      <c r="X229">
        <f t="shared" si="78"/>
        <v>-355.38286580742988</v>
      </c>
      <c r="Y229">
        <f t="shared" si="79"/>
        <v>363.66366565579983</v>
      </c>
      <c r="Z229">
        <f t="shared" si="80"/>
        <v>363.66366565579983</v>
      </c>
      <c r="AA229">
        <f t="shared" si="81"/>
        <v>0.42829096116586635</v>
      </c>
      <c r="AB229">
        <f t="shared" si="82"/>
        <v>0.51165053333333343</v>
      </c>
      <c r="AC229">
        <f t="shared" si="83"/>
        <v>67915.078597661937</v>
      </c>
      <c r="AD229" s="12">
        <f t="shared" si="84"/>
        <v>47540.555018363353</v>
      </c>
      <c r="AE229" s="4">
        <f t="shared" si="85"/>
        <v>46704</v>
      </c>
      <c r="AF229">
        <f t="shared" si="86"/>
        <v>836.55501836335316</v>
      </c>
      <c r="AH229">
        <f t="shared" si="87"/>
        <v>6225.0814888888908</v>
      </c>
      <c r="AI229" s="65">
        <f t="shared" si="88"/>
        <v>-39825.081488888893</v>
      </c>
      <c r="AJ229" s="66">
        <f t="shared" si="89"/>
        <v>-15825.081488888891</v>
      </c>
      <c r="AK229" s="23">
        <f t="shared" si="90"/>
        <v>-15825.081488888891</v>
      </c>
      <c r="AL229" s="23">
        <f t="shared" si="91"/>
        <v>-21825.081488888893</v>
      </c>
      <c r="AM229" s="67">
        <f t="shared" si="92"/>
        <v>-38988.526470525539</v>
      </c>
      <c r="AN229" s="68">
        <f t="shared" si="93"/>
        <v>-14988.526470525538</v>
      </c>
      <c r="AO229" s="23">
        <f t="shared" si="94"/>
        <v>-14988.526470525538</v>
      </c>
      <c r="AP229" s="23">
        <f t="shared" si="95"/>
        <v>-20988.526470525539</v>
      </c>
    </row>
    <row r="230" spans="1:42">
      <c r="A230" s="61" t="s">
        <v>383</v>
      </c>
      <c r="B230" s="61" t="s">
        <v>381</v>
      </c>
      <c r="C230" s="61" t="s">
        <v>107</v>
      </c>
      <c r="D230" s="61">
        <v>2</v>
      </c>
      <c r="E230" s="61">
        <v>5500</v>
      </c>
      <c r="F230" s="62">
        <v>0.97299999999999998</v>
      </c>
      <c r="G230" s="4">
        <f t="shared" si="72"/>
        <v>64218</v>
      </c>
      <c r="H230" s="61">
        <v>447</v>
      </c>
      <c r="I230" s="61">
        <v>0.61639999999999995</v>
      </c>
      <c r="J230" s="61">
        <v>227</v>
      </c>
      <c r="K230" s="61">
        <v>813</v>
      </c>
      <c r="L230">
        <f t="shared" si="73"/>
        <v>586</v>
      </c>
      <c r="M230">
        <f t="shared" si="74"/>
        <v>220</v>
      </c>
      <c r="N230">
        <f t="shared" si="75"/>
        <v>0.40034129692832765</v>
      </c>
      <c r="O230" s="61">
        <v>0.61639999999999995</v>
      </c>
      <c r="U230" s="61">
        <v>227</v>
      </c>
      <c r="V230">
        <f t="shared" si="76"/>
        <v>732.5</v>
      </c>
      <c r="W230">
        <f t="shared" si="77"/>
        <v>153.75</v>
      </c>
      <c r="X230">
        <f t="shared" si="78"/>
        <v>-462.78746525145311</v>
      </c>
      <c r="Y230">
        <f t="shared" si="79"/>
        <v>470.52201794288595</v>
      </c>
      <c r="Z230">
        <f t="shared" si="80"/>
        <v>470.52201794288595</v>
      </c>
      <c r="AA230">
        <f t="shared" si="81"/>
        <v>0.43245326681622653</v>
      </c>
      <c r="AB230">
        <f t="shared" si="82"/>
        <v>0.50835648464163841</v>
      </c>
      <c r="AC230">
        <f t="shared" si="83"/>
        <v>87305.415430596418</v>
      </c>
      <c r="AD230" s="12">
        <f t="shared" si="84"/>
        <v>61113.79080141749</v>
      </c>
      <c r="AE230" s="4">
        <f t="shared" si="85"/>
        <v>64218</v>
      </c>
      <c r="AF230">
        <f t="shared" si="86"/>
        <v>-3104.20919858251</v>
      </c>
      <c r="AH230">
        <f t="shared" si="87"/>
        <v>6185.0038964732676</v>
      </c>
      <c r="AI230" s="65">
        <f t="shared" si="88"/>
        <v>-39785.003896473267</v>
      </c>
      <c r="AJ230" s="66">
        <f t="shared" si="89"/>
        <v>-15785.003896473267</v>
      </c>
      <c r="AK230" s="23">
        <f t="shared" si="90"/>
        <v>-15785.003896473267</v>
      </c>
      <c r="AL230" s="23">
        <f t="shared" si="91"/>
        <v>-21785.003896473267</v>
      </c>
      <c r="AM230" s="67">
        <f t="shared" si="92"/>
        <v>-42889.213095055777</v>
      </c>
      <c r="AN230" s="68">
        <f t="shared" si="93"/>
        <v>-18889.213095055777</v>
      </c>
      <c r="AO230" s="23">
        <f t="shared" si="94"/>
        <v>-18889.213095055777</v>
      </c>
      <c r="AP230" s="23">
        <f t="shared" si="95"/>
        <v>-24889.213095055777</v>
      </c>
    </row>
    <row r="231" spans="1:42">
      <c r="A231" s="61" t="s">
        <v>384</v>
      </c>
      <c r="B231" s="61" t="s">
        <v>381</v>
      </c>
      <c r="C231" s="61" t="s">
        <v>98</v>
      </c>
      <c r="D231" s="61">
        <v>1</v>
      </c>
      <c r="E231" s="61">
        <v>3000</v>
      </c>
      <c r="F231" s="62">
        <v>0.97299999999999998</v>
      </c>
      <c r="G231" s="4">
        <f t="shared" si="72"/>
        <v>35028</v>
      </c>
      <c r="H231" s="61">
        <v>610</v>
      </c>
      <c r="I231" s="61">
        <v>0.1014</v>
      </c>
      <c r="J231" s="61">
        <v>115</v>
      </c>
      <c r="K231" s="61">
        <v>650</v>
      </c>
      <c r="L231">
        <f t="shared" si="73"/>
        <v>535</v>
      </c>
      <c r="M231">
        <f t="shared" si="74"/>
        <v>495</v>
      </c>
      <c r="N231">
        <f t="shared" si="75"/>
        <v>0.84018691588785044</v>
      </c>
      <c r="O231" s="61">
        <v>0.1014</v>
      </c>
      <c r="U231" s="61">
        <v>115</v>
      </c>
      <c r="V231">
        <f t="shared" si="76"/>
        <v>668.75</v>
      </c>
      <c r="W231">
        <f t="shared" si="77"/>
        <v>48.125</v>
      </c>
      <c r="X231">
        <f t="shared" si="78"/>
        <v>-422.51074045994443</v>
      </c>
      <c r="Y231">
        <f t="shared" si="79"/>
        <v>383.45013583522876</v>
      </c>
      <c r="Z231">
        <f t="shared" si="80"/>
        <v>383.45013583522876</v>
      </c>
      <c r="AA231">
        <f t="shared" si="81"/>
        <v>0.50142076386576262</v>
      </c>
      <c r="AB231">
        <f t="shared" si="82"/>
        <v>0.45377560747663548</v>
      </c>
      <c r="AC231">
        <f t="shared" si="83"/>
        <v>63510.116188854707</v>
      </c>
      <c r="AD231" s="12">
        <f t="shared" si="84"/>
        <v>44457.081332198293</v>
      </c>
      <c r="AE231" s="4">
        <f t="shared" si="85"/>
        <v>35028</v>
      </c>
      <c r="AF231">
        <f t="shared" si="86"/>
        <v>9429.0813321982932</v>
      </c>
      <c r="AH231">
        <f t="shared" si="87"/>
        <v>5520.936557632398</v>
      </c>
      <c r="AI231" s="65">
        <f t="shared" si="88"/>
        <v>-39120.936557632398</v>
      </c>
      <c r="AJ231" s="66">
        <f t="shared" si="89"/>
        <v>-15120.936557632398</v>
      </c>
      <c r="AK231" s="23">
        <f t="shared" si="90"/>
        <v>-15120.936557632398</v>
      </c>
      <c r="AL231" s="23">
        <f t="shared" si="91"/>
        <v>-21120.936557632398</v>
      </c>
      <c r="AM231" s="67">
        <f t="shared" si="92"/>
        <v>-29691.855225434105</v>
      </c>
      <c r="AN231" s="68">
        <f t="shared" si="93"/>
        <v>-5691.8552254341048</v>
      </c>
      <c r="AO231" s="23">
        <f t="shared" si="94"/>
        <v>-5691.8552254341048</v>
      </c>
      <c r="AP231" s="23">
        <f t="shared" si="95"/>
        <v>-11691.855225434105</v>
      </c>
    </row>
    <row r="232" spans="1:42">
      <c r="A232" s="61" t="s">
        <v>385</v>
      </c>
      <c r="B232" s="61" t="s">
        <v>386</v>
      </c>
      <c r="C232" s="61" t="s">
        <v>98</v>
      </c>
      <c r="D232" s="61">
        <v>2</v>
      </c>
      <c r="E232" s="61">
        <v>4000</v>
      </c>
      <c r="F232" s="62">
        <v>0.97299999999999998</v>
      </c>
      <c r="G232" s="4">
        <f t="shared" si="72"/>
        <v>46704</v>
      </c>
      <c r="H232" s="61">
        <v>302</v>
      </c>
      <c r="I232" s="61">
        <v>0.31509999999999999</v>
      </c>
      <c r="J232" s="61">
        <v>220</v>
      </c>
      <c r="K232" s="61">
        <v>534</v>
      </c>
      <c r="L232">
        <f t="shared" si="73"/>
        <v>314</v>
      </c>
      <c r="M232">
        <f t="shared" si="74"/>
        <v>82</v>
      </c>
      <c r="N232">
        <f t="shared" si="75"/>
        <v>0.30891719745222934</v>
      </c>
      <c r="O232" s="61">
        <v>0.31509999999999999</v>
      </c>
      <c r="U232" s="61">
        <v>220</v>
      </c>
      <c r="V232">
        <f t="shared" si="76"/>
        <v>392.5</v>
      </c>
      <c r="W232">
        <f t="shared" si="77"/>
        <v>180.75</v>
      </c>
      <c r="X232">
        <f t="shared" si="78"/>
        <v>-247.97826636340662</v>
      </c>
      <c r="Y232">
        <f t="shared" si="79"/>
        <v>301.30531336871366</v>
      </c>
      <c r="Z232">
        <f t="shared" si="80"/>
        <v>301.30531336871366</v>
      </c>
      <c r="AA232">
        <f t="shared" si="81"/>
        <v>0.30714729520691375</v>
      </c>
      <c r="AB232">
        <f t="shared" si="82"/>
        <v>0.60752363057324854</v>
      </c>
      <c r="AC232">
        <f t="shared" si="83"/>
        <v>66813.285729401527</v>
      </c>
      <c r="AD232" s="12">
        <f t="shared" si="84"/>
        <v>46769.300010581064</v>
      </c>
      <c r="AE232" s="4">
        <f t="shared" si="85"/>
        <v>46704</v>
      </c>
      <c r="AF232">
        <f t="shared" si="86"/>
        <v>65.300010581064271</v>
      </c>
      <c r="AH232">
        <f t="shared" si="87"/>
        <v>7391.5375053078578</v>
      </c>
      <c r="AI232" s="65">
        <f t="shared" si="88"/>
        <v>-40991.537505307861</v>
      </c>
      <c r="AJ232" s="66">
        <f t="shared" si="89"/>
        <v>-16991.537505307857</v>
      </c>
      <c r="AK232" s="23">
        <f t="shared" si="90"/>
        <v>-16991.537505307857</v>
      </c>
      <c r="AL232" s="23">
        <f t="shared" si="91"/>
        <v>-22991.537505307857</v>
      </c>
      <c r="AM232" s="67">
        <f t="shared" si="92"/>
        <v>-40926.237494726796</v>
      </c>
      <c r="AN232" s="68">
        <f t="shared" si="93"/>
        <v>-16926.237494726793</v>
      </c>
      <c r="AO232" s="23">
        <f t="shared" si="94"/>
        <v>-16926.237494726793</v>
      </c>
      <c r="AP232" s="23">
        <f t="shared" si="95"/>
        <v>-22926.237494726793</v>
      </c>
    </row>
    <row r="233" spans="1:42">
      <c r="A233" s="61" t="s">
        <v>387</v>
      </c>
      <c r="B233" s="61" t="s">
        <v>386</v>
      </c>
      <c r="C233" s="61" t="s">
        <v>107</v>
      </c>
      <c r="D233" s="61">
        <v>1</v>
      </c>
      <c r="E233" s="61">
        <v>4000</v>
      </c>
      <c r="F233" s="62">
        <v>0.97299999999999998</v>
      </c>
      <c r="G233" s="4">
        <f t="shared" si="72"/>
        <v>46704</v>
      </c>
      <c r="H233" s="61">
        <v>213</v>
      </c>
      <c r="I233" s="61">
        <v>0.65210000000000001</v>
      </c>
      <c r="J233" s="61">
        <v>128</v>
      </c>
      <c r="K233" s="61">
        <v>450</v>
      </c>
      <c r="L233">
        <f t="shared" si="73"/>
        <v>322</v>
      </c>
      <c r="M233">
        <f t="shared" si="74"/>
        <v>85</v>
      </c>
      <c r="N233">
        <f t="shared" si="75"/>
        <v>0.31118012422360253</v>
      </c>
      <c r="O233" s="61">
        <v>0.65210000000000001</v>
      </c>
      <c r="U233" s="61">
        <v>128</v>
      </c>
      <c r="V233">
        <f t="shared" si="76"/>
        <v>402.5</v>
      </c>
      <c r="W233">
        <f t="shared" si="77"/>
        <v>87.75</v>
      </c>
      <c r="X233">
        <f t="shared" si="78"/>
        <v>-254.29618397776093</v>
      </c>
      <c r="Y233">
        <f t="shared" si="79"/>
        <v>260.17933409148344</v>
      </c>
      <c r="Z233">
        <f t="shared" si="80"/>
        <v>260.17933409148344</v>
      </c>
      <c r="AA233">
        <f t="shared" si="81"/>
        <v>0.42839586109685329</v>
      </c>
      <c r="AB233">
        <f t="shared" si="82"/>
        <v>0.51156751552795032</v>
      </c>
      <c r="AC233">
        <f t="shared" si="83"/>
        <v>48581.242869507303</v>
      </c>
      <c r="AD233" s="12">
        <f t="shared" si="84"/>
        <v>34006.870008655111</v>
      </c>
      <c r="AE233" s="4">
        <f t="shared" si="85"/>
        <v>46704</v>
      </c>
      <c r="AF233">
        <f t="shared" si="86"/>
        <v>-12697.129991344889</v>
      </c>
      <c r="AH233">
        <f t="shared" si="87"/>
        <v>6224.0714389233954</v>
      </c>
      <c r="AI233" s="65">
        <f t="shared" si="88"/>
        <v>-39824.071438923398</v>
      </c>
      <c r="AJ233" s="66">
        <f t="shared" si="89"/>
        <v>-15824.071438923394</v>
      </c>
      <c r="AK233" s="23">
        <f t="shared" si="90"/>
        <v>-15824.071438923394</v>
      </c>
      <c r="AL233" s="23">
        <f t="shared" si="91"/>
        <v>-21824.071438923394</v>
      </c>
      <c r="AM233" s="67">
        <f t="shared" si="92"/>
        <v>-52521.201430268287</v>
      </c>
      <c r="AN233" s="68">
        <f t="shared" si="93"/>
        <v>-28521.201430268284</v>
      </c>
      <c r="AO233" s="23">
        <f t="shared" si="94"/>
        <v>-28521.201430268284</v>
      </c>
      <c r="AP233" s="23">
        <f t="shared" si="95"/>
        <v>-34521.20143026828</v>
      </c>
    </row>
    <row r="234" spans="1:42">
      <c r="A234" s="61" t="s">
        <v>388</v>
      </c>
      <c r="B234" s="61" t="s">
        <v>386</v>
      </c>
      <c r="C234" s="61" t="s">
        <v>107</v>
      </c>
      <c r="D234" s="61">
        <v>2</v>
      </c>
      <c r="E234" s="61">
        <v>5000</v>
      </c>
      <c r="F234" s="62">
        <v>0.97299999999999998</v>
      </c>
      <c r="G234" s="4">
        <f t="shared" si="72"/>
        <v>58380</v>
      </c>
      <c r="H234" s="61">
        <v>364</v>
      </c>
      <c r="I234" s="61">
        <v>0.51229999999999998</v>
      </c>
      <c r="J234" s="61">
        <v>152</v>
      </c>
      <c r="K234" s="61">
        <v>546</v>
      </c>
      <c r="L234">
        <f t="shared" si="73"/>
        <v>394</v>
      </c>
      <c r="M234">
        <f t="shared" si="74"/>
        <v>212</v>
      </c>
      <c r="N234">
        <f t="shared" si="75"/>
        <v>0.53045685279187815</v>
      </c>
      <c r="O234" s="61">
        <v>0.51229999999999998</v>
      </c>
      <c r="U234" s="61">
        <v>152</v>
      </c>
      <c r="V234">
        <f t="shared" si="76"/>
        <v>492.5</v>
      </c>
      <c r="W234">
        <f t="shared" si="77"/>
        <v>102.75</v>
      </c>
      <c r="X234">
        <f t="shared" si="78"/>
        <v>-311.15744250694974</v>
      </c>
      <c r="Y234">
        <f t="shared" si="79"/>
        <v>316.04552059641145</v>
      </c>
      <c r="Z234">
        <f t="shared" si="80"/>
        <v>316.04552059641145</v>
      </c>
      <c r="AA234">
        <f t="shared" si="81"/>
        <v>0.43308735146479482</v>
      </c>
      <c r="AB234">
        <f t="shared" si="82"/>
        <v>0.50785467005076135</v>
      </c>
      <c r="AC234">
        <f t="shared" si="83"/>
        <v>58584.395657981746</v>
      </c>
      <c r="AD234" s="12">
        <f t="shared" si="84"/>
        <v>41009.076960587219</v>
      </c>
      <c r="AE234" s="4">
        <f t="shared" si="85"/>
        <v>58380</v>
      </c>
      <c r="AF234">
        <f t="shared" si="86"/>
        <v>-17370.923039412781</v>
      </c>
      <c r="AH234">
        <f t="shared" si="87"/>
        <v>6178.8984856175966</v>
      </c>
      <c r="AI234" s="65">
        <f t="shared" si="88"/>
        <v>-39778.898485617596</v>
      </c>
      <c r="AJ234" s="66">
        <f t="shared" si="89"/>
        <v>-15778.898485617596</v>
      </c>
      <c r="AK234" s="23">
        <f t="shared" si="90"/>
        <v>-15778.898485617596</v>
      </c>
      <c r="AL234" s="23">
        <f t="shared" si="91"/>
        <v>-21778.898485617596</v>
      </c>
      <c r="AM234" s="67">
        <f t="shared" si="92"/>
        <v>-57149.821525030377</v>
      </c>
      <c r="AN234" s="68">
        <f t="shared" si="93"/>
        <v>-33149.821525030377</v>
      </c>
      <c r="AO234" s="23">
        <f t="shared" si="94"/>
        <v>-33149.821525030377</v>
      </c>
      <c r="AP234" s="23">
        <f t="shared" si="95"/>
        <v>-39149.821525030377</v>
      </c>
    </row>
    <row r="235" spans="1:42">
      <c r="A235" s="61" t="s">
        <v>389</v>
      </c>
      <c r="B235" s="61" t="s">
        <v>386</v>
      </c>
      <c r="C235" s="61" t="s">
        <v>98</v>
      </c>
      <c r="D235" s="61">
        <v>1</v>
      </c>
      <c r="E235" s="61">
        <v>3200</v>
      </c>
      <c r="F235" s="62">
        <v>0.97299999999999998</v>
      </c>
      <c r="G235" s="4">
        <f t="shared" si="72"/>
        <v>37363.199999999997</v>
      </c>
      <c r="H235" s="61">
        <v>251</v>
      </c>
      <c r="I235" s="61">
        <v>0.62739999999999996</v>
      </c>
      <c r="J235" s="61">
        <v>94</v>
      </c>
      <c r="K235" s="61">
        <v>528</v>
      </c>
      <c r="L235">
        <f t="shared" si="73"/>
        <v>434</v>
      </c>
      <c r="M235">
        <f t="shared" si="74"/>
        <v>157</v>
      </c>
      <c r="N235">
        <f t="shared" si="75"/>
        <v>0.38940092165898621</v>
      </c>
      <c r="O235" s="61">
        <v>0.62739999999999996</v>
      </c>
      <c r="U235" s="61">
        <v>94</v>
      </c>
      <c r="V235">
        <f t="shared" si="76"/>
        <v>542.5</v>
      </c>
      <c r="W235">
        <f t="shared" si="77"/>
        <v>39.75</v>
      </c>
      <c r="X235">
        <f t="shared" si="78"/>
        <v>-342.74703057872125</v>
      </c>
      <c r="Y235">
        <f t="shared" si="79"/>
        <v>311.41562421026032</v>
      </c>
      <c r="Z235">
        <f t="shared" si="80"/>
        <v>311.41562421026032</v>
      </c>
      <c r="AA235">
        <f t="shared" si="81"/>
        <v>0.50076612757651673</v>
      </c>
      <c r="AB235">
        <f t="shared" si="82"/>
        <v>0.45429368663594466</v>
      </c>
      <c r="AC235">
        <f t="shared" si="83"/>
        <v>51638.065479457277</v>
      </c>
      <c r="AD235" s="12">
        <f t="shared" si="84"/>
        <v>36146.645835620089</v>
      </c>
      <c r="AE235" s="4">
        <f t="shared" si="85"/>
        <v>37363.199999999997</v>
      </c>
      <c r="AF235">
        <f t="shared" si="86"/>
        <v>-1216.5541643799079</v>
      </c>
      <c r="AH235">
        <f t="shared" si="87"/>
        <v>5527.2398540706599</v>
      </c>
      <c r="AI235" s="65">
        <f t="shared" si="88"/>
        <v>-39127.239854070664</v>
      </c>
      <c r="AJ235" s="66">
        <f t="shared" si="89"/>
        <v>-15127.23985407066</v>
      </c>
      <c r="AK235" s="23">
        <f t="shared" si="90"/>
        <v>-15127.23985407066</v>
      </c>
      <c r="AL235" s="23">
        <f t="shared" si="91"/>
        <v>-21127.23985407066</v>
      </c>
      <c r="AM235" s="67">
        <f t="shared" si="92"/>
        <v>-40343.794018450571</v>
      </c>
      <c r="AN235" s="68">
        <f t="shared" si="93"/>
        <v>-16343.794018450568</v>
      </c>
      <c r="AO235" s="23">
        <f t="shared" si="94"/>
        <v>-16343.794018450568</v>
      </c>
      <c r="AP235" s="23">
        <f t="shared" si="95"/>
        <v>-22343.794018450568</v>
      </c>
    </row>
    <row r="236" spans="1:42">
      <c r="A236" s="61" t="s">
        <v>390</v>
      </c>
      <c r="B236" s="61" t="s">
        <v>391</v>
      </c>
      <c r="C236" s="61" t="s">
        <v>98</v>
      </c>
      <c r="D236" s="61">
        <v>2</v>
      </c>
      <c r="E236" s="61">
        <v>3500</v>
      </c>
      <c r="F236" s="62">
        <v>0.97299999999999998</v>
      </c>
      <c r="G236" s="4">
        <f t="shared" si="72"/>
        <v>40866</v>
      </c>
      <c r="H236" s="61">
        <v>343</v>
      </c>
      <c r="I236" s="61">
        <v>0.39729999999999999</v>
      </c>
      <c r="J236" s="61">
        <v>194</v>
      </c>
      <c r="K236" s="61">
        <v>471</v>
      </c>
      <c r="L236">
        <f t="shared" si="73"/>
        <v>277</v>
      </c>
      <c r="M236">
        <f t="shared" si="74"/>
        <v>149</v>
      </c>
      <c r="N236">
        <f t="shared" si="75"/>
        <v>0.53032490974729241</v>
      </c>
      <c r="O236" s="61">
        <v>0.39729999999999999</v>
      </c>
      <c r="U236" s="61">
        <v>194</v>
      </c>
      <c r="V236">
        <f t="shared" si="76"/>
        <v>346.25</v>
      </c>
      <c r="W236">
        <f t="shared" si="77"/>
        <v>159.375</v>
      </c>
      <c r="X236">
        <f t="shared" si="78"/>
        <v>-218.75789739701796</v>
      </c>
      <c r="Y236">
        <f t="shared" si="79"/>
        <v>265.76296752590349</v>
      </c>
      <c r="Z236">
        <f t="shared" si="80"/>
        <v>265.76296752590349</v>
      </c>
      <c r="AA236">
        <f t="shared" si="81"/>
        <v>0.3072576679448476</v>
      </c>
      <c r="AB236">
        <f t="shared" si="82"/>
        <v>0.60743628158844765</v>
      </c>
      <c r="AC236">
        <f t="shared" si="83"/>
        <v>58923.435103913864</v>
      </c>
      <c r="AD236" s="12">
        <f t="shared" si="84"/>
        <v>41246.404572739702</v>
      </c>
      <c r="AE236" s="4">
        <f t="shared" si="85"/>
        <v>40866</v>
      </c>
      <c r="AF236">
        <f t="shared" si="86"/>
        <v>380.40457273970242</v>
      </c>
      <c r="AH236">
        <f t="shared" si="87"/>
        <v>7390.4747593261136</v>
      </c>
      <c r="AI236" s="65">
        <f t="shared" si="88"/>
        <v>-40990.474759326113</v>
      </c>
      <c r="AJ236" s="66">
        <f t="shared" si="89"/>
        <v>-16990.474759326113</v>
      </c>
      <c r="AK236" s="23">
        <f t="shared" si="90"/>
        <v>-16990.474759326113</v>
      </c>
      <c r="AL236" s="23">
        <f t="shared" si="91"/>
        <v>-22990.474759326113</v>
      </c>
      <c r="AM236" s="67">
        <f t="shared" si="92"/>
        <v>-40610.07018658641</v>
      </c>
      <c r="AN236" s="68">
        <f t="shared" si="93"/>
        <v>-16610.07018658641</v>
      </c>
      <c r="AO236" s="23">
        <f t="shared" si="94"/>
        <v>-16610.07018658641</v>
      </c>
      <c r="AP236" s="23">
        <f t="shared" si="95"/>
        <v>-22610.07018658641</v>
      </c>
    </row>
    <row r="237" spans="1:42">
      <c r="A237" s="61" t="s">
        <v>392</v>
      </c>
      <c r="B237" s="61" t="s">
        <v>100</v>
      </c>
      <c r="C237" s="61" t="s">
        <v>98</v>
      </c>
      <c r="D237" s="61">
        <v>1</v>
      </c>
      <c r="E237" s="61">
        <v>965</v>
      </c>
      <c r="F237" s="62">
        <v>0.97299999999999998</v>
      </c>
      <c r="G237" s="4">
        <f t="shared" si="72"/>
        <v>11267.34</v>
      </c>
      <c r="H237" s="61">
        <v>125</v>
      </c>
      <c r="I237" s="61">
        <v>0.37530000000000002</v>
      </c>
      <c r="J237" s="61">
        <v>50</v>
      </c>
      <c r="K237" s="61">
        <v>174</v>
      </c>
      <c r="L237">
        <f t="shared" si="73"/>
        <v>124</v>
      </c>
      <c r="M237">
        <f t="shared" si="74"/>
        <v>75</v>
      </c>
      <c r="N237">
        <f t="shared" si="75"/>
        <v>0.58387096774193548</v>
      </c>
      <c r="O237" s="61">
        <v>0.37530000000000002</v>
      </c>
      <c r="U237" s="61">
        <v>50</v>
      </c>
      <c r="V237">
        <f t="shared" si="76"/>
        <v>155</v>
      </c>
      <c r="W237">
        <f t="shared" si="77"/>
        <v>34.5</v>
      </c>
      <c r="X237">
        <f t="shared" si="78"/>
        <v>-97.92772302249179</v>
      </c>
      <c r="Y237">
        <f t="shared" si="79"/>
        <v>100.54732120293151</v>
      </c>
      <c r="Z237">
        <f t="shared" si="80"/>
        <v>100.54732120293151</v>
      </c>
      <c r="AA237">
        <f t="shared" si="81"/>
        <v>0.42611174969633236</v>
      </c>
      <c r="AB237">
        <f t="shared" si="82"/>
        <v>0.51337516129032257</v>
      </c>
      <c r="AC237">
        <f t="shared" si="83"/>
        <v>18840.751492550666</v>
      </c>
      <c r="AD237" s="12">
        <f t="shared" si="84"/>
        <v>13188.526044785465</v>
      </c>
      <c r="AE237" s="4">
        <f t="shared" si="85"/>
        <v>11267.34</v>
      </c>
      <c r="AF237">
        <f t="shared" si="86"/>
        <v>1921.1860447854651</v>
      </c>
      <c r="AH237">
        <f t="shared" si="87"/>
        <v>6246.0644623655917</v>
      </c>
      <c r="AI237" s="65">
        <f t="shared" si="88"/>
        <v>-39846.06446236559</v>
      </c>
      <c r="AJ237" s="66">
        <f t="shared" si="89"/>
        <v>-15846.064462365592</v>
      </c>
      <c r="AK237" s="23">
        <f t="shared" si="90"/>
        <v>-15846.064462365592</v>
      </c>
      <c r="AL237" s="23">
        <f t="shared" si="91"/>
        <v>-21846.06446236559</v>
      </c>
      <c r="AM237" s="67">
        <f t="shared" si="92"/>
        <v>-37924.878417580127</v>
      </c>
      <c r="AN237" s="68">
        <f t="shared" si="93"/>
        <v>-13924.878417580127</v>
      </c>
      <c r="AO237" s="23">
        <f t="shared" si="94"/>
        <v>-13924.878417580127</v>
      </c>
      <c r="AP237" s="23">
        <f t="shared" si="95"/>
        <v>-19924.878417580127</v>
      </c>
    </row>
    <row r="238" spans="1:42">
      <c r="A238" s="61" t="s">
        <v>393</v>
      </c>
      <c r="B238" s="61" t="s">
        <v>391</v>
      </c>
      <c r="C238" s="61" t="s">
        <v>107</v>
      </c>
      <c r="D238" s="61">
        <v>1</v>
      </c>
      <c r="E238" s="61">
        <v>3200</v>
      </c>
      <c r="F238" s="62">
        <v>0.97299999999999998</v>
      </c>
      <c r="G238" s="4">
        <f t="shared" si="72"/>
        <v>37363.199999999997</v>
      </c>
      <c r="H238" s="61">
        <v>251</v>
      </c>
      <c r="I238" s="61">
        <v>0.3342</v>
      </c>
      <c r="J238" s="61">
        <v>138</v>
      </c>
      <c r="K238" s="61">
        <v>485</v>
      </c>
      <c r="L238">
        <f t="shared" si="73"/>
        <v>347</v>
      </c>
      <c r="M238">
        <f t="shared" si="74"/>
        <v>113</v>
      </c>
      <c r="N238">
        <f t="shared" si="75"/>
        <v>0.36051873198847262</v>
      </c>
      <c r="O238" s="61">
        <v>0.3342</v>
      </c>
      <c r="U238" s="61">
        <v>138</v>
      </c>
      <c r="V238">
        <f t="shared" si="76"/>
        <v>433.75</v>
      </c>
      <c r="W238">
        <f t="shared" si="77"/>
        <v>94.625</v>
      </c>
      <c r="X238">
        <f t="shared" si="78"/>
        <v>-274.03967652261815</v>
      </c>
      <c r="Y238">
        <f t="shared" si="79"/>
        <v>280.41064885013901</v>
      </c>
      <c r="Z238">
        <f t="shared" si="80"/>
        <v>280.41064885013901</v>
      </c>
      <c r="AA238">
        <f t="shared" si="81"/>
        <v>0.42832426247870664</v>
      </c>
      <c r="AB238">
        <f t="shared" si="82"/>
        <v>0.51162417867435162</v>
      </c>
      <c r="AC238">
        <f t="shared" si="83"/>
        <v>52364.67678696545</v>
      </c>
      <c r="AD238" s="12">
        <f t="shared" si="84"/>
        <v>36655.273750875815</v>
      </c>
      <c r="AE238" s="4">
        <f t="shared" si="85"/>
        <v>37363.199999999997</v>
      </c>
      <c r="AF238">
        <f t="shared" si="86"/>
        <v>-707.9262491241825</v>
      </c>
      <c r="AH238">
        <f t="shared" si="87"/>
        <v>6224.7608405379451</v>
      </c>
      <c r="AI238" s="65">
        <f t="shared" si="88"/>
        <v>-39824.760840537943</v>
      </c>
      <c r="AJ238" s="66">
        <f t="shared" si="89"/>
        <v>-15824.760840537945</v>
      </c>
      <c r="AK238" s="23">
        <f t="shared" si="90"/>
        <v>-15824.760840537945</v>
      </c>
      <c r="AL238" s="23">
        <f t="shared" si="91"/>
        <v>-21824.760840537943</v>
      </c>
      <c r="AM238" s="67">
        <f t="shared" si="92"/>
        <v>-40532.687089662126</v>
      </c>
      <c r="AN238" s="68">
        <f t="shared" si="93"/>
        <v>-16532.687089662126</v>
      </c>
      <c r="AO238" s="23">
        <f t="shared" si="94"/>
        <v>-16532.687089662126</v>
      </c>
      <c r="AP238" s="23">
        <f t="shared" si="95"/>
        <v>-22532.687089662126</v>
      </c>
    </row>
    <row r="239" spans="1:42">
      <c r="A239" s="61" t="s">
        <v>394</v>
      </c>
      <c r="B239" s="61" t="s">
        <v>391</v>
      </c>
      <c r="C239" s="61" t="s">
        <v>107</v>
      </c>
      <c r="D239" s="61">
        <v>2</v>
      </c>
      <c r="E239" s="61">
        <v>3500</v>
      </c>
      <c r="F239" s="62">
        <v>0.97299999999999998</v>
      </c>
      <c r="G239" s="4">
        <f t="shared" si="72"/>
        <v>40866</v>
      </c>
      <c r="H239" s="61">
        <v>404</v>
      </c>
      <c r="I239" s="61">
        <v>0.36159999999999998</v>
      </c>
      <c r="J239" s="61">
        <v>152</v>
      </c>
      <c r="K239" s="61">
        <v>547</v>
      </c>
      <c r="L239">
        <f t="shared" si="73"/>
        <v>395</v>
      </c>
      <c r="M239">
        <f t="shared" si="74"/>
        <v>252</v>
      </c>
      <c r="N239">
        <f t="shared" si="75"/>
        <v>0.61037974683544305</v>
      </c>
      <c r="O239" s="61">
        <v>0.36159999999999998</v>
      </c>
      <c r="U239" s="61">
        <v>152</v>
      </c>
      <c r="V239">
        <f t="shared" si="76"/>
        <v>493.75</v>
      </c>
      <c r="W239">
        <f t="shared" si="77"/>
        <v>102.625</v>
      </c>
      <c r="X239">
        <f t="shared" si="78"/>
        <v>-311.94718220874398</v>
      </c>
      <c r="Y239">
        <f t="shared" si="79"/>
        <v>316.65477318675761</v>
      </c>
      <c r="Z239">
        <f t="shared" si="80"/>
        <v>316.65477318675761</v>
      </c>
      <c r="AA239">
        <f t="shared" si="81"/>
        <v>0.43347802164406607</v>
      </c>
      <c r="AB239">
        <f t="shared" si="82"/>
        <v>0.50754549367088608</v>
      </c>
      <c r="AC239">
        <f t="shared" si="83"/>
        <v>58661.596660815107</v>
      </c>
      <c r="AD239" s="12">
        <f t="shared" si="84"/>
        <v>41063.11766257057</v>
      </c>
      <c r="AE239" s="4">
        <f t="shared" si="85"/>
        <v>40866</v>
      </c>
      <c r="AF239">
        <f t="shared" si="86"/>
        <v>197.11766257057025</v>
      </c>
      <c r="AH239">
        <f t="shared" si="87"/>
        <v>6175.1368396624475</v>
      </c>
      <c r="AI239" s="65">
        <f t="shared" si="88"/>
        <v>-39775.136839662446</v>
      </c>
      <c r="AJ239" s="66">
        <f t="shared" si="89"/>
        <v>-15775.136839662448</v>
      </c>
      <c r="AK239" s="23">
        <f t="shared" si="90"/>
        <v>-15775.136839662448</v>
      </c>
      <c r="AL239" s="23">
        <f t="shared" si="91"/>
        <v>-21775.136839662446</v>
      </c>
      <c r="AM239" s="67">
        <f t="shared" si="92"/>
        <v>-39578.019177091875</v>
      </c>
      <c r="AN239" s="68">
        <f t="shared" si="93"/>
        <v>-15578.019177091877</v>
      </c>
      <c r="AO239" s="23">
        <f t="shared" si="94"/>
        <v>-15578.019177091877</v>
      </c>
      <c r="AP239" s="23">
        <f t="shared" si="95"/>
        <v>-21578.019177091875</v>
      </c>
    </row>
    <row r="240" spans="1:42">
      <c r="A240" s="61" t="s">
        <v>395</v>
      </c>
      <c r="B240" s="61" t="s">
        <v>391</v>
      </c>
      <c r="C240" s="61" t="s">
        <v>98</v>
      </c>
      <c r="D240" s="61">
        <v>1</v>
      </c>
      <c r="E240" s="61">
        <v>3000</v>
      </c>
      <c r="F240" s="62">
        <v>0.97299999999999998</v>
      </c>
      <c r="G240" s="4">
        <f t="shared" si="72"/>
        <v>35028</v>
      </c>
      <c r="H240" s="61">
        <v>161</v>
      </c>
      <c r="I240" s="61">
        <v>0.26579999999999998</v>
      </c>
      <c r="J240" s="61">
        <v>77</v>
      </c>
      <c r="K240" s="61">
        <v>432</v>
      </c>
      <c r="L240">
        <f t="shared" si="73"/>
        <v>355</v>
      </c>
      <c r="M240">
        <f t="shared" si="74"/>
        <v>84</v>
      </c>
      <c r="N240">
        <f t="shared" si="75"/>
        <v>0.28929577464788736</v>
      </c>
      <c r="O240" s="61">
        <v>0.26579999999999998</v>
      </c>
      <c r="U240" s="61">
        <v>77</v>
      </c>
      <c r="V240">
        <f t="shared" si="76"/>
        <v>443.75</v>
      </c>
      <c r="W240">
        <f t="shared" si="77"/>
        <v>32.625</v>
      </c>
      <c r="X240">
        <f t="shared" si="78"/>
        <v>-280.35759413697247</v>
      </c>
      <c r="Y240">
        <f t="shared" si="79"/>
        <v>254.7846695729088</v>
      </c>
      <c r="Z240">
        <f t="shared" si="80"/>
        <v>254.7846695729088</v>
      </c>
      <c r="AA240">
        <f t="shared" si="81"/>
        <v>0.5006415088966959</v>
      </c>
      <c r="AB240">
        <f t="shared" si="82"/>
        <v>0.45439230985915491</v>
      </c>
      <c r="AC240">
        <f t="shared" si="83"/>
        <v>42256.851001236479</v>
      </c>
      <c r="AD240" s="12">
        <f t="shared" si="84"/>
        <v>29579.795700865532</v>
      </c>
      <c r="AE240" s="4">
        <f t="shared" si="85"/>
        <v>35028</v>
      </c>
      <c r="AF240">
        <f t="shared" si="86"/>
        <v>-5448.2042991344679</v>
      </c>
      <c r="AH240">
        <f t="shared" si="87"/>
        <v>5528.4397699530518</v>
      </c>
      <c r="AI240" s="65">
        <f t="shared" si="88"/>
        <v>-39128.439769953053</v>
      </c>
      <c r="AJ240" s="66">
        <f t="shared" si="89"/>
        <v>-15128.439769953053</v>
      </c>
      <c r="AK240" s="23">
        <f t="shared" si="90"/>
        <v>-15128.439769953053</v>
      </c>
      <c r="AL240" s="23">
        <f t="shared" si="91"/>
        <v>-21128.439769953053</v>
      </c>
      <c r="AM240" s="67">
        <f t="shared" si="92"/>
        <v>-44576.644069087517</v>
      </c>
      <c r="AN240" s="68">
        <f t="shared" si="93"/>
        <v>-20576.644069087521</v>
      </c>
      <c r="AO240" s="23">
        <f t="shared" si="94"/>
        <v>-20576.644069087521</v>
      </c>
      <c r="AP240" s="23">
        <f t="shared" si="95"/>
        <v>-26576.644069087521</v>
      </c>
    </row>
    <row r="241" spans="1:42">
      <c r="A241" s="61" t="s">
        <v>396</v>
      </c>
      <c r="B241" s="61" t="s">
        <v>397</v>
      </c>
      <c r="C241" s="61" t="s">
        <v>98</v>
      </c>
      <c r="D241" s="61">
        <v>1</v>
      </c>
      <c r="E241" s="61">
        <v>2600</v>
      </c>
      <c r="F241" s="62">
        <v>0.97299999999999998</v>
      </c>
      <c r="G241" s="4">
        <f t="shared" si="72"/>
        <v>30357.599999999999</v>
      </c>
      <c r="H241" s="61">
        <v>408</v>
      </c>
      <c r="I241" s="61">
        <v>0.38629999999999998</v>
      </c>
      <c r="J241" s="61">
        <v>100</v>
      </c>
      <c r="K241" s="61">
        <v>565</v>
      </c>
      <c r="L241">
        <f t="shared" si="73"/>
        <v>465</v>
      </c>
      <c r="M241">
        <f t="shared" si="74"/>
        <v>308</v>
      </c>
      <c r="N241">
        <f t="shared" si="75"/>
        <v>0.62989247311827956</v>
      </c>
      <c r="O241" s="61">
        <v>0.38629999999999998</v>
      </c>
      <c r="U241" s="61">
        <v>100</v>
      </c>
      <c r="V241">
        <f t="shared" si="76"/>
        <v>581.25</v>
      </c>
      <c r="W241">
        <f t="shared" si="77"/>
        <v>41.875</v>
      </c>
      <c r="X241">
        <f t="shared" si="78"/>
        <v>-367.22896133434421</v>
      </c>
      <c r="Y241">
        <f t="shared" si="79"/>
        <v>333.30245451099319</v>
      </c>
      <c r="Z241">
        <f t="shared" si="80"/>
        <v>333.30245451099319</v>
      </c>
      <c r="AA241">
        <f t="shared" si="81"/>
        <v>0.50138056690063348</v>
      </c>
      <c r="AB241">
        <f t="shared" si="82"/>
        <v>0.4538074193548387</v>
      </c>
      <c r="AC241">
        <f t="shared" si="83"/>
        <v>55208.121262387576</v>
      </c>
      <c r="AD241" s="12">
        <f t="shared" si="84"/>
        <v>38645.684883671303</v>
      </c>
      <c r="AE241" s="4">
        <f t="shared" si="85"/>
        <v>30357.599999999999</v>
      </c>
      <c r="AF241">
        <f t="shared" si="86"/>
        <v>8288.0848836713049</v>
      </c>
      <c r="AH241">
        <f t="shared" si="87"/>
        <v>5521.3236021505381</v>
      </c>
      <c r="AI241" s="65">
        <f t="shared" si="88"/>
        <v>-39121.323602150536</v>
      </c>
      <c r="AJ241" s="66">
        <f t="shared" si="89"/>
        <v>-15121.323602150538</v>
      </c>
      <c r="AK241" s="23">
        <f t="shared" si="90"/>
        <v>-15121.323602150538</v>
      </c>
      <c r="AL241" s="23">
        <f t="shared" si="91"/>
        <v>-21121.323602150536</v>
      </c>
      <c r="AM241" s="67">
        <f t="shared" si="92"/>
        <v>-30833.238718479231</v>
      </c>
      <c r="AN241" s="68">
        <f t="shared" si="93"/>
        <v>-6833.2387184792333</v>
      </c>
      <c r="AO241" s="23">
        <f t="shared" si="94"/>
        <v>-6833.2387184792333</v>
      </c>
      <c r="AP241" s="23">
        <f t="shared" si="95"/>
        <v>-12833.238718479231</v>
      </c>
    </row>
    <row r="242" spans="1:42">
      <c r="A242" s="61" t="s">
        <v>398</v>
      </c>
      <c r="B242" s="61" t="s">
        <v>397</v>
      </c>
      <c r="C242" s="61" t="s">
        <v>98</v>
      </c>
      <c r="D242" s="61">
        <v>2</v>
      </c>
      <c r="E242" s="61">
        <v>4000</v>
      </c>
      <c r="F242" s="62">
        <v>0.97299999999999998</v>
      </c>
      <c r="G242" s="4">
        <f t="shared" si="72"/>
        <v>46704</v>
      </c>
      <c r="H242" s="61">
        <v>284</v>
      </c>
      <c r="I242" s="61">
        <v>0.31509999999999999</v>
      </c>
      <c r="J242" s="61">
        <v>204</v>
      </c>
      <c r="K242" s="61">
        <v>494</v>
      </c>
      <c r="L242">
        <f t="shared" si="73"/>
        <v>290</v>
      </c>
      <c r="M242">
        <f t="shared" si="74"/>
        <v>80</v>
      </c>
      <c r="N242">
        <f t="shared" si="75"/>
        <v>0.32068965517241377</v>
      </c>
      <c r="O242" s="61">
        <v>0.31509999999999999</v>
      </c>
      <c r="U242" s="61">
        <v>204</v>
      </c>
      <c r="V242">
        <f t="shared" si="76"/>
        <v>362.5</v>
      </c>
      <c r="W242">
        <f t="shared" si="77"/>
        <v>167.75</v>
      </c>
      <c r="X242">
        <f t="shared" si="78"/>
        <v>-229.0245135203437</v>
      </c>
      <c r="Y242">
        <f t="shared" si="79"/>
        <v>278.68325120040436</v>
      </c>
      <c r="Z242">
        <f t="shared" si="80"/>
        <v>278.68325120040436</v>
      </c>
      <c r="AA242">
        <f t="shared" si="81"/>
        <v>0.30602276193214994</v>
      </c>
      <c r="AB242">
        <f t="shared" si="82"/>
        <v>0.60841358620689656</v>
      </c>
      <c r="AC242">
        <f t="shared" si="83"/>
        <v>61887.456841701925</v>
      </c>
      <c r="AD242" s="12">
        <f t="shared" si="84"/>
        <v>43321.219789191346</v>
      </c>
      <c r="AE242" s="4">
        <f t="shared" si="85"/>
        <v>46704</v>
      </c>
      <c r="AF242">
        <f t="shared" si="86"/>
        <v>-3382.7802108086544</v>
      </c>
      <c r="AH242">
        <f t="shared" si="87"/>
        <v>7402.3652988505746</v>
      </c>
      <c r="AI242" s="65">
        <f t="shared" si="88"/>
        <v>-41002.365298850578</v>
      </c>
      <c r="AJ242" s="66">
        <f t="shared" si="89"/>
        <v>-17002.365298850575</v>
      </c>
      <c r="AK242" s="23">
        <f t="shared" si="90"/>
        <v>-17002.365298850575</v>
      </c>
      <c r="AL242" s="23">
        <f t="shared" si="91"/>
        <v>-23002.365298850575</v>
      </c>
      <c r="AM242" s="67">
        <f t="shared" si="92"/>
        <v>-44385.145509659233</v>
      </c>
      <c r="AN242" s="68">
        <f t="shared" si="93"/>
        <v>-20385.145509659229</v>
      </c>
      <c r="AO242" s="23">
        <f t="shared" si="94"/>
        <v>-20385.145509659229</v>
      </c>
      <c r="AP242" s="23">
        <f t="shared" si="95"/>
        <v>-26385.145509659229</v>
      </c>
    </row>
    <row r="243" spans="1:42">
      <c r="A243" s="61" t="s">
        <v>399</v>
      </c>
      <c r="B243" s="61" t="s">
        <v>397</v>
      </c>
      <c r="C243" s="61" t="s">
        <v>107</v>
      </c>
      <c r="D243" s="61">
        <v>1</v>
      </c>
      <c r="E243" s="61">
        <v>4000</v>
      </c>
      <c r="F243" s="62">
        <v>0.97299999999999998</v>
      </c>
      <c r="G243" s="4">
        <f t="shared" si="72"/>
        <v>46704</v>
      </c>
      <c r="H243" s="61">
        <v>443</v>
      </c>
      <c r="I243" s="61">
        <v>0.55620000000000003</v>
      </c>
      <c r="J243" s="61">
        <v>257</v>
      </c>
      <c r="K243" s="61">
        <v>903</v>
      </c>
      <c r="L243">
        <f t="shared" si="73"/>
        <v>646</v>
      </c>
      <c r="M243">
        <f t="shared" si="74"/>
        <v>186</v>
      </c>
      <c r="N243">
        <f t="shared" si="75"/>
        <v>0.33034055727554179</v>
      </c>
      <c r="O243" s="61">
        <v>0.55620000000000003</v>
      </c>
      <c r="U243" s="61">
        <v>257</v>
      </c>
      <c r="V243">
        <f t="shared" si="76"/>
        <v>807.5</v>
      </c>
      <c r="W243">
        <f t="shared" si="77"/>
        <v>176.25</v>
      </c>
      <c r="X243">
        <f t="shared" si="78"/>
        <v>-510.17184735911042</v>
      </c>
      <c r="Y243">
        <f t="shared" si="79"/>
        <v>522.07717336365931</v>
      </c>
      <c r="Z243">
        <f t="shared" si="80"/>
        <v>522.07717336365931</v>
      </c>
      <c r="AA243">
        <f t="shared" si="81"/>
        <v>0.42826894534199295</v>
      </c>
      <c r="AB243">
        <f t="shared" si="82"/>
        <v>0.51166795665634679</v>
      </c>
      <c r="AC243">
        <f t="shared" si="83"/>
        <v>97502.508586845273</v>
      </c>
      <c r="AD243" s="12">
        <f t="shared" si="84"/>
        <v>68251.756010791694</v>
      </c>
      <c r="AE243" s="4">
        <f t="shared" si="85"/>
        <v>46704</v>
      </c>
      <c r="AF243">
        <f t="shared" si="86"/>
        <v>21547.756010791694</v>
      </c>
      <c r="AH243">
        <f t="shared" si="87"/>
        <v>6225.2934726522199</v>
      </c>
      <c r="AI243" s="65">
        <f t="shared" si="88"/>
        <v>-39825.293472652222</v>
      </c>
      <c r="AJ243" s="66">
        <f t="shared" si="89"/>
        <v>-15825.29347265222</v>
      </c>
      <c r="AK243" s="23">
        <f t="shared" si="90"/>
        <v>-15825.29347265222</v>
      </c>
      <c r="AL243" s="23">
        <f t="shared" si="91"/>
        <v>-21825.293472652222</v>
      </c>
      <c r="AM243" s="67">
        <f t="shared" si="92"/>
        <v>-18277.537461860527</v>
      </c>
      <c r="AN243" s="68">
        <f t="shared" si="93"/>
        <v>5722.4625381394744</v>
      </c>
      <c r="AO243" s="23">
        <f t="shared" si="94"/>
        <v>5722.4625381394744</v>
      </c>
      <c r="AP243" s="23">
        <f t="shared" si="95"/>
        <v>-277.5374618605274</v>
      </c>
    </row>
    <row r="244" spans="1:42">
      <c r="A244" s="61" t="s">
        <v>400</v>
      </c>
      <c r="B244" s="61" t="s">
        <v>397</v>
      </c>
      <c r="C244" s="61" t="s">
        <v>107</v>
      </c>
      <c r="D244" s="61">
        <v>2</v>
      </c>
      <c r="E244" s="61">
        <v>5100</v>
      </c>
      <c r="F244" s="62">
        <v>0.97299999999999998</v>
      </c>
      <c r="G244" s="4">
        <f t="shared" si="72"/>
        <v>59547.6</v>
      </c>
      <c r="H244" s="61">
        <v>718</v>
      </c>
      <c r="I244" s="61">
        <v>0.44929999999999998</v>
      </c>
      <c r="J244" s="61">
        <v>256</v>
      </c>
      <c r="K244" s="61">
        <v>916</v>
      </c>
      <c r="L244">
        <f t="shared" si="73"/>
        <v>660</v>
      </c>
      <c r="M244">
        <f t="shared" si="74"/>
        <v>462</v>
      </c>
      <c r="N244">
        <f t="shared" si="75"/>
        <v>0.65999999999999992</v>
      </c>
      <c r="O244" s="61">
        <v>0.44929999999999998</v>
      </c>
      <c r="U244" s="61">
        <v>256</v>
      </c>
      <c r="V244">
        <f t="shared" si="76"/>
        <v>825</v>
      </c>
      <c r="W244">
        <f t="shared" si="77"/>
        <v>173.5</v>
      </c>
      <c r="X244">
        <f t="shared" si="78"/>
        <v>-521.22820318423044</v>
      </c>
      <c r="Y244">
        <f t="shared" si="79"/>
        <v>530.10670962850634</v>
      </c>
      <c r="Z244">
        <f t="shared" si="80"/>
        <v>530.10670962850634</v>
      </c>
      <c r="AA244">
        <f t="shared" si="81"/>
        <v>0.43225055712546223</v>
      </c>
      <c r="AB244">
        <f t="shared" si="82"/>
        <v>0.50851690909090919</v>
      </c>
      <c r="AC244">
        <f t="shared" si="83"/>
        <v>98392.402296053653</v>
      </c>
      <c r="AD244" s="12">
        <f t="shared" si="84"/>
        <v>68874.681607237551</v>
      </c>
      <c r="AE244" s="4">
        <f t="shared" si="85"/>
        <v>59547.6</v>
      </c>
      <c r="AF244">
        <f t="shared" si="86"/>
        <v>9327.0816072375528</v>
      </c>
      <c r="AH244">
        <f t="shared" si="87"/>
        <v>6186.9557272727288</v>
      </c>
      <c r="AI244" s="65">
        <f t="shared" si="88"/>
        <v>-39786.955727272725</v>
      </c>
      <c r="AJ244" s="66">
        <f t="shared" si="89"/>
        <v>-15786.955727272729</v>
      </c>
      <c r="AK244" s="23">
        <f t="shared" si="90"/>
        <v>-15786.955727272729</v>
      </c>
      <c r="AL244" s="23">
        <f t="shared" si="91"/>
        <v>-21786.955727272729</v>
      </c>
      <c r="AM244" s="67">
        <f t="shared" si="92"/>
        <v>-30459.874120035172</v>
      </c>
      <c r="AN244" s="68">
        <f t="shared" si="93"/>
        <v>-6459.874120035176</v>
      </c>
      <c r="AO244" s="23">
        <f t="shared" si="94"/>
        <v>-6459.874120035176</v>
      </c>
      <c r="AP244" s="23">
        <f t="shared" si="95"/>
        <v>-12459.874120035176</v>
      </c>
    </row>
    <row r="245" spans="1:42">
      <c r="A245" s="61" t="s">
        <v>401</v>
      </c>
      <c r="B245" s="61" t="s">
        <v>102</v>
      </c>
      <c r="C245" s="61" t="s">
        <v>98</v>
      </c>
      <c r="D245" s="61">
        <v>2</v>
      </c>
      <c r="E245" s="61">
        <v>5600</v>
      </c>
      <c r="F245" s="62">
        <v>0.97299999999999998</v>
      </c>
      <c r="G245" s="4">
        <f t="shared" si="72"/>
        <v>65385.599999999999</v>
      </c>
      <c r="H245" s="61">
        <v>478</v>
      </c>
      <c r="I245" s="61">
        <v>0.31780000000000003</v>
      </c>
      <c r="J245" s="61">
        <v>265</v>
      </c>
      <c r="K245" s="61">
        <v>644</v>
      </c>
      <c r="L245">
        <f t="shared" si="73"/>
        <v>379</v>
      </c>
      <c r="M245">
        <f t="shared" si="74"/>
        <v>213</v>
      </c>
      <c r="N245">
        <f t="shared" si="75"/>
        <v>0.54960422163588396</v>
      </c>
      <c r="O245" s="61">
        <v>0.31780000000000003</v>
      </c>
      <c r="U245" s="61">
        <v>265</v>
      </c>
      <c r="V245">
        <f t="shared" si="76"/>
        <v>473.75</v>
      </c>
      <c r="W245">
        <f t="shared" si="77"/>
        <v>217.625</v>
      </c>
      <c r="X245">
        <f t="shared" si="78"/>
        <v>-299.31134698003541</v>
      </c>
      <c r="Y245">
        <f t="shared" si="79"/>
        <v>363.40673174121815</v>
      </c>
      <c r="Z245">
        <f t="shared" si="80"/>
        <v>363.40673174121815</v>
      </c>
      <c r="AA245">
        <f t="shared" si="81"/>
        <v>0.30771869496827048</v>
      </c>
      <c r="AB245">
        <f t="shared" si="82"/>
        <v>0.60707142480211074</v>
      </c>
      <c r="AC245">
        <f t="shared" si="83"/>
        <v>80524.052483599211</v>
      </c>
      <c r="AD245" s="12">
        <f t="shared" si="84"/>
        <v>56366.836738519443</v>
      </c>
      <c r="AE245" s="4">
        <f t="shared" si="85"/>
        <v>65385.599999999999</v>
      </c>
      <c r="AF245">
        <f t="shared" si="86"/>
        <v>-9018.7632614805552</v>
      </c>
      <c r="AH245">
        <f t="shared" si="87"/>
        <v>7386.0356684256813</v>
      </c>
      <c r="AI245" s="65">
        <f t="shared" si="88"/>
        <v>-40986.035668425684</v>
      </c>
      <c r="AJ245" s="66">
        <f t="shared" si="89"/>
        <v>-16986.03566842568</v>
      </c>
      <c r="AK245" s="23">
        <f t="shared" si="90"/>
        <v>-16986.03566842568</v>
      </c>
      <c r="AL245" s="23">
        <f t="shared" si="91"/>
        <v>-22986.03566842568</v>
      </c>
      <c r="AM245" s="67">
        <f t="shared" si="92"/>
        <v>-50004.798929906239</v>
      </c>
      <c r="AN245" s="68">
        <f t="shared" si="93"/>
        <v>-26004.798929906236</v>
      </c>
      <c r="AO245" s="23">
        <f t="shared" si="94"/>
        <v>-26004.798929906236</v>
      </c>
      <c r="AP245" s="23">
        <f t="shared" si="95"/>
        <v>-32004.798929906236</v>
      </c>
    </row>
    <row r="246" spans="1:42">
      <c r="A246" s="61" t="s">
        <v>402</v>
      </c>
      <c r="B246" s="61" t="s">
        <v>102</v>
      </c>
      <c r="C246" s="61" t="s">
        <v>107</v>
      </c>
      <c r="D246" s="61">
        <v>1</v>
      </c>
      <c r="E246" s="61">
        <v>5000</v>
      </c>
      <c r="F246" s="62">
        <v>0.97299999999999998</v>
      </c>
      <c r="G246" s="4">
        <f t="shared" si="72"/>
        <v>58380</v>
      </c>
      <c r="H246" s="61">
        <v>533</v>
      </c>
      <c r="I246" s="61">
        <v>0.51229999999999998</v>
      </c>
      <c r="J246" s="61">
        <v>236</v>
      </c>
      <c r="K246" s="61">
        <v>829</v>
      </c>
      <c r="L246">
        <f t="shared" si="73"/>
        <v>593</v>
      </c>
      <c r="M246">
        <f t="shared" si="74"/>
        <v>297</v>
      </c>
      <c r="N246">
        <f t="shared" si="75"/>
        <v>0.50067453625632374</v>
      </c>
      <c r="O246" s="61">
        <v>0.51229999999999998</v>
      </c>
      <c r="U246" s="61">
        <v>236</v>
      </c>
      <c r="V246">
        <f t="shared" si="76"/>
        <v>741.25</v>
      </c>
      <c r="W246">
        <f t="shared" si="77"/>
        <v>161.875</v>
      </c>
      <c r="X246">
        <f t="shared" si="78"/>
        <v>-468.31564316401312</v>
      </c>
      <c r="Y246">
        <f t="shared" si="79"/>
        <v>479.28678607530964</v>
      </c>
      <c r="Z246">
        <f t="shared" si="80"/>
        <v>479.28678607530964</v>
      </c>
      <c r="AA246">
        <f t="shared" si="81"/>
        <v>0.42821151578456612</v>
      </c>
      <c r="AB246">
        <f t="shared" si="82"/>
        <v>0.51171340640809437</v>
      </c>
      <c r="AC246">
        <f t="shared" si="83"/>
        <v>89518.977991379274</v>
      </c>
      <c r="AD246" s="12">
        <f t="shared" si="84"/>
        <v>62663.284593965487</v>
      </c>
      <c r="AE246" s="4">
        <f t="shared" si="85"/>
        <v>58380</v>
      </c>
      <c r="AF246">
        <f t="shared" si="86"/>
        <v>4283.2845939654871</v>
      </c>
      <c r="AH246">
        <f t="shared" si="87"/>
        <v>6225.8464446318148</v>
      </c>
      <c r="AI246" s="65">
        <f t="shared" si="88"/>
        <v>-39825.846444631818</v>
      </c>
      <c r="AJ246" s="66">
        <f t="shared" si="89"/>
        <v>-15825.846444631814</v>
      </c>
      <c r="AK246" s="23">
        <f t="shared" si="90"/>
        <v>-15825.846444631814</v>
      </c>
      <c r="AL246" s="23">
        <f t="shared" si="91"/>
        <v>-21825.846444631814</v>
      </c>
      <c r="AM246" s="67">
        <f t="shared" si="92"/>
        <v>-35542.56185066633</v>
      </c>
      <c r="AN246" s="68">
        <f t="shared" si="93"/>
        <v>-11542.561850666327</v>
      </c>
      <c r="AO246" s="23">
        <f t="shared" si="94"/>
        <v>-11542.561850666327</v>
      </c>
      <c r="AP246" s="23">
        <f t="shared" si="95"/>
        <v>-17542.561850666327</v>
      </c>
    </row>
    <row r="247" spans="1:42">
      <c r="A247" s="61" t="s">
        <v>403</v>
      </c>
      <c r="B247" s="61" t="s">
        <v>102</v>
      </c>
      <c r="C247" s="61" t="s">
        <v>107</v>
      </c>
      <c r="D247" s="61">
        <v>2</v>
      </c>
      <c r="E247" s="61">
        <v>6000</v>
      </c>
      <c r="F247" s="62">
        <v>0.97299999999999998</v>
      </c>
      <c r="G247" s="4">
        <f t="shared" si="72"/>
        <v>70056</v>
      </c>
      <c r="H247" s="61">
        <v>566</v>
      </c>
      <c r="I247" s="61">
        <v>0.36990000000000001</v>
      </c>
      <c r="J247" s="61">
        <v>244</v>
      </c>
      <c r="K247" s="61">
        <v>872</v>
      </c>
      <c r="L247">
        <f t="shared" si="73"/>
        <v>628</v>
      </c>
      <c r="M247">
        <f t="shared" si="74"/>
        <v>322</v>
      </c>
      <c r="N247">
        <f t="shared" si="75"/>
        <v>0.51019108280254777</v>
      </c>
      <c r="O247" s="61">
        <v>0.36990000000000001</v>
      </c>
      <c r="U247" s="61">
        <v>244</v>
      </c>
      <c r="V247">
        <f t="shared" si="76"/>
        <v>785</v>
      </c>
      <c r="W247">
        <f t="shared" si="77"/>
        <v>165.5</v>
      </c>
      <c r="X247">
        <f t="shared" si="78"/>
        <v>-495.95653272681324</v>
      </c>
      <c r="Y247">
        <f t="shared" si="79"/>
        <v>504.61062673742731</v>
      </c>
      <c r="Z247">
        <f t="shared" si="80"/>
        <v>504.61062673742731</v>
      </c>
      <c r="AA247">
        <f t="shared" si="81"/>
        <v>0.43198805953812397</v>
      </c>
      <c r="AB247">
        <f t="shared" si="82"/>
        <v>0.50872464968152875</v>
      </c>
      <c r="AC247">
        <f t="shared" si="83"/>
        <v>93698.37047408965</v>
      </c>
      <c r="AD247" s="12">
        <f t="shared" si="84"/>
        <v>65588.859331862754</v>
      </c>
      <c r="AE247" s="4">
        <f t="shared" si="85"/>
        <v>70056</v>
      </c>
      <c r="AF247">
        <f t="shared" si="86"/>
        <v>-4467.1406681372464</v>
      </c>
      <c r="AH247">
        <f t="shared" si="87"/>
        <v>6189.4832377919338</v>
      </c>
      <c r="AI247" s="65">
        <f t="shared" si="88"/>
        <v>-39789.483237791937</v>
      </c>
      <c r="AJ247" s="66">
        <f t="shared" si="89"/>
        <v>-15789.483237791934</v>
      </c>
      <c r="AK247" s="23">
        <f t="shared" si="90"/>
        <v>-15789.483237791934</v>
      </c>
      <c r="AL247" s="23">
        <f t="shared" si="91"/>
        <v>-21789.483237791934</v>
      </c>
      <c r="AM247" s="67">
        <f t="shared" si="92"/>
        <v>-44256.623905929184</v>
      </c>
      <c r="AN247" s="68">
        <f t="shared" si="93"/>
        <v>-20256.62390592918</v>
      </c>
      <c r="AO247" s="23">
        <f t="shared" si="94"/>
        <v>-20256.62390592918</v>
      </c>
      <c r="AP247" s="23">
        <f t="shared" si="95"/>
        <v>-26256.62390592918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workbookViewId="0">
      <selection sqref="A1:J245"/>
    </sheetView>
  </sheetViews>
  <sheetFormatPr baseColWidth="10" defaultRowHeight="15" x14ac:dyDescent="0"/>
  <cols>
    <col min="6" max="6" width="18.83203125" customWidth="1"/>
    <col min="10" max="10" width="27.1640625" customWidth="1"/>
  </cols>
  <sheetData>
    <row r="1" spans="1:10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32</v>
      </c>
      <c r="G1" s="24" t="s">
        <v>34</v>
      </c>
      <c r="H1" s="24" t="s">
        <v>35</v>
      </c>
      <c r="I1" s="24" t="s">
        <v>36</v>
      </c>
      <c r="J1" s="26" t="s">
        <v>37</v>
      </c>
    </row>
    <row r="2" spans="1:10">
      <c r="A2" s="61" t="s">
        <v>96</v>
      </c>
      <c r="B2" s="61" t="s">
        <v>97</v>
      </c>
      <c r="C2" s="61" t="s">
        <v>98</v>
      </c>
      <c r="D2" s="61">
        <v>2</v>
      </c>
      <c r="E2" s="61">
        <v>1060</v>
      </c>
      <c r="F2" s="62">
        <v>0.97299999999999998</v>
      </c>
      <c r="G2" s="61">
        <v>148</v>
      </c>
      <c r="H2" s="61">
        <v>0.16159999999999999</v>
      </c>
      <c r="I2" s="61">
        <v>114</v>
      </c>
      <c r="J2" s="61">
        <v>153</v>
      </c>
    </row>
    <row r="3" spans="1:10">
      <c r="A3" s="61" t="s">
        <v>99</v>
      </c>
      <c r="B3" s="61" t="s">
        <v>100</v>
      </c>
      <c r="C3" s="61" t="s">
        <v>98</v>
      </c>
      <c r="D3" s="61">
        <v>2</v>
      </c>
      <c r="E3" s="61">
        <v>1200</v>
      </c>
      <c r="F3" s="62">
        <v>0.97299999999999998</v>
      </c>
      <c r="G3" s="61">
        <v>133</v>
      </c>
      <c r="H3" s="61">
        <v>0.34789999999999999</v>
      </c>
      <c r="I3" s="61">
        <v>111</v>
      </c>
      <c r="J3" s="61">
        <v>149</v>
      </c>
    </row>
    <row r="4" spans="1:10">
      <c r="A4" s="61" t="s">
        <v>101</v>
      </c>
      <c r="B4" s="61" t="s">
        <v>102</v>
      </c>
      <c r="C4" s="61" t="s">
        <v>98</v>
      </c>
      <c r="D4" s="61">
        <v>1</v>
      </c>
      <c r="E4" s="61">
        <v>3300</v>
      </c>
      <c r="F4" s="62">
        <v>0.97299999999999998</v>
      </c>
      <c r="G4" s="61">
        <v>372</v>
      </c>
      <c r="H4" s="61">
        <v>0.39729999999999999</v>
      </c>
      <c r="I4" s="61">
        <v>108</v>
      </c>
      <c r="J4" s="61">
        <v>610</v>
      </c>
    </row>
    <row r="5" spans="1:10">
      <c r="A5" s="61" t="s">
        <v>103</v>
      </c>
      <c r="B5" s="61" t="s">
        <v>104</v>
      </c>
      <c r="C5" s="61" t="s">
        <v>98</v>
      </c>
      <c r="D5" s="61">
        <v>1</v>
      </c>
      <c r="E5" s="61">
        <v>1400</v>
      </c>
      <c r="F5" s="62">
        <v>0.97299999999999998</v>
      </c>
      <c r="G5" s="61">
        <v>302</v>
      </c>
      <c r="H5" s="61">
        <v>0.3644</v>
      </c>
      <c r="I5" s="61">
        <v>178</v>
      </c>
      <c r="J5" s="61">
        <v>533</v>
      </c>
    </row>
    <row r="6" spans="1:10">
      <c r="A6" s="61" t="s">
        <v>105</v>
      </c>
      <c r="B6" s="61" t="s">
        <v>104</v>
      </c>
      <c r="C6" s="61" t="s">
        <v>98</v>
      </c>
      <c r="D6" s="61">
        <v>2</v>
      </c>
      <c r="E6" s="61">
        <v>2000</v>
      </c>
      <c r="F6" s="62">
        <v>0.97299999999999998</v>
      </c>
      <c r="G6" s="61">
        <v>429</v>
      </c>
      <c r="H6" s="61">
        <v>0.41099999999999998</v>
      </c>
      <c r="I6" s="61">
        <v>221</v>
      </c>
      <c r="J6" s="61">
        <v>617</v>
      </c>
    </row>
    <row r="7" spans="1:10">
      <c r="A7" s="61" t="s">
        <v>106</v>
      </c>
      <c r="B7" s="61" t="s">
        <v>104</v>
      </c>
      <c r="C7" s="61" t="s">
        <v>107</v>
      </c>
      <c r="D7" s="61">
        <v>1</v>
      </c>
      <c r="E7" s="61">
        <v>1600</v>
      </c>
      <c r="F7" s="62">
        <v>0.97299999999999998</v>
      </c>
      <c r="G7" s="61">
        <v>380</v>
      </c>
      <c r="H7" s="61">
        <v>0.41099999999999998</v>
      </c>
      <c r="I7" s="61">
        <v>202</v>
      </c>
      <c r="J7" s="61">
        <v>646</v>
      </c>
    </row>
    <row r="8" spans="1:10">
      <c r="A8" s="61" t="s">
        <v>108</v>
      </c>
      <c r="B8" s="61" t="s">
        <v>104</v>
      </c>
      <c r="C8" s="61" t="s">
        <v>107</v>
      </c>
      <c r="D8" s="61">
        <v>2</v>
      </c>
      <c r="E8" s="61">
        <v>2800</v>
      </c>
      <c r="F8" s="62">
        <v>0.97299999999999998</v>
      </c>
      <c r="G8" s="61">
        <v>374</v>
      </c>
      <c r="H8" s="61">
        <v>0.52600000000000002</v>
      </c>
      <c r="I8" s="61">
        <v>197</v>
      </c>
      <c r="J8" s="61">
        <v>639</v>
      </c>
    </row>
    <row r="9" spans="1:10">
      <c r="A9" s="61" t="s">
        <v>109</v>
      </c>
      <c r="B9" s="61" t="s">
        <v>110</v>
      </c>
      <c r="C9" s="61" t="s">
        <v>98</v>
      </c>
      <c r="D9" s="61">
        <v>1</v>
      </c>
      <c r="E9" s="61">
        <v>1100</v>
      </c>
      <c r="F9" s="62">
        <v>0.97299999999999998</v>
      </c>
      <c r="G9" s="61">
        <v>386</v>
      </c>
      <c r="H9" s="61">
        <v>0.43290000000000001</v>
      </c>
      <c r="I9" s="61">
        <v>114</v>
      </c>
      <c r="J9" s="61">
        <v>477</v>
      </c>
    </row>
    <row r="10" spans="1:10">
      <c r="A10" s="61" t="s">
        <v>111</v>
      </c>
      <c r="B10" s="61" t="s">
        <v>110</v>
      </c>
      <c r="C10" s="61" t="s">
        <v>98</v>
      </c>
      <c r="D10" s="61">
        <v>2</v>
      </c>
      <c r="E10" s="61">
        <v>1900</v>
      </c>
      <c r="F10" s="62">
        <v>0.97299999999999998</v>
      </c>
      <c r="G10" s="61">
        <v>212</v>
      </c>
      <c r="H10" s="61">
        <v>0.69589999999999996</v>
      </c>
      <c r="I10" s="61">
        <v>80</v>
      </c>
      <c r="J10" s="61">
        <v>583</v>
      </c>
    </row>
    <row r="11" spans="1:10">
      <c r="A11" s="61" t="s">
        <v>112</v>
      </c>
      <c r="B11" s="61" t="s">
        <v>110</v>
      </c>
      <c r="C11" s="61" t="s">
        <v>107</v>
      </c>
      <c r="D11" s="61">
        <v>1</v>
      </c>
      <c r="E11" s="61">
        <v>1800</v>
      </c>
      <c r="F11" s="62">
        <v>0.97299999999999998</v>
      </c>
      <c r="G11" s="61">
        <v>969</v>
      </c>
      <c r="H11" s="61">
        <v>0.1096</v>
      </c>
      <c r="I11" s="61">
        <v>239</v>
      </c>
      <c r="J11" s="61">
        <v>1431</v>
      </c>
    </row>
    <row r="12" spans="1:10">
      <c r="A12" s="61" t="s">
        <v>113</v>
      </c>
      <c r="B12" s="61" t="s">
        <v>110</v>
      </c>
      <c r="C12" s="61" t="s">
        <v>107</v>
      </c>
      <c r="D12" s="61">
        <v>2</v>
      </c>
      <c r="E12" s="61">
        <v>3200</v>
      </c>
      <c r="F12" s="62">
        <v>0.97299999999999998</v>
      </c>
      <c r="G12" s="61">
        <v>885</v>
      </c>
      <c r="H12" s="61">
        <v>0.22470000000000001</v>
      </c>
      <c r="I12" s="61">
        <v>236</v>
      </c>
      <c r="J12" s="61">
        <v>1533</v>
      </c>
    </row>
    <row r="13" spans="1:10">
      <c r="A13" s="61" t="s">
        <v>114</v>
      </c>
      <c r="B13" s="61" t="s">
        <v>115</v>
      </c>
      <c r="C13" s="61" t="s">
        <v>98</v>
      </c>
      <c r="D13" s="61">
        <v>1</v>
      </c>
      <c r="E13" s="61">
        <v>1000</v>
      </c>
      <c r="F13" s="62">
        <v>0.97299999999999998</v>
      </c>
      <c r="G13" s="61">
        <v>287</v>
      </c>
      <c r="H13" s="61">
        <v>0.21920000000000001</v>
      </c>
      <c r="I13" s="61">
        <v>138</v>
      </c>
      <c r="J13" s="61">
        <v>550</v>
      </c>
    </row>
    <row r="14" spans="1:10">
      <c r="A14" s="61" t="s">
        <v>116</v>
      </c>
      <c r="B14" s="61" t="s">
        <v>100</v>
      </c>
      <c r="C14" s="61" t="s">
        <v>107</v>
      </c>
      <c r="D14" s="61">
        <v>1</v>
      </c>
      <c r="E14" s="61">
        <v>1000</v>
      </c>
      <c r="F14" s="62">
        <v>0.97299999999999998</v>
      </c>
      <c r="G14" s="61">
        <v>206</v>
      </c>
      <c r="H14" s="61">
        <v>0.39179999999999998</v>
      </c>
      <c r="I14" s="61">
        <v>116</v>
      </c>
      <c r="J14" s="61">
        <v>296</v>
      </c>
    </row>
    <row r="15" spans="1:10">
      <c r="A15" s="61" t="s">
        <v>117</v>
      </c>
      <c r="B15" s="61" t="s">
        <v>115</v>
      </c>
      <c r="C15" s="61" t="s">
        <v>98</v>
      </c>
      <c r="D15" s="61">
        <v>2</v>
      </c>
      <c r="E15" s="61">
        <v>1300</v>
      </c>
      <c r="F15" s="62">
        <v>0.97299999999999998</v>
      </c>
      <c r="G15" s="61">
        <v>462</v>
      </c>
      <c r="H15" s="61">
        <v>0.53700000000000003</v>
      </c>
      <c r="I15" s="61">
        <v>175</v>
      </c>
      <c r="J15" s="61">
        <v>917</v>
      </c>
    </row>
    <row r="16" spans="1:10">
      <c r="A16" s="61" t="s">
        <v>118</v>
      </c>
      <c r="B16" s="61" t="s">
        <v>115</v>
      </c>
      <c r="C16" s="61" t="s">
        <v>107</v>
      </c>
      <c r="D16" s="61">
        <v>1</v>
      </c>
      <c r="E16" s="61">
        <v>1200</v>
      </c>
      <c r="F16" s="62">
        <v>0.97299999999999998</v>
      </c>
      <c r="G16" s="61">
        <v>389</v>
      </c>
      <c r="H16" s="61">
        <v>0.51229999999999998</v>
      </c>
      <c r="I16" s="61">
        <v>130</v>
      </c>
      <c r="J16" s="61">
        <v>821</v>
      </c>
    </row>
    <row r="17" spans="1:10">
      <c r="A17" s="61" t="s">
        <v>119</v>
      </c>
      <c r="B17" s="61" t="s">
        <v>115</v>
      </c>
      <c r="C17" s="61" t="s">
        <v>107</v>
      </c>
      <c r="D17" s="61">
        <v>2</v>
      </c>
      <c r="E17" s="61">
        <v>1600</v>
      </c>
      <c r="F17" s="62">
        <v>0.97299999999999998</v>
      </c>
      <c r="G17" s="61">
        <v>678</v>
      </c>
      <c r="H17" s="61">
        <v>0.36159999999999998</v>
      </c>
      <c r="I17" s="61">
        <v>241</v>
      </c>
      <c r="J17" s="61">
        <v>866</v>
      </c>
    </row>
    <row r="18" spans="1:10">
      <c r="A18" s="61" t="s">
        <v>120</v>
      </c>
      <c r="B18" s="61" t="s">
        <v>121</v>
      </c>
      <c r="C18" s="61" t="s">
        <v>98</v>
      </c>
      <c r="D18" s="61">
        <v>1</v>
      </c>
      <c r="E18" s="61">
        <v>800</v>
      </c>
      <c r="F18" s="62">
        <v>0.97299999999999998</v>
      </c>
      <c r="G18" s="61">
        <v>163</v>
      </c>
      <c r="H18" s="61">
        <v>0.84379999999999999</v>
      </c>
      <c r="I18" s="61">
        <v>134</v>
      </c>
      <c r="J18" s="61">
        <v>288</v>
      </c>
    </row>
    <row r="19" spans="1:10">
      <c r="A19" s="61" t="s">
        <v>122</v>
      </c>
      <c r="B19" s="61" t="s">
        <v>121</v>
      </c>
      <c r="C19" s="61" t="s">
        <v>98</v>
      </c>
      <c r="D19" s="61">
        <v>2</v>
      </c>
      <c r="E19" s="61">
        <v>1200</v>
      </c>
      <c r="F19" s="62">
        <v>0.97299999999999998</v>
      </c>
      <c r="G19" s="61">
        <v>374</v>
      </c>
      <c r="H19" s="61">
        <v>0.91510000000000002</v>
      </c>
      <c r="I19" s="61">
        <v>234</v>
      </c>
      <c r="J19" s="61">
        <v>794</v>
      </c>
    </row>
    <row r="20" spans="1:10">
      <c r="A20" s="61" t="s">
        <v>123</v>
      </c>
      <c r="B20" s="61" t="s">
        <v>121</v>
      </c>
      <c r="C20" s="61" t="s">
        <v>107</v>
      </c>
      <c r="D20" s="61">
        <v>1</v>
      </c>
      <c r="E20" s="61">
        <v>900</v>
      </c>
      <c r="F20" s="62">
        <v>0.97299999999999998</v>
      </c>
      <c r="G20" s="61">
        <v>444</v>
      </c>
      <c r="H20" s="61">
        <v>0.43009999999999998</v>
      </c>
      <c r="I20" s="61">
        <v>252</v>
      </c>
      <c r="J20" s="61">
        <v>547</v>
      </c>
    </row>
    <row r="21" spans="1:10">
      <c r="A21" s="61" t="s">
        <v>124</v>
      </c>
      <c r="B21" s="61" t="s">
        <v>121</v>
      </c>
      <c r="C21" s="61" t="s">
        <v>107</v>
      </c>
      <c r="D21" s="61">
        <v>2</v>
      </c>
      <c r="E21" s="61">
        <v>1100</v>
      </c>
      <c r="F21" s="62">
        <v>0.97299999999999998</v>
      </c>
      <c r="G21" s="61">
        <v>426</v>
      </c>
      <c r="H21" s="61">
        <v>0.48220000000000002</v>
      </c>
      <c r="I21" s="61">
        <v>246</v>
      </c>
      <c r="J21" s="61">
        <v>616</v>
      </c>
    </row>
    <row r="22" spans="1:10">
      <c r="A22" s="61" t="s">
        <v>125</v>
      </c>
      <c r="B22" s="61" t="s">
        <v>126</v>
      </c>
      <c r="C22" s="61" t="s">
        <v>98</v>
      </c>
      <c r="D22" s="61">
        <v>1</v>
      </c>
      <c r="E22" s="61">
        <v>1000</v>
      </c>
      <c r="F22" s="62">
        <v>0.97299999999999998</v>
      </c>
      <c r="G22" s="61">
        <v>332</v>
      </c>
      <c r="H22" s="61">
        <v>0.4904</v>
      </c>
      <c r="I22" s="61">
        <v>171</v>
      </c>
      <c r="J22" s="61">
        <v>457</v>
      </c>
    </row>
    <row r="23" spans="1:10">
      <c r="A23" s="61" t="s">
        <v>127</v>
      </c>
      <c r="B23" s="61" t="s">
        <v>126</v>
      </c>
      <c r="C23" s="61" t="s">
        <v>98</v>
      </c>
      <c r="D23" s="61">
        <v>2</v>
      </c>
      <c r="E23" s="61">
        <v>1400</v>
      </c>
      <c r="F23" s="62">
        <v>0.97299999999999998</v>
      </c>
      <c r="G23" s="61">
        <v>430</v>
      </c>
      <c r="H23" s="61">
        <v>0.52329999999999999</v>
      </c>
      <c r="I23" s="61">
        <v>262</v>
      </c>
      <c r="J23" s="61">
        <v>567</v>
      </c>
    </row>
    <row r="24" spans="1:10">
      <c r="A24" s="61" t="s">
        <v>128</v>
      </c>
      <c r="B24" s="61" t="s">
        <v>126</v>
      </c>
      <c r="C24" s="61" t="s">
        <v>107</v>
      </c>
      <c r="D24" s="61">
        <v>1</v>
      </c>
      <c r="E24" s="61">
        <v>1500</v>
      </c>
      <c r="F24" s="62">
        <v>0.97299999999999998</v>
      </c>
      <c r="G24" s="61">
        <v>662</v>
      </c>
      <c r="H24" s="61">
        <v>0.44929999999999998</v>
      </c>
      <c r="I24" s="61">
        <v>229</v>
      </c>
      <c r="J24" s="61">
        <v>859</v>
      </c>
    </row>
    <row r="25" spans="1:10">
      <c r="A25" s="61" t="s">
        <v>129</v>
      </c>
      <c r="B25" s="61" t="s">
        <v>100</v>
      </c>
      <c r="C25" s="61" t="s">
        <v>107</v>
      </c>
      <c r="D25" s="61">
        <v>2</v>
      </c>
      <c r="E25" s="61">
        <v>1300</v>
      </c>
      <c r="F25" s="62">
        <v>0.97299999999999998</v>
      </c>
      <c r="G25" s="61">
        <v>186</v>
      </c>
      <c r="H25" s="61">
        <v>0.6603</v>
      </c>
      <c r="I25" s="61">
        <v>136</v>
      </c>
      <c r="J25" s="61">
        <v>336</v>
      </c>
    </row>
    <row r="26" spans="1:10">
      <c r="A26" s="61" t="s">
        <v>130</v>
      </c>
      <c r="B26" s="61" t="s">
        <v>126</v>
      </c>
      <c r="C26" s="61" t="s">
        <v>107</v>
      </c>
      <c r="D26" s="61">
        <v>2</v>
      </c>
      <c r="E26" s="61">
        <v>1600</v>
      </c>
      <c r="F26" s="62">
        <v>0.97299999999999998</v>
      </c>
      <c r="G26" s="61">
        <v>696</v>
      </c>
      <c r="H26" s="61">
        <v>0.48770000000000002</v>
      </c>
      <c r="I26" s="61">
        <v>449</v>
      </c>
      <c r="J26" s="61">
        <v>899</v>
      </c>
    </row>
    <row r="27" spans="1:10">
      <c r="A27" s="61" t="s">
        <v>131</v>
      </c>
      <c r="B27" s="61" t="s">
        <v>132</v>
      </c>
      <c r="C27" s="61" t="s">
        <v>98</v>
      </c>
      <c r="D27" s="61">
        <v>1</v>
      </c>
      <c r="E27" s="61">
        <v>600</v>
      </c>
      <c r="F27" s="62">
        <v>0.97299999999999998</v>
      </c>
      <c r="G27" s="61">
        <v>182</v>
      </c>
      <c r="H27" s="61">
        <v>0.43840000000000001</v>
      </c>
      <c r="I27" s="61">
        <v>132</v>
      </c>
      <c r="J27" s="61">
        <v>226</v>
      </c>
    </row>
    <row r="28" spans="1:10">
      <c r="A28" s="61" t="s">
        <v>133</v>
      </c>
      <c r="B28" s="61" t="s">
        <v>132</v>
      </c>
      <c r="C28" s="61" t="s">
        <v>98</v>
      </c>
      <c r="D28" s="61">
        <v>2</v>
      </c>
      <c r="E28" s="61">
        <v>800</v>
      </c>
      <c r="F28" s="62">
        <v>0.97299999999999998</v>
      </c>
      <c r="G28" s="61">
        <v>241</v>
      </c>
      <c r="H28" s="61">
        <v>0.53149999999999997</v>
      </c>
      <c r="I28" s="61">
        <v>157</v>
      </c>
      <c r="J28" s="61">
        <v>340</v>
      </c>
    </row>
    <row r="29" spans="1:10">
      <c r="A29" s="61" t="s">
        <v>134</v>
      </c>
      <c r="B29" s="61" t="s">
        <v>132</v>
      </c>
      <c r="C29" s="61" t="s">
        <v>107</v>
      </c>
      <c r="D29" s="61">
        <v>1</v>
      </c>
      <c r="E29" s="61">
        <v>700</v>
      </c>
      <c r="F29" s="62">
        <v>0.97299999999999998</v>
      </c>
      <c r="G29" s="61">
        <v>363</v>
      </c>
      <c r="H29" s="61">
        <v>0.13969999999999999</v>
      </c>
      <c r="I29" s="61">
        <v>215</v>
      </c>
      <c r="J29" s="61">
        <v>377</v>
      </c>
    </row>
    <row r="30" spans="1:10">
      <c r="A30" s="61" t="s">
        <v>135</v>
      </c>
      <c r="B30" s="61" t="s">
        <v>132</v>
      </c>
      <c r="C30" s="61" t="s">
        <v>107</v>
      </c>
      <c r="D30" s="61">
        <v>2</v>
      </c>
      <c r="E30" s="61">
        <v>1000</v>
      </c>
      <c r="F30" s="62">
        <v>0.97299999999999998</v>
      </c>
      <c r="G30" s="61">
        <v>301</v>
      </c>
      <c r="H30" s="61">
        <v>0.46850000000000003</v>
      </c>
      <c r="I30" s="61">
        <v>202</v>
      </c>
      <c r="J30" s="61">
        <v>374</v>
      </c>
    </row>
    <row r="31" spans="1:10">
      <c r="A31" s="61" t="s">
        <v>136</v>
      </c>
      <c r="B31" s="61" t="s">
        <v>137</v>
      </c>
      <c r="C31" s="61" t="s">
        <v>98</v>
      </c>
      <c r="D31" s="61">
        <v>1</v>
      </c>
      <c r="E31" s="61">
        <v>700</v>
      </c>
      <c r="F31" s="62">
        <v>0.97299999999999998</v>
      </c>
      <c r="G31" s="61">
        <v>212</v>
      </c>
      <c r="H31" s="61">
        <v>0.50139999999999996</v>
      </c>
      <c r="I31" s="61">
        <v>94</v>
      </c>
      <c r="J31" s="61">
        <v>356</v>
      </c>
    </row>
    <row r="32" spans="1:10">
      <c r="A32" s="61" t="s">
        <v>138</v>
      </c>
      <c r="B32" s="61" t="s">
        <v>137</v>
      </c>
      <c r="C32" s="61" t="s">
        <v>98</v>
      </c>
      <c r="D32" s="61">
        <v>2</v>
      </c>
      <c r="E32" s="61">
        <v>900</v>
      </c>
      <c r="F32" s="62">
        <v>0.97299999999999998</v>
      </c>
      <c r="G32" s="61">
        <v>340</v>
      </c>
      <c r="H32" s="61">
        <v>0.30680000000000002</v>
      </c>
      <c r="I32" s="61">
        <v>69</v>
      </c>
      <c r="J32" s="61">
        <v>485</v>
      </c>
    </row>
    <row r="33" spans="1:10">
      <c r="A33" s="61" t="s">
        <v>139</v>
      </c>
      <c r="B33" s="61" t="s">
        <v>137</v>
      </c>
      <c r="C33" s="61" t="s">
        <v>107</v>
      </c>
      <c r="D33" s="61">
        <v>1</v>
      </c>
      <c r="E33" s="61">
        <v>1000</v>
      </c>
      <c r="F33" s="62">
        <v>0.97299999999999998</v>
      </c>
      <c r="G33" s="61">
        <v>266</v>
      </c>
      <c r="H33" s="61">
        <v>0.52049999999999996</v>
      </c>
      <c r="I33" s="61">
        <v>84</v>
      </c>
      <c r="J33" s="61">
        <v>376</v>
      </c>
    </row>
    <row r="34" spans="1:10">
      <c r="A34" s="61" t="s">
        <v>140</v>
      </c>
      <c r="B34" s="61" t="s">
        <v>137</v>
      </c>
      <c r="C34" s="61" t="s">
        <v>107</v>
      </c>
      <c r="D34" s="61">
        <v>2</v>
      </c>
      <c r="E34" s="61">
        <v>1200</v>
      </c>
      <c r="F34" s="62">
        <v>0.97299999999999998</v>
      </c>
      <c r="G34" s="61">
        <v>442</v>
      </c>
      <c r="H34" s="61">
        <v>0.1288</v>
      </c>
      <c r="I34" s="61">
        <v>109</v>
      </c>
      <c r="J34" s="61">
        <v>490</v>
      </c>
    </row>
    <row r="35" spans="1:10">
      <c r="A35" s="61" t="s">
        <v>141</v>
      </c>
      <c r="B35" s="61" t="s">
        <v>142</v>
      </c>
      <c r="C35" s="61" t="s">
        <v>98</v>
      </c>
      <c r="D35" s="61">
        <v>1</v>
      </c>
      <c r="E35" s="61">
        <v>1200</v>
      </c>
      <c r="F35" s="62">
        <v>0.97299999999999998</v>
      </c>
      <c r="G35" s="61">
        <v>354</v>
      </c>
      <c r="H35" s="61">
        <v>0.24110000000000001</v>
      </c>
      <c r="I35" s="61">
        <v>145</v>
      </c>
      <c r="J35" s="61">
        <v>434</v>
      </c>
    </row>
    <row r="36" spans="1:10">
      <c r="A36" s="63" t="s">
        <v>143</v>
      </c>
      <c r="B36" s="63" t="s">
        <v>144</v>
      </c>
      <c r="C36" s="63" t="s">
        <v>98</v>
      </c>
      <c r="D36" s="63">
        <v>2</v>
      </c>
      <c r="E36" s="63">
        <v>920</v>
      </c>
      <c r="F36" s="64">
        <v>0.97299999999999998</v>
      </c>
      <c r="G36" s="63">
        <v>123</v>
      </c>
      <c r="H36" s="63">
        <v>0.4521</v>
      </c>
      <c r="I36" s="63">
        <v>111</v>
      </c>
      <c r="J36" s="63">
        <v>147</v>
      </c>
    </row>
    <row r="37" spans="1:10">
      <c r="A37" s="61" t="s">
        <v>145</v>
      </c>
      <c r="B37" s="61" t="s">
        <v>142</v>
      </c>
      <c r="C37" s="61" t="s">
        <v>98</v>
      </c>
      <c r="D37" s="61">
        <v>2</v>
      </c>
      <c r="E37" s="61">
        <v>1300</v>
      </c>
      <c r="F37" s="62">
        <v>0.97299999999999998</v>
      </c>
      <c r="G37" s="61">
        <v>377</v>
      </c>
      <c r="H37" s="61">
        <v>0.47949999999999998</v>
      </c>
      <c r="I37" s="61">
        <v>228</v>
      </c>
      <c r="J37" s="61">
        <v>457</v>
      </c>
    </row>
    <row r="38" spans="1:10">
      <c r="A38" s="61" t="s">
        <v>146</v>
      </c>
      <c r="B38" s="61" t="s">
        <v>142</v>
      </c>
      <c r="C38" s="61" t="s">
        <v>107</v>
      </c>
      <c r="D38" s="61">
        <v>1</v>
      </c>
      <c r="E38" s="61">
        <v>1100</v>
      </c>
      <c r="F38" s="62">
        <v>0.97299999999999998</v>
      </c>
      <c r="G38" s="61">
        <v>318</v>
      </c>
      <c r="H38" s="61">
        <v>0.2712</v>
      </c>
      <c r="I38" s="61">
        <v>90</v>
      </c>
      <c r="J38" s="61">
        <v>375</v>
      </c>
    </row>
    <row r="39" spans="1:10">
      <c r="A39" s="61" t="s">
        <v>147</v>
      </c>
      <c r="B39" s="61" t="s">
        <v>142</v>
      </c>
      <c r="C39" s="61" t="s">
        <v>107</v>
      </c>
      <c r="D39" s="61">
        <v>2</v>
      </c>
      <c r="E39" s="61">
        <v>1200</v>
      </c>
      <c r="F39" s="62">
        <v>0.97299999999999998</v>
      </c>
      <c r="G39" s="61">
        <v>198</v>
      </c>
      <c r="H39" s="61">
        <v>0.43009999999999998</v>
      </c>
      <c r="I39" s="61">
        <v>128</v>
      </c>
      <c r="J39" s="61">
        <v>238</v>
      </c>
    </row>
    <row r="40" spans="1:10">
      <c r="A40" s="61" t="s">
        <v>148</v>
      </c>
      <c r="B40" s="61" t="s">
        <v>149</v>
      </c>
      <c r="C40" s="61" t="s">
        <v>98</v>
      </c>
      <c r="D40" s="61">
        <v>1</v>
      </c>
      <c r="E40" s="61">
        <v>1300</v>
      </c>
      <c r="F40" s="62">
        <v>0.97299999999999998</v>
      </c>
      <c r="G40" s="61">
        <v>149</v>
      </c>
      <c r="H40" s="61">
        <v>0.56710000000000005</v>
      </c>
      <c r="I40" s="61">
        <v>126</v>
      </c>
      <c r="J40" s="61">
        <v>188</v>
      </c>
    </row>
    <row r="41" spans="1:10">
      <c r="A41" s="61" t="s">
        <v>150</v>
      </c>
      <c r="B41" s="61" t="s">
        <v>149</v>
      </c>
      <c r="C41" s="61" t="s">
        <v>98</v>
      </c>
      <c r="D41" s="61">
        <v>2</v>
      </c>
      <c r="E41" s="61">
        <v>1700</v>
      </c>
      <c r="F41" s="62">
        <v>0.97299999999999998</v>
      </c>
      <c r="G41" s="61">
        <v>210</v>
      </c>
      <c r="H41" s="61">
        <v>0.32050000000000001</v>
      </c>
      <c r="I41" s="61">
        <v>152</v>
      </c>
      <c r="J41" s="61">
        <v>247</v>
      </c>
    </row>
    <row r="42" spans="1:10">
      <c r="A42" s="61" t="s">
        <v>151</v>
      </c>
      <c r="B42" s="61" t="s">
        <v>149</v>
      </c>
      <c r="C42" s="61" t="s">
        <v>107</v>
      </c>
      <c r="D42" s="61">
        <v>1</v>
      </c>
      <c r="E42" s="61">
        <v>1200</v>
      </c>
      <c r="F42" s="62">
        <v>0.97299999999999998</v>
      </c>
      <c r="G42" s="61">
        <v>187</v>
      </c>
      <c r="H42" s="61">
        <v>0.44929999999999998</v>
      </c>
      <c r="I42" s="61">
        <v>141</v>
      </c>
      <c r="J42" s="61">
        <v>263</v>
      </c>
    </row>
    <row r="43" spans="1:10">
      <c r="A43" s="61" t="s">
        <v>152</v>
      </c>
      <c r="B43" s="61" t="s">
        <v>149</v>
      </c>
      <c r="C43" s="61" t="s">
        <v>107</v>
      </c>
      <c r="D43" s="61">
        <v>2</v>
      </c>
      <c r="E43" s="61">
        <v>1900</v>
      </c>
      <c r="F43" s="62">
        <v>0.97299999999999998</v>
      </c>
      <c r="G43" s="61">
        <v>225</v>
      </c>
      <c r="H43" s="61">
        <v>0.50960000000000005</v>
      </c>
      <c r="I43" s="61">
        <v>157</v>
      </c>
      <c r="J43" s="61">
        <v>314</v>
      </c>
    </row>
    <row r="44" spans="1:10">
      <c r="A44" s="61" t="s">
        <v>153</v>
      </c>
      <c r="B44" s="61" t="s">
        <v>154</v>
      </c>
      <c r="C44" s="61" t="s">
        <v>98</v>
      </c>
      <c r="D44" s="61">
        <v>1</v>
      </c>
      <c r="E44" s="61">
        <v>1000</v>
      </c>
      <c r="F44" s="62">
        <v>0.97299999999999998</v>
      </c>
      <c r="G44" s="61">
        <v>123</v>
      </c>
      <c r="H44" s="61">
        <v>0.72050000000000003</v>
      </c>
      <c r="I44" s="61">
        <v>93</v>
      </c>
      <c r="J44" s="61">
        <v>159</v>
      </c>
    </row>
    <row r="45" spans="1:10">
      <c r="A45" s="61" t="s">
        <v>155</v>
      </c>
      <c r="B45" s="61" t="s">
        <v>154</v>
      </c>
      <c r="C45" s="61" t="s">
        <v>98</v>
      </c>
      <c r="D45" s="61">
        <v>2</v>
      </c>
      <c r="E45" s="61">
        <v>1500</v>
      </c>
      <c r="F45" s="62">
        <v>0.97299999999999998</v>
      </c>
      <c r="G45" s="61">
        <v>263</v>
      </c>
      <c r="H45" s="61">
        <v>0.49590000000000001</v>
      </c>
      <c r="I45" s="61">
        <v>145</v>
      </c>
      <c r="J45" s="61">
        <v>462</v>
      </c>
    </row>
    <row r="46" spans="1:10">
      <c r="A46" s="61" t="s">
        <v>156</v>
      </c>
      <c r="B46" s="61" t="s">
        <v>154</v>
      </c>
      <c r="C46" s="61" t="s">
        <v>107</v>
      </c>
      <c r="D46" s="61">
        <v>1</v>
      </c>
      <c r="E46" s="61">
        <v>1300</v>
      </c>
      <c r="F46" s="62">
        <v>0.97299999999999998</v>
      </c>
      <c r="G46" s="61">
        <v>238</v>
      </c>
      <c r="H46" s="61">
        <v>0.44929999999999998</v>
      </c>
      <c r="I46" s="61">
        <v>181</v>
      </c>
      <c r="J46" s="61">
        <v>316</v>
      </c>
    </row>
    <row r="47" spans="1:10">
      <c r="A47" s="61" t="s">
        <v>157</v>
      </c>
      <c r="B47" s="61" t="s">
        <v>144</v>
      </c>
      <c r="C47" s="61" t="s">
        <v>107</v>
      </c>
      <c r="D47" s="61">
        <v>1</v>
      </c>
      <c r="E47" s="61">
        <v>850</v>
      </c>
      <c r="F47" s="62">
        <v>0.97299999999999998</v>
      </c>
      <c r="G47" s="61">
        <v>146</v>
      </c>
      <c r="H47" s="61">
        <v>0.53149999999999997</v>
      </c>
      <c r="I47" s="61">
        <v>96</v>
      </c>
      <c r="J47" s="61">
        <v>245</v>
      </c>
    </row>
    <row r="48" spans="1:10">
      <c r="A48" s="61" t="s">
        <v>158</v>
      </c>
      <c r="B48" s="61" t="s">
        <v>154</v>
      </c>
      <c r="C48" s="61" t="s">
        <v>107</v>
      </c>
      <c r="D48" s="61">
        <v>2</v>
      </c>
      <c r="E48" s="61">
        <v>1800</v>
      </c>
      <c r="F48" s="62">
        <v>0.97299999999999998</v>
      </c>
      <c r="G48" s="61">
        <v>349</v>
      </c>
      <c r="H48" s="61">
        <v>0.1507</v>
      </c>
      <c r="I48" s="61">
        <v>145</v>
      </c>
      <c r="J48" s="61">
        <v>412</v>
      </c>
    </row>
    <row r="49" spans="1:10">
      <c r="A49" s="61" t="s">
        <v>159</v>
      </c>
      <c r="B49" s="61" t="s">
        <v>160</v>
      </c>
      <c r="C49" s="61" t="s">
        <v>98</v>
      </c>
      <c r="D49" s="61">
        <v>1</v>
      </c>
      <c r="E49" s="61">
        <v>1100</v>
      </c>
      <c r="F49" s="62">
        <v>0.97299999999999998</v>
      </c>
      <c r="G49" s="61">
        <v>147</v>
      </c>
      <c r="H49" s="61">
        <v>0.6</v>
      </c>
      <c r="I49" s="61">
        <v>99</v>
      </c>
      <c r="J49" s="61">
        <v>215</v>
      </c>
    </row>
    <row r="50" spans="1:10">
      <c r="A50" s="61" t="s">
        <v>161</v>
      </c>
      <c r="B50" s="61" t="s">
        <v>160</v>
      </c>
      <c r="C50" s="61" t="s">
        <v>98</v>
      </c>
      <c r="D50" s="61">
        <v>2</v>
      </c>
      <c r="E50" s="61">
        <v>1400</v>
      </c>
      <c r="F50" s="62">
        <v>0.97299999999999998</v>
      </c>
      <c r="G50" s="61">
        <v>151</v>
      </c>
      <c r="H50" s="61">
        <v>0.52600000000000002</v>
      </c>
      <c r="I50" s="61">
        <v>120</v>
      </c>
      <c r="J50" s="61">
        <v>188</v>
      </c>
    </row>
    <row r="51" spans="1:10">
      <c r="A51" s="61" t="s">
        <v>162</v>
      </c>
      <c r="B51" s="61" t="s">
        <v>160</v>
      </c>
      <c r="C51" s="61" t="s">
        <v>107</v>
      </c>
      <c r="D51" s="61">
        <v>1</v>
      </c>
      <c r="E51" s="61">
        <v>1300</v>
      </c>
      <c r="F51" s="62">
        <v>0.97299999999999998</v>
      </c>
      <c r="G51" s="61">
        <v>429</v>
      </c>
      <c r="H51" s="61">
        <v>0.21099999999999999</v>
      </c>
      <c r="I51" s="61">
        <v>263</v>
      </c>
      <c r="J51" s="61">
        <v>489</v>
      </c>
    </row>
    <row r="52" spans="1:10">
      <c r="A52" s="61" t="s">
        <v>163</v>
      </c>
      <c r="B52" s="61" t="s">
        <v>160</v>
      </c>
      <c r="C52" s="61" t="s">
        <v>107</v>
      </c>
      <c r="D52" s="61">
        <v>2</v>
      </c>
      <c r="E52" s="61">
        <v>1900</v>
      </c>
      <c r="F52" s="62">
        <v>0.97299999999999998</v>
      </c>
      <c r="G52" s="61">
        <v>441</v>
      </c>
      <c r="H52" s="61">
        <v>0.33150000000000002</v>
      </c>
      <c r="I52" s="61">
        <v>335</v>
      </c>
      <c r="J52" s="61">
        <v>502</v>
      </c>
    </row>
    <row r="53" spans="1:10">
      <c r="A53" s="61" t="s">
        <v>164</v>
      </c>
      <c r="B53" s="61" t="s">
        <v>165</v>
      </c>
      <c r="C53" s="61" t="s">
        <v>98</v>
      </c>
      <c r="D53" s="61">
        <v>1</v>
      </c>
      <c r="E53" s="61">
        <v>900</v>
      </c>
      <c r="F53" s="62">
        <v>0.97299999999999998</v>
      </c>
      <c r="G53" s="61">
        <v>144</v>
      </c>
      <c r="H53" s="61">
        <v>0.32879999999999998</v>
      </c>
      <c r="I53" s="61">
        <v>98</v>
      </c>
      <c r="J53" s="61">
        <v>195</v>
      </c>
    </row>
    <row r="54" spans="1:10">
      <c r="A54" s="61" t="s">
        <v>166</v>
      </c>
      <c r="B54" s="61" t="s">
        <v>165</v>
      </c>
      <c r="C54" s="61" t="s">
        <v>98</v>
      </c>
      <c r="D54" s="61">
        <v>2</v>
      </c>
      <c r="E54" s="61">
        <v>1400</v>
      </c>
      <c r="F54" s="62">
        <v>0.97299999999999998</v>
      </c>
      <c r="G54" s="61">
        <v>136</v>
      </c>
      <c r="H54" s="61">
        <v>0.61919999999999997</v>
      </c>
      <c r="I54" s="61">
        <v>77</v>
      </c>
      <c r="J54" s="61">
        <v>260</v>
      </c>
    </row>
    <row r="55" spans="1:10">
      <c r="A55" s="61" t="s">
        <v>167</v>
      </c>
      <c r="B55" s="61" t="s">
        <v>165</v>
      </c>
      <c r="C55" s="61" t="s">
        <v>107</v>
      </c>
      <c r="D55" s="61">
        <v>1</v>
      </c>
      <c r="E55" s="61">
        <v>1400</v>
      </c>
      <c r="F55" s="62">
        <v>0.97299999999999998</v>
      </c>
      <c r="G55" s="61">
        <v>305</v>
      </c>
      <c r="H55" s="61">
        <v>0.2712</v>
      </c>
      <c r="I55" s="61">
        <v>173</v>
      </c>
      <c r="J55" s="61">
        <v>322</v>
      </c>
    </row>
    <row r="56" spans="1:10">
      <c r="A56" s="61" t="s">
        <v>168</v>
      </c>
      <c r="B56" s="61" t="s">
        <v>165</v>
      </c>
      <c r="C56" s="61" t="s">
        <v>107</v>
      </c>
      <c r="D56" s="61">
        <v>2</v>
      </c>
      <c r="E56" s="61">
        <v>1700</v>
      </c>
      <c r="F56" s="62">
        <v>0.97299999999999998</v>
      </c>
      <c r="G56" s="61">
        <v>425</v>
      </c>
      <c r="H56" s="61">
        <v>0.32879999999999998</v>
      </c>
      <c r="I56" s="61">
        <v>176</v>
      </c>
      <c r="J56" s="61">
        <v>469</v>
      </c>
    </row>
    <row r="57" spans="1:10">
      <c r="A57" s="61" t="s">
        <v>169</v>
      </c>
      <c r="B57" s="61" t="s">
        <v>170</v>
      </c>
      <c r="C57" s="61" t="s">
        <v>98</v>
      </c>
      <c r="D57" s="61">
        <v>1</v>
      </c>
      <c r="E57" s="61">
        <v>800</v>
      </c>
      <c r="F57" s="62">
        <v>0.97299999999999998</v>
      </c>
      <c r="G57" s="61">
        <v>176</v>
      </c>
      <c r="H57" s="61">
        <v>0.41370000000000001</v>
      </c>
      <c r="I57" s="61">
        <v>86</v>
      </c>
      <c r="J57" s="61">
        <v>224</v>
      </c>
    </row>
    <row r="58" spans="1:10">
      <c r="A58" s="61" t="s">
        <v>171</v>
      </c>
      <c r="B58" s="61" t="s">
        <v>144</v>
      </c>
      <c r="C58" s="61" t="s">
        <v>107</v>
      </c>
      <c r="D58" s="61">
        <v>2</v>
      </c>
      <c r="E58" s="61">
        <v>900</v>
      </c>
      <c r="F58" s="62">
        <v>0.97299999999999998</v>
      </c>
      <c r="G58" s="61">
        <v>169</v>
      </c>
      <c r="H58" s="61">
        <v>0.47949999999999998</v>
      </c>
      <c r="I58" s="61">
        <v>111</v>
      </c>
      <c r="J58" s="61">
        <v>276</v>
      </c>
    </row>
    <row r="59" spans="1:10">
      <c r="A59" s="61" t="s">
        <v>172</v>
      </c>
      <c r="B59" s="61" t="s">
        <v>170</v>
      </c>
      <c r="C59" s="61" t="s">
        <v>98</v>
      </c>
      <c r="D59" s="61">
        <v>2</v>
      </c>
      <c r="E59" s="61">
        <v>1300</v>
      </c>
      <c r="F59" s="62">
        <v>0.97299999999999998</v>
      </c>
      <c r="G59" s="61">
        <v>207</v>
      </c>
      <c r="H59" s="61">
        <v>0.63009999999999999</v>
      </c>
      <c r="I59" s="61">
        <v>127</v>
      </c>
      <c r="J59" s="61">
        <v>276</v>
      </c>
    </row>
    <row r="60" spans="1:10">
      <c r="A60" s="61" t="s">
        <v>173</v>
      </c>
      <c r="B60" s="61" t="s">
        <v>170</v>
      </c>
      <c r="C60" s="61" t="s">
        <v>107</v>
      </c>
      <c r="D60" s="61">
        <v>1</v>
      </c>
      <c r="E60" s="61">
        <v>1400</v>
      </c>
      <c r="F60" s="62">
        <v>0.97299999999999998</v>
      </c>
      <c r="G60" s="61">
        <v>244</v>
      </c>
      <c r="H60" s="61">
        <v>0.90410000000000001</v>
      </c>
      <c r="I60" s="61">
        <v>222</v>
      </c>
      <c r="J60" s="61">
        <v>381</v>
      </c>
    </row>
    <row r="61" spans="1:10">
      <c r="A61" s="61" t="s">
        <v>174</v>
      </c>
      <c r="B61" s="61" t="s">
        <v>170</v>
      </c>
      <c r="C61" s="61" t="s">
        <v>107</v>
      </c>
      <c r="D61" s="61">
        <v>2</v>
      </c>
      <c r="E61" s="61">
        <v>1900</v>
      </c>
      <c r="F61" s="62">
        <v>0.97299999999999998</v>
      </c>
      <c r="G61" s="61">
        <v>536</v>
      </c>
      <c r="H61" s="61">
        <v>0.54249999999999998</v>
      </c>
      <c r="I61" s="61">
        <v>386</v>
      </c>
      <c r="J61" s="61">
        <v>773</v>
      </c>
    </row>
    <row r="62" spans="1:10">
      <c r="A62" s="61" t="s">
        <v>175</v>
      </c>
      <c r="B62" s="61" t="s">
        <v>176</v>
      </c>
      <c r="C62" s="61" t="s">
        <v>98</v>
      </c>
      <c r="D62" s="61">
        <v>1</v>
      </c>
      <c r="E62" s="61">
        <v>1700</v>
      </c>
      <c r="F62" s="62">
        <v>0.97299999999999998</v>
      </c>
      <c r="G62" s="61">
        <v>476</v>
      </c>
      <c r="H62" s="61">
        <v>7.9500000000000001E-2</v>
      </c>
      <c r="I62" s="61">
        <v>136</v>
      </c>
      <c r="J62" s="61">
        <v>476</v>
      </c>
    </row>
    <row r="63" spans="1:10">
      <c r="A63" s="61" t="s">
        <v>177</v>
      </c>
      <c r="B63" s="61" t="s">
        <v>176</v>
      </c>
      <c r="C63" s="61" t="s">
        <v>98</v>
      </c>
      <c r="D63" s="61">
        <v>2</v>
      </c>
      <c r="E63" s="61">
        <v>2400</v>
      </c>
      <c r="F63" s="62">
        <v>0.97299999999999998</v>
      </c>
      <c r="G63" s="61">
        <v>360</v>
      </c>
      <c r="H63" s="61">
        <v>0.55069999999999997</v>
      </c>
      <c r="I63" s="61">
        <v>173</v>
      </c>
      <c r="J63" s="61">
        <v>690</v>
      </c>
    </row>
    <row r="64" spans="1:10">
      <c r="A64" s="61" t="s">
        <v>178</v>
      </c>
      <c r="B64" s="61" t="s">
        <v>176</v>
      </c>
      <c r="C64" s="61" t="s">
        <v>107</v>
      </c>
      <c r="D64" s="61">
        <v>1</v>
      </c>
      <c r="E64" s="61">
        <v>2100</v>
      </c>
      <c r="F64" s="62">
        <v>0.97299999999999998</v>
      </c>
      <c r="G64" s="61">
        <v>1477</v>
      </c>
      <c r="H64" s="61">
        <v>0.69320000000000004</v>
      </c>
      <c r="I64" s="61">
        <v>448</v>
      </c>
      <c r="J64" s="61">
        <v>2128</v>
      </c>
    </row>
    <row r="65" spans="1:10">
      <c r="A65" s="61" t="s">
        <v>179</v>
      </c>
      <c r="B65" s="61" t="s">
        <v>176</v>
      </c>
      <c r="C65" s="61" t="s">
        <v>107</v>
      </c>
      <c r="D65" s="61">
        <v>2</v>
      </c>
      <c r="E65" s="61">
        <v>3200</v>
      </c>
      <c r="F65" s="62">
        <v>0.97299999999999998</v>
      </c>
      <c r="G65" s="61">
        <v>1265</v>
      </c>
      <c r="H65" s="61">
        <v>0.71509999999999996</v>
      </c>
      <c r="I65" s="61">
        <v>450</v>
      </c>
      <c r="J65" s="61">
        <v>2699</v>
      </c>
    </row>
    <row r="66" spans="1:10">
      <c r="A66" s="61" t="s">
        <v>180</v>
      </c>
      <c r="B66" s="61" t="s">
        <v>181</v>
      </c>
      <c r="C66" s="61" t="s">
        <v>98</v>
      </c>
      <c r="D66" s="61">
        <v>1</v>
      </c>
      <c r="E66" s="61">
        <v>1300</v>
      </c>
      <c r="F66" s="62">
        <v>0.97299999999999998</v>
      </c>
      <c r="G66" s="61">
        <v>328</v>
      </c>
      <c r="H66" s="61">
        <v>0.52049999999999996</v>
      </c>
      <c r="I66" s="61">
        <v>291</v>
      </c>
      <c r="J66" s="61">
        <v>387</v>
      </c>
    </row>
    <row r="67" spans="1:10">
      <c r="A67" s="61" t="s">
        <v>182</v>
      </c>
      <c r="B67" s="61" t="s">
        <v>181</v>
      </c>
      <c r="C67" s="61" t="s">
        <v>98</v>
      </c>
      <c r="D67" s="61">
        <v>2</v>
      </c>
      <c r="E67" s="61">
        <v>1700</v>
      </c>
      <c r="F67" s="62">
        <v>0.97299999999999998</v>
      </c>
      <c r="G67" s="61">
        <v>246</v>
      </c>
      <c r="H67" s="61">
        <v>0.15890000000000001</v>
      </c>
      <c r="I67" s="61">
        <v>203</v>
      </c>
      <c r="J67" s="61">
        <v>318</v>
      </c>
    </row>
    <row r="68" spans="1:10">
      <c r="A68" s="61" t="s">
        <v>183</v>
      </c>
      <c r="B68" s="61" t="s">
        <v>181</v>
      </c>
      <c r="C68" s="61" t="s">
        <v>107</v>
      </c>
      <c r="D68" s="61">
        <v>1</v>
      </c>
      <c r="E68" s="61">
        <v>1400</v>
      </c>
      <c r="F68" s="62">
        <v>0.97299999999999998</v>
      </c>
      <c r="G68" s="61">
        <v>325</v>
      </c>
      <c r="H68" s="61">
        <v>0.54520000000000002</v>
      </c>
      <c r="I68" s="61">
        <v>287</v>
      </c>
      <c r="J68" s="61">
        <v>395</v>
      </c>
    </row>
    <row r="69" spans="1:10">
      <c r="A69" s="61" t="s">
        <v>184</v>
      </c>
      <c r="B69" s="61" t="s">
        <v>144</v>
      </c>
      <c r="C69" s="61" t="s">
        <v>98</v>
      </c>
      <c r="D69" s="61">
        <v>1</v>
      </c>
      <c r="E69" s="61">
        <v>750</v>
      </c>
      <c r="F69" s="62">
        <v>0.97299999999999998</v>
      </c>
      <c r="G69" s="61">
        <v>94</v>
      </c>
      <c r="H69" s="61">
        <v>0.47949999999999998</v>
      </c>
      <c r="I69" s="61">
        <v>51</v>
      </c>
      <c r="J69" s="61">
        <v>179</v>
      </c>
    </row>
    <row r="70" spans="1:10">
      <c r="A70" s="61" t="s">
        <v>185</v>
      </c>
      <c r="B70" s="61" t="s">
        <v>181</v>
      </c>
      <c r="C70" s="61" t="s">
        <v>107</v>
      </c>
      <c r="D70" s="61">
        <v>2</v>
      </c>
      <c r="E70" s="61">
        <v>1900</v>
      </c>
      <c r="F70" s="62">
        <v>0.97299999999999998</v>
      </c>
      <c r="G70" s="61">
        <v>428</v>
      </c>
      <c r="H70" s="61">
        <v>0.58630000000000004</v>
      </c>
      <c r="I70" s="61">
        <v>376</v>
      </c>
      <c r="J70" s="61">
        <v>502</v>
      </c>
    </row>
    <row r="71" spans="1:10">
      <c r="A71" s="61" t="s">
        <v>186</v>
      </c>
      <c r="B71" s="61" t="s">
        <v>187</v>
      </c>
      <c r="C71" s="61" t="s">
        <v>98</v>
      </c>
      <c r="D71" s="61">
        <v>1</v>
      </c>
      <c r="E71" s="61">
        <v>1600</v>
      </c>
      <c r="F71" s="62">
        <v>0.97299999999999998</v>
      </c>
      <c r="G71" s="61">
        <v>188</v>
      </c>
      <c r="H71" s="61">
        <v>0.67949999999999999</v>
      </c>
      <c r="I71" s="61">
        <v>126</v>
      </c>
      <c r="J71" s="61">
        <v>352</v>
      </c>
    </row>
    <row r="72" spans="1:10">
      <c r="A72" s="61" t="s">
        <v>188</v>
      </c>
      <c r="B72" s="61" t="s">
        <v>187</v>
      </c>
      <c r="C72" s="61" t="s">
        <v>98</v>
      </c>
      <c r="D72" s="61">
        <v>2</v>
      </c>
      <c r="E72" s="61">
        <v>2200</v>
      </c>
      <c r="F72" s="62">
        <v>0.97299999999999998</v>
      </c>
      <c r="G72" s="61">
        <v>274</v>
      </c>
      <c r="H72" s="61">
        <v>0.57809999999999995</v>
      </c>
      <c r="I72" s="61">
        <v>119</v>
      </c>
      <c r="J72" s="61">
        <v>505</v>
      </c>
    </row>
    <row r="73" spans="1:10">
      <c r="A73" s="61" t="s">
        <v>189</v>
      </c>
      <c r="B73" s="61" t="s">
        <v>187</v>
      </c>
      <c r="C73" s="61" t="s">
        <v>107</v>
      </c>
      <c r="D73" s="61">
        <v>1</v>
      </c>
      <c r="E73" s="61">
        <v>1500</v>
      </c>
      <c r="F73" s="62">
        <v>0.97299999999999998</v>
      </c>
      <c r="G73" s="61">
        <v>860</v>
      </c>
      <c r="H73" s="61">
        <v>0.41099999999999998</v>
      </c>
      <c r="I73" s="61">
        <v>486</v>
      </c>
      <c r="J73" s="61">
        <v>1215</v>
      </c>
    </row>
    <row r="74" spans="1:10">
      <c r="A74" s="61" t="s">
        <v>190</v>
      </c>
      <c r="B74" s="61" t="s">
        <v>187</v>
      </c>
      <c r="C74" s="61" t="s">
        <v>107</v>
      </c>
      <c r="D74" s="61">
        <v>2</v>
      </c>
      <c r="E74" s="61">
        <v>2400</v>
      </c>
      <c r="F74" s="62">
        <v>0.97299999999999998</v>
      </c>
      <c r="G74" s="61">
        <v>729</v>
      </c>
      <c r="H74" s="61">
        <v>0.68220000000000003</v>
      </c>
      <c r="I74" s="61">
        <v>516</v>
      </c>
      <c r="J74" s="61">
        <v>1650</v>
      </c>
    </row>
    <row r="75" spans="1:10">
      <c r="A75" s="61" t="s">
        <v>191</v>
      </c>
      <c r="B75" s="61" t="s">
        <v>192</v>
      </c>
      <c r="C75" s="61" t="s">
        <v>98</v>
      </c>
      <c r="D75" s="61">
        <v>1</v>
      </c>
      <c r="E75" s="61">
        <v>1600</v>
      </c>
      <c r="F75" s="62">
        <v>0.97299999999999998</v>
      </c>
      <c r="G75" s="61">
        <v>174</v>
      </c>
      <c r="H75" s="61">
        <v>0.82469999999999999</v>
      </c>
      <c r="I75" s="61">
        <v>160</v>
      </c>
      <c r="J75" s="61">
        <v>321</v>
      </c>
    </row>
    <row r="76" spans="1:10">
      <c r="A76" s="61" t="s">
        <v>193</v>
      </c>
      <c r="B76" s="61" t="s">
        <v>192</v>
      </c>
      <c r="C76" s="61" t="s">
        <v>98</v>
      </c>
      <c r="D76" s="61">
        <v>2</v>
      </c>
      <c r="E76" s="61">
        <v>1900</v>
      </c>
      <c r="F76" s="62">
        <v>0.97299999999999998</v>
      </c>
      <c r="G76" s="61">
        <v>308</v>
      </c>
      <c r="H76" s="61">
        <v>0.21640000000000001</v>
      </c>
      <c r="I76" s="61">
        <v>168</v>
      </c>
      <c r="J76" s="61">
        <v>364</v>
      </c>
    </row>
    <row r="77" spans="1:10">
      <c r="A77" s="61" t="s">
        <v>194</v>
      </c>
      <c r="B77" s="61" t="s">
        <v>192</v>
      </c>
      <c r="C77" s="61" t="s">
        <v>107</v>
      </c>
      <c r="D77" s="61">
        <v>1</v>
      </c>
      <c r="E77" s="61">
        <v>1400</v>
      </c>
      <c r="F77" s="62">
        <v>0.97299999999999998</v>
      </c>
      <c r="G77" s="61">
        <v>308</v>
      </c>
      <c r="H77" s="61">
        <v>0.6</v>
      </c>
      <c r="I77" s="61">
        <v>226</v>
      </c>
      <c r="J77" s="61">
        <v>368</v>
      </c>
    </row>
    <row r="78" spans="1:10">
      <c r="A78" s="61" t="s">
        <v>195</v>
      </c>
      <c r="B78" s="61" t="s">
        <v>192</v>
      </c>
      <c r="C78" s="61" t="s">
        <v>107</v>
      </c>
      <c r="D78" s="61">
        <v>2</v>
      </c>
      <c r="E78" s="61">
        <v>2000</v>
      </c>
      <c r="F78" s="62">
        <v>0.97299999999999998</v>
      </c>
      <c r="G78" s="61">
        <v>342</v>
      </c>
      <c r="H78" s="61">
        <v>0.39179999999999998</v>
      </c>
      <c r="I78" s="61">
        <v>285</v>
      </c>
      <c r="J78" s="61">
        <v>428</v>
      </c>
    </row>
    <row r="79" spans="1:10">
      <c r="A79" s="61" t="s">
        <v>196</v>
      </c>
      <c r="B79" s="61" t="s">
        <v>197</v>
      </c>
      <c r="C79" s="61" t="s">
        <v>98</v>
      </c>
      <c r="D79" s="61">
        <v>1</v>
      </c>
      <c r="E79" s="61">
        <v>1000</v>
      </c>
      <c r="F79" s="62">
        <v>0.97299999999999998</v>
      </c>
      <c r="G79" s="61">
        <v>229</v>
      </c>
      <c r="H79" s="61">
        <v>0.58899999999999997</v>
      </c>
      <c r="I79" s="61">
        <v>91</v>
      </c>
      <c r="J79" s="61">
        <v>342</v>
      </c>
    </row>
    <row r="80" spans="1:10">
      <c r="A80" s="61" t="s">
        <v>198</v>
      </c>
      <c r="B80" s="61" t="s">
        <v>199</v>
      </c>
      <c r="C80" s="61" t="s">
        <v>98</v>
      </c>
      <c r="D80" s="61">
        <v>2</v>
      </c>
      <c r="E80" s="61">
        <v>2500</v>
      </c>
      <c r="F80" s="62">
        <v>0.97299999999999998</v>
      </c>
      <c r="G80" s="61">
        <v>392</v>
      </c>
      <c r="H80" s="61">
        <v>0.29320000000000002</v>
      </c>
      <c r="I80" s="61">
        <v>173</v>
      </c>
      <c r="J80" s="61">
        <v>581</v>
      </c>
    </row>
    <row r="81" spans="1:10">
      <c r="A81" s="61" t="s">
        <v>200</v>
      </c>
      <c r="B81" s="61" t="s">
        <v>197</v>
      </c>
      <c r="C81" s="61" t="s">
        <v>98</v>
      </c>
      <c r="D81" s="61">
        <v>2</v>
      </c>
      <c r="E81" s="61">
        <v>1400</v>
      </c>
      <c r="F81" s="62">
        <v>0.97299999999999998</v>
      </c>
      <c r="G81" s="61">
        <v>322</v>
      </c>
      <c r="H81" s="61">
        <v>0.2712</v>
      </c>
      <c r="I81" s="61">
        <v>168</v>
      </c>
      <c r="J81" s="61">
        <v>392</v>
      </c>
    </row>
    <row r="82" spans="1:10">
      <c r="A82" s="61" t="s">
        <v>201</v>
      </c>
      <c r="B82" s="61" t="s">
        <v>197</v>
      </c>
      <c r="C82" s="61" t="s">
        <v>107</v>
      </c>
      <c r="D82" s="61">
        <v>1</v>
      </c>
      <c r="E82" s="61">
        <v>1300</v>
      </c>
      <c r="F82" s="62">
        <v>0.97299999999999998</v>
      </c>
      <c r="G82" s="61">
        <v>257</v>
      </c>
      <c r="H82" s="61">
        <v>0.55069999999999997</v>
      </c>
      <c r="I82" s="61">
        <v>155</v>
      </c>
      <c r="J82" s="61">
        <v>494</v>
      </c>
    </row>
    <row r="83" spans="1:10">
      <c r="A83" s="61" t="s">
        <v>202</v>
      </c>
      <c r="B83" s="61" t="s">
        <v>197</v>
      </c>
      <c r="C83" s="61" t="s">
        <v>107</v>
      </c>
      <c r="D83" s="61">
        <v>2</v>
      </c>
      <c r="E83" s="61">
        <v>1800</v>
      </c>
      <c r="F83" s="62">
        <v>0.97299999999999998</v>
      </c>
      <c r="G83" s="61">
        <v>286</v>
      </c>
      <c r="H83" s="61">
        <v>0.4521</v>
      </c>
      <c r="I83" s="61">
        <v>151</v>
      </c>
      <c r="J83" s="61">
        <v>391</v>
      </c>
    </row>
    <row r="84" spans="1:10">
      <c r="A84" s="61" t="s">
        <v>203</v>
      </c>
      <c r="B84" s="61" t="s">
        <v>204</v>
      </c>
      <c r="C84" s="61" t="s">
        <v>98</v>
      </c>
      <c r="D84" s="61">
        <v>1</v>
      </c>
      <c r="E84" s="61">
        <v>700</v>
      </c>
      <c r="F84" s="62">
        <v>0.97299999999999998</v>
      </c>
      <c r="G84" s="61">
        <v>180</v>
      </c>
      <c r="H84" s="61">
        <v>0.51780000000000004</v>
      </c>
      <c r="I84" s="61">
        <v>99</v>
      </c>
      <c r="J84" s="61">
        <v>265</v>
      </c>
    </row>
    <row r="85" spans="1:10">
      <c r="A85" s="61" t="s">
        <v>205</v>
      </c>
      <c r="B85" s="61" t="s">
        <v>204</v>
      </c>
      <c r="C85" s="61" t="s">
        <v>98</v>
      </c>
      <c r="D85" s="61">
        <v>2</v>
      </c>
      <c r="E85" s="61">
        <v>900</v>
      </c>
      <c r="F85" s="62">
        <v>0.97299999999999998</v>
      </c>
      <c r="G85" s="61">
        <v>230</v>
      </c>
      <c r="H85" s="61">
        <v>0.52049999999999996</v>
      </c>
      <c r="I85" s="61">
        <v>154</v>
      </c>
      <c r="J85" s="61">
        <v>286</v>
      </c>
    </row>
    <row r="86" spans="1:10">
      <c r="A86" s="61" t="s">
        <v>206</v>
      </c>
      <c r="B86" s="61" t="s">
        <v>204</v>
      </c>
      <c r="C86" s="61" t="s">
        <v>107</v>
      </c>
      <c r="D86" s="61">
        <v>1</v>
      </c>
      <c r="E86" s="61">
        <v>1000</v>
      </c>
      <c r="F86" s="62">
        <v>0.97299999999999998</v>
      </c>
      <c r="G86" s="61">
        <v>221</v>
      </c>
      <c r="H86" s="61">
        <v>0.63009999999999999</v>
      </c>
      <c r="I86" s="61">
        <v>190</v>
      </c>
      <c r="J86" s="61">
        <v>462</v>
      </c>
    </row>
    <row r="87" spans="1:10">
      <c r="A87" s="61" t="s">
        <v>207</v>
      </c>
      <c r="B87" s="61" t="s">
        <v>204</v>
      </c>
      <c r="C87" s="61" t="s">
        <v>107</v>
      </c>
      <c r="D87" s="61">
        <v>2</v>
      </c>
      <c r="E87" s="61">
        <v>1200</v>
      </c>
      <c r="F87" s="62">
        <v>0.97299999999999998</v>
      </c>
      <c r="G87" s="61">
        <v>316</v>
      </c>
      <c r="H87" s="61">
        <v>0.36990000000000001</v>
      </c>
      <c r="I87" s="61">
        <v>205</v>
      </c>
      <c r="J87" s="61">
        <v>411</v>
      </c>
    </row>
    <row r="88" spans="1:10">
      <c r="A88" s="61" t="s">
        <v>208</v>
      </c>
      <c r="B88" s="61" t="s">
        <v>209</v>
      </c>
      <c r="C88" s="61" t="s">
        <v>98</v>
      </c>
      <c r="D88" s="61">
        <v>1</v>
      </c>
      <c r="E88" s="61">
        <v>700</v>
      </c>
      <c r="F88" s="62">
        <v>0.97299999999999998</v>
      </c>
      <c r="G88" s="61">
        <v>245</v>
      </c>
      <c r="H88" s="61">
        <v>0.56989999999999996</v>
      </c>
      <c r="I88" s="61">
        <v>192</v>
      </c>
      <c r="J88" s="61">
        <v>313</v>
      </c>
    </row>
    <row r="89" spans="1:10">
      <c r="A89" s="61" t="s">
        <v>210</v>
      </c>
      <c r="B89" s="61" t="s">
        <v>209</v>
      </c>
      <c r="C89" s="61" t="s">
        <v>98</v>
      </c>
      <c r="D89" s="61">
        <v>2</v>
      </c>
      <c r="E89" s="61">
        <v>1000</v>
      </c>
      <c r="F89" s="62">
        <v>0.97299999999999998</v>
      </c>
      <c r="G89" s="61">
        <v>266</v>
      </c>
      <c r="H89" s="61">
        <v>0.41920000000000002</v>
      </c>
      <c r="I89" s="61">
        <v>192</v>
      </c>
      <c r="J89" s="61">
        <v>357</v>
      </c>
    </row>
    <row r="90" spans="1:10">
      <c r="A90" s="61" t="s">
        <v>211</v>
      </c>
      <c r="B90" s="61" t="s">
        <v>209</v>
      </c>
      <c r="C90" s="61" t="s">
        <v>107</v>
      </c>
      <c r="D90" s="61">
        <v>1</v>
      </c>
      <c r="E90" s="61">
        <v>800</v>
      </c>
      <c r="F90" s="62">
        <v>0.97299999999999998</v>
      </c>
      <c r="G90" s="61">
        <v>325</v>
      </c>
      <c r="H90" s="61">
        <v>0.45479999999999998</v>
      </c>
      <c r="I90" s="61">
        <v>186</v>
      </c>
      <c r="J90" s="61">
        <v>465</v>
      </c>
    </row>
    <row r="91" spans="1:10">
      <c r="A91" s="61" t="s">
        <v>212</v>
      </c>
      <c r="B91" s="61" t="s">
        <v>199</v>
      </c>
      <c r="C91" s="61" t="s">
        <v>107</v>
      </c>
      <c r="D91" s="61">
        <v>1</v>
      </c>
      <c r="E91" s="61">
        <v>2500</v>
      </c>
      <c r="F91" s="62">
        <v>0.97299999999999998</v>
      </c>
      <c r="G91" s="61">
        <v>393</v>
      </c>
      <c r="H91" s="61">
        <v>0.62190000000000001</v>
      </c>
      <c r="I91" s="61">
        <v>189</v>
      </c>
      <c r="J91" s="61">
        <v>588</v>
      </c>
    </row>
    <row r="92" spans="1:10">
      <c r="A92" s="61" t="s">
        <v>213</v>
      </c>
      <c r="B92" s="61" t="s">
        <v>209</v>
      </c>
      <c r="C92" s="61" t="s">
        <v>107</v>
      </c>
      <c r="D92" s="61">
        <v>2</v>
      </c>
      <c r="E92" s="61">
        <v>900</v>
      </c>
      <c r="F92" s="62">
        <v>0.97299999999999998</v>
      </c>
      <c r="G92" s="61">
        <v>256</v>
      </c>
      <c r="H92" s="61">
        <v>0.70960000000000001</v>
      </c>
      <c r="I92" s="61">
        <v>209</v>
      </c>
      <c r="J92" s="61">
        <v>358</v>
      </c>
    </row>
    <row r="93" spans="1:10">
      <c r="A93" s="61" t="s">
        <v>214</v>
      </c>
      <c r="B93" s="61" t="s">
        <v>215</v>
      </c>
      <c r="C93" s="61" t="s">
        <v>98</v>
      </c>
      <c r="D93" s="61">
        <v>1</v>
      </c>
      <c r="E93" s="61">
        <v>700</v>
      </c>
      <c r="F93" s="62">
        <v>0.97299999999999998</v>
      </c>
      <c r="G93" s="61">
        <v>184</v>
      </c>
      <c r="H93" s="61">
        <v>0.30959999999999999</v>
      </c>
      <c r="I93" s="61">
        <v>42</v>
      </c>
      <c r="J93" s="61">
        <v>252</v>
      </c>
    </row>
    <row r="94" spans="1:10">
      <c r="A94" s="61" t="s">
        <v>216</v>
      </c>
      <c r="B94" s="61" t="s">
        <v>215</v>
      </c>
      <c r="C94" s="61" t="s">
        <v>98</v>
      </c>
      <c r="D94" s="61">
        <v>2</v>
      </c>
      <c r="E94" s="61">
        <v>1000</v>
      </c>
      <c r="F94" s="62">
        <v>0.97299999999999998</v>
      </c>
      <c r="G94" s="61">
        <v>427</v>
      </c>
      <c r="H94" s="61">
        <v>0.24110000000000001</v>
      </c>
      <c r="I94" s="61">
        <v>94</v>
      </c>
      <c r="J94" s="61">
        <v>531</v>
      </c>
    </row>
    <row r="95" spans="1:10">
      <c r="A95" s="61" t="s">
        <v>217</v>
      </c>
      <c r="B95" s="61" t="s">
        <v>215</v>
      </c>
      <c r="C95" s="61" t="s">
        <v>107</v>
      </c>
      <c r="D95" s="61">
        <v>1</v>
      </c>
      <c r="E95" s="61">
        <v>900</v>
      </c>
      <c r="F95" s="62">
        <v>0.97299999999999998</v>
      </c>
      <c r="G95" s="61">
        <v>418</v>
      </c>
      <c r="H95" s="61">
        <v>4.6600000000000003E-2</v>
      </c>
      <c r="I95" s="61">
        <v>86</v>
      </c>
      <c r="J95" s="61">
        <v>488</v>
      </c>
    </row>
    <row r="96" spans="1:10">
      <c r="A96" s="61" t="s">
        <v>218</v>
      </c>
      <c r="B96" s="61" t="s">
        <v>215</v>
      </c>
      <c r="C96" s="61" t="s">
        <v>107</v>
      </c>
      <c r="D96" s="61">
        <v>2</v>
      </c>
      <c r="E96" s="61">
        <v>1200</v>
      </c>
      <c r="F96" s="62">
        <v>0.97299999999999998</v>
      </c>
      <c r="G96" s="61">
        <v>219</v>
      </c>
      <c r="H96" s="61">
        <v>0.63560000000000005</v>
      </c>
      <c r="I96" s="61">
        <v>83</v>
      </c>
      <c r="J96" s="61">
        <v>556</v>
      </c>
    </row>
    <row r="97" spans="1:10">
      <c r="A97" s="61" t="s">
        <v>219</v>
      </c>
      <c r="B97" s="61" t="s">
        <v>220</v>
      </c>
      <c r="C97" s="61" t="s">
        <v>98</v>
      </c>
      <c r="D97" s="61">
        <v>1</v>
      </c>
      <c r="E97" s="61">
        <v>1100</v>
      </c>
      <c r="F97" s="62">
        <v>0.97299999999999998</v>
      </c>
      <c r="G97" s="61">
        <v>220</v>
      </c>
      <c r="H97" s="61">
        <v>0.43009999999999998</v>
      </c>
      <c r="I97" s="61">
        <v>84</v>
      </c>
      <c r="J97" s="61">
        <v>301</v>
      </c>
    </row>
    <row r="98" spans="1:10">
      <c r="A98" s="61" t="s">
        <v>221</v>
      </c>
      <c r="B98" s="61" t="s">
        <v>220</v>
      </c>
      <c r="C98" s="61" t="s">
        <v>98</v>
      </c>
      <c r="D98" s="61">
        <v>2</v>
      </c>
      <c r="E98" s="61">
        <v>1400</v>
      </c>
      <c r="F98" s="62">
        <v>0.97299999999999998</v>
      </c>
      <c r="G98" s="61">
        <v>481</v>
      </c>
      <c r="H98" s="61">
        <v>0.38080000000000003</v>
      </c>
      <c r="I98" s="61">
        <v>134</v>
      </c>
      <c r="J98" s="61">
        <v>568</v>
      </c>
    </row>
    <row r="99" spans="1:10">
      <c r="A99" s="61" t="s">
        <v>222</v>
      </c>
      <c r="B99" s="61" t="s">
        <v>220</v>
      </c>
      <c r="C99" s="61" t="s">
        <v>107</v>
      </c>
      <c r="D99" s="61">
        <v>1</v>
      </c>
      <c r="E99" s="61">
        <v>1300</v>
      </c>
      <c r="F99" s="62">
        <v>0.97299999999999998</v>
      </c>
      <c r="G99" s="61">
        <v>280</v>
      </c>
      <c r="H99" s="61">
        <v>0.45750000000000002</v>
      </c>
      <c r="I99" s="61">
        <v>109</v>
      </c>
      <c r="J99" s="61">
        <v>615</v>
      </c>
    </row>
    <row r="100" spans="1:10">
      <c r="A100" s="61" t="s">
        <v>223</v>
      </c>
      <c r="B100" s="61" t="s">
        <v>220</v>
      </c>
      <c r="C100" s="61" t="s">
        <v>107</v>
      </c>
      <c r="D100" s="61">
        <v>2</v>
      </c>
      <c r="E100" s="61">
        <v>1900</v>
      </c>
      <c r="F100" s="62">
        <v>0.97299999999999998</v>
      </c>
      <c r="G100" s="61">
        <v>568</v>
      </c>
      <c r="H100" s="61">
        <v>0.189</v>
      </c>
      <c r="I100" s="61">
        <v>227</v>
      </c>
      <c r="J100" s="61">
        <v>861</v>
      </c>
    </row>
    <row r="101" spans="1:10">
      <c r="A101" s="61" t="s">
        <v>224</v>
      </c>
      <c r="B101" s="61" t="s">
        <v>225</v>
      </c>
      <c r="C101" s="61" t="s">
        <v>98</v>
      </c>
      <c r="D101" s="61">
        <v>1</v>
      </c>
      <c r="E101" s="61">
        <v>900</v>
      </c>
      <c r="F101" s="62">
        <v>0.97299999999999998</v>
      </c>
      <c r="G101" s="61">
        <v>318</v>
      </c>
      <c r="H101" s="61">
        <v>0.29039999999999999</v>
      </c>
      <c r="I101" s="61">
        <v>176</v>
      </c>
      <c r="J101" s="61">
        <v>440</v>
      </c>
    </row>
    <row r="102" spans="1:10">
      <c r="A102" s="61" t="s">
        <v>226</v>
      </c>
      <c r="B102" s="61" t="s">
        <v>199</v>
      </c>
      <c r="C102" s="61" t="s">
        <v>107</v>
      </c>
      <c r="D102" s="61">
        <v>2</v>
      </c>
      <c r="E102" s="61">
        <v>2800</v>
      </c>
      <c r="F102" s="62">
        <v>0.97299999999999998</v>
      </c>
      <c r="G102" s="61">
        <v>556</v>
      </c>
      <c r="H102" s="61">
        <v>0.29859999999999998</v>
      </c>
      <c r="I102" s="61">
        <v>191</v>
      </c>
      <c r="J102" s="61">
        <v>826</v>
      </c>
    </row>
    <row r="103" spans="1:10">
      <c r="A103" s="61" t="s">
        <v>227</v>
      </c>
      <c r="B103" s="61" t="s">
        <v>225</v>
      </c>
      <c r="C103" s="61" t="s">
        <v>98</v>
      </c>
      <c r="D103" s="61">
        <v>2</v>
      </c>
      <c r="E103" s="61">
        <v>1100</v>
      </c>
      <c r="F103" s="62">
        <v>0.97299999999999998</v>
      </c>
      <c r="G103" s="61">
        <v>538</v>
      </c>
      <c r="H103" s="61">
        <v>0.58079999999999998</v>
      </c>
      <c r="I103" s="61">
        <v>225</v>
      </c>
      <c r="J103" s="61">
        <v>1033</v>
      </c>
    </row>
    <row r="104" spans="1:10">
      <c r="A104" s="61" t="s">
        <v>228</v>
      </c>
      <c r="B104" s="61" t="s">
        <v>225</v>
      </c>
      <c r="C104" s="61" t="s">
        <v>107</v>
      </c>
      <c r="D104" s="61">
        <v>1</v>
      </c>
      <c r="E104" s="61">
        <v>1300</v>
      </c>
      <c r="F104" s="62">
        <v>0.97299999999999998</v>
      </c>
      <c r="G104" s="61">
        <v>318</v>
      </c>
      <c r="H104" s="61">
        <v>0.39179999999999998</v>
      </c>
      <c r="I104" s="61">
        <v>157</v>
      </c>
      <c r="J104" s="61">
        <v>471</v>
      </c>
    </row>
    <row r="105" spans="1:10">
      <c r="A105" s="61" t="s">
        <v>229</v>
      </c>
      <c r="B105" s="61" t="s">
        <v>225</v>
      </c>
      <c r="C105" s="61" t="s">
        <v>107</v>
      </c>
      <c r="D105" s="61">
        <v>2</v>
      </c>
      <c r="E105" s="61">
        <v>1600</v>
      </c>
      <c r="F105" s="62">
        <v>0.97299999999999998</v>
      </c>
      <c r="G105" s="61">
        <v>680</v>
      </c>
      <c r="H105" s="61">
        <v>0.38629999999999998</v>
      </c>
      <c r="I105" s="61">
        <v>253</v>
      </c>
      <c r="J105" s="61">
        <v>886</v>
      </c>
    </row>
    <row r="106" spans="1:10">
      <c r="A106" s="61" t="s">
        <v>230</v>
      </c>
      <c r="B106" s="61" t="s">
        <v>231</v>
      </c>
      <c r="C106" s="61" t="s">
        <v>98</v>
      </c>
      <c r="D106" s="61">
        <v>1</v>
      </c>
      <c r="E106" s="61">
        <v>1400</v>
      </c>
      <c r="F106" s="62">
        <v>0.97299999999999998</v>
      </c>
      <c r="G106" s="61">
        <v>202</v>
      </c>
      <c r="H106" s="61">
        <v>0.48770000000000002</v>
      </c>
      <c r="I106" s="61">
        <v>76</v>
      </c>
      <c r="J106" s="61">
        <v>342</v>
      </c>
    </row>
    <row r="107" spans="1:10">
      <c r="A107" s="61" t="s">
        <v>232</v>
      </c>
      <c r="B107" s="61" t="s">
        <v>231</v>
      </c>
      <c r="C107" s="61" t="s">
        <v>98</v>
      </c>
      <c r="D107" s="61">
        <v>2</v>
      </c>
      <c r="E107" s="61">
        <v>2000</v>
      </c>
      <c r="F107" s="62">
        <v>0.97299999999999998</v>
      </c>
      <c r="G107" s="61">
        <v>579</v>
      </c>
      <c r="H107" s="61">
        <v>0.41099999999999998</v>
      </c>
      <c r="I107" s="61">
        <v>107</v>
      </c>
      <c r="J107" s="61">
        <v>781</v>
      </c>
    </row>
    <row r="108" spans="1:10">
      <c r="A108" s="61" t="s">
        <v>233</v>
      </c>
      <c r="B108" s="61" t="s">
        <v>231</v>
      </c>
      <c r="C108" s="61" t="s">
        <v>107</v>
      </c>
      <c r="D108" s="61">
        <v>1</v>
      </c>
      <c r="E108" s="61">
        <v>1700</v>
      </c>
      <c r="F108" s="62">
        <v>0.97299999999999998</v>
      </c>
      <c r="G108" s="61">
        <v>524</v>
      </c>
      <c r="H108" s="61">
        <v>0.50409999999999999</v>
      </c>
      <c r="I108" s="61">
        <v>162</v>
      </c>
      <c r="J108" s="61">
        <v>614</v>
      </c>
    </row>
    <row r="109" spans="1:10">
      <c r="A109" s="61" t="s">
        <v>234</v>
      </c>
      <c r="B109" s="61" t="s">
        <v>231</v>
      </c>
      <c r="C109" s="61" t="s">
        <v>107</v>
      </c>
      <c r="D109" s="61">
        <v>2</v>
      </c>
      <c r="E109" s="61">
        <v>2500</v>
      </c>
      <c r="F109" s="62">
        <v>0.97299999999999998</v>
      </c>
      <c r="G109" s="61">
        <v>560</v>
      </c>
      <c r="H109" s="61">
        <v>0.2767</v>
      </c>
      <c r="I109" s="61">
        <v>158</v>
      </c>
      <c r="J109" s="61">
        <v>906</v>
      </c>
    </row>
    <row r="110" spans="1:10">
      <c r="A110" s="61" t="s">
        <v>235</v>
      </c>
      <c r="B110" s="61" t="s">
        <v>236</v>
      </c>
      <c r="C110" s="61" t="s">
        <v>98</v>
      </c>
      <c r="D110" s="61">
        <v>1</v>
      </c>
      <c r="E110" s="61">
        <v>1800</v>
      </c>
      <c r="F110" s="62">
        <v>0.97299999999999998</v>
      </c>
      <c r="G110" s="61">
        <v>362</v>
      </c>
      <c r="H110" s="61">
        <v>0.32879999999999998</v>
      </c>
      <c r="I110" s="61">
        <v>199</v>
      </c>
      <c r="J110" s="61">
        <v>432</v>
      </c>
    </row>
    <row r="111" spans="1:10">
      <c r="A111" s="61" t="s">
        <v>237</v>
      </c>
      <c r="B111" s="61" t="s">
        <v>236</v>
      </c>
      <c r="C111" s="61" t="s">
        <v>98</v>
      </c>
      <c r="D111" s="61">
        <v>2</v>
      </c>
      <c r="E111" s="61">
        <v>2600</v>
      </c>
      <c r="F111" s="62">
        <v>0.97299999999999998</v>
      </c>
      <c r="G111" s="61">
        <v>417</v>
      </c>
      <c r="H111" s="61">
        <v>0.53149999999999997</v>
      </c>
      <c r="I111" s="61">
        <v>366</v>
      </c>
      <c r="J111" s="61">
        <v>594</v>
      </c>
    </row>
    <row r="112" spans="1:10">
      <c r="A112" s="61" t="s">
        <v>238</v>
      </c>
      <c r="B112" s="61" t="s">
        <v>236</v>
      </c>
      <c r="C112" s="61" t="s">
        <v>107</v>
      </c>
      <c r="D112" s="61">
        <v>1</v>
      </c>
      <c r="E112" s="61">
        <v>2500</v>
      </c>
      <c r="F112" s="62">
        <v>0.97299999999999998</v>
      </c>
      <c r="G112" s="61">
        <v>474</v>
      </c>
      <c r="H112" s="61">
        <v>0.4274</v>
      </c>
      <c r="I112" s="61">
        <v>333</v>
      </c>
      <c r="J112" s="61">
        <v>665</v>
      </c>
    </row>
    <row r="113" spans="1:10">
      <c r="A113" s="61" t="s">
        <v>239</v>
      </c>
      <c r="B113" s="61" t="s">
        <v>97</v>
      </c>
      <c r="C113" s="61" t="s">
        <v>107</v>
      </c>
      <c r="D113" s="61">
        <v>1</v>
      </c>
      <c r="E113" s="61">
        <v>1500</v>
      </c>
      <c r="F113" s="62">
        <v>0.97299999999999998</v>
      </c>
      <c r="G113" s="61">
        <v>146</v>
      </c>
      <c r="H113" s="61">
        <v>0.24110000000000001</v>
      </c>
      <c r="I113" s="61">
        <v>81</v>
      </c>
      <c r="J113" s="61">
        <v>205</v>
      </c>
    </row>
    <row r="114" spans="1:10">
      <c r="A114" s="61" t="s">
        <v>240</v>
      </c>
      <c r="B114" s="61" t="s">
        <v>199</v>
      </c>
      <c r="C114" s="61" t="s">
        <v>98</v>
      </c>
      <c r="D114" s="61">
        <v>1</v>
      </c>
      <c r="E114" s="61">
        <v>1700</v>
      </c>
      <c r="F114" s="62">
        <v>0.97299999999999998</v>
      </c>
      <c r="G114" s="61">
        <v>312</v>
      </c>
      <c r="H114" s="61">
        <v>0.41099999999999998</v>
      </c>
      <c r="I114" s="61">
        <v>106</v>
      </c>
      <c r="J114" s="61">
        <v>465</v>
      </c>
    </row>
    <row r="115" spans="1:10">
      <c r="A115" s="61" t="s">
        <v>241</v>
      </c>
      <c r="B115" s="61" t="s">
        <v>236</v>
      </c>
      <c r="C115" s="61" t="s">
        <v>107</v>
      </c>
      <c r="D115" s="61">
        <v>2</v>
      </c>
      <c r="E115" s="61">
        <v>3600</v>
      </c>
      <c r="F115" s="62">
        <v>0.97299999999999998</v>
      </c>
      <c r="G115" s="61">
        <v>491</v>
      </c>
      <c r="H115" s="61">
        <v>0.39729999999999999</v>
      </c>
      <c r="I115" s="61">
        <v>336</v>
      </c>
      <c r="J115" s="61">
        <v>624</v>
      </c>
    </row>
    <row r="116" spans="1:10">
      <c r="A116" s="61" t="s">
        <v>242</v>
      </c>
      <c r="B116" s="61" t="s">
        <v>243</v>
      </c>
      <c r="C116" s="61" t="s">
        <v>98</v>
      </c>
      <c r="D116" s="61">
        <v>1</v>
      </c>
      <c r="E116" s="61">
        <v>1200</v>
      </c>
      <c r="F116" s="62">
        <v>0.97299999999999998</v>
      </c>
      <c r="G116" s="61">
        <v>204</v>
      </c>
      <c r="H116" s="61">
        <v>0.79730000000000001</v>
      </c>
      <c r="I116" s="61">
        <v>173</v>
      </c>
      <c r="J116" s="61">
        <v>395</v>
      </c>
    </row>
    <row r="117" spans="1:10">
      <c r="A117" s="61" t="s">
        <v>244</v>
      </c>
      <c r="B117" s="61" t="s">
        <v>243</v>
      </c>
      <c r="C117" s="61" t="s">
        <v>98</v>
      </c>
      <c r="D117" s="61">
        <v>2</v>
      </c>
      <c r="E117" s="61">
        <v>1600</v>
      </c>
      <c r="F117" s="62">
        <v>0.97299999999999998</v>
      </c>
      <c r="G117" s="61">
        <v>245</v>
      </c>
      <c r="H117" s="61">
        <v>0.68769999999999998</v>
      </c>
      <c r="I117" s="61">
        <v>228</v>
      </c>
      <c r="J117" s="61">
        <v>456</v>
      </c>
    </row>
    <row r="118" spans="1:10">
      <c r="A118" s="61" t="s">
        <v>245</v>
      </c>
      <c r="B118" s="61" t="s">
        <v>243</v>
      </c>
      <c r="C118" s="61" t="s">
        <v>107</v>
      </c>
      <c r="D118" s="61">
        <v>1</v>
      </c>
      <c r="E118" s="61">
        <v>1000</v>
      </c>
      <c r="F118" s="62">
        <v>0.97299999999999998</v>
      </c>
      <c r="G118" s="61">
        <v>197</v>
      </c>
      <c r="H118" s="61">
        <v>0.58899999999999997</v>
      </c>
      <c r="I118" s="61">
        <v>155</v>
      </c>
      <c r="J118" s="61">
        <v>252</v>
      </c>
    </row>
    <row r="119" spans="1:10">
      <c r="A119" s="61" t="s">
        <v>246</v>
      </c>
      <c r="B119" s="61" t="s">
        <v>243</v>
      </c>
      <c r="C119" s="61" t="s">
        <v>107</v>
      </c>
      <c r="D119" s="61">
        <v>2</v>
      </c>
      <c r="E119" s="61">
        <v>1500</v>
      </c>
      <c r="F119" s="62">
        <v>0.97299999999999998</v>
      </c>
      <c r="G119" s="61">
        <v>195</v>
      </c>
      <c r="H119" s="61">
        <v>0.61919999999999997</v>
      </c>
      <c r="I119" s="61">
        <v>158</v>
      </c>
      <c r="J119" s="61">
        <v>236</v>
      </c>
    </row>
    <row r="120" spans="1:10">
      <c r="A120" s="61" t="s">
        <v>247</v>
      </c>
      <c r="B120" s="61" t="s">
        <v>248</v>
      </c>
      <c r="C120" s="61" t="s">
        <v>98</v>
      </c>
      <c r="D120" s="61">
        <v>1</v>
      </c>
      <c r="E120" s="61">
        <v>750</v>
      </c>
      <c r="F120" s="62">
        <v>0.97299999999999998</v>
      </c>
      <c r="G120" s="61">
        <v>124</v>
      </c>
      <c r="H120" s="61">
        <v>0.45479999999999998</v>
      </c>
      <c r="I120" s="61">
        <v>89</v>
      </c>
      <c r="J120" s="61">
        <v>155</v>
      </c>
    </row>
    <row r="121" spans="1:10">
      <c r="A121" s="61" t="s">
        <v>249</v>
      </c>
      <c r="B121" s="61" t="s">
        <v>248</v>
      </c>
      <c r="C121" s="61" t="s">
        <v>98</v>
      </c>
      <c r="D121" s="61">
        <v>2</v>
      </c>
      <c r="E121" s="61">
        <v>1040</v>
      </c>
      <c r="F121" s="62">
        <v>0.97299999999999998</v>
      </c>
      <c r="G121" s="61">
        <v>156</v>
      </c>
      <c r="H121" s="61">
        <v>0.48770000000000002</v>
      </c>
      <c r="I121" s="61">
        <v>115</v>
      </c>
      <c r="J121" s="61">
        <v>179</v>
      </c>
    </row>
    <row r="122" spans="1:10">
      <c r="A122" s="61" t="s">
        <v>250</v>
      </c>
      <c r="B122" s="61" t="s">
        <v>248</v>
      </c>
      <c r="C122" s="61" t="s">
        <v>107</v>
      </c>
      <c r="D122" s="61">
        <v>1</v>
      </c>
      <c r="E122" s="61">
        <v>900</v>
      </c>
      <c r="F122" s="62">
        <v>0.97299999999999998</v>
      </c>
      <c r="G122" s="61">
        <v>256</v>
      </c>
      <c r="H122" s="61">
        <v>0.47949999999999998</v>
      </c>
      <c r="I122" s="61">
        <v>152</v>
      </c>
      <c r="J122" s="61">
        <v>300</v>
      </c>
    </row>
    <row r="123" spans="1:10">
      <c r="A123" s="61" t="s">
        <v>251</v>
      </c>
      <c r="B123" s="61" t="s">
        <v>248</v>
      </c>
      <c r="C123" s="61" t="s">
        <v>107</v>
      </c>
      <c r="D123" s="61">
        <v>2</v>
      </c>
      <c r="E123" s="61">
        <v>1400</v>
      </c>
      <c r="F123" s="62">
        <v>0.97299999999999998</v>
      </c>
      <c r="G123" s="61">
        <v>284</v>
      </c>
      <c r="H123" s="61">
        <v>0.49320000000000003</v>
      </c>
      <c r="I123" s="61">
        <v>175</v>
      </c>
      <c r="J123" s="61">
        <v>368</v>
      </c>
    </row>
    <row r="124" spans="1:10">
      <c r="A124" s="61" t="s">
        <v>252</v>
      </c>
      <c r="B124" s="61" t="s">
        <v>253</v>
      </c>
      <c r="C124" s="61" t="s">
        <v>98</v>
      </c>
      <c r="D124" s="61">
        <v>1</v>
      </c>
      <c r="E124" s="61">
        <v>825</v>
      </c>
      <c r="F124" s="62">
        <v>0.97299999999999998</v>
      </c>
      <c r="G124" s="61">
        <v>128</v>
      </c>
      <c r="H124" s="61">
        <v>0.36159999999999998</v>
      </c>
      <c r="I124" s="61">
        <v>77</v>
      </c>
      <c r="J124" s="61">
        <v>161</v>
      </c>
    </row>
    <row r="125" spans="1:10">
      <c r="A125" s="61" t="s">
        <v>254</v>
      </c>
      <c r="B125" s="61" t="s">
        <v>255</v>
      </c>
      <c r="C125" s="61" t="s">
        <v>98</v>
      </c>
      <c r="D125" s="61">
        <v>2</v>
      </c>
      <c r="E125" s="61">
        <v>2700</v>
      </c>
      <c r="F125" s="62">
        <v>0.97299999999999998</v>
      </c>
      <c r="G125" s="61">
        <v>337</v>
      </c>
      <c r="H125" s="61">
        <v>0.4219</v>
      </c>
      <c r="I125" s="61">
        <v>157</v>
      </c>
      <c r="J125" s="61">
        <v>526</v>
      </c>
    </row>
    <row r="126" spans="1:10">
      <c r="A126" s="61" t="s">
        <v>256</v>
      </c>
      <c r="B126" s="61" t="s">
        <v>253</v>
      </c>
      <c r="C126" s="61" t="s">
        <v>98</v>
      </c>
      <c r="D126" s="61">
        <v>2</v>
      </c>
      <c r="E126" s="61">
        <v>1300</v>
      </c>
      <c r="F126" s="62">
        <v>0.97299999999999998</v>
      </c>
      <c r="G126" s="61">
        <v>139</v>
      </c>
      <c r="H126" s="61">
        <v>0.74250000000000005</v>
      </c>
      <c r="I126" s="61">
        <v>125</v>
      </c>
      <c r="J126" s="61">
        <v>170</v>
      </c>
    </row>
    <row r="127" spans="1:10">
      <c r="A127" s="61" t="s">
        <v>257</v>
      </c>
      <c r="B127" s="61" t="s">
        <v>253</v>
      </c>
      <c r="C127" s="61" t="s">
        <v>107</v>
      </c>
      <c r="D127" s="61">
        <v>1</v>
      </c>
      <c r="E127" s="61">
        <v>1000</v>
      </c>
      <c r="F127" s="62">
        <v>0.97299999999999998</v>
      </c>
      <c r="G127" s="61">
        <v>240</v>
      </c>
      <c r="H127" s="61">
        <v>0.36990000000000001</v>
      </c>
      <c r="I127" s="61">
        <v>140</v>
      </c>
      <c r="J127" s="61">
        <v>288</v>
      </c>
    </row>
    <row r="128" spans="1:10">
      <c r="A128" s="61" t="s">
        <v>258</v>
      </c>
      <c r="B128" s="61" t="s">
        <v>253</v>
      </c>
      <c r="C128" s="61" t="s">
        <v>107</v>
      </c>
      <c r="D128" s="61">
        <v>2</v>
      </c>
      <c r="E128" s="61">
        <v>1480</v>
      </c>
      <c r="F128" s="62">
        <v>0.97299999999999998</v>
      </c>
      <c r="G128" s="61">
        <v>249</v>
      </c>
      <c r="H128" s="61">
        <v>0.44109999999999999</v>
      </c>
      <c r="I128" s="61">
        <v>175</v>
      </c>
      <c r="J128" s="61">
        <v>310</v>
      </c>
    </row>
    <row r="129" spans="1:10">
      <c r="A129" s="61" t="s">
        <v>259</v>
      </c>
      <c r="B129" s="61" t="s">
        <v>260</v>
      </c>
      <c r="C129" s="61" t="s">
        <v>98</v>
      </c>
      <c r="D129" s="61">
        <v>1</v>
      </c>
      <c r="E129" s="61">
        <v>650</v>
      </c>
      <c r="F129" s="62">
        <v>0.97299999999999998</v>
      </c>
      <c r="G129" s="61">
        <v>107</v>
      </c>
      <c r="H129" s="61">
        <v>0.47949999999999998</v>
      </c>
      <c r="I129" s="61">
        <v>80</v>
      </c>
      <c r="J129" s="61">
        <v>156</v>
      </c>
    </row>
    <row r="130" spans="1:10">
      <c r="A130" s="61" t="s">
        <v>261</v>
      </c>
      <c r="B130" s="61" t="s">
        <v>260</v>
      </c>
      <c r="C130" s="61" t="s">
        <v>98</v>
      </c>
      <c r="D130" s="61">
        <v>2</v>
      </c>
      <c r="E130" s="61">
        <v>920</v>
      </c>
      <c r="F130" s="62">
        <v>0.97299999999999998</v>
      </c>
      <c r="G130" s="61">
        <v>147</v>
      </c>
      <c r="H130" s="61">
        <v>0.41370000000000001</v>
      </c>
      <c r="I130" s="61">
        <v>108</v>
      </c>
      <c r="J130" s="61">
        <v>205</v>
      </c>
    </row>
    <row r="131" spans="1:10">
      <c r="A131" s="61" t="s">
        <v>262</v>
      </c>
      <c r="B131" s="61" t="s">
        <v>260</v>
      </c>
      <c r="C131" s="61" t="s">
        <v>107</v>
      </c>
      <c r="D131" s="61">
        <v>1</v>
      </c>
      <c r="E131" s="61">
        <v>880</v>
      </c>
      <c r="F131" s="62">
        <v>0.97299999999999998</v>
      </c>
      <c r="G131" s="61">
        <v>246</v>
      </c>
      <c r="H131" s="61">
        <v>0.44379999999999997</v>
      </c>
      <c r="I131" s="61">
        <v>145</v>
      </c>
      <c r="J131" s="61">
        <v>333</v>
      </c>
    </row>
    <row r="132" spans="1:10">
      <c r="A132" s="61" t="s">
        <v>263</v>
      </c>
      <c r="B132" s="61" t="s">
        <v>260</v>
      </c>
      <c r="C132" s="61" t="s">
        <v>107</v>
      </c>
      <c r="D132" s="61">
        <v>2</v>
      </c>
      <c r="E132" s="61">
        <v>1200</v>
      </c>
      <c r="F132" s="62">
        <v>0.97299999999999998</v>
      </c>
      <c r="G132" s="61">
        <v>169</v>
      </c>
      <c r="H132" s="61">
        <v>0.61919999999999997</v>
      </c>
      <c r="I132" s="61">
        <v>160</v>
      </c>
      <c r="J132" s="61">
        <v>310</v>
      </c>
    </row>
    <row r="133" spans="1:10">
      <c r="A133" s="61" t="s">
        <v>264</v>
      </c>
      <c r="B133" s="61" t="s">
        <v>265</v>
      </c>
      <c r="C133" s="61" t="s">
        <v>98</v>
      </c>
      <c r="D133" s="61">
        <v>1</v>
      </c>
      <c r="E133" s="61">
        <v>1000</v>
      </c>
      <c r="F133" s="62">
        <v>0.97299999999999998</v>
      </c>
      <c r="G133" s="61">
        <v>174</v>
      </c>
      <c r="H133" s="61">
        <v>0.54790000000000005</v>
      </c>
      <c r="I133" s="61">
        <v>95</v>
      </c>
      <c r="J133" s="61">
        <v>280</v>
      </c>
    </row>
    <row r="134" spans="1:10">
      <c r="A134" s="61" t="s">
        <v>266</v>
      </c>
      <c r="B134" s="61" t="s">
        <v>265</v>
      </c>
      <c r="C134" s="61" t="s">
        <v>98</v>
      </c>
      <c r="D134" s="61">
        <v>2</v>
      </c>
      <c r="E134" s="61">
        <v>1200</v>
      </c>
      <c r="F134" s="62">
        <v>0.97299999999999998</v>
      </c>
      <c r="G134" s="61">
        <v>203</v>
      </c>
      <c r="H134" s="61">
        <v>0.2712</v>
      </c>
      <c r="I134" s="61">
        <v>125</v>
      </c>
      <c r="J134" s="61">
        <v>277</v>
      </c>
    </row>
    <row r="135" spans="1:10">
      <c r="A135" s="61" t="s">
        <v>267</v>
      </c>
      <c r="B135" s="61" t="s">
        <v>265</v>
      </c>
      <c r="C135" s="61" t="s">
        <v>107</v>
      </c>
      <c r="D135" s="61">
        <v>1</v>
      </c>
      <c r="E135" s="61">
        <v>1400</v>
      </c>
      <c r="F135" s="62">
        <v>0.97299999999999998</v>
      </c>
      <c r="G135" s="61">
        <v>240</v>
      </c>
      <c r="H135" s="61">
        <v>0.76160000000000005</v>
      </c>
      <c r="I135" s="61">
        <v>209</v>
      </c>
      <c r="J135" s="61">
        <v>384</v>
      </c>
    </row>
    <row r="136" spans="1:10">
      <c r="A136" s="61" t="s">
        <v>268</v>
      </c>
      <c r="B136" s="61" t="s">
        <v>255</v>
      </c>
      <c r="C136" s="61" t="s">
        <v>107</v>
      </c>
      <c r="D136" s="61">
        <v>1</v>
      </c>
      <c r="E136" s="61">
        <v>2700</v>
      </c>
      <c r="F136" s="62">
        <v>0.97299999999999998</v>
      </c>
      <c r="G136" s="61">
        <v>389</v>
      </c>
      <c r="H136" s="61">
        <v>0.51229999999999998</v>
      </c>
      <c r="I136" s="61">
        <v>202</v>
      </c>
      <c r="J136" s="61">
        <v>629</v>
      </c>
    </row>
    <row r="137" spans="1:10">
      <c r="A137" s="61" t="s">
        <v>269</v>
      </c>
      <c r="B137" s="61" t="s">
        <v>265</v>
      </c>
      <c r="C137" s="61" t="s">
        <v>107</v>
      </c>
      <c r="D137" s="61">
        <v>2</v>
      </c>
      <c r="E137" s="61">
        <v>1600</v>
      </c>
      <c r="F137" s="62">
        <v>0.97299999999999998</v>
      </c>
      <c r="G137" s="61">
        <v>312</v>
      </c>
      <c r="H137" s="61">
        <v>0.60819999999999996</v>
      </c>
      <c r="I137" s="61">
        <v>220</v>
      </c>
      <c r="J137" s="61">
        <v>418</v>
      </c>
    </row>
    <row r="138" spans="1:10">
      <c r="A138" s="61" t="s">
        <v>270</v>
      </c>
      <c r="B138" s="61" t="s">
        <v>271</v>
      </c>
      <c r="C138" s="61" t="s">
        <v>98</v>
      </c>
      <c r="D138" s="61">
        <v>1</v>
      </c>
      <c r="E138" s="61">
        <v>1105</v>
      </c>
      <c r="F138" s="62">
        <v>0.97299999999999998</v>
      </c>
      <c r="G138" s="61">
        <v>111</v>
      </c>
      <c r="H138" s="61">
        <v>0.61099999999999999</v>
      </c>
      <c r="I138" s="61">
        <v>82</v>
      </c>
      <c r="J138" s="61">
        <v>235</v>
      </c>
    </row>
    <row r="139" spans="1:10">
      <c r="A139" s="61" t="s">
        <v>272</v>
      </c>
      <c r="B139" s="61" t="s">
        <v>271</v>
      </c>
      <c r="C139" s="61" t="s">
        <v>98</v>
      </c>
      <c r="D139" s="61">
        <v>2</v>
      </c>
      <c r="E139" s="61">
        <v>1665</v>
      </c>
      <c r="F139" s="62">
        <v>0.97299999999999998</v>
      </c>
      <c r="G139" s="61">
        <v>169</v>
      </c>
      <c r="H139" s="61">
        <v>0.30680000000000002</v>
      </c>
      <c r="I139" s="61">
        <v>130</v>
      </c>
      <c r="J139" s="61">
        <v>200</v>
      </c>
    </row>
    <row r="140" spans="1:10">
      <c r="A140" s="61" t="s">
        <v>273</v>
      </c>
      <c r="B140" s="61" t="s">
        <v>271</v>
      </c>
      <c r="C140" s="61" t="s">
        <v>107</v>
      </c>
      <c r="D140" s="61">
        <v>1</v>
      </c>
      <c r="E140" s="61">
        <v>1175</v>
      </c>
      <c r="F140" s="62">
        <v>0.97299999999999998</v>
      </c>
      <c r="G140" s="61">
        <v>201</v>
      </c>
      <c r="H140" s="61">
        <v>0.52329999999999999</v>
      </c>
      <c r="I140" s="61">
        <v>106</v>
      </c>
      <c r="J140" s="61">
        <v>267</v>
      </c>
    </row>
    <row r="141" spans="1:10">
      <c r="A141" s="61" t="s">
        <v>274</v>
      </c>
      <c r="B141" s="61" t="s">
        <v>271</v>
      </c>
      <c r="C141" s="61" t="s">
        <v>107</v>
      </c>
      <c r="D141" s="61">
        <v>2</v>
      </c>
      <c r="E141" s="61">
        <v>1725</v>
      </c>
      <c r="F141" s="62">
        <v>0.97299999999999998</v>
      </c>
      <c r="G141" s="61">
        <v>242</v>
      </c>
      <c r="H141" s="61">
        <v>0.48220000000000002</v>
      </c>
      <c r="I141" s="61">
        <v>195</v>
      </c>
      <c r="J141" s="61">
        <v>305</v>
      </c>
    </row>
    <row r="142" spans="1:10">
      <c r="A142" s="61" t="s">
        <v>275</v>
      </c>
      <c r="B142" s="61" t="s">
        <v>276</v>
      </c>
      <c r="C142" s="61" t="s">
        <v>98</v>
      </c>
      <c r="D142" s="61">
        <v>1</v>
      </c>
      <c r="E142" s="61">
        <v>709</v>
      </c>
      <c r="F142" s="62">
        <v>0.97299999999999998</v>
      </c>
      <c r="G142" s="61">
        <v>158</v>
      </c>
      <c r="H142" s="61">
        <v>0.22189999999999999</v>
      </c>
      <c r="I142" s="61">
        <v>86</v>
      </c>
      <c r="J142" s="61">
        <v>192</v>
      </c>
    </row>
    <row r="143" spans="1:10">
      <c r="A143" s="61" t="s">
        <v>277</v>
      </c>
      <c r="B143" s="61" t="s">
        <v>276</v>
      </c>
      <c r="C143" s="61" t="s">
        <v>98</v>
      </c>
      <c r="D143" s="61">
        <v>2</v>
      </c>
      <c r="E143" s="61">
        <v>869</v>
      </c>
      <c r="F143" s="62">
        <v>0.97299999999999998</v>
      </c>
      <c r="G143" s="61">
        <v>246</v>
      </c>
      <c r="H143" s="61">
        <v>0.38900000000000001</v>
      </c>
      <c r="I143" s="61">
        <v>135</v>
      </c>
      <c r="J143" s="61">
        <v>305</v>
      </c>
    </row>
    <row r="144" spans="1:10">
      <c r="A144" s="61" t="s">
        <v>278</v>
      </c>
      <c r="B144" s="61" t="s">
        <v>276</v>
      </c>
      <c r="C144" s="61" t="s">
        <v>107</v>
      </c>
      <c r="D144" s="61">
        <v>1</v>
      </c>
      <c r="E144" s="61">
        <v>925</v>
      </c>
      <c r="F144" s="62">
        <v>0.97299999999999998</v>
      </c>
      <c r="G144" s="61">
        <v>207</v>
      </c>
      <c r="H144" s="61">
        <v>0.41639999999999999</v>
      </c>
      <c r="I144" s="61">
        <v>125</v>
      </c>
      <c r="J144" s="61">
        <v>288</v>
      </c>
    </row>
    <row r="145" spans="1:10">
      <c r="A145" s="61" t="s">
        <v>279</v>
      </c>
      <c r="B145" s="61" t="s">
        <v>276</v>
      </c>
      <c r="C145" s="61" t="s">
        <v>107</v>
      </c>
      <c r="D145" s="61">
        <v>2</v>
      </c>
      <c r="E145" s="61">
        <v>1350</v>
      </c>
      <c r="F145" s="62">
        <v>0.97299999999999998</v>
      </c>
      <c r="G145" s="61">
        <v>224</v>
      </c>
      <c r="H145" s="61">
        <v>0.4849</v>
      </c>
      <c r="I145" s="61">
        <v>119</v>
      </c>
      <c r="J145" s="61">
        <v>360</v>
      </c>
    </row>
    <row r="146" spans="1:10">
      <c r="A146" s="61" t="s">
        <v>280</v>
      </c>
      <c r="B146" s="61" t="s">
        <v>281</v>
      </c>
      <c r="C146" s="61" t="s">
        <v>98</v>
      </c>
      <c r="D146" s="61">
        <v>1</v>
      </c>
      <c r="E146" s="61">
        <v>900</v>
      </c>
      <c r="F146" s="62">
        <v>0.97299999999999998</v>
      </c>
      <c r="G146" s="61">
        <v>139</v>
      </c>
      <c r="H146" s="61">
        <v>0.55069999999999997</v>
      </c>
      <c r="I146" s="61">
        <v>89</v>
      </c>
      <c r="J146" s="61">
        <v>177</v>
      </c>
    </row>
    <row r="147" spans="1:10">
      <c r="A147" s="61" t="s">
        <v>282</v>
      </c>
      <c r="B147" s="61" t="s">
        <v>255</v>
      </c>
      <c r="C147" s="61" t="s">
        <v>107</v>
      </c>
      <c r="D147" s="61">
        <v>2</v>
      </c>
      <c r="E147" s="61">
        <v>3200</v>
      </c>
      <c r="F147" s="62">
        <v>0.97299999999999998</v>
      </c>
      <c r="G147" s="61">
        <v>325</v>
      </c>
      <c r="H147" s="61">
        <v>0.81640000000000001</v>
      </c>
      <c r="I147" s="61">
        <v>195</v>
      </c>
      <c r="J147" s="61">
        <v>844</v>
      </c>
    </row>
    <row r="148" spans="1:10">
      <c r="A148" s="61" t="s">
        <v>283</v>
      </c>
      <c r="B148" s="61" t="s">
        <v>281</v>
      </c>
      <c r="C148" s="61" t="s">
        <v>98</v>
      </c>
      <c r="D148" s="61">
        <v>2</v>
      </c>
      <c r="E148" s="61">
        <v>1325</v>
      </c>
      <c r="F148" s="62">
        <v>0.97299999999999998</v>
      </c>
      <c r="G148" s="61">
        <v>283</v>
      </c>
      <c r="H148" s="61">
        <v>0.29320000000000002</v>
      </c>
      <c r="I148" s="61">
        <v>161</v>
      </c>
      <c r="J148" s="61">
        <v>319</v>
      </c>
    </row>
    <row r="149" spans="1:10">
      <c r="A149" s="61" t="s">
        <v>284</v>
      </c>
      <c r="B149" s="61" t="s">
        <v>281</v>
      </c>
      <c r="C149" s="61" t="s">
        <v>107</v>
      </c>
      <c r="D149" s="61">
        <v>1</v>
      </c>
      <c r="E149" s="61">
        <v>975</v>
      </c>
      <c r="F149" s="62">
        <v>0.97299999999999998</v>
      </c>
      <c r="G149" s="61">
        <v>192</v>
      </c>
      <c r="H149" s="61">
        <v>0.50139999999999996</v>
      </c>
      <c r="I149" s="61">
        <v>145</v>
      </c>
      <c r="J149" s="61">
        <v>300</v>
      </c>
    </row>
    <row r="150" spans="1:10">
      <c r="A150" s="61" t="s">
        <v>285</v>
      </c>
      <c r="B150" s="61" t="s">
        <v>281</v>
      </c>
      <c r="C150" s="61" t="s">
        <v>107</v>
      </c>
      <c r="D150" s="61">
        <v>2</v>
      </c>
      <c r="E150" s="61">
        <v>1550</v>
      </c>
      <c r="F150" s="62">
        <v>0.97299999999999998</v>
      </c>
      <c r="G150" s="61">
        <v>307</v>
      </c>
      <c r="H150" s="61">
        <v>0.3014</v>
      </c>
      <c r="I150" s="61">
        <v>185</v>
      </c>
      <c r="J150" s="61">
        <v>376</v>
      </c>
    </row>
    <row r="151" spans="1:10">
      <c r="A151" s="61" t="s">
        <v>286</v>
      </c>
      <c r="B151" s="61" t="s">
        <v>287</v>
      </c>
      <c r="C151" s="61" t="s">
        <v>98</v>
      </c>
      <c r="D151" s="61">
        <v>1</v>
      </c>
      <c r="E151" s="61">
        <v>1165</v>
      </c>
      <c r="F151" s="62">
        <v>0.97299999999999998</v>
      </c>
      <c r="G151" s="61">
        <v>180</v>
      </c>
      <c r="H151" s="61">
        <v>0.34250000000000003</v>
      </c>
      <c r="I151" s="61">
        <v>135</v>
      </c>
      <c r="J151" s="61">
        <v>220</v>
      </c>
    </row>
    <row r="152" spans="1:10">
      <c r="A152" s="61" t="s">
        <v>288</v>
      </c>
      <c r="B152" s="61" t="s">
        <v>287</v>
      </c>
      <c r="C152" s="61" t="s">
        <v>98</v>
      </c>
      <c r="D152" s="61">
        <v>2</v>
      </c>
      <c r="E152" s="61">
        <v>1625</v>
      </c>
      <c r="F152" s="62">
        <v>0.97299999999999998</v>
      </c>
      <c r="G152" s="61">
        <v>260</v>
      </c>
      <c r="H152" s="61">
        <v>0.6</v>
      </c>
      <c r="I152" s="61">
        <v>220</v>
      </c>
      <c r="J152" s="61">
        <v>312</v>
      </c>
    </row>
    <row r="153" spans="1:10">
      <c r="A153" s="61" t="s">
        <v>289</v>
      </c>
      <c r="B153" s="61" t="s">
        <v>287</v>
      </c>
      <c r="C153" s="61" t="s">
        <v>107</v>
      </c>
      <c r="D153" s="61">
        <v>1</v>
      </c>
      <c r="E153" s="61">
        <v>1400</v>
      </c>
      <c r="F153" s="62">
        <v>0.97299999999999998</v>
      </c>
      <c r="G153" s="61">
        <v>232</v>
      </c>
      <c r="H153" s="61">
        <v>0.49859999999999999</v>
      </c>
      <c r="I153" s="61">
        <v>135</v>
      </c>
      <c r="J153" s="61">
        <v>287</v>
      </c>
    </row>
    <row r="154" spans="1:10">
      <c r="A154" s="61" t="s">
        <v>290</v>
      </c>
      <c r="B154" s="61" t="s">
        <v>287</v>
      </c>
      <c r="C154" s="61" t="s">
        <v>107</v>
      </c>
      <c r="D154" s="61">
        <v>2</v>
      </c>
      <c r="E154" s="61">
        <v>1995</v>
      </c>
      <c r="F154" s="62">
        <v>0.97299999999999998</v>
      </c>
      <c r="G154" s="61">
        <v>292</v>
      </c>
      <c r="H154" s="61">
        <v>0.63839999999999997</v>
      </c>
      <c r="I154" s="61">
        <v>224</v>
      </c>
      <c r="J154" s="61">
        <v>331</v>
      </c>
    </row>
    <row r="155" spans="1:10">
      <c r="A155" s="61" t="s">
        <v>291</v>
      </c>
      <c r="B155" s="61" t="s">
        <v>292</v>
      </c>
      <c r="C155" s="61" t="s">
        <v>98</v>
      </c>
      <c r="D155" s="61">
        <v>1</v>
      </c>
      <c r="E155" s="61">
        <v>760</v>
      </c>
      <c r="F155" s="62">
        <v>0.97299999999999998</v>
      </c>
      <c r="G155" s="61">
        <v>169</v>
      </c>
      <c r="H155" s="61">
        <v>0.29039999999999999</v>
      </c>
      <c r="I155" s="61">
        <v>100</v>
      </c>
      <c r="J155" s="61">
        <v>195</v>
      </c>
    </row>
    <row r="156" spans="1:10">
      <c r="A156" s="61" t="s">
        <v>293</v>
      </c>
      <c r="B156" s="61" t="s">
        <v>292</v>
      </c>
      <c r="C156" s="61" t="s">
        <v>98</v>
      </c>
      <c r="D156" s="61">
        <v>2</v>
      </c>
      <c r="E156" s="61">
        <v>965</v>
      </c>
      <c r="F156" s="62">
        <v>0.97299999999999998</v>
      </c>
      <c r="G156" s="61">
        <v>189</v>
      </c>
      <c r="H156" s="61">
        <v>0.53969999999999996</v>
      </c>
      <c r="I156" s="61">
        <v>135</v>
      </c>
      <c r="J156" s="61">
        <v>284</v>
      </c>
    </row>
    <row r="157" spans="1:10">
      <c r="A157" s="61" t="s">
        <v>294</v>
      </c>
      <c r="B157" s="61" t="s">
        <v>292</v>
      </c>
      <c r="C157" s="61" t="s">
        <v>107</v>
      </c>
      <c r="D157" s="61">
        <v>1</v>
      </c>
      <c r="E157" s="61">
        <v>1185</v>
      </c>
      <c r="F157" s="62">
        <v>0.97299999999999998</v>
      </c>
      <c r="G157" s="61">
        <v>289</v>
      </c>
      <c r="H157" s="61">
        <v>0.27950000000000003</v>
      </c>
      <c r="I157" s="61">
        <v>157</v>
      </c>
      <c r="J157" s="61">
        <v>320</v>
      </c>
    </row>
    <row r="158" spans="1:10">
      <c r="A158" s="61" t="s">
        <v>295</v>
      </c>
      <c r="B158" s="61" t="s">
        <v>255</v>
      </c>
      <c r="C158" s="61" t="s">
        <v>98</v>
      </c>
      <c r="D158" s="61">
        <v>1</v>
      </c>
      <c r="E158" s="61">
        <v>1700</v>
      </c>
      <c r="F158" s="62">
        <v>0.97299999999999998</v>
      </c>
      <c r="G158" s="61">
        <v>239</v>
      </c>
      <c r="H158" s="61">
        <v>0.67669999999999997</v>
      </c>
      <c r="I158" s="61">
        <v>98</v>
      </c>
      <c r="J158" s="61">
        <v>430</v>
      </c>
    </row>
    <row r="159" spans="1:10">
      <c r="A159" s="61" t="s">
        <v>296</v>
      </c>
      <c r="B159" s="61" t="s">
        <v>292</v>
      </c>
      <c r="C159" s="61" t="s">
        <v>107</v>
      </c>
      <c r="D159" s="61">
        <v>2</v>
      </c>
      <c r="E159" s="61">
        <v>1340</v>
      </c>
      <c r="F159" s="62">
        <v>0.97299999999999998</v>
      </c>
      <c r="G159" s="61">
        <v>278</v>
      </c>
      <c r="H159" s="61">
        <v>0.38900000000000001</v>
      </c>
      <c r="I159" s="61">
        <v>135</v>
      </c>
      <c r="J159" s="61">
        <v>347</v>
      </c>
    </row>
    <row r="160" spans="1:10">
      <c r="A160" s="61" t="s">
        <v>297</v>
      </c>
      <c r="B160" s="61" t="s">
        <v>298</v>
      </c>
      <c r="C160" s="61" t="s">
        <v>98</v>
      </c>
      <c r="D160" s="61">
        <v>1</v>
      </c>
      <c r="E160" s="61">
        <v>1150</v>
      </c>
      <c r="F160" s="62">
        <v>0.97299999999999998</v>
      </c>
      <c r="G160" s="61">
        <v>183</v>
      </c>
      <c r="H160" s="61">
        <v>0.57530000000000003</v>
      </c>
      <c r="I160" s="61">
        <v>80</v>
      </c>
      <c r="J160" s="61">
        <v>267</v>
      </c>
    </row>
    <row r="161" spans="1:10">
      <c r="A161" s="61" t="s">
        <v>299</v>
      </c>
      <c r="B161" s="61" t="s">
        <v>298</v>
      </c>
      <c r="C161" s="61" t="s">
        <v>98</v>
      </c>
      <c r="D161" s="61">
        <v>2</v>
      </c>
      <c r="E161" s="61">
        <v>2000</v>
      </c>
      <c r="F161" s="62">
        <v>0.97299999999999998</v>
      </c>
      <c r="G161" s="61">
        <v>237</v>
      </c>
      <c r="H161" s="61">
        <v>0.31230000000000002</v>
      </c>
      <c r="I161" s="61">
        <v>160</v>
      </c>
      <c r="J161" s="61">
        <v>323</v>
      </c>
    </row>
    <row r="162" spans="1:10">
      <c r="A162" s="61" t="s">
        <v>300</v>
      </c>
      <c r="B162" s="61" t="s">
        <v>298</v>
      </c>
      <c r="C162" s="61" t="s">
        <v>107</v>
      </c>
      <c r="D162" s="61">
        <v>1</v>
      </c>
      <c r="E162" s="61">
        <v>1600</v>
      </c>
      <c r="F162" s="62">
        <v>0.97299999999999998</v>
      </c>
      <c r="G162" s="61">
        <v>297</v>
      </c>
      <c r="H162" s="61">
        <v>0.4521</v>
      </c>
      <c r="I162" s="61">
        <v>225</v>
      </c>
      <c r="J162" s="61">
        <v>406</v>
      </c>
    </row>
    <row r="163" spans="1:10">
      <c r="A163" s="61" t="s">
        <v>301</v>
      </c>
      <c r="B163" s="61" t="s">
        <v>298</v>
      </c>
      <c r="C163" s="61" t="s">
        <v>107</v>
      </c>
      <c r="D163" s="61">
        <v>2</v>
      </c>
      <c r="E163" s="61">
        <v>2150</v>
      </c>
      <c r="F163" s="62">
        <v>0.97299999999999998</v>
      </c>
      <c r="G163" s="61">
        <v>360</v>
      </c>
      <c r="H163" s="61">
        <v>0.53149999999999997</v>
      </c>
      <c r="I163" s="61">
        <v>170</v>
      </c>
      <c r="J163" s="61">
        <v>447</v>
      </c>
    </row>
    <row r="164" spans="1:10">
      <c r="A164" s="61" t="s">
        <v>302</v>
      </c>
      <c r="B164" s="61" t="s">
        <v>303</v>
      </c>
      <c r="C164" s="61" t="s">
        <v>98</v>
      </c>
      <c r="D164" s="61">
        <v>1</v>
      </c>
      <c r="E164" s="61">
        <v>1600</v>
      </c>
      <c r="F164" s="62">
        <v>0.97299999999999998</v>
      </c>
      <c r="G164" s="61">
        <v>209</v>
      </c>
      <c r="H164" s="61">
        <v>0.53969999999999996</v>
      </c>
      <c r="I164" s="61">
        <v>94</v>
      </c>
      <c r="J164" s="61">
        <v>411</v>
      </c>
    </row>
    <row r="165" spans="1:10">
      <c r="A165" s="61" t="s">
        <v>304</v>
      </c>
      <c r="B165" s="61" t="s">
        <v>303</v>
      </c>
      <c r="C165" s="61" t="s">
        <v>98</v>
      </c>
      <c r="D165" s="61">
        <v>2</v>
      </c>
      <c r="E165" s="61">
        <v>2100</v>
      </c>
      <c r="F165" s="62">
        <v>0.97299999999999998</v>
      </c>
      <c r="G165" s="61">
        <v>265</v>
      </c>
      <c r="H165" s="61">
        <v>0.4027</v>
      </c>
      <c r="I165" s="61">
        <v>130</v>
      </c>
      <c r="J165" s="61">
        <v>438</v>
      </c>
    </row>
    <row r="166" spans="1:10">
      <c r="A166" s="61" t="s">
        <v>305</v>
      </c>
      <c r="B166" s="61" t="s">
        <v>303</v>
      </c>
      <c r="C166" s="61" t="s">
        <v>107</v>
      </c>
      <c r="D166" s="61">
        <v>1</v>
      </c>
      <c r="E166" s="61">
        <v>1200</v>
      </c>
      <c r="F166" s="62">
        <v>0.97299999999999998</v>
      </c>
      <c r="G166" s="61">
        <v>435</v>
      </c>
      <c r="H166" s="61">
        <v>0.4</v>
      </c>
      <c r="I166" s="61">
        <v>162</v>
      </c>
      <c r="J166" s="61">
        <v>504</v>
      </c>
    </row>
    <row r="167" spans="1:10">
      <c r="A167" s="61" t="s">
        <v>306</v>
      </c>
      <c r="B167" s="61" t="s">
        <v>303</v>
      </c>
      <c r="C167" s="61" t="s">
        <v>107</v>
      </c>
      <c r="D167" s="61">
        <v>2</v>
      </c>
      <c r="E167" s="61">
        <v>2100</v>
      </c>
      <c r="F167" s="62">
        <v>0.97299999999999998</v>
      </c>
      <c r="G167" s="61">
        <v>487</v>
      </c>
      <c r="H167" s="61">
        <v>0.43009999999999998</v>
      </c>
      <c r="I167" s="61">
        <v>175</v>
      </c>
      <c r="J167" s="61">
        <v>755</v>
      </c>
    </row>
    <row r="168" spans="1:10">
      <c r="A168" s="61" t="s">
        <v>307</v>
      </c>
      <c r="B168" s="61" t="s">
        <v>308</v>
      </c>
      <c r="C168" s="61" t="s">
        <v>98</v>
      </c>
      <c r="D168" s="61">
        <v>2</v>
      </c>
      <c r="E168" s="61">
        <v>2500</v>
      </c>
      <c r="F168" s="62">
        <v>0.97299999999999998</v>
      </c>
      <c r="G168" s="61">
        <v>231</v>
      </c>
      <c r="H168" s="61">
        <v>0.4027</v>
      </c>
      <c r="I168" s="61">
        <v>129</v>
      </c>
      <c r="J168" s="61">
        <v>431</v>
      </c>
    </row>
    <row r="169" spans="1:10">
      <c r="A169" s="61" t="s">
        <v>309</v>
      </c>
      <c r="B169" s="61" t="s">
        <v>97</v>
      </c>
      <c r="C169" s="61" t="s">
        <v>107</v>
      </c>
      <c r="D169" s="61">
        <v>2</v>
      </c>
      <c r="E169" s="61">
        <v>2000</v>
      </c>
      <c r="F169" s="62">
        <v>0.97299999999999998</v>
      </c>
      <c r="G169" s="61">
        <v>199</v>
      </c>
      <c r="H169" s="61">
        <v>0.31230000000000002</v>
      </c>
      <c r="I169" s="61">
        <v>97</v>
      </c>
      <c r="J169" s="61">
        <v>240</v>
      </c>
    </row>
    <row r="170" spans="1:10">
      <c r="A170" s="61" t="s">
        <v>310</v>
      </c>
      <c r="B170" s="61" t="s">
        <v>308</v>
      </c>
      <c r="C170" s="61" t="s">
        <v>107</v>
      </c>
      <c r="D170" s="61">
        <v>1</v>
      </c>
      <c r="E170" s="61">
        <v>2500</v>
      </c>
      <c r="F170" s="62">
        <v>0.97299999999999998</v>
      </c>
      <c r="G170" s="61">
        <v>490</v>
      </c>
      <c r="H170" s="61">
        <v>0.2301</v>
      </c>
      <c r="I170" s="61">
        <v>186</v>
      </c>
      <c r="J170" s="61">
        <v>578</v>
      </c>
    </row>
    <row r="171" spans="1:10">
      <c r="A171" s="61" t="s">
        <v>311</v>
      </c>
      <c r="B171" s="61" t="s">
        <v>308</v>
      </c>
      <c r="C171" s="61" t="s">
        <v>107</v>
      </c>
      <c r="D171" s="61">
        <v>2</v>
      </c>
      <c r="E171" s="61">
        <v>2750</v>
      </c>
      <c r="F171" s="62">
        <v>0.97299999999999998</v>
      </c>
      <c r="G171" s="61">
        <v>538</v>
      </c>
      <c r="H171" s="61">
        <v>0.6</v>
      </c>
      <c r="I171" s="61">
        <v>188</v>
      </c>
      <c r="J171" s="61">
        <v>810</v>
      </c>
    </row>
    <row r="172" spans="1:10">
      <c r="A172" s="61" t="s">
        <v>312</v>
      </c>
      <c r="B172" s="61" t="s">
        <v>308</v>
      </c>
      <c r="C172" s="61" t="s">
        <v>98</v>
      </c>
      <c r="D172" s="61">
        <v>1</v>
      </c>
      <c r="E172" s="61">
        <v>1800</v>
      </c>
      <c r="F172" s="62">
        <v>0.97299999999999998</v>
      </c>
      <c r="G172" s="61">
        <v>288</v>
      </c>
      <c r="H172" s="61">
        <v>0.2329</v>
      </c>
      <c r="I172" s="61">
        <v>89</v>
      </c>
      <c r="J172" s="61">
        <v>390</v>
      </c>
    </row>
    <row r="173" spans="1:10">
      <c r="A173" s="63" t="s">
        <v>313</v>
      </c>
      <c r="B173" s="63" t="s">
        <v>314</v>
      </c>
      <c r="C173" s="63" t="s">
        <v>98</v>
      </c>
      <c r="D173" s="63">
        <v>2</v>
      </c>
      <c r="E173" s="63">
        <v>3000</v>
      </c>
      <c r="F173" s="64">
        <v>0.97299999999999998</v>
      </c>
      <c r="G173" s="63">
        <v>415</v>
      </c>
      <c r="H173" s="63">
        <v>0.40820000000000001</v>
      </c>
      <c r="I173" s="63">
        <v>193</v>
      </c>
      <c r="J173" s="63">
        <v>648</v>
      </c>
    </row>
    <row r="174" spans="1:10">
      <c r="A174" s="63" t="s">
        <v>315</v>
      </c>
      <c r="B174" s="63" t="s">
        <v>314</v>
      </c>
      <c r="C174" s="63" t="s">
        <v>107</v>
      </c>
      <c r="D174" s="63">
        <v>1</v>
      </c>
      <c r="E174" s="63">
        <v>2000</v>
      </c>
      <c r="F174" s="64">
        <v>0.97299999999999998</v>
      </c>
      <c r="G174" s="63">
        <v>387</v>
      </c>
      <c r="H174" s="63">
        <v>0.32600000000000001</v>
      </c>
      <c r="I174" s="63">
        <v>193</v>
      </c>
      <c r="J174" s="63">
        <v>600</v>
      </c>
    </row>
    <row r="175" spans="1:10">
      <c r="A175" s="61" t="s">
        <v>316</v>
      </c>
      <c r="B175" s="61" t="s">
        <v>314</v>
      </c>
      <c r="C175" s="61" t="s">
        <v>107</v>
      </c>
      <c r="D175" s="61">
        <v>2</v>
      </c>
      <c r="E175" s="61">
        <v>2950</v>
      </c>
      <c r="F175" s="62">
        <v>0.97299999999999998</v>
      </c>
      <c r="G175" s="61">
        <v>575</v>
      </c>
      <c r="H175" s="61">
        <v>0.38900000000000001</v>
      </c>
      <c r="I175" s="61">
        <v>192</v>
      </c>
      <c r="J175" s="61">
        <v>829</v>
      </c>
    </row>
    <row r="176" spans="1:10">
      <c r="A176" s="61" t="s">
        <v>317</v>
      </c>
      <c r="B176" s="61" t="s">
        <v>314</v>
      </c>
      <c r="C176" s="61" t="s">
        <v>98</v>
      </c>
      <c r="D176" s="61">
        <v>1</v>
      </c>
      <c r="E176" s="61">
        <v>1700</v>
      </c>
      <c r="F176" s="62">
        <v>0.97299999999999998</v>
      </c>
      <c r="G176" s="61">
        <v>228</v>
      </c>
      <c r="H176" s="61">
        <v>0.52049999999999996</v>
      </c>
      <c r="I176" s="61">
        <v>98</v>
      </c>
      <c r="J176" s="61">
        <v>432</v>
      </c>
    </row>
    <row r="177" spans="1:10">
      <c r="A177" s="61" t="s">
        <v>318</v>
      </c>
      <c r="B177" s="61" t="s">
        <v>319</v>
      </c>
      <c r="C177" s="61" t="s">
        <v>98</v>
      </c>
      <c r="D177" s="61">
        <v>1</v>
      </c>
      <c r="E177" s="61">
        <v>3000</v>
      </c>
      <c r="F177" s="62">
        <v>0.97299999999999998</v>
      </c>
      <c r="G177" s="61">
        <v>337</v>
      </c>
      <c r="H177" s="61">
        <v>0.46300000000000002</v>
      </c>
      <c r="I177" s="61">
        <v>87</v>
      </c>
      <c r="J177" s="61">
        <v>512</v>
      </c>
    </row>
    <row r="178" spans="1:10">
      <c r="A178" s="61" t="s">
        <v>320</v>
      </c>
      <c r="B178" s="61" t="s">
        <v>319</v>
      </c>
      <c r="C178" s="61" t="s">
        <v>98</v>
      </c>
      <c r="D178" s="61">
        <v>2</v>
      </c>
      <c r="E178" s="61">
        <v>3200</v>
      </c>
      <c r="F178" s="62">
        <v>0.97299999999999998</v>
      </c>
      <c r="G178" s="61">
        <v>154</v>
      </c>
      <c r="H178" s="61">
        <v>0.67949999999999999</v>
      </c>
      <c r="I178" s="61">
        <v>154</v>
      </c>
      <c r="J178" s="61">
        <v>480</v>
      </c>
    </row>
    <row r="179" spans="1:10">
      <c r="A179" s="61" t="s">
        <v>321</v>
      </c>
      <c r="B179" s="61" t="s">
        <v>322</v>
      </c>
      <c r="C179" s="61" t="s">
        <v>98</v>
      </c>
      <c r="D179" s="61">
        <v>2</v>
      </c>
      <c r="E179" s="61">
        <v>4500</v>
      </c>
      <c r="F179" s="62">
        <v>0.97299999999999998</v>
      </c>
      <c r="G179" s="61">
        <v>432</v>
      </c>
      <c r="H179" s="61">
        <v>0.68220000000000003</v>
      </c>
      <c r="I179" s="61">
        <v>273</v>
      </c>
      <c r="J179" s="61">
        <v>853</v>
      </c>
    </row>
    <row r="180" spans="1:10">
      <c r="A180" s="61" t="s">
        <v>323</v>
      </c>
      <c r="B180" s="61" t="s">
        <v>97</v>
      </c>
      <c r="C180" s="61" t="s">
        <v>98</v>
      </c>
      <c r="D180" s="61">
        <v>1</v>
      </c>
      <c r="E180" s="61">
        <v>800</v>
      </c>
      <c r="F180" s="62">
        <v>0.97299999999999998</v>
      </c>
      <c r="G180" s="61">
        <v>104</v>
      </c>
      <c r="H180" s="61">
        <v>0.56989999999999996</v>
      </c>
      <c r="I180" s="61">
        <v>53</v>
      </c>
      <c r="J180" s="61">
        <v>188</v>
      </c>
    </row>
    <row r="181" spans="1:10">
      <c r="A181" s="61" t="s">
        <v>324</v>
      </c>
      <c r="B181" s="61" t="s">
        <v>322</v>
      </c>
      <c r="C181" s="61" t="s">
        <v>107</v>
      </c>
      <c r="D181" s="61">
        <v>1</v>
      </c>
      <c r="E181" s="61">
        <v>4500</v>
      </c>
      <c r="F181" s="62">
        <v>0.97299999999999998</v>
      </c>
      <c r="G181" s="61">
        <v>200</v>
      </c>
      <c r="H181" s="61">
        <v>0.86850000000000005</v>
      </c>
      <c r="I181" s="61">
        <v>103</v>
      </c>
      <c r="J181" s="61">
        <v>807</v>
      </c>
    </row>
    <row r="182" spans="1:10">
      <c r="A182" s="61" t="s">
        <v>325</v>
      </c>
      <c r="B182" s="61" t="s">
        <v>322</v>
      </c>
      <c r="C182" s="61" t="s">
        <v>107</v>
      </c>
      <c r="D182" s="61">
        <v>2</v>
      </c>
      <c r="E182" s="61">
        <v>5500</v>
      </c>
      <c r="F182" s="62">
        <v>0.97299999999999998</v>
      </c>
      <c r="G182" s="61">
        <v>428</v>
      </c>
      <c r="H182" s="61">
        <v>0.52329999999999999</v>
      </c>
      <c r="I182" s="61">
        <v>200</v>
      </c>
      <c r="J182" s="61">
        <v>770</v>
      </c>
    </row>
    <row r="183" spans="1:10">
      <c r="A183" s="61" t="s">
        <v>326</v>
      </c>
      <c r="B183" s="61" t="s">
        <v>322</v>
      </c>
      <c r="C183" s="61" t="s">
        <v>98</v>
      </c>
      <c r="D183" s="61">
        <v>1</v>
      </c>
      <c r="E183" s="61">
        <v>3500</v>
      </c>
      <c r="F183" s="62">
        <v>0.97299999999999998</v>
      </c>
      <c r="G183" s="61">
        <v>576</v>
      </c>
      <c r="H183" s="61">
        <v>0.46029999999999999</v>
      </c>
      <c r="I183" s="61">
        <v>151</v>
      </c>
      <c r="J183" s="61">
        <v>890</v>
      </c>
    </row>
    <row r="184" spans="1:10">
      <c r="A184" s="61" t="s">
        <v>327</v>
      </c>
      <c r="B184" s="61" t="s">
        <v>328</v>
      </c>
      <c r="C184" s="61" t="s">
        <v>98</v>
      </c>
      <c r="D184" s="61">
        <v>2</v>
      </c>
      <c r="E184" s="61">
        <v>4000</v>
      </c>
      <c r="F184" s="62">
        <v>0.97299999999999998</v>
      </c>
      <c r="G184" s="61">
        <v>560</v>
      </c>
      <c r="H184" s="61">
        <v>0.35339999999999999</v>
      </c>
      <c r="I184" s="61">
        <v>218</v>
      </c>
      <c r="J184" s="61">
        <v>681</v>
      </c>
    </row>
    <row r="185" spans="1:10">
      <c r="A185" s="61" t="s">
        <v>329</v>
      </c>
      <c r="B185" s="61" t="s">
        <v>328</v>
      </c>
      <c r="C185" s="61" t="s">
        <v>98</v>
      </c>
      <c r="D185" s="61">
        <v>1</v>
      </c>
      <c r="E185" s="61">
        <v>3000</v>
      </c>
      <c r="F185" s="62">
        <v>0.97299999999999998</v>
      </c>
      <c r="G185" s="61">
        <v>288</v>
      </c>
      <c r="H185" s="61">
        <v>0.49859999999999999</v>
      </c>
      <c r="I185" s="61">
        <v>109</v>
      </c>
      <c r="J185" s="61">
        <v>640</v>
      </c>
    </row>
    <row r="186" spans="1:10">
      <c r="A186" s="61" t="s">
        <v>330</v>
      </c>
      <c r="B186" s="61" t="s">
        <v>331</v>
      </c>
      <c r="C186" s="61" t="s">
        <v>98</v>
      </c>
      <c r="D186" s="61">
        <v>2</v>
      </c>
      <c r="E186" s="61">
        <v>5600</v>
      </c>
      <c r="F186" s="62">
        <v>0.97299999999999998</v>
      </c>
      <c r="G186" s="61">
        <v>373</v>
      </c>
      <c r="H186" s="61">
        <v>0.5151</v>
      </c>
      <c r="I186" s="61">
        <v>196</v>
      </c>
      <c r="J186" s="61">
        <v>612</v>
      </c>
    </row>
    <row r="187" spans="1:10">
      <c r="A187" s="61" t="s">
        <v>332</v>
      </c>
      <c r="B187" s="61" t="s">
        <v>331</v>
      </c>
      <c r="C187" s="61" t="s">
        <v>107</v>
      </c>
      <c r="D187" s="61">
        <v>1</v>
      </c>
      <c r="E187" s="61">
        <v>3200</v>
      </c>
      <c r="F187" s="62">
        <v>0.97299999999999998</v>
      </c>
      <c r="G187" s="61">
        <v>420</v>
      </c>
      <c r="H187" s="61">
        <v>0.87119999999999997</v>
      </c>
      <c r="I187" s="61">
        <v>165</v>
      </c>
      <c r="J187" s="61">
        <v>1296</v>
      </c>
    </row>
    <row r="188" spans="1:10">
      <c r="A188" s="61" t="s">
        <v>333</v>
      </c>
      <c r="B188" s="61" t="s">
        <v>331</v>
      </c>
      <c r="C188" s="61" t="s">
        <v>107</v>
      </c>
      <c r="D188" s="61">
        <v>2</v>
      </c>
      <c r="E188" s="61">
        <v>3500</v>
      </c>
      <c r="F188" s="62">
        <v>0.97299999999999998</v>
      </c>
      <c r="G188" s="61">
        <v>593</v>
      </c>
      <c r="H188" s="61">
        <v>0.50680000000000003</v>
      </c>
      <c r="I188" s="61">
        <v>268</v>
      </c>
      <c r="J188" s="61">
        <v>1032</v>
      </c>
    </row>
    <row r="189" spans="1:10">
      <c r="A189" s="61" t="s">
        <v>334</v>
      </c>
      <c r="B189" s="61" t="s">
        <v>331</v>
      </c>
      <c r="C189" s="61" t="s">
        <v>98</v>
      </c>
      <c r="D189" s="61">
        <v>1</v>
      </c>
      <c r="E189" s="61">
        <v>3400</v>
      </c>
      <c r="F189" s="62">
        <v>0.97299999999999998</v>
      </c>
      <c r="G189" s="61">
        <v>436</v>
      </c>
      <c r="H189" s="61">
        <v>0.28220000000000001</v>
      </c>
      <c r="I189" s="61">
        <v>106</v>
      </c>
      <c r="J189" s="61">
        <v>624</v>
      </c>
    </row>
    <row r="190" spans="1:10">
      <c r="A190" s="61" t="s">
        <v>335</v>
      </c>
      <c r="B190" s="61" t="s">
        <v>336</v>
      </c>
      <c r="C190" s="61" t="s">
        <v>98</v>
      </c>
      <c r="D190" s="61">
        <v>2</v>
      </c>
      <c r="E190" s="61">
        <v>4200</v>
      </c>
      <c r="F190" s="62">
        <v>0.97299999999999998</v>
      </c>
      <c r="G190" s="61">
        <v>426</v>
      </c>
      <c r="H190" s="61">
        <v>0.54249999999999998</v>
      </c>
      <c r="I190" s="61">
        <v>210</v>
      </c>
      <c r="J190" s="61">
        <v>654</v>
      </c>
    </row>
    <row r="191" spans="1:10">
      <c r="A191" s="61" t="s">
        <v>337</v>
      </c>
      <c r="B191" s="61" t="s">
        <v>338</v>
      </c>
      <c r="C191" s="61" t="s">
        <v>98</v>
      </c>
      <c r="D191" s="61">
        <v>2</v>
      </c>
      <c r="E191" s="61">
        <v>1100</v>
      </c>
      <c r="F191" s="62">
        <v>0.97299999999999998</v>
      </c>
      <c r="G191" s="61">
        <v>142</v>
      </c>
      <c r="H191" s="61">
        <v>8.2199999999999995E-2</v>
      </c>
      <c r="I191" s="61">
        <v>111</v>
      </c>
      <c r="J191" s="61">
        <v>148</v>
      </c>
    </row>
    <row r="192" spans="1:10">
      <c r="A192" s="61" t="s">
        <v>339</v>
      </c>
      <c r="B192" s="61" t="s">
        <v>336</v>
      </c>
      <c r="C192" s="61" t="s">
        <v>107</v>
      </c>
      <c r="D192" s="61">
        <v>1</v>
      </c>
      <c r="E192" s="61">
        <v>3000</v>
      </c>
      <c r="F192" s="62">
        <v>0.97299999999999998</v>
      </c>
      <c r="G192" s="61">
        <v>621</v>
      </c>
      <c r="H192" s="61">
        <v>0.34789999999999999</v>
      </c>
      <c r="I192" s="61">
        <v>133</v>
      </c>
      <c r="J192" s="61">
        <v>1040</v>
      </c>
    </row>
    <row r="193" spans="1:10">
      <c r="A193" s="61" t="s">
        <v>340</v>
      </c>
      <c r="B193" s="61" t="s">
        <v>336</v>
      </c>
      <c r="C193" s="61" t="s">
        <v>107</v>
      </c>
      <c r="D193" s="61">
        <v>2</v>
      </c>
      <c r="E193" s="61">
        <v>3900</v>
      </c>
      <c r="F193" s="62">
        <v>0.97299999999999998</v>
      </c>
      <c r="G193" s="61">
        <v>535</v>
      </c>
      <c r="H193" s="61">
        <v>0.47670000000000001</v>
      </c>
      <c r="I193" s="61">
        <v>231</v>
      </c>
      <c r="J193" s="61">
        <v>888</v>
      </c>
    </row>
    <row r="194" spans="1:10">
      <c r="A194" s="61" t="s">
        <v>341</v>
      </c>
      <c r="B194" s="61" t="s">
        <v>336</v>
      </c>
      <c r="C194" s="61" t="s">
        <v>98</v>
      </c>
      <c r="D194" s="61">
        <v>1</v>
      </c>
      <c r="E194" s="61">
        <v>3600</v>
      </c>
      <c r="F194" s="62">
        <v>0.97299999999999998</v>
      </c>
      <c r="G194" s="61">
        <v>196</v>
      </c>
      <c r="H194" s="61">
        <v>0.77810000000000001</v>
      </c>
      <c r="I194" s="61">
        <v>137</v>
      </c>
      <c r="J194" s="61">
        <v>808</v>
      </c>
    </row>
    <row r="195" spans="1:10">
      <c r="A195" s="61" t="s">
        <v>342</v>
      </c>
      <c r="B195" s="61" t="s">
        <v>343</v>
      </c>
      <c r="C195" s="61" t="s">
        <v>98</v>
      </c>
      <c r="D195" s="61">
        <v>2</v>
      </c>
      <c r="E195" s="61">
        <v>3500</v>
      </c>
      <c r="F195" s="62">
        <v>0.97299999999999998</v>
      </c>
      <c r="G195" s="61">
        <v>294</v>
      </c>
      <c r="H195" s="61">
        <v>0.39729999999999999</v>
      </c>
      <c r="I195" s="61">
        <v>155</v>
      </c>
      <c r="J195" s="61">
        <v>483</v>
      </c>
    </row>
    <row r="196" spans="1:10">
      <c r="A196" s="61" t="s">
        <v>344</v>
      </c>
      <c r="B196" s="61" t="s">
        <v>343</v>
      </c>
      <c r="C196" s="61" t="s">
        <v>107</v>
      </c>
      <c r="D196" s="61">
        <v>1</v>
      </c>
      <c r="E196" s="61">
        <v>2500</v>
      </c>
      <c r="F196" s="62">
        <v>0.97299999999999998</v>
      </c>
      <c r="G196" s="61">
        <v>471</v>
      </c>
      <c r="H196" s="61">
        <v>0.6</v>
      </c>
      <c r="I196" s="61">
        <v>111</v>
      </c>
      <c r="J196" s="61">
        <v>868</v>
      </c>
    </row>
    <row r="197" spans="1:10">
      <c r="A197" s="61" t="s">
        <v>345</v>
      </c>
      <c r="B197" s="61" t="s">
        <v>343</v>
      </c>
      <c r="C197" s="61" t="s">
        <v>107</v>
      </c>
      <c r="D197" s="61">
        <v>2</v>
      </c>
      <c r="E197" s="61">
        <v>3000</v>
      </c>
      <c r="F197" s="62">
        <v>0.97299999999999998</v>
      </c>
      <c r="G197" s="61">
        <v>620</v>
      </c>
      <c r="H197" s="61">
        <v>0.29320000000000002</v>
      </c>
      <c r="I197" s="61">
        <v>195</v>
      </c>
      <c r="J197" s="61">
        <v>752</v>
      </c>
    </row>
    <row r="198" spans="1:10">
      <c r="A198" s="61" t="s">
        <v>346</v>
      </c>
      <c r="B198" s="61" t="s">
        <v>343</v>
      </c>
      <c r="C198" s="61" t="s">
        <v>98</v>
      </c>
      <c r="D198" s="61">
        <v>1</v>
      </c>
      <c r="E198" s="61">
        <v>3000</v>
      </c>
      <c r="F198" s="62">
        <v>0.97299999999999998</v>
      </c>
      <c r="G198" s="61">
        <v>235</v>
      </c>
      <c r="H198" s="61">
        <v>0.6411</v>
      </c>
      <c r="I198" s="61">
        <v>80</v>
      </c>
      <c r="J198" s="61">
        <v>469</v>
      </c>
    </row>
    <row r="199" spans="1:10">
      <c r="A199" s="61" t="s">
        <v>347</v>
      </c>
      <c r="B199" s="61" t="s">
        <v>348</v>
      </c>
      <c r="C199" s="61" t="s">
        <v>98</v>
      </c>
      <c r="D199" s="61">
        <v>2</v>
      </c>
      <c r="E199" s="61">
        <v>3900</v>
      </c>
      <c r="F199" s="62">
        <v>0.97299999999999998</v>
      </c>
      <c r="G199" s="61">
        <v>284</v>
      </c>
      <c r="H199" s="61">
        <v>0.50409999999999999</v>
      </c>
      <c r="I199" s="61">
        <v>116</v>
      </c>
      <c r="J199" s="61">
        <v>361</v>
      </c>
    </row>
    <row r="200" spans="1:10">
      <c r="A200" s="61" t="s">
        <v>349</v>
      </c>
      <c r="B200" s="61" t="s">
        <v>348</v>
      </c>
      <c r="C200" s="61" t="s">
        <v>107</v>
      </c>
      <c r="D200" s="61">
        <v>1</v>
      </c>
      <c r="E200" s="61">
        <v>2800</v>
      </c>
      <c r="F200" s="62">
        <v>0.97299999999999998</v>
      </c>
      <c r="G200" s="61">
        <v>355</v>
      </c>
      <c r="H200" s="61">
        <v>0.4027</v>
      </c>
      <c r="I200" s="61">
        <v>102</v>
      </c>
      <c r="J200" s="61">
        <v>799</v>
      </c>
    </row>
    <row r="201" spans="1:10">
      <c r="A201" s="61" t="s">
        <v>350</v>
      </c>
      <c r="B201" s="61" t="s">
        <v>348</v>
      </c>
      <c r="C201" s="61" t="s">
        <v>107</v>
      </c>
      <c r="D201" s="61">
        <v>2</v>
      </c>
      <c r="E201" s="61">
        <v>3500</v>
      </c>
      <c r="F201" s="62">
        <v>0.97299999999999998</v>
      </c>
      <c r="G201" s="61">
        <v>436</v>
      </c>
      <c r="H201" s="61">
        <v>0.50680000000000003</v>
      </c>
      <c r="I201" s="61">
        <v>188</v>
      </c>
      <c r="J201" s="61">
        <v>724</v>
      </c>
    </row>
    <row r="202" spans="1:10">
      <c r="A202" s="61" t="s">
        <v>351</v>
      </c>
      <c r="B202" s="61" t="s">
        <v>338</v>
      </c>
      <c r="C202" s="61" t="s">
        <v>107</v>
      </c>
      <c r="D202" s="61">
        <v>1</v>
      </c>
      <c r="E202" s="61">
        <v>900</v>
      </c>
      <c r="F202" s="62">
        <v>0.97299999999999998</v>
      </c>
      <c r="G202" s="61">
        <v>141</v>
      </c>
      <c r="H202" s="61">
        <v>0.54790000000000005</v>
      </c>
      <c r="I202" s="61">
        <v>116</v>
      </c>
      <c r="J202" s="61">
        <v>296</v>
      </c>
    </row>
    <row r="203" spans="1:10">
      <c r="A203" s="61" t="s">
        <v>352</v>
      </c>
      <c r="B203" s="61" t="s">
        <v>348</v>
      </c>
      <c r="C203" s="61" t="s">
        <v>98</v>
      </c>
      <c r="D203" s="61">
        <v>1</v>
      </c>
      <c r="E203" s="61">
        <v>2600</v>
      </c>
      <c r="F203" s="62">
        <v>0.97299999999999998</v>
      </c>
      <c r="G203" s="61">
        <v>250</v>
      </c>
      <c r="H203" s="61">
        <v>0.36990000000000001</v>
      </c>
      <c r="I203" s="61">
        <v>69</v>
      </c>
      <c r="J203" s="61">
        <v>406</v>
      </c>
    </row>
    <row r="204" spans="1:10">
      <c r="A204" s="61" t="s">
        <v>353</v>
      </c>
      <c r="B204" s="61" t="s">
        <v>354</v>
      </c>
      <c r="C204" s="61" t="s">
        <v>98</v>
      </c>
      <c r="D204" s="61">
        <v>2</v>
      </c>
      <c r="E204" s="61">
        <v>2695</v>
      </c>
      <c r="F204" s="62">
        <v>0.97299999999999998</v>
      </c>
      <c r="G204" s="61">
        <v>443</v>
      </c>
      <c r="H204" s="61">
        <v>0.2356</v>
      </c>
      <c r="I204" s="61">
        <v>265</v>
      </c>
      <c r="J204" s="61">
        <v>534</v>
      </c>
    </row>
    <row r="205" spans="1:10">
      <c r="A205" s="61" t="s">
        <v>355</v>
      </c>
      <c r="B205" s="61" t="s">
        <v>354</v>
      </c>
      <c r="C205" s="61" t="s">
        <v>107</v>
      </c>
      <c r="D205" s="61">
        <v>1</v>
      </c>
      <c r="E205" s="61">
        <v>3000</v>
      </c>
      <c r="F205" s="62">
        <v>0.97299999999999998</v>
      </c>
      <c r="G205" s="61">
        <v>343</v>
      </c>
      <c r="H205" s="61">
        <v>0.58079999999999998</v>
      </c>
      <c r="I205" s="61">
        <v>158</v>
      </c>
      <c r="J205" s="61">
        <v>706</v>
      </c>
    </row>
    <row r="206" spans="1:10">
      <c r="A206" s="61" t="s">
        <v>356</v>
      </c>
      <c r="B206" s="61" t="s">
        <v>354</v>
      </c>
      <c r="C206" s="61" t="s">
        <v>107</v>
      </c>
      <c r="D206" s="61">
        <v>2</v>
      </c>
      <c r="E206" s="61">
        <v>4000</v>
      </c>
      <c r="F206" s="62">
        <v>0.97299999999999998</v>
      </c>
      <c r="G206" s="61">
        <v>739</v>
      </c>
      <c r="H206" s="61">
        <v>1.9199999999999998E-2</v>
      </c>
      <c r="I206" s="61">
        <v>306</v>
      </c>
      <c r="J206" s="61">
        <v>781</v>
      </c>
    </row>
    <row r="207" spans="1:10">
      <c r="A207" s="61" t="s">
        <v>357</v>
      </c>
      <c r="B207" s="61" t="s">
        <v>354</v>
      </c>
      <c r="C207" s="61" t="s">
        <v>98</v>
      </c>
      <c r="D207" s="61">
        <v>1</v>
      </c>
      <c r="E207" s="61">
        <v>2295</v>
      </c>
      <c r="F207" s="62">
        <v>0.97299999999999998</v>
      </c>
      <c r="G207" s="61">
        <v>270</v>
      </c>
      <c r="H207" s="61">
        <v>0.46850000000000003</v>
      </c>
      <c r="I207" s="61">
        <v>100</v>
      </c>
      <c r="J207" s="61">
        <v>469</v>
      </c>
    </row>
    <row r="208" spans="1:10">
      <c r="A208" s="61" t="s">
        <v>358</v>
      </c>
      <c r="B208" s="61" t="s">
        <v>359</v>
      </c>
      <c r="C208" s="61" t="s">
        <v>98</v>
      </c>
      <c r="D208" s="61">
        <v>2</v>
      </c>
      <c r="E208" s="61">
        <v>3000</v>
      </c>
      <c r="F208" s="62">
        <v>0.97299999999999998</v>
      </c>
      <c r="G208" s="61">
        <v>424</v>
      </c>
      <c r="H208" s="61">
        <v>0.34250000000000003</v>
      </c>
      <c r="I208" s="61">
        <v>270</v>
      </c>
      <c r="J208" s="61">
        <v>543</v>
      </c>
    </row>
    <row r="209" spans="1:10">
      <c r="A209" s="61" t="s">
        <v>360</v>
      </c>
      <c r="B209" s="61" t="s">
        <v>359</v>
      </c>
      <c r="C209" s="61" t="s">
        <v>107</v>
      </c>
      <c r="D209" s="61">
        <v>1</v>
      </c>
      <c r="E209" s="61">
        <v>3300</v>
      </c>
      <c r="F209" s="62">
        <v>0.97299999999999998</v>
      </c>
      <c r="G209" s="61">
        <v>980</v>
      </c>
      <c r="H209" s="61">
        <v>0.2712</v>
      </c>
      <c r="I209" s="61">
        <v>283</v>
      </c>
      <c r="J209" s="61">
        <v>1261</v>
      </c>
    </row>
    <row r="210" spans="1:10">
      <c r="A210" s="61" t="s">
        <v>361</v>
      </c>
      <c r="B210" s="61" t="s">
        <v>359</v>
      </c>
      <c r="C210" s="61" t="s">
        <v>107</v>
      </c>
      <c r="D210" s="61">
        <v>2</v>
      </c>
      <c r="E210" s="61">
        <v>4500</v>
      </c>
      <c r="F210" s="62">
        <v>0.97299999999999998</v>
      </c>
      <c r="G210" s="61">
        <v>994</v>
      </c>
      <c r="H210" s="61">
        <v>0.43009999999999998</v>
      </c>
      <c r="I210" s="61">
        <v>530</v>
      </c>
      <c r="J210" s="61">
        <v>1354</v>
      </c>
    </row>
    <row r="211" spans="1:10">
      <c r="A211" s="61" t="s">
        <v>362</v>
      </c>
      <c r="B211" s="61" t="s">
        <v>359</v>
      </c>
      <c r="C211" s="61" t="s">
        <v>98</v>
      </c>
      <c r="D211" s="61">
        <v>1</v>
      </c>
      <c r="E211" s="61">
        <v>2700</v>
      </c>
      <c r="F211" s="62">
        <v>0.97299999999999998</v>
      </c>
      <c r="G211" s="61">
        <v>284</v>
      </c>
      <c r="H211" s="61">
        <v>0.60550000000000004</v>
      </c>
      <c r="I211" s="61">
        <v>103</v>
      </c>
      <c r="J211" s="61">
        <v>483</v>
      </c>
    </row>
    <row r="212" spans="1:10">
      <c r="A212" s="61" t="s">
        <v>363</v>
      </c>
      <c r="B212" s="61" t="s">
        <v>364</v>
      </c>
      <c r="C212" s="61" t="s">
        <v>98</v>
      </c>
      <c r="D212" s="61">
        <v>1</v>
      </c>
      <c r="E212" s="61">
        <v>2700</v>
      </c>
      <c r="F212" s="62">
        <v>0.97299999999999998</v>
      </c>
      <c r="G212" s="61">
        <v>236</v>
      </c>
      <c r="H212" s="61">
        <v>0.56710000000000005</v>
      </c>
      <c r="I212" s="61">
        <v>110</v>
      </c>
      <c r="J212" s="61">
        <v>515</v>
      </c>
    </row>
    <row r="213" spans="1:10">
      <c r="A213" s="61" t="s">
        <v>365</v>
      </c>
      <c r="B213" s="61" t="s">
        <v>338</v>
      </c>
      <c r="C213" s="61" t="s">
        <v>107</v>
      </c>
      <c r="D213" s="61">
        <v>2</v>
      </c>
      <c r="E213" s="61">
        <v>1100</v>
      </c>
      <c r="F213" s="62">
        <v>0.97299999999999998</v>
      </c>
      <c r="G213" s="61">
        <v>188</v>
      </c>
      <c r="H213" s="61">
        <v>0.61919999999999997</v>
      </c>
      <c r="I213" s="61">
        <v>136</v>
      </c>
      <c r="J213" s="61">
        <v>335</v>
      </c>
    </row>
    <row r="214" spans="1:10">
      <c r="A214" s="61" t="s">
        <v>366</v>
      </c>
      <c r="B214" s="61" t="s">
        <v>364</v>
      </c>
      <c r="C214" s="61" t="s">
        <v>98</v>
      </c>
      <c r="D214" s="61">
        <v>2</v>
      </c>
      <c r="E214" s="61">
        <v>3000</v>
      </c>
      <c r="F214" s="62">
        <v>0.97299999999999998</v>
      </c>
      <c r="G214" s="61">
        <v>329</v>
      </c>
      <c r="H214" s="61">
        <v>0.70409999999999995</v>
      </c>
      <c r="I214" s="61">
        <v>270</v>
      </c>
      <c r="J214" s="61">
        <v>544</v>
      </c>
    </row>
    <row r="215" spans="1:10">
      <c r="A215" s="61" t="s">
        <v>367</v>
      </c>
      <c r="B215" s="61" t="s">
        <v>364</v>
      </c>
      <c r="C215" s="61" t="s">
        <v>107</v>
      </c>
      <c r="D215" s="61">
        <v>1</v>
      </c>
      <c r="E215" s="61">
        <v>4500</v>
      </c>
      <c r="F215" s="62">
        <v>0.97299999999999998</v>
      </c>
      <c r="G215" s="61">
        <v>549</v>
      </c>
      <c r="H215" s="61">
        <v>0.44379999999999997</v>
      </c>
      <c r="I215" s="61">
        <v>231</v>
      </c>
      <c r="J215" s="61">
        <v>1027</v>
      </c>
    </row>
    <row r="216" spans="1:10">
      <c r="A216" s="61" t="s">
        <v>368</v>
      </c>
      <c r="B216" s="61" t="s">
        <v>364</v>
      </c>
      <c r="C216" s="61" t="s">
        <v>107</v>
      </c>
      <c r="D216" s="61">
        <v>2</v>
      </c>
      <c r="E216" s="61">
        <v>4900</v>
      </c>
      <c r="F216" s="62">
        <v>0.97299999999999998</v>
      </c>
      <c r="G216" s="61">
        <v>652</v>
      </c>
      <c r="H216" s="61">
        <v>0.4466</v>
      </c>
      <c r="I216" s="61">
        <v>379</v>
      </c>
      <c r="J216" s="61">
        <v>969</v>
      </c>
    </row>
    <row r="217" spans="1:10">
      <c r="A217" s="61" t="s">
        <v>369</v>
      </c>
      <c r="B217" s="61" t="s">
        <v>370</v>
      </c>
      <c r="C217" s="61" t="s">
        <v>98</v>
      </c>
      <c r="D217" s="61">
        <v>2</v>
      </c>
      <c r="E217" s="61">
        <v>3300</v>
      </c>
      <c r="F217" s="62">
        <v>0.97299999999999998</v>
      </c>
      <c r="G217" s="61">
        <v>378</v>
      </c>
      <c r="H217" s="61">
        <v>0.4219</v>
      </c>
      <c r="I217" s="61">
        <v>264</v>
      </c>
      <c r="J217" s="61">
        <v>532</v>
      </c>
    </row>
    <row r="218" spans="1:10">
      <c r="A218" s="61" t="s">
        <v>371</v>
      </c>
      <c r="B218" s="61" t="s">
        <v>370</v>
      </c>
      <c r="C218" s="61" t="s">
        <v>107</v>
      </c>
      <c r="D218" s="61">
        <v>1</v>
      </c>
      <c r="E218" s="61">
        <v>4500</v>
      </c>
      <c r="F218" s="62">
        <v>0.97299999999999998</v>
      </c>
      <c r="G218" s="61">
        <v>255</v>
      </c>
      <c r="H218" s="61">
        <v>0.59179999999999999</v>
      </c>
      <c r="I218" s="61">
        <v>151</v>
      </c>
      <c r="J218" s="61">
        <v>673</v>
      </c>
    </row>
    <row r="219" spans="1:10">
      <c r="A219" s="61" t="s">
        <v>372</v>
      </c>
      <c r="B219" s="61" t="s">
        <v>370</v>
      </c>
      <c r="C219" s="61" t="s">
        <v>107</v>
      </c>
      <c r="D219" s="61">
        <v>2</v>
      </c>
      <c r="E219" s="61">
        <v>4200</v>
      </c>
      <c r="F219" s="62">
        <v>0.97299999999999998</v>
      </c>
      <c r="G219" s="61">
        <v>441</v>
      </c>
      <c r="H219" s="61">
        <v>0.5726</v>
      </c>
      <c r="I219" s="61">
        <v>278</v>
      </c>
      <c r="J219" s="61">
        <v>711</v>
      </c>
    </row>
    <row r="220" spans="1:10">
      <c r="A220" s="61" t="s">
        <v>373</v>
      </c>
      <c r="B220" s="61" t="s">
        <v>370</v>
      </c>
      <c r="C220" s="61" t="s">
        <v>98</v>
      </c>
      <c r="D220" s="61">
        <v>1</v>
      </c>
      <c r="E220" s="61">
        <v>2500</v>
      </c>
      <c r="F220" s="62">
        <v>0.97299999999999998</v>
      </c>
      <c r="G220" s="61">
        <v>356</v>
      </c>
      <c r="H220" s="61">
        <v>0.42470000000000002</v>
      </c>
      <c r="I220" s="61">
        <v>98</v>
      </c>
      <c r="J220" s="61">
        <v>460</v>
      </c>
    </row>
    <row r="221" spans="1:10">
      <c r="A221" s="61" t="s">
        <v>374</v>
      </c>
      <c r="B221" s="61" t="s">
        <v>375</v>
      </c>
      <c r="C221" s="61" t="s">
        <v>98</v>
      </c>
      <c r="D221" s="61">
        <v>1</v>
      </c>
      <c r="E221" s="61">
        <v>2500</v>
      </c>
      <c r="F221" s="62">
        <v>0.97299999999999998</v>
      </c>
      <c r="G221" s="61">
        <v>437</v>
      </c>
      <c r="H221" s="61">
        <v>7.9500000000000001E-2</v>
      </c>
      <c r="I221" s="61">
        <v>108</v>
      </c>
      <c r="J221" s="61">
        <v>507</v>
      </c>
    </row>
    <row r="222" spans="1:10">
      <c r="A222" s="61" t="s">
        <v>376</v>
      </c>
      <c r="B222" s="61" t="s">
        <v>375</v>
      </c>
      <c r="C222" s="61" t="s">
        <v>98</v>
      </c>
      <c r="D222" s="61">
        <v>2</v>
      </c>
      <c r="E222" s="61">
        <v>3300</v>
      </c>
      <c r="F222" s="62">
        <v>0.97299999999999998</v>
      </c>
      <c r="G222" s="61">
        <v>461</v>
      </c>
      <c r="H222" s="61">
        <v>0.31780000000000003</v>
      </c>
      <c r="I222" s="61">
        <v>270</v>
      </c>
      <c r="J222" s="61">
        <v>543</v>
      </c>
    </row>
    <row r="223" spans="1:10">
      <c r="A223" s="61" t="s">
        <v>377</v>
      </c>
      <c r="B223" s="61" t="s">
        <v>375</v>
      </c>
      <c r="C223" s="61" t="s">
        <v>107</v>
      </c>
      <c r="D223" s="61">
        <v>1</v>
      </c>
      <c r="E223" s="61">
        <v>4500</v>
      </c>
      <c r="F223" s="62">
        <v>0.97299999999999998</v>
      </c>
      <c r="G223" s="61">
        <v>669</v>
      </c>
      <c r="H223" s="61">
        <v>0.31230000000000002</v>
      </c>
      <c r="I223" s="61">
        <v>186</v>
      </c>
      <c r="J223" s="61">
        <v>829</v>
      </c>
    </row>
    <row r="224" spans="1:10">
      <c r="A224" s="61" t="s">
        <v>378</v>
      </c>
      <c r="B224" s="61" t="s">
        <v>338</v>
      </c>
      <c r="C224" s="61" t="s">
        <v>98</v>
      </c>
      <c r="D224" s="61">
        <v>1</v>
      </c>
      <c r="E224" s="61">
        <v>500</v>
      </c>
      <c r="F224" s="62">
        <v>0.97299999999999998</v>
      </c>
      <c r="G224" s="61">
        <v>121</v>
      </c>
      <c r="H224" s="61">
        <v>0.39729999999999999</v>
      </c>
      <c r="I224" s="61">
        <v>50</v>
      </c>
      <c r="J224" s="61">
        <v>174</v>
      </c>
    </row>
    <row r="225" spans="1:10">
      <c r="A225" s="61" t="s">
        <v>379</v>
      </c>
      <c r="B225" s="61" t="s">
        <v>375</v>
      </c>
      <c r="C225" s="61" t="s">
        <v>107</v>
      </c>
      <c r="D225" s="61">
        <v>2</v>
      </c>
      <c r="E225" s="61">
        <v>4200</v>
      </c>
      <c r="F225" s="62">
        <v>0.97299999999999998</v>
      </c>
      <c r="G225" s="61">
        <v>437</v>
      </c>
      <c r="H225" s="61">
        <v>0.61099999999999999</v>
      </c>
      <c r="I225" s="61">
        <v>319</v>
      </c>
      <c r="J225" s="61">
        <v>815</v>
      </c>
    </row>
    <row r="226" spans="1:10">
      <c r="A226" s="61" t="s">
        <v>380</v>
      </c>
      <c r="B226" s="61" t="s">
        <v>381</v>
      </c>
      <c r="C226" s="61" t="s">
        <v>98</v>
      </c>
      <c r="D226" s="61">
        <v>2</v>
      </c>
      <c r="E226" s="61">
        <v>3600</v>
      </c>
      <c r="F226" s="62">
        <v>0.97299999999999998</v>
      </c>
      <c r="G226" s="61">
        <v>663</v>
      </c>
      <c r="H226" s="61">
        <v>0.2329</v>
      </c>
      <c r="I226" s="61">
        <v>332</v>
      </c>
      <c r="J226" s="61">
        <v>805</v>
      </c>
    </row>
    <row r="227" spans="1:10">
      <c r="A227" s="61" t="s">
        <v>382</v>
      </c>
      <c r="B227" s="61" t="s">
        <v>381</v>
      </c>
      <c r="C227" s="61" t="s">
        <v>107</v>
      </c>
      <c r="D227" s="61">
        <v>1</v>
      </c>
      <c r="E227" s="61">
        <v>4000</v>
      </c>
      <c r="F227" s="62">
        <v>0.97299999999999998</v>
      </c>
      <c r="G227" s="61">
        <v>337</v>
      </c>
      <c r="H227" s="61">
        <v>0.50680000000000003</v>
      </c>
      <c r="I227" s="61">
        <v>179</v>
      </c>
      <c r="J227" s="61">
        <v>629</v>
      </c>
    </row>
    <row r="228" spans="1:10">
      <c r="A228" s="61" t="s">
        <v>383</v>
      </c>
      <c r="B228" s="61" t="s">
        <v>381</v>
      </c>
      <c r="C228" s="61" t="s">
        <v>107</v>
      </c>
      <c r="D228" s="61">
        <v>2</v>
      </c>
      <c r="E228" s="61">
        <v>5500</v>
      </c>
      <c r="F228" s="62">
        <v>0.97299999999999998</v>
      </c>
      <c r="G228" s="61">
        <v>447</v>
      </c>
      <c r="H228" s="61">
        <v>0.61639999999999995</v>
      </c>
      <c r="I228" s="61">
        <v>227</v>
      </c>
      <c r="J228" s="61">
        <v>813</v>
      </c>
    </row>
    <row r="229" spans="1:10">
      <c r="A229" s="61" t="s">
        <v>384</v>
      </c>
      <c r="B229" s="61" t="s">
        <v>381</v>
      </c>
      <c r="C229" s="61" t="s">
        <v>98</v>
      </c>
      <c r="D229" s="61">
        <v>1</v>
      </c>
      <c r="E229" s="61">
        <v>3000</v>
      </c>
      <c r="F229" s="62">
        <v>0.97299999999999998</v>
      </c>
      <c r="G229" s="61">
        <v>610</v>
      </c>
      <c r="H229" s="61">
        <v>0.1014</v>
      </c>
      <c r="I229" s="61">
        <v>115</v>
      </c>
      <c r="J229" s="61">
        <v>650</v>
      </c>
    </row>
    <row r="230" spans="1:10">
      <c r="A230" s="61" t="s">
        <v>385</v>
      </c>
      <c r="B230" s="61" t="s">
        <v>386</v>
      </c>
      <c r="C230" s="61" t="s">
        <v>98</v>
      </c>
      <c r="D230" s="61">
        <v>2</v>
      </c>
      <c r="E230" s="61">
        <v>4000</v>
      </c>
      <c r="F230" s="62">
        <v>0.97299999999999998</v>
      </c>
      <c r="G230" s="61">
        <v>302</v>
      </c>
      <c r="H230" s="61">
        <v>0.31509999999999999</v>
      </c>
      <c r="I230" s="61">
        <v>220</v>
      </c>
      <c r="J230" s="61">
        <v>534</v>
      </c>
    </row>
    <row r="231" spans="1:10">
      <c r="A231" s="61" t="s">
        <v>387</v>
      </c>
      <c r="B231" s="61" t="s">
        <v>386</v>
      </c>
      <c r="C231" s="61" t="s">
        <v>107</v>
      </c>
      <c r="D231" s="61">
        <v>1</v>
      </c>
      <c r="E231" s="61">
        <v>4000</v>
      </c>
      <c r="F231" s="62">
        <v>0.97299999999999998</v>
      </c>
      <c r="G231" s="61">
        <v>213</v>
      </c>
      <c r="H231" s="61">
        <v>0.65210000000000001</v>
      </c>
      <c r="I231" s="61">
        <v>128</v>
      </c>
      <c r="J231" s="61">
        <v>450</v>
      </c>
    </row>
    <row r="232" spans="1:10">
      <c r="A232" s="61" t="s">
        <v>388</v>
      </c>
      <c r="B232" s="61" t="s">
        <v>386</v>
      </c>
      <c r="C232" s="61" t="s">
        <v>107</v>
      </c>
      <c r="D232" s="61">
        <v>2</v>
      </c>
      <c r="E232" s="61">
        <v>5000</v>
      </c>
      <c r="F232" s="62">
        <v>0.97299999999999998</v>
      </c>
      <c r="G232" s="61">
        <v>364</v>
      </c>
      <c r="H232" s="61">
        <v>0.51229999999999998</v>
      </c>
      <c r="I232" s="61">
        <v>152</v>
      </c>
      <c r="J232" s="61">
        <v>546</v>
      </c>
    </row>
    <row r="233" spans="1:10">
      <c r="A233" s="61" t="s">
        <v>389</v>
      </c>
      <c r="B233" s="61" t="s">
        <v>386</v>
      </c>
      <c r="C233" s="61" t="s">
        <v>98</v>
      </c>
      <c r="D233" s="61">
        <v>1</v>
      </c>
      <c r="E233" s="61">
        <v>3200</v>
      </c>
      <c r="F233" s="62">
        <v>0.97299999999999998</v>
      </c>
      <c r="G233" s="61">
        <v>251</v>
      </c>
      <c r="H233" s="61">
        <v>0.62739999999999996</v>
      </c>
      <c r="I233" s="61">
        <v>94</v>
      </c>
      <c r="J233" s="61">
        <v>528</v>
      </c>
    </row>
    <row r="234" spans="1:10">
      <c r="A234" s="61" t="s">
        <v>390</v>
      </c>
      <c r="B234" s="61" t="s">
        <v>391</v>
      </c>
      <c r="C234" s="61" t="s">
        <v>98</v>
      </c>
      <c r="D234" s="61">
        <v>2</v>
      </c>
      <c r="E234" s="61">
        <v>3500</v>
      </c>
      <c r="F234" s="62">
        <v>0.97299999999999998</v>
      </c>
      <c r="G234" s="61">
        <v>343</v>
      </c>
      <c r="H234" s="61">
        <v>0.39729999999999999</v>
      </c>
      <c r="I234" s="61">
        <v>194</v>
      </c>
      <c r="J234" s="61">
        <v>471</v>
      </c>
    </row>
    <row r="235" spans="1:10">
      <c r="A235" s="61" t="s">
        <v>392</v>
      </c>
      <c r="B235" s="61" t="s">
        <v>100</v>
      </c>
      <c r="C235" s="61" t="s">
        <v>98</v>
      </c>
      <c r="D235" s="61">
        <v>1</v>
      </c>
      <c r="E235" s="61">
        <v>965</v>
      </c>
      <c r="F235" s="62">
        <v>0.97299999999999998</v>
      </c>
      <c r="G235" s="61">
        <v>125</v>
      </c>
      <c r="H235" s="61">
        <v>0.37530000000000002</v>
      </c>
      <c r="I235" s="61">
        <v>50</v>
      </c>
      <c r="J235" s="61">
        <v>174</v>
      </c>
    </row>
    <row r="236" spans="1:10">
      <c r="A236" s="61" t="s">
        <v>393</v>
      </c>
      <c r="B236" s="61" t="s">
        <v>391</v>
      </c>
      <c r="C236" s="61" t="s">
        <v>107</v>
      </c>
      <c r="D236" s="61">
        <v>1</v>
      </c>
      <c r="E236" s="61">
        <v>3200</v>
      </c>
      <c r="F236" s="62">
        <v>0.97299999999999998</v>
      </c>
      <c r="G236" s="61">
        <v>251</v>
      </c>
      <c r="H236" s="61">
        <v>0.3342</v>
      </c>
      <c r="I236" s="61">
        <v>138</v>
      </c>
      <c r="J236" s="61">
        <v>485</v>
      </c>
    </row>
    <row r="237" spans="1:10">
      <c r="A237" s="61" t="s">
        <v>394</v>
      </c>
      <c r="B237" s="61" t="s">
        <v>391</v>
      </c>
      <c r="C237" s="61" t="s">
        <v>107</v>
      </c>
      <c r="D237" s="61">
        <v>2</v>
      </c>
      <c r="E237" s="61">
        <v>3500</v>
      </c>
      <c r="F237" s="62">
        <v>0.97299999999999998</v>
      </c>
      <c r="G237" s="61">
        <v>404</v>
      </c>
      <c r="H237" s="61">
        <v>0.36159999999999998</v>
      </c>
      <c r="I237" s="61">
        <v>152</v>
      </c>
      <c r="J237" s="61">
        <v>547</v>
      </c>
    </row>
    <row r="238" spans="1:10">
      <c r="A238" s="61" t="s">
        <v>395</v>
      </c>
      <c r="B238" s="61" t="s">
        <v>391</v>
      </c>
      <c r="C238" s="61" t="s">
        <v>98</v>
      </c>
      <c r="D238" s="61">
        <v>1</v>
      </c>
      <c r="E238" s="61">
        <v>3000</v>
      </c>
      <c r="F238" s="62">
        <v>0.97299999999999998</v>
      </c>
      <c r="G238" s="61">
        <v>161</v>
      </c>
      <c r="H238" s="61">
        <v>0.26579999999999998</v>
      </c>
      <c r="I238" s="61">
        <v>77</v>
      </c>
      <c r="J238" s="61">
        <v>432</v>
      </c>
    </row>
    <row r="239" spans="1:10">
      <c r="A239" s="61" t="s">
        <v>396</v>
      </c>
      <c r="B239" s="61" t="s">
        <v>397</v>
      </c>
      <c r="C239" s="61" t="s">
        <v>98</v>
      </c>
      <c r="D239" s="61">
        <v>1</v>
      </c>
      <c r="E239" s="61">
        <v>2600</v>
      </c>
      <c r="F239" s="62">
        <v>0.97299999999999998</v>
      </c>
      <c r="G239" s="61">
        <v>408</v>
      </c>
      <c r="H239" s="61">
        <v>0.38629999999999998</v>
      </c>
      <c r="I239" s="61">
        <v>100</v>
      </c>
      <c r="J239" s="61">
        <v>565</v>
      </c>
    </row>
    <row r="240" spans="1:10">
      <c r="A240" s="61" t="s">
        <v>398</v>
      </c>
      <c r="B240" s="61" t="s">
        <v>397</v>
      </c>
      <c r="C240" s="61" t="s">
        <v>98</v>
      </c>
      <c r="D240" s="61">
        <v>2</v>
      </c>
      <c r="E240" s="61">
        <v>4000</v>
      </c>
      <c r="F240" s="62">
        <v>0.97299999999999998</v>
      </c>
      <c r="G240" s="61">
        <v>284</v>
      </c>
      <c r="H240" s="61">
        <v>0.31509999999999999</v>
      </c>
      <c r="I240" s="61">
        <v>204</v>
      </c>
      <c r="J240" s="61">
        <v>494</v>
      </c>
    </row>
    <row r="241" spans="1:10">
      <c r="A241" s="61" t="s">
        <v>399</v>
      </c>
      <c r="B241" s="61" t="s">
        <v>397</v>
      </c>
      <c r="C241" s="61" t="s">
        <v>107</v>
      </c>
      <c r="D241" s="61">
        <v>1</v>
      </c>
      <c r="E241" s="61">
        <v>4000</v>
      </c>
      <c r="F241" s="62">
        <v>0.97299999999999998</v>
      </c>
      <c r="G241" s="61">
        <v>443</v>
      </c>
      <c r="H241" s="61">
        <v>0.55620000000000003</v>
      </c>
      <c r="I241" s="61">
        <v>257</v>
      </c>
      <c r="J241" s="61">
        <v>903</v>
      </c>
    </row>
    <row r="242" spans="1:10">
      <c r="A242" s="61" t="s">
        <v>400</v>
      </c>
      <c r="B242" s="61" t="s">
        <v>397</v>
      </c>
      <c r="C242" s="61" t="s">
        <v>107</v>
      </c>
      <c r="D242" s="61">
        <v>2</v>
      </c>
      <c r="E242" s="61">
        <v>5100</v>
      </c>
      <c r="F242" s="62">
        <v>0.97299999999999998</v>
      </c>
      <c r="G242" s="61">
        <v>718</v>
      </c>
      <c r="H242" s="61">
        <v>0.44929999999999998</v>
      </c>
      <c r="I242" s="61">
        <v>256</v>
      </c>
      <c r="J242" s="61">
        <v>916</v>
      </c>
    </row>
    <row r="243" spans="1:10">
      <c r="A243" s="61" t="s">
        <v>401</v>
      </c>
      <c r="B243" s="61" t="s">
        <v>102</v>
      </c>
      <c r="C243" s="61" t="s">
        <v>98</v>
      </c>
      <c r="D243" s="61">
        <v>2</v>
      </c>
      <c r="E243" s="61">
        <v>5600</v>
      </c>
      <c r="F243" s="62">
        <v>0.97299999999999998</v>
      </c>
      <c r="G243" s="61">
        <v>478</v>
      </c>
      <c r="H243" s="61">
        <v>0.31780000000000003</v>
      </c>
      <c r="I243" s="61">
        <v>265</v>
      </c>
      <c r="J243" s="61">
        <v>644</v>
      </c>
    </row>
    <row r="244" spans="1:10">
      <c r="A244" s="61" t="s">
        <v>402</v>
      </c>
      <c r="B244" s="61" t="s">
        <v>102</v>
      </c>
      <c r="C244" s="61" t="s">
        <v>107</v>
      </c>
      <c r="D244" s="61">
        <v>1</v>
      </c>
      <c r="E244" s="61">
        <v>5000</v>
      </c>
      <c r="F244" s="62">
        <v>0.97299999999999998</v>
      </c>
      <c r="G244" s="61">
        <v>533</v>
      </c>
      <c r="H244" s="61">
        <v>0.51229999999999998</v>
      </c>
      <c r="I244" s="61">
        <v>236</v>
      </c>
      <c r="J244" s="61">
        <v>829</v>
      </c>
    </row>
    <row r="245" spans="1:10">
      <c r="A245" s="61" t="s">
        <v>403</v>
      </c>
      <c r="B245" s="61" t="s">
        <v>102</v>
      </c>
      <c r="C245" s="61" t="s">
        <v>107</v>
      </c>
      <c r="D245" s="61">
        <v>2</v>
      </c>
      <c r="E245" s="61">
        <v>6000</v>
      </c>
      <c r="F245" s="62">
        <v>0.97299999999999998</v>
      </c>
      <c r="G245" s="61">
        <v>566</v>
      </c>
      <c r="H245" s="61">
        <v>0.36990000000000001</v>
      </c>
      <c r="I245" s="61">
        <v>244</v>
      </c>
      <c r="J245" s="61">
        <v>872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Cash Flow + Profits</vt:lpstr>
      <vt:lpstr>original data input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Yue Pan</cp:lastModifiedBy>
  <dcterms:created xsi:type="dcterms:W3CDTF">2016-02-26T18:42:49Z</dcterms:created>
  <dcterms:modified xsi:type="dcterms:W3CDTF">2016-07-07T13:56:35Z</dcterms:modified>
</cp:coreProperties>
</file>