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ersonal\Quant\quantbtc\document\"/>
    </mc:Choice>
  </mc:AlternateContent>
  <bookViews>
    <workbookView xWindow="0" yWindow="0" windowWidth="20490" windowHeight="7770"/>
  </bookViews>
  <sheets>
    <sheet name="持仓" sheetId="3" r:id="rId1"/>
    <sheet name="交易记录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2" i="3"/>
  <c r="M3" i="3"/>
  <c r="M4" i="3"/>
  <c r="M5" i="3"/>
  <c r="M6" i="3"/>
  <c r="M7" i="3"/>
  <c r="M2" i="3"/>
  <c r="B6" i="3"/>
  <c r="F6" i="3" s="1"/>
  <c r="B5" i="3"/>
  <c r="J16" i="4"/>
  <c r="J14" i="4"/>
  <c r="F5" i="3"/>
  <c r="B4" i="3"/>
  <c r="B3" i="3"/>
  <c r="I3" i="3"/>
  <c r="I4" i="3"/>
  <c r="I5" i="3"/>
  <c r="I6" i="3"/>
  <c r="I7" i="3"/>
  <c r="I2" i="3"/>
  <c r="I18" i="4"/>
  <c r="I17" i="4"/>
  <c r="L2" i="3"/>
  <c r="K2" i="3"/>
  <c r="G3" i="3"/>
  <c r="G4" i="3"/>
  <c r="G5" i="3"/>
  <c r="G6" i="3"/>
  <c r="G7" i="3"/>
  <c r="F3" i="3"/>
  <c r="K3" i="3" s="1"/>
  <c r="F4" i="3"/>
  <c r="F7" i="3"/>
  <c r="G2" i="3"/>
  <c r="F2" i="3"/>
  <c r="L7" i="3" l="1"/>
  <c r="K6" i="3"/>
  <c r="L4" i="3"/>
  <c r="K5" i="3"/>
  <c r="L5" i="3"/>
  <c r="K7" i="3"/>
  <c r="L6" i="3"/>
  <c r="K4" i="3"/>
  <c r="L3" i="3"/>
</calcChain>
</file>

<file path=xl/sharedStrings.xml><?xml version="1.0" encoding="utf-8"?>
<sst xmlns="http://schemas.openxmlformats.org/spreadsheetml/2006/main" count="95" uniqueCount="47">
  <si>
    <t>price</t>
  </si>
  <si>
    <t>status</t>
  </si>
  <si>
    <t>日期</t>
    <phoneticPr fontId="2" type="noConversion"/>
  </si>
  <si>
    <t>合计USDT</t>
    <phoneticPr fontId="2" type="noConversion"/>
  </si>
  <si>
    <t>合计BTC</t>
    <phoneticPr fontId="2" type="noConversion"/>
  </si>
  <si>
    <t>USDT借贷</t>
    <phoneticPr fontId="2" type="noConversion"/>
  </si>
  <si>
    <t>BTC借贷</t>
    <phoneticPr fontId="2" type="noConversion"/>
  </si>
  <si>
    <t>USDT持仓</t>
    <phoneticPr fontId="2" type="noConversion"/>
  </si>
  <si>
    <t>BTC持仓</t>
    <phoneticPr fontId="2" type="noConversion"/>
  </si>
  <si>
    <t>USDT净额</t>
    <phoneticPr fontId="2" type="noConversion"/>
  </si>
  <si>
    <t>BTC净额</t>
    <phoneticPr fontId="2" type="noConversion"/>
  </si>
  <si>
    <t>BTC收盘价</t>
    <phoneticPr fontId="2" type="noConversion"/>
  </si>
  <si>
    <t>sending_time</t>
  </si>
  <si>
    <t>side</t>
  </si>
  <si>
    <t>stop_price</t>
  </si>
  <si>
    <t>strategy_id</t>
  </si>
  <si>
    <t>transact_time</t>
  </si>
  <si>
    <t>user_id</t>
  </si>
  <si>
    <t>volume</t>
  </si>
  <si>
    <t>hbp</t>
  </si>
  <si>
    <t>margin-api</t>
  </si>
  <si>
    <t>sell-limit</t>
  </si>
  <si>
    <t>btcusdt</t>
  </si>
  <si>
    <t>filled</t>
  </si>
  <si>
    <t>buy-limit</t>
  </si>
  <si>
    <t>2018/5/6 24:00:000</t>
    <phoneticPr fontId="2" type="noConversion"/>
  </si>
  <si>
    <t>2018/5/7 24:00:000</t>
    <phoneticPr fontId="2" type="noConversion"/>
  </si>
  <si>
    <t>2018/5/8 24:00:000</t>
    <phoneticPr fontId="2" type="noConversion"/>
  </si>
  <si>
    <t>2018/5/9 24:00:000</t>
    <phoneticPr fontId="2" type="noConversion"/>
  </si>
  <si>
    <t>2018/5/10 24:00:000</t>
    <phoneticPr fontId="2" type="noConversion"/>
  </si>
  <si>
    <t>2018/5/11 20:00:000</t>
    <phoneticPr fontId="2" type="noConversion"/>
  </si>
  <si>
    <t>手续费</t>
    <phoneticPr fontId="2" type="noConversion"/>
  </si>
  <si>
    <t>利息</t>
    <phoneticPr fontId="2" type="noConversion"/>
  </si>
  <si>
    <t>策略净值</t>
    <phoneticPr fontId="2" type="noConversion"/>
  </si>
  <si>
    <t>基准净值</t>
    <phoneticPr fontId="2" type="noConversion"/>
  </si>
  <si>
    <t>margin-api</t>
    <phoneticPr fontId="2" type="noConversion"/>
  </si>
  <si>
    <t>成交时间</t>
    <phoneticPr fontId="2" type="noConversion"/>
  </si>
  <si>
    <t>交易所</t>
    <phoneticPr fontId="2" type="noConversion"/>
  </si>
  <si>
    <t>账户ID</t>
    <phoneticPr fontId="2" type="noConversion"/>
  </si>
  <si>
    <t>订单ID</t>
    <phoneticPr fontId="2" type="noConversion"/>
  </si>
  <si>
    <t>数币代码</t>
    <phoneticPr fontId="2" type="noConversion"/>
  </si>
  <si>
    <t>订单类型</t>
    <phoneticPr fontId="2" type="noConversion"/>
  </si>
  <si>
    <t>成交金额</t>
    <phoneticPr fontId="2" type="noConversion"/>
  </si>
  <si>
    <t>成交费用</t>
    <phoneticPr fontId="2" type="noConversion"/>
  </si>
  <si>
    <t>成交量</t>
    <phoneticPr fontId="2" type="noConversion"/>
  </si>
  <si>
    <t>成交均价</t>
    <phoneticPr fontId="2" type="noConversion"/>
  </si>
  <si>
    <t>订单来源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</si>
</sst>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0.00_ "/>
  </numFmts>
  <fonts count="4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C7CCE6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3" fillId="0" borderId="0" xfId="0" applyFont="1" applyAlignment="1">
      <alignment horizontal="right" vertical="center" wrapText="1"/>
    </xf>
    <xf numFmtId="0" fontId="1" fillId="0" borderId="0" xfId="0" applyFont="1">
      <alignment vertical="center"/>
    </xf>
    <xf numFmtId="22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181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BitQuant</a:t>
            </a:r>
            <a:r>
              <a:rPr lang="en-US" altLang="zh-CN" baseline="0"/>
              <a:t> </a:t>
            </a:r>
            <a:r>
              <a:rPr lang="zh-CN" altLang="en-US" baseline="0"/>
              <a:t>基金净值走势</a:t>
            </a:r>
            <a:endParaRPr lang="en-US" altLang="zh-CN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持仓!$M$1</c:f>
              <c:strCache>
                <c:ptCount val="1"/>
                <c:pt idx="0">
                  <c:v>策略净值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持仓!$A$2:$A$7</c:f>
              <c:strCache>
                <c:ptCount val="6"/>
                <c:pt idx="0">
                  <c:v>2018/5/6 24:00:000</c:v>
                </c:pt>
                <c:pt idx="1">
                  <c:v>2018/5/7 24:00:000</c:v>
                </c:pt>
                <c:pt idx="2">
                  <c:v>2018/5/8 24:00:000</c:v>
                </c:pt>
                <c:pt idx="3">
                  <c:v>2018/5/9 24:00:000</c:v>
                </c:pt>
                <c:pt idx="4">
                  <c:v>2018/5/10 24:00:000</c:v>
                </c:pt>
                <c:pt idx="5">
                  <c:v>2018/5/11 20:00:000</c:v>
                </c:pt>
              </c:strCache>
            </c:strRef>
          </c:cat>
          <c:val>
            <c:numRef>
              <c:f>持仓!$M$2:$M$7</c:f>
              <c:numCache>
                <c:formatCode>General</c:formatCode>
                <c:ptCount val="6"/>
                <c:pt idx="0">
                  <c:v>1</c:v>
                </c:pt>
                <c:pt idx="1">
                  <c:v>0.99895519755926776</c:v>
                </c:pt>
                <c:pt idx="2">
                  <c:v>1.0013152555766729</c:v>
                </c:pt>
                <c:pt idx="3">
                  <c:v>1.0000556276883064</c:v>
                </c:pt>
                <c:pt idx="4">
                  <c:v>0.99909555060118038</c:v>
                </c:pt>
                <c:pt idx="5">
                  <c:v>1.0071016513979194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持仓!$N$1</c:f>
              <c:strCache>
                <c:ptCount val="1"/>
                <c:pt idx="0">
                  <c:v>基准净值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持仓!$A$2:$A$7</c:f>
              <c:strCache>
                <c:ptCount val="6"/>
                <c:pt idx="0">
                  <c:v>2018/5/6 24:00:000</c:v>
                </c:pt>
                <c:pt idx="1">
                  <c:v>2018/5/7 24:00:000</c:v>
                </c:pt>
                <c:pt idx="2">
                  <c:v>2018/5/8 24:00:000</c:v>
                </c:pt>
                <c:pt idx="3">
                  <c:v>2018/5/9 24:00:000</c:v>
                </c:pt>
                <c:pt idx="4">
                  <c:v>2018/5/10 24:00:000</c:v>
                </c:pt>
                <c:pt idx="5">
                  <c:v>2018/5/11 20:00:000</c:v>
                </c:pt>
              </c:strCache>
            </c:strRef>
          </c:cat>
          <c:val>
            <c:numRef>
              <c:f>持仓!$N$2:$N$7</c:f>
              <c:numCache>
                <c:formatCode>General</c:formatCode>
                <c:ptCount val="6"/>
                <c:pt idx="0">
                  <c:v>1</c:v>
                </c:pt>
                <c:pt idx="1">
                  <c:v>0.98399411239026446</c:v>
                </c:pt>
                <c:pt idx="2">
                  <c:v>0.96745728854544488</c:v>
                </c:pt>
                <c:pt idx="3">
                  <c:v>0.97628344635441311</c:v>
                </c:pt>
                <c:pt idx="4">
                  <c:v>0.98417810019450147</c:v>
                </c:pt>
                <c:pt idx="5">
                  <c:v>0.89657887820007354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032432"/>
        <c:axId val="1180033216"/>
      </c:lineChart>
      <c:catAx>
        <c:axId val="118003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033216"/>
        <c:crosses val="autoZero"/>
        <c:auto val="1"/>
        <c:lblAlgn val="ctr"/>
        <c:lblOffset val="100"/>
        <c:noMultiLvlLbl val="0"/>
      </c:catAx>
      <c:valAx>
        <c:axId val="11800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0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161925</xdr:rowOff>
    </xdr:from>
    <xdr:to>
      <xdr:col>7</xdr:col>
      <xdr:colOff>57150</xdr:colOff>
      <xdr:row>23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J7" sqref="J7"/>
    </sheetView>
  </sheetViews>
  <sheetFormatPr defaultRowHeight="13.5" x14ac:dyDescent="0.15"/>
  <cols>
    <col min="1" max="1" width="22.125" customWidth="1"/>
    <col min="5" max="9" width="10.75" customWidth="1"/>
  </cols>
  <sheetData>
    <row r="1" spans="1:14" s="2" customFormat="1" x14ac:dyDescent="0.15">
      <c r="A1" s="2" t="s">
        <v>2</v>
      </c>
      <c r="B1" s="2" t="s">
        <v>7</v>
      </c>
      <c r="C1" s="2" t="s">
        <v>8</v>
      </c>
      <c r="D1" s="2" t="s">
        <v>5</v>
      </c>
      <c r="E1" s="2" t="s">
        <v>6</v>
      </c>
      <c r="F1" s="2" t="s">
        <v>9</v>
      </c>
      <c r="G1" s="2" t="s">
        <v>10</v>
      </c>
      <c r="H1" s="2" t="s">
        <v>31</v>
      </c>
      <c r="I1" s="2" t="s">
        <v>32</v>
      </c>
      <c r="J1" s="2" t="s">
        <v>11</v>
      </c>
      <c r="K1" s="2" t="s">
        <v>3</v>
      </c>
      <c r="L1" s="2" t="s">
        <v>4</v>
      </c>
      <c r="M1" s="2" t="s">
        <v>33</v>
      </c>
      <c r="N1" s="2" t="s">
        <v>34</v>
      </c>
    </row>
    <row r="2" spans="1:14" s="2" customFormat="1" x14ac:dyDescent="0.15">
      <c r="A2" s="3" t="s">
        <v>25</v>
      </c>
      <c r="B2" s="7">
        <v>99970</v>
      </c>
      <c r="C2" s="7">
        <v>0</v>
      </c>
      <c r="D2" s="7">
        <v>0</v>
      </c>
      <c r="E2" s="7">
        <v>0</v>
      </c>
      <c r="F2" s="7">
        <f>B2-D2</f>
        <v>99970</v>
      </c>
      <c r="G2" s="7">
        <f>C2-E2</f>
        <v>0</v>
      </c>
      <c r="H2" s="7">
        <v>0</v>
      </c>
      <c r="I2" s="7">
        <f>D2*0.001+E2*0.001*J2</f>
        <v>0</v>
      </c>
      <c r="J2" s="7">
        <v>9511.5</v>
      </c>
      <c r="K2" s="7">
        <f>F2+G2*J2</f>
        <v>99970</v>
      </c>
      <c r="L2" s="7">
        <f>G2+F2/J2</f>
        <v>10.510434736897439</v>
      </c>
      <c r="M2" s="7">
        <f>K2/$K$2</f>
        <v>1</v>
      </c>
      <c r="N2" s="7">
        <f>J2/$J$2</f>
        <v>1</v>
      </c>
    </row>
    <row r="3" spans="1:14" x14ac:dyDescent="0.15">
      <c r="A3" s="3" t="s">
        <v>26</v>
      </c>
      <c r="B3" s="7">
        <f>99970+13934.4411</f>
        <v>113904.4411</v>
      </c>
      <c r="C3" s="7">
        <v>0</v>
      </c>
      <c r="D3" s="7">
        <v>0</v>
      </c>
      <c r="E3" s="7">
        <v>1.5</v>
      </c>
      <c r="F3" s="7">
        <f t="shared" ref="F3:F7" si="0">B3-D3</f>
        <v>113904.4411</v>
      </c>
      <c r="G3" s="7">
        <f t="shared" ref="G3:G7" si="1">C3-E3</f>
        <v>-1.5</v>
      </c>
      <c r="H3" s="8">
        <v>27.868882228</v>
      </c>
      <c r="I3" s="7">
        <f t="shared" ref="I3:I7" si="2">D3*0.001+E3*0.001*J3</f>
        <v>14.03889</v>
      </c>
      <c r="J3" s="7">
        <v>9359.26</v>
      </c>
      <c r="K3" s="7">
        <f t="shared" ref="K3:K7" si="3">F3+G3*J3</f>
        <v>99865.551099999997</v>
      </c>
      <c r="L3" s="7">
        <f t="shared" ref="L3:L7" si="4">G3+F3/J3</f>
        <v>10.670240072398885</v>
      </c>
      <c r="M3" s="7">
        <f t="shared" ref="M3:M7" si="5">K3/$K$2</f>
        <v>0.99895519755926776</v>
      </c>
      <c r="N3" s="7">
        <f t="shared" ref="N3:N7" si="6">J3/$J$2</f>
        <v>0.98399411239026446</v>
      </c>
    </row>
    <row r="4" spans="1:14" x14ac:dyDescent="0.15">
      <c r="A4" s="3" t="s">
        <v>27</v>
      </c>
      <c r="B4" s="7">
        <f>99970+13934.4411</f>
        <v>113904.4411</v>
      </c>
      <c r="C4" s="7">
        <v>0</v>
      </c>
      <c r="D4" s="7">
        <v>0</v>
      </c>
      <c r="E4" s="7">
        <v>1.5</v>
      </c>
      <c r="F4" s="7">
        <f t="shared" si="0"/>
        <v>113904.4411</v>
      </c>
      <c r="G4" s="7">
        <f t="shared" si="1"/>
        <v>-1.5</v>
      </c>
      <c r="H4" s="7">
        <v>0</v>
      </c>
      <c r="I4" s="7">
        <f t="shared" si="2"/>
        <v>13.802954999999999</v>
      </c>
      <c r="J4" s="7">
        <v>9201.9699999999993</v>
      </c>
      <c r="K4" s="7">
        <f t="shared" si="3"/>
        <v>100101.48609999999</v>
      </c>
      <c r="L4" s="7">
        <f t="shared" si="4"/>
        <v>10.87826694718631</v>
      </c>
      <c r="M4" s="7">
        <f t="shared" si="5"/>
        <v>1.0013152555766729</v>
      </c>
      <c r="N4" s="7">
        <f t="shared" si="6"/>
        <v>0.96745728854544488</v>
      </c>
    </row>
    <row r="5" spans="1:14" x14ac:dyDescent="0.15">
      <c r="A5" s="3" t="s">
        <v>28</v>
      </c>
      <c r="B5" s="7">
        <f>99970+13934.4411</f>
        <v>113904.4411</v>
      </c>
      <c r="C5" s="7">
        <v>0</v>
      </c>
      <c r="D5" s="7">
        <v>0</v>
      </c>
      <c r="E5" s="7">
        <v>1.5</v>
      </c>
      <c r="F5" s="7">
        <f t="shared" si="0"/>
        <v>113904.4411</v>
      </c>
      <c r="G5" s="7">
        <f t="shared" si="1"/>
        <v>-1.5</v>
      </c>
      <c r="H5" s="7">
        <v>0</v>
      </c>
      <c r="I5" s="7">
        <f t="shared" si="2"/>
        <v>13.928880000000001</v>
      </c>
      <c r="J5" s="7">
        <v>9285.92</v>
      </c>
      <c r="K5" s="7">
        <f t="shared" si="3"/>
        <v>99975.561099999992</v>
      </c>
      <c r="L5" s="7">
        <f t="shared" si="4"/>
        <v>10.766360371401003</v>
      </c>
      <c r="M5" s="7">
        <f t="shared" si="5"/>
        <v>1.0000556276883064</v>
      </c>
      <c r="N5" s="7">
        <f t="shared" si="6"/>
        <v>0.97628344635441311</v>
      </c>
    </row>
    <row r="6" spans="1:14" x14ac:dyDescent="0.15">
      <c r="A6" s="3" t="s">
        <v>29</v>
      </c>
      <c r="B6" s="7">
        <f>113904.4411-14024.8589064</f>
        <v>99879.582193599999</v>
      </c>
      <c r="C6" s="7">
        <v>0</v>
      </c>
      <c r="D6" s="7">
        <v>0</v>
      </c>
      <c r="E6" s="7">
        <v>0</v>
      </c>
      <c r="F6" s="7">
        <f t="shared" si="0"/>
        <v>99879.582193599999</v>
      </c>
      <c r="G6" s="7">
        <f t="shared" si="1"/>
        <v>0</v>
      </c>
      <c r="H6" s="7">
        <v>28.049717812799997</v>
      </c>
      <c r="I6" s="7">
        <f t="shared" si="2"/>
        <v>0</v>
      </c>
      <c r="J6" s="7">
        <v>9361.01</v>
      </c>
      <c r="K6" s="7">
        <f t="shared" si="3"/>
        <v>99879.582193599999</v>
      </c>
      <c r="L6" s="7">
        <f t="shared" si="4"/>
        <v>10.669744204268556</v>
      </c>
      <c r="M6" s="7">
        <f t="shared" si="5"/>
        <v>0.99909555060118038</v>
      </c>
      <c r="N6" s="7">
        <f t="shared" si="6"/>
        <v>0.98417810019450147</v>
      </c>
    </row>
    <row r="7" spans="1:14" x14ac:dyDescent="0.15">
      <c r="A7" s="3" t="s">
        <v>30</v>
      </c>
      <c r="B7" s="7">
        <v>121999.47709025</v>
      </c>
      <c r="C7" s="7">
        <v>0</v>
      </c>
      <c r="D7" s="7">
        <v>0</v>
      </c>
      <c r="E7" s="7">
        <v>2.5</v>
      </c>
      <c r="F7" s="7">
        <f t="shared" si="0"/>
        <v>121999.47709025</v>
      </c>
      <c r="G7" s="7">
        <f t="shared" si="1"/>
        <v>-2.5</v>
      </c>
      <c r="H7" s="7">
        <v>44.68490036</v>
      </c>
      <c r="I7" s="7">
        <f t="shared" si="2"/>
        <v>21.319524999999999</v>
      </c>
      <c r="J7" s="7">
        <v>8527.81</v>
      </c>
      <c r="K7" s="7">
        <f t="shared" si="3"/>
        <v>100679.95209025001</v>
      </c>
      <c r="L7" s="7">
        <f t="shared" si="4"/>
        <v>11.806073551152055</v>
      </c>
      <c r="M7" s="7">
        <f t="shared" si="5"/>
        <v>1.0071016513979194</v>
      </c>
      <c r="N7" s="7">
        <f t="shared" si="6"/>
        <v>0.89657887820007354</v>
      </c>
    </row>
    <row r="8" spans="1:14" x14ac:dyDescent="0.15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11" spans="1:14" x14ac:dyDescent="0.15">
      <c r="C11" s="4"/>
      <c r="D11" s="4"/>
      <c r="E11" s="4"/>
    </row>
    <row r="12" spans="1:14" x14ac:dyDescent="0.15">
      <c r="C12" s="4"/>
      <c r="D12" s="4"/>
      <c r="E12" s="4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opLeftCell="B1" workbookViewId="0">
      <selection activeCell="B2" sqref="A2:XFD5"/>
    </sheetView>
  </sheetViews>
  <sheetFormatPr defaultRowHeight="13.5" x14ac:dyDescent="0.15"/>
  <cols>
    <col min="1" max="1" width="9.125" bestFit="1" customWidth="1"/>
    <col min="2" max="2" width="19.5" customWidth="1"/>
    <col min="3" max="3" width="9" style="2"/>
    <col min="4" max="4" width="10.875" style="2" customWidth="1"/>
    <col min="5" max="5" width="11.625" bestFit="1" customWidth="1"/>
    <col min="6" max="6" width="9" style="2"/>
    <col min="7" max="7" width="13.875" style="7" customWidth="1"/>
    <col min="8" max="8" width="14.875" customWidth="1"/>
    <col min="9" max="9" width="13.375" customWidth="1"/>
    <col min="10" max="10" width="10.5" customWidth="1"/>
    <col min="11" max="11" width="12.625" customWidth="1"/>
    <col min="12" max="12" width="11.875" customWidth="1"/>
    <col min="13" max="13" width="9.125" bestFit="1" customWidth="1"/>
    <col min="14" max="14" width="12.75" bestFit="1" customWidth="1"/>
    <col min="15" max="15" width="9.125" bestFit="1" customWidth="1"/>
    <col min="17" max="17" width="9.125" bestFit="1" customWidth="1"/>
    <col min="19" max="19" width="12.75" bestFit="1" customWidth="1"/>
    <col min="21" max="21" width="9.125" bestFit="1" customWidth="1"/>
  </cols>
  <sheetData>
    <row r="1" spans="1:21" s="2" customFormat="1" x14ac:dyDescent="0.15"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7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0</v>
      </c>
      <c r="N1" s="2" t="s">
        <v>12</v>
      </c>
      <c r="O1" s="2" t="s">
        <v>13</v>
      </c>
      <c r="P1" s="2" t="s">
        <v>1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  <row r="2" spans="1:21" x14ac:dyDescent="0.15">
      <c r="A2">
        <v>0</v>
      </c>
      <c r="B2" s="1">
        <v>43231.717499999999</v>
      </c>
      <c r="C2" s="2" t="s">
        <v>19</v>
      </c>
      <c r="D2" s="2">
        <v>3417614</v>
      </c>
      <c r="E2">
        <v>4315927751</v>
      </c>
      <c r="F2" s="2" t="s">
        <v>22</v>
      </c>
      <c r="G2" s="7" t="s">
        <v>21</v>
      </c>
      <c r="H2">
        <v>4379.1450000000004</v>
      </c>
      <c r="I2">
        <v>8.7582900000000006</v>
      </c>
      <c r="J2">
        <v>0.5</v>
      </c>
      <c r="K2">
        <v>8758.2900000000009</v>
      </c>
      <c r="L2" t="s">
        <v>20</v>
      </c>
      <c r="M2">
        <v>8758.2900000000009</v>
      </c>
      <c r="N2">
        <v>1526029987042</v>
      </c>
      <c r="O2">
        <v>0</v>
      </c>
      <c r="P2" t="s">
        <v>23</v>
      </c>
      <c r="Q2">
        <v>0</v>
      </c>
      <c r="S2">
        <v>1526029992345</v>
      </c>
      <c r="U2">
        <v>0.5</v>
      </c>
    </row>
    <row r="3" spans="1:21" x14ac:dyDescent="0.15">
      <c r="A3">
        <v>1</v>
      </c>
      <c r="B3" s="1">
        <v>43231.345324074071</v>
      </c>
      <c r="C3" s="2" t="s">
        <v>19</v>
      </c>
      <c r="D3" s="2">
        <v>3417614</v>
      </c>
      <c r="E3">
        <v>4299229176</v>
      </c>
      <c r="F3" s="2" t="s">
        <v>22</v>
      </c>
      <c r="G3" s="7" t="s">
        <v>21</v>
      </c>
      <c r="H3">
        <v>4451.42</v>
      </c>
      <c r="I3">
        <v>8.9028399999999994</v>
      </c>
      <c r="J3">
        <v>0.5</v>
      </c>
      <c r="K3">
        <v>8902.84</v>
      </c>
      <c r="L3" t="s">
        <v>20</v>
      </c>
      <c r="M3">
        <v>8902.84</v>
      </c>
      <c r="N3">
        <v>1525997764445</v>
      </c>
      <c r="O3">
        <v>0</v>
      </c>
      <c r="P3" t="s">
        <v>23</v>
      </c>
      <c r="Q3">
        <v>0</v>
      </c>
      <c r="S3">
        <v>1525997836651</v>
      </c>
      <c r="U3">
        <v>0.5</v>
      </c>
    </row>
    <row r="4" spans="1:21" x14ac:dyDescent="0.15">
      <c r="A4">
        <v>2</v>
      </c>
      <c r="B4" s="1">
        <v>43231.34784722222</v>
      </c>
      <c r="C4" s="2" t="s">
        <v>19</v>
      </c>
      <c r="D4" s="2">
        <v>3417614</v>
      </c>
      <c r="E4">
        <v>4298832449</v>
      </c>
      <c r="F4" s="2" t="s">
        <v>22</v>
      </c>
      <c r="G4" s="7" t="s">
        <v>21</v>
      </c>
      <c r="H4">
        <v>4465.0450000000001</v>
      </c>
      <c r="I4">
        <v>8.9300899999999999</v>
      </c>
      <c r="J4">
        <v>0.5</v>
      </c>
      <c r="K4">
        <v>8930.09</v>
      </c>
      <c r="L4" t="s">
        <v>20</v>
      </c>
      <c r="M4">
        <v>8930.09</v>
      </c>
      <c r="N4">
        <v>1525997163525</v>
      </c>
      <c r="O4">
        <v>0</v>
      </c>
      <c r="P4" t="s">
        <v>23</v>
      </c>
      <c r="Q4">
        <v>0</v>
      </c>
      <c r="S4">
        <v>1525998054378</v>
      </c>
      <c r="U4">
        <v>0.5</v>
      </c>
    </row>
    <row r="5" spans="1:21" x14ac:dyDescent="0.15">
      <c r="A5">
        <v>3</v>
      </c>
      <c r="B5" s="1">
        <v>43231.330636574072</v>
      </c>
      <c r="C5" s="2" t="s">
        <v>19</v>
      </c>
      <c r="D5" s="2">
        <v>3417614</v>
      </c>
      <c r="E5">
        <v>4298482307</v>
      </c>
      <c r="F5" s="2" t="s">
        <v>22</v>
      </c>
      <c r="G5" s="7" t="s">
        <v>21</v>
      </c>
      <c r="H5">
        <v>4508.88</v>
      </c>
      <c r="I5">
        <v>9.0177600000000009</v>
      </c>
      <c r="J5">
        <v>0.5</v>
      </c>
      <c r="K5">
        <v>9017.76</v>
      </c>
      <c r="L5" t="s">
        <v>20</v>
      </c>
      <c r="M5">
        <v>9009.6299999999992</v>
      </c>
      <c r="N5">
        <v>1525996566794</v>
      </c>
      <c r="O5">
        <v>0</v>
      </c>
      <c r="P5" t="s">
        <v>23</v>
      </c>
      <c r="Q5">
        <v>0</v>
      </c>
      <c r="S5">
        <v>1525996567235</v>
      </c>
      <c r="U5">
        <v>0.5</v>
      </c>
    </row>
    <row r="6" spans="1:21" x14ac:dyDescent="0.15">
      <c r="A6">
        <v>4</v>
      </c>
      <c r="B6" s="1">
        <v>43231.200069444443</v>
      </c>
      <c r="C6" s="2" t="s">
        <v>19</v>
      </c>
      <c r="D6" s="2">
        <v>3417614</v>
      </c>
      <c r="E6">
        <v>4292941336</v>
      </c>
      <c r="F6" s="2" t="s">
        <v>22</v>
      </c>
      <c r="G6" s="7" t="s">
        <v>21</v>
      </c>
      <c r="H6">
        <v>4537.96018</v>
      </c>
      <c r="I6">
        <v>9.0759203599999996</v>
      </c>
      <c r="J6">
        <v>0.5</v>
      </c>
      <c r="K6">
        <v>9075.9204000000009</v>
      </c>
      <c r="L6" t="s">
        <v>20</v>
      </c>
      <c r="M6">
        <v>9073.5400000000009</v>
      </c>
      <c r="N6">
        <v>1525985284836</v>
      </c>
      <c r="O6">
        <v>0</v>
      </c>
      <c r="P6" t="s">
        <v>23</v>
      </c>
      <c r="Q6">
        <v>0</v>
      </c>
      <c r="S6">
        <v>1525985286689</v>
      </c>
      <c r="U6">
        <v>0.5</v>
      </c>
    </row>
    <row r="7" spans="1:21" s="5" customFormat="1" x14ac:dyDescent="0.15">
      <c r="A7" s="5">
        <v>5</v>
      </c>
      <c r="B7" s="6">
        <v>43231.119490740741</v>
      </c>
      <c r="C7" s="9" t="s">
        <v>19</v>
      </c>
      <c r="D7" s="9">
        <v>3417614</v>
      </c>
      <c r="E7" s="5">
        <v>4289668636</v>
      </c>
      <c r="F7" s="9" t="s">
        <v>22</v>
      </c>
      <c r="G7" s="10" t="s">
        <v>24</v>
      </c>
      <c r="H7" s="5">
        <v>4570.6680900000001</v>
      </c>
      <c r="I7" s="5">
        <v>1.0020000000000001E-3</v>
      </c>
      <c r="J7" s="5">
        <v>0.501</v>
      </c>
      <c r="K7" s="5">
        <v>9123.09</v>
      </c>
      <c r="L7" s="5" t="s">
        <v>20</v>
      </c>
      <c r="M7" s="5">
        <v>9126.73</v>
      </c>
      <c r="N7" s="5">
        <v>1525978324104</v>
      </c>
      <c r="O7" s="5">
        <v>0</v>
      </c>
      <c r="P7" s="5" t="s">
        <v>23</v>
      </c>
      <c r="Q7" s="5">
        <v>0</v>
      </c>
      <c r="S7" s="5">
        <v>1525978324508</v>
      </c>
      <c r="U7" s="5">
        <v>0.501</v>
      </c>
    </row>
    <row r="8" spans="1:21" ht="14.25" customHeight="1" x14ac:dyDescent="0.15">
      <c r="A8">
        <v>6</v>
      </c>
      <c r="B8" s="1">
        <v>43231.053518518522</v>
      </c>
      <c r="C8" s="2" t="s">
        <v>19</v>
      </c>
      <c r="D8" s="2">
        <v>3417614</v>
      </c>
      <c r="E8">
        <v>4286636052</v>
      </c>
      <c r="F8" s="2" t="s">
        <v>22</v>
      </c>
      <c r="G8" s="7" t="s">
        <v>21</v>
      </c>
      <c r="H8">
        <v>4588.1128259999996</v>
      </c>
      <c r="I8">
        <v>9.1762256519999994</v>
      </c>
      <c r="J8">
        <v>0.5</v>
      </c>
      <c r="K8">
        <v>9176.2257000000009</v>
      </c>
      <c r="L8" t="s">
        <v>20</v>
      </c>
      <c r="M8">
        <v>9170.86</v>
      </c>
      <c r="N8">
        <v>1525972623528</v>
      </c>
      <c r="O8">
        <v>0</v>
      </c>
      <c r="P8" t="s">
        <v>23</v>
      </c>
      <c r="Q8">
        <v>0</v>
      </c>
      <c r="S8">
        <v>1525972624266</v>
      </c>
      <c r="U8">
        <v>0.5</v>
      </c>
    </row>
    <row r="9" spans="1:21" s="5" customFormat="1" x14ac:dyDescent="0.15">
      <c r="A9" s="5">
        <v>7</v>
      </c>
      <c r="B9" s="6">
        <v>43230.80773148148</v>
      </c>
      <c r="C9" s="9" t="s">
        <v>19</v>
      </c>
      <c r="D9" s="9">
        <v>3417614</v>
      </c>
      <c r="E9" s="5">
        <v>4276806168</v>
      </c>
      <c r="F9" s="9" t="s">
        <v>22</v>
      </c>
      <c r="G9" s="10" t="s">
        <v>24</v>
      </c>
      <c r="H9" s="5">
        <v>4676.7869637452804</v>
      </c>
      <c r="I9" s="5">
        <v>1E-3</v>
      </c>
      <c r="J9" s="5">
        <v>0.5</v>
      </c>
      <c r="K9" s="5">
        <v>9353.5738999999994</v>
      </c>
      <c r="L9" s="5" t="s">
        <v>20</v>
      </c>
      <c r="M9" s="5">
        <v>9354.94</v>
      </c>
      <c r="N9" s="5">
        <v>1525951388027</v>
      </c>
      <c r="O9" s="5">
        <v>0</v>
      </c>
      <c r="P9" s="5" t="s">
        <v>23</v>
      </c>
      <c r="Q9" s="5">
        <v>0</v>
      </c>
      <c r="S9" s="5">
        <v>1525951388403</v>
      </c>
      <c r="U9" s="5">
        <v>0.5</v>
      </c>
    </row>
    <row r="10" spans="1:21" s="5" customFormat="1" x14ac:dyDescent="0.15">
      <c r="A10" s="5">
        <v>8</v>
      </c>
      <c r="B10" s="6">
        <v>43230.666192129633</v>
      </c>
      <c r="C10" s="9" t="s">
        <v>19</v>
      </c>
      <c r="D10" s="9">
        <v>3417614</v>
      </c>
      <c r="E10" s="5">
        <v>4271495163</v>
      </c>
      <c r="F10" s="9" t="s">
        <v>22</v>
      </c>
      <c r="G10" s="10" t="s">
        <v>24</v>
      </c>
      <c r="H10" s="5">
        <v>4677.5</v>
      </c>
      <c r="I10" s="5">
        <v>1E-3</v>
      </c>
      <c r="J10" s="5">
        <v>0.5</v>
      </c>
      <c r="K10" s="5">
        <v>9355</v>
      </c>
      <c r="L10" s="5" t="s">
        <v>35</v>
      </c>
      <c r="M10" s="5">
        <v>9355.99</v>
      </c>
      <c r="N10" s="5">
        <v>1525939157621</v>
      </c>
      <c r="O10" s="5">
        <v>0</v>
      </c>
      <c r="P10" s="5" t="s">
        <v>23</v>
      </c>
      <c r="Q10" s="5">
        <v>0</v>
      </c>
      <c r="S10" s="5">
        <v>1525939159429</v>
      </c>
      <c r="U10" s="5">
        <v>0.5</v>
      </c>
    </row>
    <row r="11" spans="1:21" s="5" customFormat="1" x14ac:dyDescent="0.15">
      <c r="A11" s="5">
        <v>9</v>
      </c>
      <c r="B11" s="6">
        <v>43230.427453703705</v>
      </c>
      <c r="C11" s="9" t="s">
        <v>19</v>
      </c>
      <c r="D11" s="9">
        <v>3417614</v>
      </c>
      <c r="E11" s="5">
        <v>4262406576</v>
      </c>
      <c r="F11" s="9" t="s">
        <v>22</v>
      </c>
      <c r="G11" s="10" t="s">
        <v>24</v>
      </c>
      <c r="H11" s="5">
        <v>4670.5719760000002</v>
      </c>
      <c r="I11" s="5">
        <v>1.0039999999999999E-3</v>
      </c>
      <c r="J11" s="5">
        <v>0.502</v>
      </c>
      <c r="K11" s="5">
        <v>9303.9282000000003</v>
      </c>
      <c r="L11" s="5" t="s">
        <v>20</v>
      </c>
      <c r="M11" s="5">
        <v>9330</v>
      </c>
      <c r="N11" s="5">
        <v>1525918532119</v>
      </c>
      <c r="O11" s="5">
        <v>0</v>
      </c>
      <c r="P11" s="5" t="s">
        <v>23</v>
      </c>
      <c r="Q11" s="5">
        <v>0</v>
      </c>
      <c r="S11" s="5">
        <v>1525918532719</v>
      </c>
      <c r="U11" s="5">
        <v>0.502</v>
      </c>
    </row>
    <row r="12" spans="1:21" x14ac:dyDescent="0.15">
      <c r="A12">
        <v>10</v>
      </c>
      <c r="B12" s="1">
        <v>43227.914965277778</v>
      </c>
      <c r="C12" s="2" t="s">
        <v>19</v>
      </c>
      <c r="D12" s="2">
        <v>3417614</v>
      </c>
      <c r="E12">
        <v>4162923860</v>
      </c>
      <c r="F12" s="2" t="s">
        <v>22</v>
      </c>
      <c r="G12" s="7" t="s">
        <v>21</v>
      </c>
      <c r="H12">
        <v>13934.441113999999</v>
      </c>
      <c r="I12">
        <v>27.868882228</v>
      </c>
      <c r="J12">
        <v>1.5</v>
      </c>
      <c r="K12">
        <v>9289.6273999999994</v>
      </c>
      <c r="L12" t="s">
        <v>35</v>
      </c>
      <c r="M12">
        <v>9289.39</v>
      </c>
      <c r="N12">
        <v>1525701440564</v>
      </c>
      <c r="O12">
        <v>0</v>
      </c>
      <c r="P12" t="s">
        <v>23</v>
      </c>
      <c r="Q12">
        <v>0</v>
      </c>
      <c r="S12">
        <v>1525701453350</v>
      </c>
      <c r="U12">
        <v>1.5</v>
      </c>
    </row>
    <row r="14" spans="1:21" x14ac:dyDescent="0.15">
      <c r="J14">
        <f>J12*K12</f>
        <v>13934.4411</v>
      </c>
    </row>
    <row r="16" spans="1:21" x14ac:dyDescent="0.15">
      <c r="J16">
        <f>J9*K9+J10*K10+J11*K11</f>
        <v>14024.858906400001</v>
      </c>
    </row>
    <row r="17" spans="9:9" x14ac:dyDescent="0.15">
      <c r="I17">
        <f>I9*K9+I10*K10 + I11*K11</f>
        <v>28.049717812799997</v>
      </c>
    </row>
    <row r="18" spans="9:9" x14ac:dyDescent="0.15">
      <c r="I18">
        <f>SUM(I2:I6)</f>
        <v>44.68490036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持仓</vt:lpstr>
      <vt:lpstr>交易记录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2018-05-11T12:14:12Z</dcterms:created>
  <dcterms:modified xsi:type="dcterms:W3CDTF">2018-05-11T14:04:44Z</dcterms:modified>
</cp:coreProperties>
</file>