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sonal\Quant\quantbtc\document\"/>
    </mc:Choice>
  </mc:AlternateContent>
  <bookViews>
    <workbookView xWindow="0" yWindow="0" windowWidth="20490" windowHeight="7770"/>
  </bookViews>
  <sheets>
    <sheet name="持仓" sheetId="3" r:id="rId1"/>
    <sheet name="交易记录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3" l="1"/>
  <c r="P34" i="3"/>
  <c r="P35" i="3"/>
  <c r="P36" i="3"/>
  <c r="O33" i="3"/>
  <c r="O34" i="3"/>
  <c r="O35" i="3"/>
  <c r="O36" i="3"/>
  <c r="M33" i="3"/>
  <c r="M34" i="3"/>
  <c r="M46" i="3"/>
  <c r="O46" i="3"/>
  <c r="P46" i="3"/>
  <c r="M45" i="3"/>
  <c r="O45" i="3"/>
  <c r="P45" i="3"/>
  <c r="M44" i="3"/>
  <c r="O44" i="3"/>
  <c r="P44" i="3"/>
  <c r="M43" i="3"/>
  <c r="O43" i="3"/>
  <c r="P43" i="3"/>
  <c r="M37" i="3"/>
  <c r="M38" i="3"/>
  <c r="P37" i="3"/>
  <c r="P38" i="3"/>
  <c r="P39" i="3"/>
  <c r="P40" i="3"/>
  <c r="P41" i="3"/>
  <c r="P4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5" i="3"/>
  <c r="M36" i="3"/>
  <c r="M39" i="3"/>
  <c r="M40" i="3"/>
  <c r="M41" i="3"/>
  <c r="M42" i="3"/>
  <c r="M2" i="3"/>
  <c r="P31" i="3"/>
  <c r="P32" i="3"/>
  <c r="O37" i="3"/>
  <c r="O38" i="3"/>
  <c r="O39" i="3"/>
  <c r="O40" i="3"/>
  <c r="O41" i="3"/>
  <c r="O42" i="3"/>
  <c r="F30" i="3" l="1"/>
  <c r="P24" i="3"/>
  <c r="P25" i="3"/>
  <c r="O24" i="3"/>
  <c r="O25" i="3"/>
  <c r="I24" i="3"/>
  <c r="I25" i="3"/>
  <c r="E24" i="3"/>
  <c r="E25" i="3"/>
  <c r="E26" i="3"/>
  <c r="E27" i="3"/>
  <c r="E28" i="3"/>
  <c r="E29" i="3"/>
  <c r="E30" i="3"/>
  <c r="E31" i="3"/>
  <c r="E32" i="3"/>
  <c r="E35" i="3"/>
  <c r="E36" i="3"/>
  <c r="P21" i="3"/>
  <c r="P22" i="3"/>
  <c r="P23" i="3"/>
  <c r="P26" i="3"/>
  <c r="P27" i="3"/>
  <c r="P28" i="3"/>
  <c r="P29" i="3"/>
  <c r="P30" i="3"/>
  <c r="O22" i="3"/>
  <c r="O23" i="3"/>
  <c r="O26" i="3"/>
  <c r="O27" i="3"/>
  <c r="O28" i="3"/>
  <c r="O29" i="3"/>
  <c r="O30" i="3"/>
  <c r="O31" i="3"/>
  <c r="O32" i="3"/>
  <c r="I22" i="3"/>
  <c r="I23" i="3"/>
  <c r="I26" i="3"/>
  <c r="I27" i="3"/>
  <c r="I28" i="3"/>
  <c r="I29" i="3"/>
  <c r="I30" i="3"/>
  <c r="I31" i="3"/>
  <c r="I32" i="3"/>
  <c r="I35" i="3"/>
  <c r="I36" i="3"/>
  <c r="O21" i="3"/>
  <c r="E17" i="3"/>
  <c r="E18" i="3"/>
  <c r="E19" i="3"/>
  <c r="E20" i="3"/>
  <c r="E21" i="3"/>
  <c r="E22" i="3"/>
  <c r="E23" i="3"/>
  <c r="O20" i="3"/>
  <c r="P20" i="3"/>
  <c r="E2" i="3"/>
  <c r="E7" i="3"/>
  <c r="E8" i="3"/>
  <c r="E9" i="3"/>
  <c r="E10" i="3"/>
  <c r="E11" i="3"/>
  <c r="E12" i="3"/>
  <c r="E13" i="3"/>
  <c r="E14" i="3"/>
  <c r="E15" i="3"/>
  <c r="E16" i="3"/>
  <c r="I2" i="3"/>
  <c r="O19" i="3"/>
  <c r="P19" i="3"/>
  <c r="L32" i="3" l="1"/>
  <c r="P11" i="3"/>
  <c r="P12" i="3"/>
  <c r="P13" i="3"/>
  <c r="P14" i="3"/>
  <c r="P15" i="3"/>
  <c r="P16" i="3"/>
  <c r="P17" i="3"/>
  <c r="P18" i="3"/>
  <c r="O9" i="3"/>
  <c r="O8" i="3"/>
  <c r="I8" i="3"/>
  <c r="I9" i="3"/>
  <c r="O18" i="3"/>
  <c r="I12" i="3"/>
  <c r="I11" i="3"/>
  <c r="I13" i="3"/>
  <c r="I14" i="3"/>
  <c r="I15" i="3"/>
  <c r="I16" i="3"/>
  <c r="I17" i="3"/>
  <c r="I18" i="3"/>
  <c r="I19" i="3"/>
  <c r="I20" i="3"/>
  <c r="I21" i="3"/>
  <c r="L21" i="3" s="1"/>
  <c r="O11" i="3"/>
  <c r="O12" i="3"/>
  <c r="O13" i="3"/>
  <c r="O14" i="3"/>
  <c r="O15" i="3"/>
  <c r="O16" i="3"/>
  <c r="O17" i="3"/>
  <c r="O10" i="3"/>
  <c r="I10" i="3"/>
  <c r="L18" i="3" l="1"/>
  <c r="L9" i="3"/>
  <c r="L12" i="3"/>
  <c r="L8" i="3"/>
  <c r="L10" i="3"/>
  <c r="L15" i="3"/>
  <c r="L17" i="3"/>
  <c r="L16" i="3"/>
  <c r="L14" i="3"/>
  <c r="L13" i="3"/>
  <c r="L11" i="3"/>
  <c r="O3" i="3"/>
  <c r="O4" i="3"/>
  <c r="O5" i="3"/>
  <c r="O6" i="3"/>
  <c r="O7" i="3"/>
  <c r="O2" i="3"/>
  <c r="B6" i="3"/>
  <c r="E6" i="3" s="1"/>
  <c r="B5" i="3"/>
  <c r="E5" i="3" s="1"/>
  <c r="J16" i="4"/>
  <c r="J14" i="4"/>
  <c r="B4" i="3"/>
  <c r="E4" i="3" s="1"/>
  <c r="B3" i="3"/>
  <c r="E3" i="3" s="1"/>
  <c r="D3" i="3"/>
  <c r="D4" i="3"/>
  <c r="D5" i="3"/>
  <c r="D6" i="3"/>
  <c r="D7" i="3"/>
  <c r="D2" i="3"/>
  <c r="I18" i="4"/>
  <c r="I17" i="4"/>
  <c r="I3" i="3"/>
  <c r="I4" i="3"/>
  <c r="I5" i="3"/>
  <c r="I6" i="3"/>
  <c r="I7" i="3"/>
  <c r="L2" i="3" l="1"/>
  <c r="N2" i="3" s="1"/>
  <c r="P2" i="3" s="1"/>
  <c r="L3" i="3"/>
  <c r="L6" i="3"/>
  <c r="L5" i="3"/>
  <c r="L7" i="3"/>
  <c r="L4" i="3"/>
  <c r="N9" i="3" l="1"/>
  <c r="P9" i="3" s="1"/>
  <c r="N7" i="3"/>
  <c r="P7" i="3" s="1"/>
  <c r="N6" i="3"/>
  <c r="P6" i="3" s="1"/>
  <c r="N8" i="3"/>
  <c r="P8" i="3" s="1"/>
  <c r="N4" i="3"/>
  <c r="P4" i="3" s="1"/>
  <c r="N5" i="3"/>
  <c r="P5" i="3" s="1"/>
  <c r="N3" i="3"/>
  <c r="P3" i="3" s="1"/>
  <c r="N10" i="3"/>
  <c r="P10" i="3" s="1"/>
</calcChain>
</file>

<file path=xl/sharedStrings.xml><?xml version="1.0" encoding="utf-8"?>
<sst xmlns="http://schemas.openxmlformats.org/spreadsheetml/2006/main" count="92" uniqueCount="44">
  <si>
    <t>price</t>
  </si>
  <si>
    <t>status</t>
  </si>
  <si>
    <t>日期</t>
    <phoneticPr fontId="2" type="noConversion"/>
  </si>
  <si>
    <t>USDT借贷</t>
    <phoneticPr fontId="2" type="noConversion"/>
  </si>
  <si>
    <t>BTC借贷</t>
    <phoneticPr fontId="2" type="noConversion"/>
  </si>
  <si>
    <t>USDT持仓</t>
    <phoneticPr fontId="2" type="noConversion"/>
  </si>
  <si>
    <t>BTC持仓</t>
    <phoneticPr fontId="2" type="noConversion"/>
  </si>
  <si>
    <t>USDT净额</t>
    <phoneticPr fontId="2" type="noConversion"/>
  </si>
  <si>
    <t>BTC净额</t>
    <phoneticPr fontId="2" type="noConversion"/>
  </si>
  <si>
    <t>BTC收盘价</t>
    <phoneticPr fontId="2" type="noConversion"/>
  </si>
  <si>
    <t>sending_time</t>
  </si>
  <si>
    <t>side</t>
  </si>
  <si>
    <t>stop_price</t>
  </si>
  <si>
    <t>strategy_id</t>
  </si>
  <si>
    <t>transact_time</t>
  </si>
  <si>
    <t>user_id</t>
  </si>
  <si>
    <t>volume</t>
  </si>
  <si>
    <t>hbp</t>
  </si>
  <si>
    <t>margin-api</t>
  </si>
  <si>
    <t>sell-limit</t>
  </si>
  <si>
    <t>btcusdt</t>
  </si>
  <si>
    <t>filled</t>
  </si>
  <si>
    <t>buy-limit</t>
  </si>
  <si>
    <t>手续费</t>
    <phoneticPr fontId="2" type="noConversion"/>
  </si>
  <si>
    <t>策略净值</t>
    <phoneticPr fontId="2" type="noConversion"/>
  </si>
  <si>
    <t>基准净值</t>
    <phoneticPr fontId="2" type="noConversion"/>
  </si>
  <si>
    <t>margin-api</t>
    <phoneticPr fontId="2" type="noConversion"/>
  </si>
  <si>
    <t>成交时间</t>
    <phoneticPr fontId="2" type="noConversion"/>
  </si>
  <si>
    <t>交易所</t>
    <phoneticPr fontId="2" type="noConversion"/>
  </si>
  <si>
    <t>账户ID</t>
    <phoneticPr fontId="2" type="noConversion"/>
  </si>
  <si>
    <t>订单ID</t>
    <phoneticPr fontId="2" type="noConversion"/>
  </si>
  <si>
    <t>数币代码</t>
    <phoneticPr fontId="2" type="noConversion"/>
  </si>
  <si>
    <t>订单类型</t>
    <phoneticPr fontId="2" type="noConversion"/>
  </si>
  <si>
    <t>成交金额</t>
    <phoneticPr fontId="2" type="noConversion"/>
  </si>
  <si>
    <t>成交费用</t>
    <phoneticPr fontId="2" type="noConversion"/>
  </si>
  <si>
    <t>成交量</t>
    <phoneticPr fontId="2" type="noConversion"/>
  </si>
  <si>
    <t>成交均价</t>
    <phoneticPr fontId="2" type="noConversion"/>
  </si>
  <si>
    <t>订单来源</t>
    <phoneticPr fontId="2" type="noConversion"/>
  </si>
  <si>
    <t>总资产(USDT)</t>
    <phoneticPr fontId="2" type="noConversion"/>
  </si>
  <si>
    <t>策略净值</t>
    <phoneticPr fontId="2" type="noConversion"/>
  </si>
  <si>
    <t>总资产（BTC）</t>
    <phoneticPr fontId="2" type="noConversion"/>
  </si>
  <si>
    <t>USDT利息</t>
    <phoneticPr fontId="2" type="noConversion"/>
  </si>
  <si>
    <t>BTC利息</t>
    <phoneticPr fontId="2" type="noConversion"/>
  </si>
  <si>
    <t>2018-05-26 06:00:42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</si>
</sst>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/m/d;@"/>
  </numFmts>
  <fonts count="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22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BitQuant </a:t>
            </a:r>
            <a:r>
              <a:rPr lang="zh-CN"/>
              <a:t>净值报告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持仓!$L$1</c:f>
              <c:strCache>
                <c:ptCount val="1"/>
                <c:pt idx="0">
                  <c:v>总资产(USDT)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持仓!$A$2:$A$46</c:f>
              <c:strCache>
                <c:ptCount val="45"/>
                <c:pt idx="0">
                  <c:v>2018/5/6</c:v>
                </c:pt>
                <c:pt idx="1">
                  <c:v>2018/5/7</c:v>
                </c:pt>
                <c:pt idx="2">
                  <c:v>2018/5/8</c:v>
                </c:pt>
                <c:pt idx="3">
                  <c:v>2018/5/9</c:v>
                </c:pt>
                <c:pt idx="4">
                  <c:v>2018/5/10</c:v>
                </c:pt>
                <c:pt idx="5">
                  <c:v>2018/5/11</c:v>
                </c:pt>
                <c:pt idx="6">
                  <c:v>2018/5/12</c:v>
                </c:pt>
                <c:pt idx="7">
                  <c:v>2018/5/13</c:v>
                </c:pt>
                <c:pt idx="8">
                  <c:v>2018/5/14</c:v>
                </c:pt>
                <c:pt idx="9">
                  <c:v>2018/5/14</c:v>
                </c:pt>
                <c:pt idx="10">
                  <c:v>2018/5/15</c:v>
                </c:pt>
                <c:pt idx="11">
                  <c:v>2018/5/16</c:v>
                </c:pt>
                <c:pt idx="12">
                  <c:v>2018/5/16</c:v>
                </c:pt>
                <c:pt idx="13">
                  <c:v>2018/5/17</c:v>
                </c:pt>
                <c:pt idx="14">
                  <c:v>2018/5/17</c:v>
                </c:pt>
                <c:pt idx="15">
                  <c:v>2018/5/18</c:v>
                </c:pt>
                <c:pt idx="16">
                  <c:v>2018/5/18</c:v>
                </c:pt>
                <c:pt idx="17">
                  <c:v>2018/5/19</c:v>
                </c:pt>
                <c:pt idx="18">
                  <c:v>2018/5/19</c:v>
                </c:pt>
                <c:pt idx="19">
                  <c:v>2018/5/20</c:v>
                </c:pt>
                <c:pt idx="20">
                  <c:v>2018/5/20</c:v>
                </c:pt>
                <c:pt idx="21">
                  <c:v>2018/5/21</c:v>
                </c:pt>
                <c:pt idx="22">
                  <c:v>2018/5/21</c:v>
                </c:pt>
                <c:pt idx="23">
                  <c:v>2018/5/22</c:v>
                </c:pt>
                <c:pt idx="24">
                  <c:v>2018/5/22</c:v>
                </c:pt>
                <c:pt idx="25">
                  <c:v>2018/5/23</c:v>
                </c:pt>
                <c:pt idx="26">
                  <c:v>2018/5/23</c:v>
                </c:pt>
                <c:pt idx="27">
                  <c:v>2018/5/24</c:v>
                </c:pt>
                <c:pt idx="28">
                  <c:v>2018/5/24</c:v>
                </c:pt>
                <c:pt idx="29">
                  <c:v>2018/5/25</c:v>
                </c:pt>
                <c:pt idx="30">
                  <c:v>2018/5/25</c:v>
                </c:pt>
                <c:pt idx="31">
                  <c:v>2018-05-26 06:00:42</c:v>
                </c:pt>
                <c:pt idx="32">
                  <c:v>2018/5/26</c:v>
                </c:pt>
                <c:pt idx="33">
                  <c:v>2018/5/27</c:v>
                </c:pt>
                <c:pt idx="34">
                  <c:v>2018/5/27</c:v>
                </c:pt>
                <c:pt idx="35">
                  <c:v>2018/5/28</c:v>
                </c:pt>
                <c:pt idx="36">
                  <c:v>2018/5/28</c:v>
                </c:pt>
                <c:pt idx="37">
                  <c:v>2018/5/29</c:v>
                </c:pt>
                <c:pt idx="38">
                  <c:v>2018/5/29</c:v>
                </c:pt>
                <c:pt idx="39">
                  <c:v>2018/5/30</c:v>
                </c:pt>
                <c:pt idx="40">
                  <c:v>2018/5/30</c:v>
                </c:pt>
                <c:pt idx="41">
                  <c:v>2018/5/31</c:v>
                </c:pt>
                <c:pt idx="42">
                  <c:v>2018/5/31</c:v>
                </c:pt>
                <c:pt idx="43">
                  <c:v>2018/6/1</c:v>
                </c:pt>
                <c:pt idx="44">
                  <c:v>2018/6/1</c:v>
                </c:pt>
              </c:strCache>
            </c:strRef>
          </c:cat>
          <c:val>
            <c:numRef>
              <c:f>持仓!$L$2:$L$46</c:f>
              <c:numCache>
                <c:formatCode>General</c:formatCode>
                <c:ptCount val="45"/>
                <c:pt idx="0">
                  <c:v>99970</c:v>
                </c:pt>
                <c:pt idx="1">
                  <c:v>99865.551099999997</c:v>
                </c:pt>
                <c:pt idx="2">
                  <c:v>100101.48609999999</c:v>
                </c:pt>
                <c:pt idx="3">
                  <c:v>99975.561099999992</c:v>
                </c:pt>
                <c:pt idx="4">
                  <c:v>99879.582193599999</c:v>
                </c:pt>
                <c:pt idx="5">
                  <c:v>100679.95209025001</c:v>
                </c:pt>
                <c:pt idx="6">
                  <c:v>100482.57709025001</c:v>
                </c:pt>
                <c:pt idx="7">
                  <c:v>100732.62709025</c:v>
                </c:pt>
                <c:pt idx="8">
                  <c:v>100660.51449999999</c:v>
                </c:pt>
                <c:pt idx="9">
                  <c:v>116169.473</c:v>
                </c:pt>
                <c:pt idx="10">
                  <c:v>120388.1306</c:v>
                </c:pt>
                <c:pt idx="11">
                  <c:v>120227.93279999998</c:v>
                </c:pt>
                <c:pt idx="12">
                  <c:v>121369.41045</c:v>
                </c:pt>
                <c:pt idx="13">
                  <c:v>120412.67369999998</c:v>
                </c:pt>
                <c:pt idx="14">
                  <c:v>120759.56434999999</c:v>
                </c:pt>
                <c:pt idx="15">
                  <c:v>121344.27255000001</c:v>
                </c:pt>
                <c:pt idx="16">
                  <c:v>121558.23365000001</c:v>
                </c:pt>
                <c:pt idx="17">
                  <c:v>121010.5007</c:v>
                </c:pt>
                <c:pt idx="18">
                  <c:v>121167.0399</c:v>
                </c:pt>
                <c:pt idx="19">
                  <c:v>120679.17159999999</c:v>
                </c:pt>
                <c:pt idx="20">
                  <c:v>120248.7447</c:v>
                </c:pt>
                <c:pt idx="21">
                  <c:v>120098.37880000001</c:v>
                </c:pt>
                <c:pt idx="22">
                  <c:v>119839.2444</c:v>
                </c:pt>
                <c:pt idx="23">
                  <c:v>119187.5049</c:v>
                </c:pt>
                <c:pt idx="24">
                  <c:v>118602.06909999999</c:v>
                </c:pt>
                <c:pt idx="25">
                  <c:v>118232.7237</c:v>
                </c:pt>
                <c:pt idx="26">
                  <c:v>118929.3198</c:v>
                </c:pt>
                <c:pt idx="27">
                  <c:v>119687.7179</c:v>
                </c:pt>
                <c:pt idx="28">
                  <c:v>120447.7885</c:v>
                </c:pt>
                <c:pt idx="29">
                  <c:v>120056.0101</c:v>
                </c:pt>
                <c:pt idx="30">
                  <c:v>120410.82631</c:v>
                </c:pt>
                <c:pt idx="31">
                  <c:v>120211.4843</c:v>
                </c:pt>
                <c:pt idx="32">
                  <c:v>119713.8509</c:v>
                </c:pt>
                <c:pt idx="33">
                  <c:v>119880.39</c:v>
                </c:pt>
                <c:pt idx="34">
                  <c:v>120144.95</c:v>
                </c:pt>
                <c:pt idx="35">
                  <c:v>120114.23149999999</c:v>
                </c:pt>
                <c:pt idx="36">
                  <c:v>120345.3495</c:v>
                </c:pt>
                <c:pt idx="37">
                  <c:v>120499.33620000001</c:v>
                </c:pt>
                <c:pt idx="38">
                  <c:v>120529.7608</c:v>
                </c:pt>
                <c:pt idx="39">
                  <c:v>119899.34329999999</c:v>
                </c:pt>
                <c:pt idx="40">
                  <c:v>119877.5577</c:v>
                </c:pt>
                <c:pt idx="41">
                  <c:v>120052.8976</c:v>
                </c:pt>
                <c:pt idx="42">
                  <c:v>119480.42329999999</c:v>
                </c:pt>
                <c:pt idx="43">
                  <c:v>119431.78660000001</c:v>
                </c:pt>
                <c:pt idx="44">
                  <c:v>119476.80439999999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859016"/>
        <c:axId val="1620854312"/>
      </c:barChart>
      <c:lineChart>
        <c:grouping val="standard"/>
        <c:varyColors val="0"/>
        <c:ser>
          <c:idx val="1"/>
          <c:order val="1"/>
          <c:tx>
            <c:strRef>
              <c:f>持仓!$N$1</c:f>
              <c:strCache>
                <c:ptCount val="1"/>
                <c:pt idx="0">
                  <c:v>策略净值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持仓!$A$2:$A$46</c:f>
              <c:strCache>
                <c:ptCount val="45"/>
                <c:pt idx="0">
                  <c:v>2018/5/6</c:v>
                </c:pt>
                <c:pt idx="1">
                  <c:v>2018/5/7</c:v>
                </c:pt>
                <c:pt idx="2">
                  <c:v>2018/5/8</c:v>
                </c:pt>
                <c:pt idx="3">
                  <c:v>2018/5/9</c:v>
                </c:pt>
                <c:pt idx="4">
                  <c:v>2018/5/10</c:v>
                </c:pt>
                <c:pt idx="5">
                  <c:v>2018/5/11</c:v>
                </c:pt>
                <c:pt idx="6">
                  <c:v>2018/5/12</c:v>
                </c:pt>
                <c:pt idx="7">
                  <c:v>2018/5/13</c:v>
                </c:pt>
                <c:pt idx="8">
                  <c:v>2018/5/14</c:v>
                </c:pt>
                <c:pt idx="9">
                  <c:v>2018/5/14</c:v>
                </c:pt>
                <c:pt idx="10">
                  <c:v>2018/5/15</c:v>
                </c:pt>
                <c:pt idx="11">
                  <c:v>2018/5/16</c:v>
                </c:pt>
                <c:pt idx="12">
                  <c:v>2018/5/16</c:v>
                </c:pt>
                <c:pt idx="13">
                  <c:v>2018/5/17</c:v>
                </c:pt>
                <c:pt idx="14">
                  <c:v>2018/5/17</c:v>
                </c:pt>
                <c:pt idx="15">
                  <c:v>2018/5/18</c:v>
                </c:pt>
                <c:pt idx="16">
                  <c:v>2018/5/18</c:v>
                </c:pt>
                <c:pt idx="17">
                  <c:v>2018/5/19</c:v>
                </c:pt>
                <c:pt idx="18">
                  <c:v>2018/5/19</c:v>
                </c:pt>
                <c:pt idx="19">
                  <c:v>2018/5/20</c:v>
                </c:pt>
                <c:pt idx="20">
                  <c:v>2018/5/20</c:v>
                </c:pt>
                <c:pt idx="21">
                  <c:v>2018/5/21</c:v>
                </c:pt>
                <c:pt idx="22">
                  <c:v>2018/5/21</c:v>
                </c:pt>
                <c:pt idx="23">
                  <c:v>2018/5/22</c:v>
                </c:pt>
                <c:pt idx="24">
                  <c:v>2018/5/22</c:v>
                </c:pt>
                <c:pt idx="25">
                  <c:v>2018/5/23</c:v>
                </c:pt>
                <c:pt idx="26">
                  <c:v>2018/5/23</c:v>
                </c:pt>
                <c:pt idx="27">
                  <c:v>2018/5/24</c:v>
                </c:pt>
                <c:pt idx="28">
                  <c:v>2018/5/24</c:v>
                </c:pt>
                <c:pt idx="29">
                  <c:v>2018/5/25</c:v>
                </c:pt>
                <c:pt idx="30">
                  <c:v>2018/5/25</c:v>
                </c:pt>
                <c:pt idx="31">
                  <c:v>2018-05-26 06:00:42</c:v>
                </c:pt>
                <c:pt idx="32">
                  <c:v>2018/5/26</c:v>
                </c:pt>
                <c:pt idx="33">
                  <c:v>2018/5/27</c:v>
                </c:pt>
                <c:pt idx="34">
                  <c:v>2018/5/27</c:v>
                </c:pt>
                <c:pt idx="35">
                  <c:v>2018/5/28</c:v>
                </c:pt>
                <c:pt idx="36">
                  <c:v>2018/5/28</c:v>
                </c:pt>
                <c:pt idx="37">
                  <c:v>2018/5/29</c:v>
                </c:pt>
                <c:pt idx="38">
                  <c:v>2018/5/29</c:v>
                </c:pt>
                <c:pt idx="39">
                  <c:v>2018/5/30</c:v>
                </c:pt>
                <c:pt idx="40">
                  <c:v>2018/5/30</c:v>
                </c:pt>
                <c:pt idx="41">
                  <c:v>2018/5/31</c:v>
                </c:pt>
                <c:pt idx="42">
                  <c:v>2018/5/31</c:v>
                </c:pt>
                <c:pt idx="43">
                  <c:v>2018/6/1</c:v>
                </c:pt>
                <c:pt idx="44">
                  <c:v>2018/6/1</c:v>
                </c:pt>
              </c:strCache>
            </c:strRef>
          </c:cat>
          <c:val>
            <c:numRef>
              <c:f>持仓!$N$2:$N$46</c:f>
              <c:numCache>
                <c:formatCode>General</c:formatCode>
                <c:ptCount val="45"/>
                <c:pt idx="0">
                  <c:v>1</c:v>
                </c:pt>
                <c:pt idx="1">
                  <c:v>0.99895519755926776</c:v>
                </c:pt>
                <c:pt idx="2">
                  <c:v>1.0013152555766729</c:v>
                </c:pt>
                <c:pt idx="3">
                  <c:v>1.0000556276883064</c:v>
                </c:pt>
                <c:pt idx="4">
                  <c:v>0.99909555060118038</c:v>
                </c:pt>
                <c:pt idx="5">
                  <c:v>1.0071016513979194</c:v>
                </c:pt>
                <c:pt idx="6">
                  <c:v>1.0051273090952286</c:v>
                </c:pt>
                <c:pt idx="7">
                  <c:v>1.0076285594703411</c:v>
                </c:pt>
                <c:pt idx="8">
                  <c:v>1.0069072171651494</c:v>
                </c:pt>
                <c:pt idx="9">
                  <c:v>1.0099</c:v>
                </c:pt>
                <c:pt idx="10">
                  <c:v>1.0102</c:v>
                </c:pt>
                <c:pt idx="11">
                  <c:v>1.0087999999999999</c:v>
                </c:pt>
                <c:pt idx="12">
                  <c:v>1.0184</c:v>
                </c:pt>
                <c:pt idx="13">
                  <c:v>1.0104</c:v>
                </c:pt>
                <c:pt idx="14">
                  <c:v>1.0133000000000001</c:v>
                </c:pt>
                <c:pt idx="15">
                  <c:v>1.0182</c:v>
                </c:pt>
                <c:pt idx="16">
                  <c:v>1.02</c:v>
                </c:pt>
                <c:pt idx="17">
                  <c:v>1.0154000000000001</c:v>
                </c:pt>
                <c:pt idx="18">
                  <c:v>1.0166999999999999</c:v>
                </c:pt>
                <c:pt idx="19">
                  <c:v>1.0123</c:v>
                </c:pt>
                <c:pt idx="20">
                  <c:v>1.0089999999999999</c:v>
                </c:pt>
                <c:pt idx="21">
                  <c:v>1.0077</c:v>
                </c:pt>
                <c:pt idx="22">
                  <c:v>1.0056</c:v>
                </c:pt>
                <c:pt idx="23">
                  <c:v>1.0001</c:v>
                </c:pt>
                <c:pt idx="24">
                  <c:v>0.99519999999999997</c:v>
                </c:pt>
                <c:pt idx="25">
                  <c:v>0.99209999999999998</c:v>
                </c:pt>
                <c:pt idx="26">
                  <c:v>0.99790000000000001</c:v>
                </c:pt>
                <c:pt idx="27">
                  <c:v>1.0043</c:v>
                </c:pt>
                <c:pt idx="28">
                  <c:v>1.0106999999999999</c:v>
                </c:pt>
                <c:pt idx="29">
                  <c:v>1.0074000000000001</c:v>
                </c:pt>
                <c:pt idx="30">
                  <c:v>1.0097</c:v>
                </c:pt>
                <c:pt idx="31">
                  <c:v>1.0086999999999999</c:v>
                </c:pt>
                <c:pt idx="32">
                  <c:v>1.0044999999999999</c:v>
                </c:pt>
                <c:pt idx="33">
                  <c:v>1.0059</c:v>
                </c:pt>
                <c:pt idx="34">
                  <c:v>1.0081</c:v>
                </c:pt>
                <c:pt idx="35">
                  <c:v>1.0079</c:v>
                </c:pt>
                <c:pt idx="36">
                  <c:v>1.0098</c:v>
                </c:pt>
                <c:pt idx="37">
                  <c:v>1.0111000000000001</c:v>
                </c:pt>
                <c:pt idx="38">
                  <c:v>1.0114000000000001</c:v>
                </c:pt>
                <c:pt idx="39">
                  <c:v>1.0061</c:v>
                </c:pt>
                <c:pt idx="40">
                  <c:v>1.0059</c:v>
                </c:pt>
                <c:pt idx="41">
                  <c:v>1.0074000000000001</c:v>
                </c:pt>
                <c:pt idx="42">
                  <c:v>1.0025999999999999</c:v>
                </c:pt>
                <c:pt idx="43">
                  <c:v>1.0021</c:v>
                </c:pt>
                <c:pt idx="44">
                  <c:v>1.0024999999999999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持仓!$O$1</c:f>
              <c:strCache>
                <c:ptCount val="1"/>
                <c:pt idx="0">
                  <c:v>基准净值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持仓!$A$2:$A$46</c:f>
              <c:strCache>
                <c:ptCount val="45"/>
                <c:pt idx="0">
                  <c:v>2018/5/6</c:v>
                </c:pt>
                <c:pt idx="1">
                  <c:v>2018/5/7</c:v>
                </c:pt>
                <c:pt idx="2">
                  <c:v>2018/5/8</c:v>
                </c:pt>
                <c:pt idx="3">
                  <c:v>2018/5/9</c:v>
                </c:pt>
                <c:pt idx="4">
                  <c:v>2018/5/10</c:v>
                </c:pt>
                <c:pt idx="5">
                  <c:v>2018/5/11</c:v>
                </c:pt>
                <c:pt idx="6">
                  <c:v>2018/5/12</c:v>
                </c:pt>
                <c:pt idx="7">
                  <c:v>2018/5/13</c:v>
                </c:pt>
                <c:pt idx="8">
                  <c:v>2018/5/14</c:v>
                </c:pt>
                <c:pt idx="9">
                  <c:v>2018/5/14</c:v>
                </c:pt>
                <c:pt idx="10">
                  <c:v>2018/5/15</c:v>
                </c:pt>
                <c:pt idx="11">
                  <c:v>2018/5/16</c:v>
                </c:pt>
                <c:pt idx="12">
                  <c:v>2018/5/16</c:v>
                </c:pt>
                <c:pt idx="13">
                  <c:v>2018/5/17</c:v>
                </c:pt>
                <c:pt idx="14">
                  <c:v>2018/5/17</c:v>
                </c:pt>
                <c:pt idx="15">
                  <c:v>2018/5/18</c:v>
                </c:pt>
                <c:pt idx="16">
                  <c:v>2018/5/18</c:v>
                </c:pt>
                <c:pt idx="17">
                  <c:v>2018/5/19</c:v>
                </c:pt>
                <c:pt idx="18">
                  <c:v>2018/5/19</c:v>
                </c:pt>
                <c:pt idx="19">
                  <c:v>2018/5/20</c:v>
                </c:pt>
                <c:pt idx="20">
                  <c:v>2018/5/20</c:v>
                </c:pt>
                <c:pt idx="21">
                  <c:v>2018/5/21</c:v>
                </c:pt>
                <c:pt idx="22">
                  <c:v>2018/5/21</c:v>
                </c:pt>
                <c:pt idx="23">
                  <c:v>2018/5/22</c:v>
                </c:pt>
                <c:pt idx="24">
                  <c:v>2018/5/22</c:v>
                </c:pt>
                <c:pt idx="25">
                  <c:v>2018/5/23</c:v>
                </c:pt>
                <c:pt idx="26">
                  <c:v>2018/5/23</c:v>
                </c:pt>
                <c:pt idx="27">
                  <c:v>2018/5/24</c:v>
                </c:pt>
                <c:pt idx="28">
                  <c:v>2018/5/24</c:v>
                </c:pt>
                <c:pt idx="29">
                  <c:v>2018/5/25</c:v>
                </c:pt>
                <c:pt idx="30">
                  <c:v>2018/5/25</c:v>
                </c:pt>
                <c:pt idx="31">
                  <c:v>2018-05-26 06:00:42</c:v>
                </c:pt>
                <c:pt idx="32">
                  <c:v>2018/5/26</c:v>
                </c:pt>
                <c:pt idx="33">
                  <c:v>2018/5/27</c:v>
                </c:pt>
                <c:pt idx="34">
                  <c:v>2018/5/27</c:v>
                </c:pt>
                <c:pt idx="35">
                  <c:v>2018/5/28</c:v>
                </c:pt>
                <c:pt idx="36">
                  <c:v>2018/5/28</c:v>
                </c:pt>
                <c:pt idx="37">
                  <c:v>2018/5/29</c:v>
                </c:pt>
                <c:pt idx="38">
                  <c:v>2018/5/29</c:v>
                </c:pt>
                <c:pt idx="39">
                  <c:v>2018/5/30</c:v>
                </c:pt>
                <c:pt idx="40">
                  <c:v>2018/5/30</c:v>
                </c:pt>
                <c:pt idx="41">
                  <c:v>2018/5/31</c:v>
                </c:pt>
                <c:pt idx="42">
                  <c:v>2018/5/31</c:v>
                </c:pt>
                <c:pt idx="43">
                  <c:v>2018/6/1</c:v>
                </c:pt>
                <c:pt idx="44">
                  <c:v>2018/6/1</c:v>
                </c:pt>
              </c:strCache>
            </c:strRef>
          </c:cat>
          <c:val>
            <c:numRef>
              <c:f>持仓!$O$2:$O$46</c:f>
              <c:numCache>
                <c:formatCode>General</c:formatCode>
                <c:ptCount val="45"/>
                <c:pt idx="0">
                  <c:v>1</c:v>
                </c:pt>
                <c:pt idx="1">
                  <c:v>0.98399411239026446</c:v>
                </c:pt>
                <c:pt idx="2">
                  <c:v>0.96745728854544488</c:v>
                </c:pt>
                <c:pt idx="3">
                  <c:v>0.97628344635441311</c:v>
                </c:pt>
                <c:pt idx="4">
                  <c:v>0.98417810019450147</c:v>
                </c:pt>
                <c:pt idx="5">
                  <c:v>0.89657887820007354</c:v>
                </c:pt>
                <c:pt idx="6">
                  <c:v>0.9048793565683646</c:v>
                </c:pt>
                <c:pt idx="7">
                  <c:v>0.89436366503706033</c:v>
                </c:pt>
                <c:pt idx="8">
                  <c:v>0.90973242916469532</c:v>
                </c:pt>
                <c:pt idx="9">
                  <c:v>0.8796320243915261</c:v>
                </c:pt>
                <c:pt idx="10">
                  <c:v>0.91837459916942654</c:v>
                </c:pt>
                <c:pt idx="11">
                  <c:v>0.91463596698733107</c:v>
                </c:pt>
                <c:pt idx="12">
                  <c:v>0.86460705461809384</c:v>
                </c:pt>
                <c:pt idx="13">
                  <c:v>0.87802765073857969</c:v>
                </c:pt>
                <c:pt idx="14">
                  <c:v>0.87041265836093151</c:v>
                </c:pt>
                <c:pt idx="15">
                  <c:v>0.85646322872312464</c:v>
                </c:pt>
                <c:pt idx="16">
                  <c:v>0.85314934552909627</c:v>
                </c:pt>
                <c:pt idx="17">
                  <c:v>0.8650580875781948</c:v>
                </c:pt>
                <c:pt idx="18">
                  <c:v>0.86111233769647266</c:v>
                </c:pt>
                <c:pt idx="19">
                  <c:v>0.86167271198023443</c:v>
                </c:pt>
                <c:pt idx="20">
                  <c:v>0.8778941281606476</c:v>
                </c:pt>
                <c:pt idx="21">
                  <c:v>0.89716763917363196</c:v>
                </c:pt>
                <c:pt idx="22">
                  <c:v>0.89054618093886351</c:v>
                </c:pt>
                <c:pt idx="23">
                  <c:v>0.88100615044945596</c:v>
                </c:pt>
                <c:pt idx="24">
                  <c:v>0.86618724701676919</c:v>
                </c:pt>
                <c:pt idx="25">
                  <c:v>0.84932765599537408</c:v>
                </c:pt>
                <c:pt idx="26">
                  <c:v>0.82385638437680697</c:v>
                </c:pt>
                <c:pt idx="27">
                  <c:v>0.80358723650318031</c:v>
                </c:pt>
                <c:pt idx="28">
                  <c:v>0.77529201492929611</c:v>
                </c:pt>
                <c:pt idx="29">
                  <c:v>0.78928980707564522</c:v>
                </c:pt>
                <c:pt idx="30">
                  <c:v>0.77875203700783269</c:v>
                </c:pt>
                <c:pt idx="31">
                  <c:v>0.7822751406192503</c:v>
                </c:pt>
                <c:pt idx="32">
                  <c:v>0.79320401619092684</c:v>
                </c:pt>
                <c:pt idx="33">
                  <c:v>0.78432844451453509</c:v>
                </c:pt>
                <c:pt idx="34">
                  <c:v>0.76939704568154343</c:v>
                </c:pt>
                <c:pt idx="35">
                  <c:v>0.77080481522367661</c:v>
                </c:pt>
                <c:pt idx="36">
                  <c:v>0.7576565210534616</c:v>
                </c:pt>
                <c:pt idx="37">
                  <c:v>0.75219471166482677</c:v>
                </c:pt>
                <c:pt idx="38">
                  <c:v>0.75003627188140676</c:v>
                </c:pt>
                <c:pt idx="39">
                  <c:v>0.78812069599957946</c:v>
                </c:pt>
                <c:pt idx="40">
                  <c:v>0.78804920359564734</c:v>
                </c:pt>
                <c:pt idx="41">
                  <c:v>0.77209693528886092</c:v>
                </c:pt>
                <c:pt idx="42">
                  <c:v>0.79197497765862379</c:v>
                </c:pt>
                <c:pt idx="43">
                  <c:v>0.79352783472638388</c:v>
                </c:pt>
                <c:pt idx="44">
                  <c:v>0.79118856121537096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42432"/>
        <c:axId val="1616041648"/>
      </c:lineChart>
      <c:catAx>
        <c:axId val="1616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16041648"/>
        <c:crosses val="autoZero"/>
        <c:auto val="1"/>
        <c:lblAlgn val="ctr"/>
        <c:lblOffset val="100"/>
        <c:noMultiLvlLbl val="0"/>
      </c:catAx>
      <c:valAx>
        <c:axId val="16160416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16042432"/>
        <c:crosses val="autoZero"/>
        <c:crossBetween val="between"/>
      </c:valAx>
      <c:valAx>
        <c:axId val="1620854312"/>
        <c:scaling>
          <c:orientation val="minMax"/>
          <c:max val="140000"/>
          <c:min val="8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20859016"/>
        <c:crosses val="max"/>
        <c:crossBetween val="between"/>
      </c:valAx>
      <c:catAx>
        <c:axId val="162085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0854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257736</xdr:colOff>
      <xdr:row>20</xdr:row>
      <xdr:rowOff>145677</xdr:rowOff>
    </xdr:from>
    <xdr:to>
      <xdr:col>10</xdr:col>
      <xdr:colOff>526677</xdr:colOff>
      <xdr:row>46</xdr:row>
      <xdr:rowOff>156882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85" zoomScaleNormal="85" workbookViewId="0">
      <pane ySplit="1" topLeftCell="A17" activePane="bottomLeft" state="frozen"/>
      <selection pane="bottomLeft" activeCell="A24" sqref="A24"/>
    </sheetView>
  </sheetViews>
  <sheetFormatPr defaultRowHeight="13.5" x14ac:dyDescent="0.15"/>
  <cols>
    <col min="1" max="1" width="23.5" style="10" customWidth="1"/>
    <col min="4" max="5" width="10.75" customWidth="1"/>
    <col min="7" max="10" width="10.75" customWidth="1"/>
    <col min="12" max="12" width="12" customWidth="1"/>
    <col min="13" max="13" width="11.5" customWidth="1"/>
  </cols>
  <sheetData>
    <row r="1" spans="1:16" s="2" customFormat="1" x14ac:dyDescent="0.15">
      <c r="A1" s="9" t="s">
        <v>2</v>
      </c>
      <c r="B1" s="2" t="s">
        <v>5</v>
      </c>
      <c r="C1" s="2" t="s">
        <v>3</v>
      </c>
      <c r="D1" s="2" t="s">
        <v>41</v>
      </c>
      <c r="E1" s="2" t="s">
        <v>7</v>
      </c>
      <c r="F1" s="2" t="s">
        <v>6</v>
      </c>
      <c r="G1" s="2" t="s">
        <v>4</v>
      </c>
      <c r="H1" s="2" t="s">
        <v>42</v>
      </c>
      <c r="I1" s="2" t="s">
        <v>8</v>
      </c>
      <c r="J1" s="2" t="s">
        <v>23</v>
      </c>
      <c r="K1" s="2" t="s">
        <v>9</v>
      </c>
      <c r="L1" s="2" t="s">
        <v>38</v>
      </c>
      <c r="M1" s="2" t="s">
        <v>40</v>
      </c>
      <c r="N1" s="2" t="s">
        <v>24</v>
      </c>
      <c r="O1" s="2" t="s">
        <v>25</v>
      </c>
      <c r="P1" s="2" t="s">
        <v>39</v>
      </c>
    </row>
    <row r="2" spans="1:16" s="2" customFormat="1" x14ac:dyDescent="0.15">
      <c r="A2" s="10">
        <v>43226.999305555553</v>
      </c>
      <c r="B2" s="5">
        <v>99970</v>
      </c>
      <c r="C2" s="5">
        <v>0</v>
      </c>
      <c r="D2" s="5">
        <f t="shared" ref="D2:D7" si="0">C2*0.001+G2*0.001*K2</f>
        <v>0</v>
      </c>
      <c r="E2" s="5">
        <f t="shared" ref="E2:E23" si="1">B2-C2</f>
        <v>99970</v>
      </c>
      <c r="F2" s="5">
        <v>0</v>
      </c>
      <c r="G2" s="5">
        <v>0</v>
      </c>
      <c r="H2" s="5">
        <v>0</v>
      </c>
      <c r="I2" s="5">
        <f>F2-G2-H2</f>
        <v>0</v>
      </c>
      <c r="J2" s="5">
        <v>0</v>
      </c>
      <c r="K2" s="5">
        <v>9511.5</v>
      </c>
      <c r="L2" s="5">
        <f t="shared" ref="L2:L18" si="2">E2+I2*K2</f>
        <v>99970</v>
      </c>
      <c r="M2" s="5">
        <f>L2/K2</f>
        <v>10.510434736897439</v>
      </c>
      <c r="N2" s="5">
        <f>L2/$L$2</f>
        <v>1</v>
      </c>
      <c r="O2" s="5">
        <f>K2/$K$2</f>
        <v>1</v>
      </c>
      <c r="P2" s="2">
        <f>N2*$K$2/K2</f>
        <v>1</v>
      </c>
    </row>
    <row r="3" spans="1:16" x14ac:dyDescent="0.15">
      <c r="A3" s="10">
        <v>43227.999305555553</v>
      </c>
      <c r="B3" s="5">
        <f>99970+13934.4411</f>
        <v>113904.4411</v>
      </c>
      <c r="C3" s="5">
        <v>0</v>
      </c>
      <c r="D3" s="5">
        <f t="shared" si="0"/>
        <v>14.03889</v>
      </c>
      <c r="E3" s="5">
        <f t="shared" si="1"/>
        <v>113904.4411</v>
      </c>
      <c r="F3" s="5">
        <v>0</v>
      </c>
      <c r="G3" s="5">
        <v>1.5</v>
      </c>
      <c r="H3" s="5">
        <v>0</v>
      </c>
      <c r="I3" s="5">
        <f t="shared" ref="I3:I21" si="3">F3-G3</f>
        <v>-1.5</v>
      </c>
      <c r="J3" s="6">
        <v>27.868882228</v>
      </c>
      <c r="K3" s="5">
        <v>9359.26</v>
      </c>
      <c r="L3" s="5">
        <f t="shared" si="2"/>
        <v>99865.551099999997</v>
      </c>
      <c r="M3" s="5">
        <f t="shared" ref="M3:M46" si="4">L3/K3</f>
        <v>10.670240072398885</v>
      </c>
      <c r="N3" s="5">
        <f t="shared" ref="N3:N10" si="5">L3/$L$2</f>
        <v>0.99895519755926776</v>
      </c>
      <c r="O3" s="5">
        <f t="shared" ref="O3:O46" si="6">K3/$K$2</f>
        <v>0.98399411239026446</v>
      </c>
      <c r="P3" s="2">
        <f t="shared" ref="P3:P46" si="7">N3*$K$2/K3</f>
        <v>1.0152044458199658</v>
      </c>
    </row>
    <row r="4" spans="1:16" x14ac:dyDescent="0.15">
      <c r="A4" s="10">
        <v>43228.999305555553</v>
      </c>
      <c r="B4" s="5">
        <f>99970+13934.4411</f>
        <v>113904.4411</v>
      </c>
      <c r="C4" s="5">
        <v>0</v>
      </c>
      <c r="D4" s="5">
        <f t="shared" si="0"/>
        <v>13.802954999999999</v>
      </c>
      <c r="E4" s="5">
        <f t="shared" si="1"/>
        <v>113904.4411</v>
      </c>
      <c r="F4" s="5">
        <v>0</v>
      </c>
      <c r="G4" s="5">
        <v>1.5</v>
      </c>
      <c r="H4" s="5">
        <v>0</v>
      </c>
      <c r="I4" s="5">
        <f t="shared" si="3"/>
        <v>-1.5</v>
      </c>
      <c r="J4" s="5">
        <v>0</v>
      </c>
      <c r="K4" s="5">
        <v>9201.9699999999993</v>
      </c>
      <c r="L4" s="5">
        <f t="shared" si="2"/>
        <v>100101.48609999999</v>
      </c>
      <c r="M4" s="5">
        <f t="shared" si="4"/>
        <v>10.87826694718631</v>
      </c>
      <c r="N4" s="5">
        <f t="shared" si="5"/>
        <v>1.0013152555766729</v>
      </c>
      <c r="O4" s="5">
        <f t="shared" si="6"/>
        <v>0.96745728854544488</v>
      </c>
      <c r="P4" s="2">
        <f t="shared" si="7"/>
        <v>1.0349968597395476</v>
      </c>
    </row>
    <row r="5" spans="1:16" x14ac:dyDescent="0.15">
      <c r="A5" s="10">
        <v>43229.999305555553</v>
      </c>
      <c r="B5" s="5">
        <f>99970+13934.4411</f>
        <v>113904.4411</v>
      </c>
      <c r="C5" s="5">
        <v>0</v>
      </c>
      <c r="D5" s="5">
        <f t="shared" si="0"/>
        <v>13.928880000000001</v>
      </c>
      <c r="E5" s="5">
        <f t="shared" si="1"/>
        <v>113904.4411</v>
      </c>
      <c r="F5" s="5">
        <v>0</v>
      </c>
      <c r="G5" s="5">
        <v>1.5</v>
      </c>
      <c r="H5" s="5">
        <v>0</v>
      </c>
      <c r="I5" s="5">
        <f t="shared" si="3"/>
        <v>-1.5</v>
      </c>
      <c r="J5" s="5">
        <v>0</v>
      </c>
      <c r="K5" s="5">
        <v>9285.92</v>
      </c>
      <c r="L5" s="5">
        <f t="shared" si="2"/>
        <v>99975.561099999992</v>
      </c>
      <c r="M5" s="5">
        <f t="shared" si="4"/>
        <v>10.766360371401001</v>
      </c>
      <c r="N5" s="5">
        <f t="shared" si="5"/>
        <v>1.0000556276883064</v>
      </c>
      <c r="O5" s="5">
        <f t="shared" si="6"/>
        <v>0.97628344635441311</v>
      </c>
      <c r="P5" s="2">
        <f t="shared" si="7"/>
        <v>1.0243496716272944</v>
      </c>
    </row>
    <row r="6" spans="1:16" x14ac:dyDescent="0.15">
      <c r="A6" s="10">
        <v>43230.999305555553</v>
      </c>
      <c r="B6" s="5">
        <f>113904.4411-14024.8589064</f>
        <v>99879.582193599999</v>
      </c>
      <c r="C6" s="5">
        <v>0</v>
      </c>
      <c r="D6" s="5">
        <f t="shared" si="0"/>
        <v>0</v>
      </c>
      <c r="E6" s="5">
        <f t="shared" si="1"/>
        <v>99879.582193599999</v>
      </c>
      <c r="F6" s="5">
        <v>0</v>
      </c>
      <c r="G6" s="5">
        <v>0</v>
      </c>
      <c r="H6" s="5">
        <v>0</v>
      </c>
      <c r="I6" s="5">
        <f t="shared" si="3"/>
        <v>0</v>
      </c>
      <c r="J6" s="5">
        <v>28.049717812799997</v>
      </c>
      <c r="K6" s="5">
        <v>9361.01</v>
      </c>
      <c r="L6" s="5">
        <f t="shared" si="2"/>
        <v>99879.582193599999</v>
      </c>
      <c r="M6" s="5">
        <f t="shared" si="4"/>
        <v>10.669744204268556</v>
      </c>
      <c r="N6" s="5">
        <f t="shared" si="5"/>
        <v>0.99909555060118038</v>
      </c>
      <c r="O6" s="5">
        <f t="shared" si="6"/>
        <v>0.98417810019450147</v>
      </c>
      <c r="P6" s="2">
        <f t="shared" si="7"/>
        <v>1.0151572671691547</v>
      </c>
    </row>
    <row r="7" spans="1:16" x14ac:dyDescent="0.15">
      <c r="A7" s="10">
        <v>43231.833333333336</v>
      </c>
      <c r="B7" s="5">
        <v>121999.47709025</v>
      </c>
      <c r="C7" s="5">
        <v>0</v>
      </c>
      <c r="D7" s="5">
        <f t="shared" si="0"/>
        <v>21.319524999999999</v>
      </c>
      <c r="E7" s="5">
        <f t="shared" si="1"/>
        <v>121999.47709025</v>
      </c>
      <c r="F7" s="5">
        <v>0</v>
      </c>
      <c r="G7" s="5">
        <v>2.5</v>
      </c>
      <c r="H7" s="5">
        <v>0</v>
      </c>
      <c r="I7" s="5">
        <f t="shared" si="3"/>
        <v>-2.5</v>
      </c>
      <c r="J7" s="5">
        <v>44.68490036</v>
      </c>
      <c r="K7" s="5">
        <v>8527.81</v>
      </c>
      <c r="L7" s="5">
        <f t="shared" si="2"/>
        <v>100679.95209025001</v>
      </c>
      <c r="M7" s="5">
        <f t="shared" si="4"/>
        <v>11.806073551152055</v>
      </c>
      <c r="N7" s="5">
        <f t="shared" si="5"/>
        <v>1.0071016513979194</v>
      </c>
      <c r="O7" s="5">
        <f t="shared" si="6"/>
        <v>0.89657887820007354</v>
      </c>
      <c r="P7" s="2">
        <f t="shared" si="7"/>
        <v>1.1232716673180232</v>
      </c>
    </row>
    <row r="8" spans="1:16" x14ac:dyDescent="0.15">
      <c r="A8" s="10">
        <v>43232.833333333336</v>
      </c>
      <c r="B8" s="5">
        <v>121999.47709025</v>
      </c>
      <c r="C8" s="5">
        <v>0</v>
      </c>
      <c r="D8" s="5">
        <v>0</v>
      </c>
      <c r="E8" s="5">
        <f t="shared" si="1"/>
        <v>121999.47709025</v>
      </c>
      <c r="F8" s="5">
        <v>0</v>
      </c>
      <c r="G8" s="5">
        <v>2.5</v>
      </c>
      <c r="H8" s="5">
        <v>0</v>
      </c>
      <c r="I8" s="5">
        <f t="shared" si="3"/>
        <v>-2.5</v>
      </c>
      <c r="J8" s="5">
        <v>0</v>
      </c>
      <c r="K8" s="5">
        <v>8606.76</v>
      </c>
      <c r="L8" s="5">
        <f t="shared" si="2"/>
        <v>100482.57709025001</v>
      </c>
      <c r="M8" s="5">
        <f t="shared" si="4"/>
        <v>11.674843621786829</v>
      </c>
      <c r="N8" s="5">
        <f t="shared" si="5"/>
        <v>1.0051273090952286</v>
      </c>
      <c r="O8" s="5">
        <f t="shared" si="6"/>
        <v>0.9048793565683646</v>
      </c>
      <c r="P8" s="2">
        <f t="shared" si="7"/>
        <v>1.1107859868823189</v>
      </c>
    </row>
    <row r="9" spans="1:16" x14ac:dyDescent="0.15">
      <c r="A9" s="10">
        <v>43233.833333333336</v>
      </c>
      <c r="B9" s="5">
        <v>121999.47709025</v>
      </c>
      <c r="C9" s="5">
        <v>0</v>
      </c>
      <c r="D9" s="5">
        <v>0</v>
      </c>
      <c r="E9" s="5">
        <f t="shared" si="1"/>
        <v>121999.47709025</v>
      </c>
      <c r="F9" s="5">
        <v>0</v>
      </c>
      <c r="G9" s="5">
        <v>2.5</v>
      </c>
      <c r="H9" s="5">
        <v>0</v>
      </c>
      <c r="I9" s="5">
        <f t="shared" si="3"/>
        <v>-2.5</v>
      </c>
      <c r="J9" s="5">
        <v>0</v>
      </c>
      <c r="K9" s="5">
        <v>8506.74</v>
      </c>
      <c r="L9" s="5">
        <f t="shared" si="2"/>
        <v>100732.62709025</v>
      </c>
      <c r="M9" s="5">
        <f t="shared" si="4"/>
        <v>11.84150768569981</v>
      </c>
      <c r="N9" s="5">
        <f t="shared" si="5"/>
        <v>1.0076285594703411</v>
      </c>
      <c r="O9" s="5">
        <f t="shared" si="6"/>
        <v>0.89436366503706033</v>
      </c>
      <c r="P9" s="2">
        <f t="shared" si="7"/>
        <v>1.1266429964242648</v>
      </c>
    </row>
    <row r="10" spans="1:16" x14ac:dyDescent="0.15">
      <c r="A10" s="10">
        <v>43234.250219907408</v>
      </c>
      <c r="B10">
        <v>91964.329899999997</v>
      </c>
      <c r="C10" s="5">
        <v>0</v>
      </c>
      <c r="D10" s="5">
        <v>0</v>
      </c>
      <c r="E10" s="5">
        <f t="shared" si="1"/>
        <v>91964.329899999997</v>
      </c>
      <c r="F10" s="5">
        <v>1.5049999999999999</v>
      </c>
      <c r="G10" s="5">
        <v>0.5</v>
      </c>
      <c r="H10" s="5">
        <v>0</v>
      </c>
      <c r="I10" s="5">
        <f t="shared" si="3"/>
        <v>1.0049999999999999</v>
      </c>
      <c r="J10" s="5">
        <v>0</v>
      </c>
      <c r="K10" s="5">
        <v>8652.92</v>
      </c>
      <c r="L10" s="5">
        <f t="shared" si="2"/>
        <v>100660.51449999999</v>
      </c>
      <c r="M10" s="5">
        <f t="shared" si="4"/>
        <v>11.633126678624093</v>
      </c>
      <c r="N10" s="5">
        <f t="shared" si="5"/>
        <v>1.0069072171651494</v>
      </c>
      <c r="O10" s="5">
        <f t="shared" si="6"/>
        <v>0.90973242916469532</v>
      </c>
      <c r="P10" s="2">
        <f t="shared" si="7"/>
        <v>1.106816889104062</v>
      </c>
    </row>
    <row r="11" spans="1:16" x14ac:dyDescent="0.15">
      <c r="A11" s="10">
        <v>43234.753703703704</v>
      </c>
      <c r="B11">
        <v>111944.3299</v>
      </c>
      <c r="C11" s="5">
        <v>0</v>
      </c>
      <c r="D11" s="5">
        <v>0</v>
      </c>
      <c r="E11" s="5">
        <f t="shared" si="1"/>
        <v>111944.3299</v>
      </c>
      <c r="F11" s="5">
        <v>1.5049999999999999</v>
      </c>
      <c r="G11" s="5">
        <v>1</v>
      </c>
      <c r="H11" s="5">
        <v>0</v>
      </c>
      <c r="I11" s="5">
        <f t="shared" si="3"/>
        <v>0.50499999999999989</v>
      </c>
      <c r="J11" s="5">
        <v>0</v>
      </c>
      <c r="K11" s="5">
        <v>8366.6200000000008</v>
      </c>
      <c r="L11" s="5">
        <f t="shared" si="2"/>
        <v>116169.473</v>
      </c>
      <c r="M11" s="5">
        <f t="shared" si="4"/>
        <v>13.884875015239126</v>
      </c>
      <c r="N11" s="5">
        <v>1.0099</v>
      </c>
      <c r="O11" s="5">
        <f t="shared" si="6"/>
        <v>0.8796320243915261</v>
      </c>
      <c r="P11" s="2">
        <f t="shared" si="7"/>
        <v>1.1480937164589762</v>
      </c>
    </row>
    <row r="12" spans="1:16" x14ac:dyDescent="0.15">
      <c r="A12" s="10">
        <v>43235.250555555554</v>
      </c>
      <c r="B12">
        <v>81036.414999999994</v>
      </c>
      <c r="C12" s="5">
        <v>0</v>
      </c>
      <c r="D12" s="5">
        <v>0</v>
      </c>
      <c r="E12" s="5">
        <f t="shared" si="1"/>
        <v>81036.414999999994</v>
      </c>
      <c r="F12" s="5">
        <v>4.5049999999999999</v>
      </c>
      <c r="G12" s="5">
        <v>0</v>
      </c>
      <c r="H12" s="5">
        <v>0</v>
      </c>
      <c r="I12" s="5">
        <f t="shared" si="3"/>
        <v>4.5049999999999999</v>
      </c>
      <c r="J12" s="5">
        <v>0</v>
      </c>
      <c r="K12" s="5">
        <v>8735.1200000000008</v>
      </c>
      <c r="L12" s="5">
        <f t="shared" si="2"/>
        <v>120388.1306</v>
      </c>
      <c r="M12" s="5">
        <f t="shared" si="4"/>
        <v>13.782080910164943</v>
      </c>
      <c r="N12">
        <v>1.0102</v>
      </c>
      <c r="O12" s="5">
        <f t="shared" si="6"/>
        <v>0.91837459916942654</v>
      </c>
      <c r="P12" s="2">
        <f t="shared" si="7"/>
        <v>1.0999868690985355</v>
      </c>
    </row>
    <row r="13" spans="1:16" x14ac:dyDescent="0.15">
      <c r="A13" s="10">
        <v>43236.250069444446</v>
      </c>
      <c r="B13">
        <v>81036.414999999994</v>
      </c>
      <c r="C13" s="5">
        <v>0</v>
      </c>
      <c r="D13" s="5">
        <v>0</v>
      </c>
      <c r="E13" s="5">
        <f t="shared" si="1"/>
        <v>81036.414999999994</v>
      </c>
      <c r="F13" s="5">
        <v>4.5049999999999999</v>
      </c>
      <c r="G13" s="5">
        <v>0</v>
      </c>
      <c r="H13" s="5">
        <v>0</v>
      </c>
      <c r="I13" s="5">
        <f t="shared" si="3"/>
        <v>4.5049999999999999</v>
      </c>
      <c r="J13" s="5">
        <v>0</v>
      </c>
      <c r="K13" s="5">
        <v>8699.56</v>
      </c>
      <c r="L13" s="5">
        <f t="shared" si="2"/>
        <v>120227.93279999998</v>
      </c>
      <c r="M13" s="5">
        <f t="shared" si="4"/>
        <v>13.820001563297453</v>
      </c>
      <c r="N13">
        <v>1.0087999999999999</v>
      </c>
      <c r="O13" s="5">
        <f t="shared" si="6"/>
        <v>0.91463596698733107</v>
      </c>
      <c r="P13" s="2">
        <f t="shared" si="7"/>
        <v>1.1029524711594609</v>
      </c>
    </row>
    <row r="14" spans="1:16" x14ac:dyDescent="0.15">
      <c r="A14" s="10">
        <v>43236.750115740739</v>
      </c>
      <c r="B14">
        <v>183006.11689999999</v>
      </c>
      <c r="C14" s="5">
        <v>0</v>
      </c>
      <c r="D14" s="5">
        <v>0</v>
      </c>
      <c r="E14" s="5">
        <f t="shared" si="1"/>
        <v>183006.11689999999</v>
      </c>
      <c r="F14" s="5">
        <v>5.0000000000000001E-3</v>
      </c>
      <c r="G14" s="5">
        <v>7.5</v>
      </c>
      <c r="H14" s="5">
        <v>0</v>
      </c>
      <c r="I14" s="5">
        <f t="shared" si="3"/>
        <v>-7.4950000000000001</v>
      </c>
      <c r="J14" s="5">
        <v>0</v>
      </c>
      <c r="K14" s="5">
        <v>8223.7099999999991</v>
      </c>
      <c r="L14" s="5">
        <f t="shared" si="2"/>
        <v>121369.41045</v>
      </c>
      <c r="M14" s="5">
        <f t="shared" si="4"/>
        <v>14.758474028145448</v>
      </c>
      <c r="N14" s="5">
        <v>1.0184</v>
      </c>
      <c r="O14" s="5">
        <f t="shared" si="6"/>
        <v>0.86460705461809384</v>
      </c>
      <c r="P14" s="2">
        <f t="shared" si="7"/>
        <v>1.1778761167404981</v>
      </c>
    </row>
    <row r="15" spans="1:16" x14ac:dyDescent="0.15">
      <c r="A15" s="10">
        <v>43237.349606481483</v>
      </c>
      <c r="B15">
        <v>183006.11689999999</v>
      </c>
      <c r="C15" s="5">
        <v>0</v>
      </c>
      <c r="D15" s="5">
        <v>0</v>
      </c>
      <c r="E15" s="5">
        <f t="shared" si="1"/>
        <v>183006.11689999999</v>
      </c>
      <c r="F15" s="5">
        <v>5.0000000000000001E-3</v>
      </c>
      <c r="G15" s="5">
        <v>7.5</v>
      </c>
      <c r="H15" s="5">
        <v>0</v>
      </c>
      <c r="I15" s="5">
        <f t="shared" si="3"/>
        <v>-7.4950000000000001</v>
      </c>
      <c r="J15" s="5">
        <v>0</v>
      </c>
      <c r="K15" s="5">
        <v>8351.36</v>
      </c>
      <c r="L15" s="5">
        <f t="shared" si="2"/>
        <v>120412.67369999998</v>
      </c>
      <c r="M15" s="5">
        <f t="shared" si="4"/>
        <v>14.418331110142537</v>
      </c>
      <c r="N15" s="5">
        <v>1.0104</v>
      </c>
      <c r="O15" s="5">
        <f t="shared" si="6"/>
        <v>0.87802765073857969</v>
      </c>
      <c r="P15" s="2">
        <f t="shared" si="7"/>
        <v>1.1507610257490994</v>
      </c>
    </row>
    <row r="16" spans="1:16" x14ac:dyDescent="0.15">
      <c r="A16" s="10">
        <v>43237.750277777777</v>
      </c>
      <c r="B16">
        <v>170391.74969999999</v>
      </c>
      <c r="C16" s="5">
        <v>0</v>
      </c>
      <c r="D16" s="5">
        <v>0</v>
      </c>
      <c r="E16" s="5">
        <f t="shared" si="1"/>
        <v>170391.74969999999</v>
      </c>
      <c r="F16" s="5">
        <v>1.5049999999999999</v>
      </c>
      <c r="G16" s="5">
        <v>7.5</v>
      </c>
      <c r="H16" s="5">
        <v>0</v>
      </c>
      <c r="I16" s="5">
        <f t="shared" si="3"/>
        <v>-5.9950000000000001</v>
      </c>
      <c r="J16" s="5">
        <v>0</v>
      </c>
      <c r="K16" s="5">
        <v>8278.93</v>
      </c>
      <c r="L16" s="5">
        <f t="shared" si="2"/>
        <v>120759.56434999999</v>
      </c>
      <c r="M16" s="5">
        <f t="shared" si="4"/>
        <v>14.586373402118387</v>
      </c>
      <c r="N16" s="5">
        <v>1.0133000000000001</v>
      </c>
      <c r="O16" s="5">
        <f t="shared" si="6"/>
        <v>0.87041265836093151</v>
      </c>
      <c r="P16" s="2">
        <f t="shared" si="7"/>
        <v>1.1641604591414592</v>
      </c>
    </row>
    <row r="17" spans="1:16" x14ac:dyDescent="0.15">
      <c r="A17" s="10">
        <v>43238.250219907408</v>
      </c>
      <c r="B17">
        <v>157961.66630000001</v>
      </c>
      <c r="C17" s="5">
        <v>0</v>
      </c>
      <c r="D17" s="5">
        <v>0</v>
      </c>
      <c r="E17" s="5">
        <f t="shared" si="1"/>
        <v>157961.66630000001</v>
      </c>
      <c r="F17" s="5">
        <v>5.0000000000000001E-3</v>
      </c>
      <c r="G17" s="5">
        <v>4.5</v>
      </c>
      <c r="H17" s="5">
        <v>0</v>
      </c>
      <c r="I17" s="5">
        <f t="shared" si="3"/>
        <v>-4.4950000000000001</v>
      </c>
      <c r="J17" s="5">
        <v>0</v>
      </c>
      <c r="K17" s="5">
        <v>8146.25</v>
      </c>
      <c r="L17" s="5">
        <f t="shared" si="2"/>
        <v>121344.27255000001</v>
      </c>
      <c r="M17" s="5">
        <f t="shared" si="4"/>
        <v>14.895721657204236</v>
      </c>
      <c r="N17" s="5">
        <v>1.0182</v>
      </c>
      <c r="O17" s="5">
        <f t="shared" si="6"/>
        <v>0.85646322872312464</v>
      </c>
      <c r="P17" s="2">
        <f t="shared" si="7"/>
        <v>1.1888426331133957</v>
      </c>
    </row>
    <row r="18" spans="1:16" x14ac:dyDescent="0.15">
      <c r="A18" s="10">
        <v>43238.750162037039</v>
      </c>
      <c r="B18">
        <v>158033.94500000001</v>
      </c>
      <c r="C18" s="5">
        <v>0</v>
      </c>
      <c r="D18" s="5">
        <v>0</v>
      </c>
      <c r="E18" s="5">
        <f t="shared" si="1"/>
        <v>158033.94500000001</v>
      </c>
      <c r="F18" s="5">
        <v>5.0000000000000001E-3</v>
      </c>
      <c r="G18" s="5">
        <v>4.5</v>
      </c>
      <c r="H18" s="5">
        <v>0</v>
      </c>
      <c r="I18" s="5">
        <f t="shared" si="3"/>
        <v>-4.4950000000000001</v>
      </c>
      <c r="J18" s="5">
        <v>0</v>
      </c>
      <c r="K18" s="5">
        <v>8114.73</v>
      </c>
      <c r="L18" s="5">
        <f t="shared" si="2"/>
        <v>121558.23365000001</v>
      </c>
      <c r="M18" s="5">
        <f t="shared" si="4"/>
        <v>14.979948026613334</v>
      </c>
      <c r="N18" s="5">
        <v>1.02</v>
      </c>
      <c r="O18" s="5">
        <f t="shared" si="6"/>
        <v>0.85314934552909627</v>
      </c>
      <c r="P18" s="2">
        <f t="shared" si="7"/>
        <v>1.1955702777541581</v>
      </c>
    </row>
    <row r="19" spans="1:16" ht="14.25" x14ac:dyDescent="0.15">
      <c r="A19" s="10">
        <v>43239.250127314815</v>
      </c>
      <c r="B19" s="11">
        <v>158023.3253</v>
      </c>
      <c r="C19" s="5">
        <v>0</v>
      </c>
      <c r="D19" s="5">
        <v>0</v>
      </c>
      <c r="E19" s="5">
        <f t="shared" si="1"/>
        <v>158023.3253</v>
      </c>
      <c r="F19" s="5">
        <v>2E-3</v>
      </c>
      <c r="G19" s="5">
        <v>4.5</v>
      </c>
      <c r="H19" s="5">
        <v>4.0000000000000002E-4</v>
      </c>
      <c r="I19" s="5">
        <f t="shared" si="3"/>
        <v>-4.4980000000000002</v>
      </c>
      <c r="J19" s="5">
        <v>0</v>
      </c>
      <c r="K19" s="5">
        <v>8228</v>
      </c>
      <c r="L19" s="5">
        <v>121010.5007</v>
      </c>
      <c r="M19" s="5">
        <f t="shared" si="4"/>
        <v>14.707158568303354</v>
      </c>
      <c r="N19">
        <v>1.0154000000000001</v>
      </c>
      <c r="O19" s="5">
        <f t="shared" si="6"/>
        <v>0.8650580875781948</v>
      </c>
      <c r="P19" s="2">
        <f t="shared" si="7"/>
        <v>1.1737940082644629</v>
      </c>
    </row>
    <row r="20" spans="1:16" ht="14.25" x14ac:dyDescent="0.15">
      <c r="A20" s="10">
        <v>43239.750092592592</v>
      </c>
      <c r="B20" s="11">
        <v>158023.3253</v>
      </c>
      <c r="C20" s="5">
        <v>0</v>
      </c>
      <c r="D20" s="5">
        <v>0</v>
      </c>
      <c r="E20" s="5">
        <f t="shared" si="1"/>
        <v>158023.3253</v>
      </c>
      <c r="F20" s="5">
        <v>2E-3</v>
      </c>
      <c r="G20" s="5">
        <v>4.5</v>
      </c>
      <c r="H20" s="5">
        <v>1.9E-3</v>
      </c>
      <c r="I20" s="5">
        <f t="shared" si="3"/>
        <v>-4.4980000000000002</v>
      </c>
      <c r="J20" s="5">
        <v>0</v>
      </c>
      <c r="K20" s="5">
        <v>8190.47</v>
      </c>
      <c r="L20" s="5">
        <v>121167.0399</v>
      </c>
      <c r="M20" s="5">
        <f t="shared" si="4"/>
        <v>14.793661401604547</v>
      </c>
      <c r="N20" s="5">
        <v>1.0166999999999999</v>
      </c>
      <c r="O20" s="5">
        <f t="shared" si="6"/>
        <v>0.86111233769647266</v>
      </c>
      <c r="P20" s="2">
        <f t="shared" si="7"/>
        <v>1.1806821891783987</v>
      </c>
    </row>
    <row r="21" spans="1:16" x14ac:dyDescent="0.15">
      <c r="A21" s="10">
        <v>43240.250034722223</v>
      </c>
      <c r="B21">
        <v>133005.65479999999</v>
      </c>
      <c r="C21" s="5">
        <v>0</v>
      </c>
      <c r="D21" s="5">
        <v>0</v>
      </c>
      <c r="E21" s="5">
        <f t="shared" si="1"/>
        <v>133005.65479999999</v>
      </c>
      <c r="F21" s="5">
        <v>2.996</v>
      </c>
      <c r="G21" s="5">
        <v>4.5</v>
      </c>
      <c r="H21" s="5">
        <v>4.8999999999999998E-3</v>
      </c>
      <c r="I21" s="5">
        <f t="shared" si="3"/>
        <v>-1.504</v>
      </c>
      <c r="J21" s="5">
        <v>0</v>
      </c>
      <c r="K21" s="5">
        <v>8195.7999999999993</v>
      </c>
      <c r="L21" s="5">
        <f>E21+I21*K21</f>
        <v>120679.17159999999</v>
      </c>
      <c r="M21" s="5">
        <f t="shared" si="4"/>
        <v>14.724513970570293</v>
      </c>
      <c r="N21" s="5">
        <v>1.0123</v>
      </c>
      <c r="O21" s="5">
        <f t="shared" si="6"/>
        <v>0.86167271198023443</v>
      </c>
      <c r="P21" s="2">
        <f t="shared" si="7"/>
        <v>1.174808005319798</v>
      </c>
    </row>
    <row r="22" spans="1:16" ht="14.25" x14ac:dyDescent="0.15">
      <c r="A22" s="10">
        <v>43240.750555555554</v>
      </c>
      <c r="B22" s="11">
        <v>145385.84479999999</v>
      </c>
      <c r="C22" s="5">
        <v>0</v>
      </c>
      <c r="D22" s="5">
        <v>0</v>
      </c>
      <c r="E22" s="5">
        <f t="shared" si="1"/>
        <v>145385.84479999999</v>
      </c>
      <c r="F22" s="11">
        <v>1.496</v>
      </c>
      <c r="G22" s="11">
        <v>4.5</v>
      </c>
      <c r="H22" s="11">
        <v>6.4000000000000003E-3</v>
      </c>
      <c r="I22" s="5">
        <f t="shared" ref="I22:I36" si="8">F22-G22</f>
        <v>-3.004</v>
      </c>
      <c r="J22" s="5">
        <v>0</v>
      </c>
      <c r="K22" s="11">
        <v>8350.09</v>
      </c>
      <c r="L22" s="5">
        <v>120248.7447</v>
      </c>
      <c r="M22" s="5">
        <f t="shared" si="4"/>
        <v>14.400892050265325</v>
      </c>
      <c r="N22" s="5">
        <v>1.0089999999999999</v>
      </c>
      <c r="O22" s="5">
        <f t="shared" si="6"/>
        <v>0.8778941281606476</v>
      </c>
      <c r="P22" s="2">
        <f t="shared" si="7"/>
        <v>1.1493413244647661</v>
      </c>
    </row>
    <row r="23" spans="1:16" ht="14.25" x14ac:dyDescent="0.15">
      <c r="A23" s="10">
        <v>43241.250509259262</v>
      </c>
      <c r="B23" s="11">
        <v>56617.216399999998</v>
      </c>
      <c r="C23" s="5">
        <v>0</v>
      </c>
      <c r="D23" s="5">
        <v>0</v>
      </c>
      <c r="E23" s="5">
        <f t="shared" si="1"/>
        <v>56617.216399999998</v>
      </c>
      <c r="F23" s="11">
        <v>4.6482999999999999</v>
      </c>
      <c r="G23" s="5">
        <v>0</v>
      </c>
      <c r="H23" s="5">
        <v>0</v>
      </c>
      <c r="I23" s="5">
        <f t="shared" si="8"/>
        <v>4.6482999999999999</v>
      </c>
      <c r="J23" s="5">
        <v>0</v>
      </c>
      <c r="K23" s="11">
        <v>8533.41</v>
      </c>
      <c r="L23" s="11">
        <v>120098.37880000001</v>
      </c>
      <c r="M23" s="5">
        <f t="shared" si="4"/>
        <v>14.073902320408841</v>
      </c>
      <c r="N23" s="11">
        <v>1.0077</v>
      </c>
      <c r="O23" s="5">
        <f t="shared" si="6"/>
        <v>0.89716763917363196</v>
      </c>
      <c r="P23" s="2">
        <f t="shared" si="7"/>
        <v>1.1232014575650298</v>
      </c>
    </row>
    <row r="24" spans="1:16" ht="14.25" x14ac:dyDescent="0.15">
      <c r="A24" s="10">
        <v>43241.750451388885</v>
      </c>
      <c r="B24" s="11">
        <v>56617.216399999998</v>
      </c>
      <c r="C24" s="5">
        <v>0</v>
      </c>
      <c r="D24" s="5">
        <v>0</v>
      </c>
      <c r="E24" s="5">
        <f t="shared" ref="E24:E27" si="9">B24-C24</f>
        <v>56617.216399999998</v>
      </c>
      <c r="F24" s="11">
        <v>5.9756</v>
      </c>
      <c r="G24" s="5">
        <v>0</v>
      </c>
      <c r="H24" s="5">
        <v>0</v>
      </c>
      <c r="I24" s="5">
        <f t="shared" si="8"/>
        <v>5.9756</v>
      </c>
      <c r="J24" s="5">
        <v>0</v>
      </c>
      <c r="K24" s="11">
        <v>8470.43</v>
      </c>
      <c r="L24" s="11">
        <v>119839.2444</v>
      </c>
      <c r="M24" s="5">
        <f t="shared" si="4"/>
        <v>14.147952866619521</v>
      </c>
      <c r="N24" s="11">
        <v>1.0056</v>
      </c>
      <c r="O24" s="5">
        <f t="shared" si="6"/>
        <v>0.89054618093886351</v>
      </c>
      <c r="P24" s="2">
        <f t="shared" si="7"/>
        <v>1.1291946689837469</v>
      </c>
    </row>
    <row r="25" spans="1:16" ht="14.25" x14ac:dyDescent="0.15">
      <c r="A25" s="10">
        <v>43242.250381944446</v>
      </c>
      <c r="B25" s="11">
        <v>81708.660199999998</v>
      </c>
      <c r="C25" s="5">
        <v>0</v>
      </c>
      <c r="D25" s="5">
        <v>0</v>
      </c>
      <c r="E25" s="5">
        <f t="shared" si="9"/>
        <v>81708.660199999998</v>
      </c>
      <c r="F25" s="11">
        <v>4.4725999999999999</v>
      </c>
      <c r="G25" s="5">
        <v>0</v>
      </c>
      <c r="H25" s="5">
        <v>0</v>
      </c>
      <c r="I25" s="5">
        <f t="shared" si="8"/>
        <v>4.4725999999999999</v>
      </c>
      <c r="J25" s="5">
        <v>0</v>
      </c>
      <c r="K25" s="11">
        <v>8379.69</v>
      </c>
      <c r="L25" s="11">
        <v>119187.5049</v>
      </c>
      <c r="M25" s="5">
        <f t="shared" si="4"/>
        <v>14.223378776541852</v>
      </c>
      <c r="N25" s="11">
        <v>1.0001</v>
      </c>
      <c r="O25" s="5">
        <f t="shared" si="6"/>
        <v>0.88100615044945596</v>
      </c>
      <c r="P25" s="2">
        <f t="shared" si="7"/>
        <v>1.1351793622437107</v>
      </c>
    </row>
    <row r="26" spans="1:16" ht="14.25" x14ac:dyDescent="0.15">
      <c r="A26" s="10">
        <v>43242.750335648147</v>
      </c>
      <c r="B26" s="11">
        <v>94111.744699999996</v>
      </c>
      <c r="C26" s="5">
        <v>0</v>
      </c>
      <c r="D26" s="5">
        <v>0</v>
      </c>
      <c r="E26" s="5">
        <f t="shared" si="9"/>
        <v>94111.744699999996</v>
      </c>
      <c r="F26" s="11">
        <v>2.9725999999999999</v>
      </c>
      <c r="G26" s="5">
        <v>0</v>
      </c>
      <c r="H26" s="5">
        <v>0</v>
      </c>
      <c r="I26" s="5">
        <f t="shared" si="8"/>
        <v>2.9725999999999999</v>
      </c>
      <c r="J26" s="5">
        <v>0</v>
      </c>
      <c r="K26" s="11">
        <v>8238.74</v>
      </c>
      <c r="L26" s="11">
        <v>118602.06909999999</v>
      </c>
      <c r="M26" s="5">
        <f t="shared" si="4"/>
        <v>14.395656265399806</v>
      </c>
      <c r="N26" s="11">
        <v>0.99519999999999997</v>
      </c>
      <c r="O26" s="5">
        <f t="shared" si="6"/>
        <v>0.86618724701676919</v>
      </c>
      <c r="P26" s="2">
        <f t="shared" si="7"/>
        <v>1.1489432607413268</v>
      </c>
    </row>
    <row r="27" spans="1:16" ht="14.25" x14ac:dyDescent="0.15">
      <c r="A27" s="10">
        <v>43243.250324074077</v>
      </c>
      <c r="B27" s="11">
        <v>126552.7984</v>
      </c>
      <c r="C27" s="5">
        <v>0</v>
      </c>
      <c r="D27" s="5">
        <v>0</v>
      </c>
      <c r="E27" s="5">
        <f t="shared" si="9"/>
        <v>126552.7984</v>
      </c>
      <c r="F27" s="11">
        <v>1.4725999999999999</v>
      </c>
      <c r="G27" s="5">
        <v>2.5</v>
      </c>
      <c r="H27" s="11">
        <v>2.5000000000000001E-3</v>
      </c>
      <c r="I27" s="5">
        <f t="shared" si="8"/>
        <v>-1.0274000000000001</v>
      </c>
      <c r="J27" s="5">
        <v>0</v>
      </c>
      <c r="K27" s="11">
        <v>8078.38</v>
      </c>
      <c r="L27" s="11">
        <v>118232.7237</v>
      </c>
      <c r="M27" s="5">
        <f t="shared" si="4"/>
        <v>14.635697218996878</v>
      </c>
      <c r="N27" s="11">
        <v>0.99209999999999998</v>
      </c>
      <c r="O27" s="5">
        <f t="shared" si="6"/>
        <v>0.84932765599537408</v>
      </c>
      <c r="P27" s="2">
        <f t="shared" si="7"/>
        <v>1.1681004297891409</v>
      </c>
    </row>
    <row r="28" spans="1:16" ht="14.25" x14ac:dyDescent="0.15">
      <c r="A28" s="10">
        <v>43243.750289351854</v>
      </c>
      <c r="B28" s="11">
        <v>150531.7144</v>
      </c>
      <c r="C28" s="5">
        <v>0</v>
      </c>
      <c r="D28" s="5">
        <v>0</v>
      </c>
      <c r="E28" s="5">
        <f t="shared" ref="E28:E36" si="10">B28-C28</f>
        <v>150531.7144</v>
      </c>
      <c r="F28" s="11">
        <v>1.4725999999999999</v>
      </c>
      <c r="G28" s="11">
        <v>5.5</v>
      </c>
      <c r="H28" s="11">
        <v>5.4999999999999997E-3</v>
      </c>
      <c r="I28" s="5">
        <f t="shared" si="8"/>
        <v>-4.0274000000000001</v>
      </c>
      <c r="J28" s="5">
        <v>0</v>
      </c>
      <c r="K28" s="11">
        <v>7836.11</v>
      </c>
      <c r="L28" s="11">
        <v>118929.3198</v>
      </c>
      <c r="M28" s="5">
        <f t="shared" si="4"/>
        <v>15.177086564634749</v>
      </c>
      <c r="N28" s="11">
        <v>0.99790000000000001</v>
      </c>
      <c r="O28" s="5">
        <f t="shared" si="6"/>
        <v>0.82385638437680697</v>
      </c>
      <c r="P28" s="2">
        <f t="shared" si="7"/>
        <v>1.2112547998943353</v>
      </c>
    </row>
    <row r="29" spans="1:16" ht="14.25" x14ac:dyDescent="0.15">
      <c r="A29" s="10">
        <v>43244.250219907408</v>
      </c>
      <c r="B29" s="11">
        <v>150531.7144</v>
      </c>
      <c r="C29" s="5">
        <v>0</v>
      </c>
      <c r="D29" s="5">
        <v>0</v>
      </c>
      <c r="E29" s="5">
        <f t="shared" si="10"/>
        <v>150531.7144</v>
      </c>
      <c r="F29" s="11">
        <v>1.4725999999999999</v>
      </c>
      <c r="G29" s="11">
        <v>5.5</v>
      </c>
      <c r="H29" s="11">
        <v>8.0000000000000002E-3</v>
      </c>
      <c r="I29" s="5">
        <f t="shared" si="8"/>
        <v>-4.0274000000000001</v>
      </c>
      <c r="J29" s="5">
        <v>0</v>
      </c>
      <c r="K29" s="11">
        <v>7643.32</v>
      </c>
      <c r="L29" s="11">
        <v>119687.7179</v>
      </c>
      <c r="M29" s="5">
        <f t="shared" si="4"/>
        <v>15.659126910818859</v>
      </c>
      <c r="N29" s="11">
        <v>1.0043</v>
      </c>
      <c r="O29" s="5">
        <f t="shared" si="6"/>
        <v>0.80358723650318031</v>
      </c>
      <c r="P29" s="2">
        <f t="shared" si="7"/>
        <v>1.2497709699449977</v>
      </c>
    </row>
    <row r="30" spans="1:16" ht="14.25" x14ac:dyDescent="0.15">
      <c r="A30" s="10">
        <v>43244.750150462962</v>
      </c>
      <c r="B30" s="11">
        <v>139166.6146</v>
      </c>
      <c r="C30" s="5">
        <v>0</v>
      </c>
      <c r="D30" s="5">
        <v>0</v>
      </c>
      <c r="E30" s="5">
        <f t="shared" si="10"/>
        <v>139166.6146</v>
      </c>
      <c r="F30" s="11">
        <f>0.0006+1.469</f>
        <v>1.4696</v>
      </c>
      <c r="G30" s="5">
        <v>4</v>
      </c>
      <c r="H30" s="11">
        <v>8.0000000000000002E-3</v>
      </c>
      <c r="I30" s="5">
        <f t="shared" si="8"/>
        <v>-2.5304000000000002</v>
      </c>
      <c r="J30" s="5">
        <v>0</v>
      </c>
      <c r="K30" s="11">
        <v>7374.19</v>
      </c>
      <c r="L30" s="11">
        <v>120447.7885</v>
      </c>
      <c r="M30" s="5">
        <f t="shared" si="4"/>
        <v>16.333697463721439</v>
      </c>
      <c r="N30" s="11">
        <v>1.0106999999999999</v>
      </c>
      <c r="O30" s="5">
        <f t="shared" si="6"/>
        <v>0.77529201492929611</v>
      </c>
      <c r="P30" s="2">
        <f t="shared" si="7"/>
        <v>1.303637830053199</v>
      </c>
    </row>
    <row r="31" spans="1:16" ht="14.25" x14ac:dyDescent="0.15">
      <c r="A31" s="10">
        <v>43245.250115740739</v>
      </c>
      <c r="B31" s="11">
        <v>150148.5772</v>
      </c>
      <c r="C31" s="5">
        <v>0</v>
      </c>
      <c r="D31" s="5">
        <v>0</v>
      </c>
      <c r="E31" s="5">
        <f t="shared" si="10"/>
        <v>150148.5772</v>
      </c>
      <c r="F31" s="11">
        <v>5.9999999999999995E-4</v>
      </c>
      <c r="G31" s="11">
        <v>4</v>
      </c>
      <c r="H31" s="11">
        <v>8.9999999999999993E-3</v>
      </c>
      <c r="I31" s="5">
        <f t="shared" si="8"/>
        <v>-3.9994000000000001</v>
      </c>
      <c r="J31" s="5">
        <v>0</v>
      </c>
      <c r="K31" s="11">
        <v>7507.33</v>
      </c>
      <c r="L31" s="11">
        <v>120056.0101</v>
      </c>
      <c r="M31" s="5">
        <f t="shared" si="4"/>
        <v>15.99183865635319</v>
      </c>
      <c r="N31" s="11">
        <v>1.0074000000000001</v>
      </c>
      <c r="O31" s="5">
        <f t="shared" si="6"/>
        <v>0.78928980707564522</v>
      </c>
      <c r="P31" s="2">
        <f t="shared" si="7"/>
        <v>1.2763372730384839</v>
      </c>
    </row>
    <row r="32" spans="1:16" ht="14.25" x14ac:dyDescent="0.15">
      <c r="A32" s="10">
        <v>43245.750057870369</v>
      </c>
      <c r="B32" s="11">
        <v>146334.9356</v>
      </c>
      <c r="C32" s="5">
        <v>0</v>
      </c>
      <c r="D32" s="5">
        <v>0</v>
      </c>
      <c r="E32" s="5">
        <f t="shared" si="10"/>
        <v>146334.9356</v>
      </c>
      <c r="F32" s="11">
        <v>1E-4</v>
      </c>
      <c r="G32" s="11">
        <v>3.5</v>
      </c>
      <c r="H32" s="11">
        <v>1.0500000000000001E-2</v>
      </c>
      <c r="I32" s="5">
        <f t="shared" si="8"/>
        <v>-3.4998999999999998</v>
      </c>
      <c r="J32" s="5">
        <v>0</v>
      </c>
      <c r="K32" s="11">
        <v>7407.1</v>
      </c>
      <c r="L32" s="5">
        <f>E32+I32*K32</f>
        <v>120410.82631</v>
      </c>
      <c r="M32" s="5">
        <f t="shared" si="4"/>
        <v>16.256136181501532</v>
      </c>
      <c r="N32" s="11">
        <v>1.0097</v>
      </c>
      <c r="O32" s="5">
        <f t="shared" si="6"/>
        <v>0.77875203700783269</v>
      </c>
      <c r="P32" s="2">
        <f t="shared" si="7"/>
        <v>1.2965616165570872</v>
      </c>
    </row>
    <row r="33" spans="1:16" ht="14.25" x14ac:dyDescent="0.15">
      <c r="A33" s="11" t="s">
        <v>43</v>
      </c>
      <c r="B33" s="11"/>
      <c r="C33" s="5"/>
      <c r="D33" s="5"/>
      <c r="E33" s="5"/>
      <c r="F33" s="11"/>
      <c r="G33" s="11"/>
      <c r="H33" s="11"/>
      <c r="I33" s="5"/>
      <c r="J33" s="5"/>
      <c r="K33" s="11">
        <v>7440.61</v>
      </c>
      <c r="L33" s="11">
        <v>120211.4843</v>
      </c>
      <c r="M33" s="5">
        <f t="shared" si="4"/>
        <v>16.156132938025245</v>
      </c>
      <c r="N33" s="11">
        <v>1.0086999999999999</v>
      </c>
      <c r="O33" s="5">
        <f t="shared" si="6"/>
        <v>0.7822751406192503</v>
      </c>
      <c r="P33" s="2">
        <f t="shared" si="7"/>
        <v>1.2894440173587918</v>
      </c>
    </row>
    <row r="34" spans="1:16" ht="14.25" x14ac:dyDescent="0.15">
      <c r="A34" s="10">
        <v>43246.750428240739</v>
      </c>
      <c r="B34" s="11"/>
      <c r="C34" s="5"/>
      <c r="D34" s="5"/>
      <c r="E34" s="5"/>
      <c r="F34" s="11"/>
      <c r="G34" s="11"/>
      <c r="H34" s="11"/>
      <c r="I34" s="5"/>
      <c r="J34" s="5"/>
      <c r="K34" s="11">
        <v>7544.56</v>
      </c>
      <c r="L34" s="5">
        <v>119713.8509</v>
      </c>
      <c r="M34" s="5">
        <f t="shared" si="4"/>
        <v>15.867572250734304</v>
      </c>
      <c r="N34" s="11">
        <v>1.0044999999999999</v>
      </c>
      <c r="O34" s="5">
        <f t="shared" si="6"/>
        <v>0.79320401619092684</v>
      </c>
      <c r="P34" s="2">
        <f t="shared" si="7"/>
        <v>1.2663828970808102</v>
      </c>
    </row>
    <row r="35" spans="1:16" ht="14.25" x14ac:dyDescent="0.15">
      <c r="A35" s="10">
        <v>43247.250358796293</v>
      </c>
      <c r="C35" s="5">
        <v>0</v>
      </c>
      <c r="D35" s="5">
        <v>0</v>
      </c>
      <c r="E35" s="5">
        <f t="shared" si="10"/>
        <v>0</v>
      </c>
      <c r="I35" s="5">
        <f t="shared" si="8"/>
        <v>0</v>
      </c>
      <c r="J35" s="5">
        <v>0</v>
      </c>
      <c r="K35" s="11">
        <v>7460.14</v>
      </c>
      <c r="L35" s="11">
        <v>119880.39</v>
      </c>
      <c r="M35" s="5">
        <f t="shared" si="4"/>
        <v>16.069455801097565</v>
      </c>
      <c r="N35" s="11">
        <v>1.0059</v>
      </c>
      <c r="O35" s="5">
        <f t="shared" si="6"/>
        <v>0.78432844451453509</v>
      </c>
      <c r="P35" s="2">
        <f t="shared" si="7"/>
        <v>1.2824984316648214</v>
      </c>
    </row>
    <row r="36" spans="1:16" ht="14.25" x14ac:dyDescent="0.15">
      <c r="A36" s="10">
        <v>43247.7503125</v>
      </c>
      <c r="C36" s="5">
        <v>0</v>
      </c>
      <c r="D36" s="5">
        <v>0</v>
      </c>
      <c r="E36" s="5">
        <f t="shared" si="10"/>
        <v>0</v>
      </c>
      <c r="I36" s="5">
        <f t="shared" si="8"/>
        <v>0</v>
      </c>
      <c r="J36" s="5">
        <v>0</v>
      </c>
      <c r="K36" s="11">
        <v>7318.12</v>
      </c>
      <c r="L36" s="11">
        <v>120144.95</v>
      </c>
      <c r="M36" s="5">
        <f t="shared" si="4"/>
        <v>16.417461041906936</v>
      </c>
      <c r="N36" s="11">
        <v>1.0081</v>
      </c>
      <c r="O36" s="5">
        <f t="shared" si="6"/>
        <v>0.76939704568154343</v>
      </c>
      <c r="P36" s="2">
        <f t="shared" si="7"/>
        <v>1.3102467778609805</v>
      </c>
    </row>
    <row r="37" spans="1:16" ht="14.25" x14ac:dyDescent="0.15">
      <c r="A37" s="10">
        <v>43248.250243055554</v>
      </c>
      <c r="C37" s="5">
        <v>0</v>
      </c>
      <c r="D37" s="5">
        <v>0</v>
      </c>
      <c r="J37" s="5">
        <v>0</v>
      </c>
      <c r="K37" s="11">
        <v>7331.51</v>
      </c>
      <c r="L37" s="11">
        <v>120114.23149999999</v>
      </c>
      <c r="M37" s="5">
        <f t="shared" si="4"/>
        <v>16.383286867234716</v>
      </c>
      <c r="N37" s="11">
        <v>1.0079</v>
      </c>
      <c r="O37" s="5">
        <f t="shared" si="6"/>
        <v>0.77080481522367661</v>
      </c>
      <c r="P37" s="2">
        <f t="shared" si="7"/>
        <v>1.3075943223155939</v>
      </c>
    </row>
    <row r="38" spans="1:16" ht="14.25" x14ac:dyDescent="0.15">
      <c r="A38" s="10">
        <v>43248.750185185185</v>
      </c>
      <c r="J38" s="5">
        <v>0</v>
      </c>
      <c r="K38" s="11">
        <v>7206.45</v>
      </c>
      <c r="L38" s="11">
        <v>120345.3495</v>
      </c>
      <c r="M38" s="5">
        <f t="shared" si="4"/>
        <v>16.699671752388486</v>
      </c>
      <c r="N38" s="11">
        <v>1.0098</v>
      </c>
      <c r="O38" s="5">
        <f t="shared" si="6"/>
        <v>0.7576565210534616</v>
      </c>
      <c r="P38" s="2">
        <f t="shared" si="7"/>
        <v>1.3327939137855671</v>
      </c>
    </row>
    <row r="39" spans="1:16" ht="14.25" x14ac:dyDescent="0.15">
      <c r="A39" s="10">
        <v>43249.250162037039</v>
      </c>
      <c r="K39" s="11">
        <v>7154.5</v>
      </c>
      <c r="L39" s="11">
        <v>120499.33620000001</v>
      </c>
      <c r="M39" s="5">
        <f t="shared" si="4"/>
        <v>16.842453868194845</v>
      </c>
      <c r="N39" s="11">
        <v>1.0111000000000001</v>
      </c>
      <c r="O39" s="5">
        <f t="shared" si="6"/>
        <v>0.75219471166482677</v>
      </c>
      <c r="P39" s="2">
        <f t="shared" si="7"/>
        <v>1.344199825284786</v>
      </c>
    </row>
    <row r="40" spans="1:16" ht="14.25" x14ac:dyDescent="0.15">
      <c r="A40" s="10">
        <v>43249.750104166669</v>
      </c>
      <c r="K40" s="11">
        <v>7133.97</v>
      </c>
      <c r="L40" s="11">
        <v>120529.7608</v>
      </c>
      <c r="M40" s="5">
        <f t="shared" si="4"/>
        <v>16.895187504292842</v>
      </c>
      <c r="N40" s="11">
        <v>1.0114000000000001</v>
      </c>
      <c r="O40" s="5">
        <f t="shared" si="6"/>
        <v>0.75003627188140676</v>
      </c>
      <c r="P40" s="2">
        <f t="shared" si="7"/>
        <v>1.3484681180324563</v>
      </c>
    </row>
    <row r="41" spans="1:16" ht="14.25" x14ac:dyDescent="0.15">
      <c r="A41" s="10">
        <v>43250.250393518516</v>
      </c>
      <c r="K41" s="11">
        <v>7496.21</v>
      </c>
      <c r="L41" s="11">
        <v>119899.34329999999</v>
      </c>
      <c r="M41" s="5">
        <f t="shared" si="4"/>
        <v>15.994661742400492</v>
      </c>
      <c r="N41" s="11">
        <v>1.0061</v>
      </c>
      <c r="O41" s="5">
        <f t="shared" si="6"/>
        <v>0.78812069599957946</v>
      </c>
      <c r="P41" s="2">
        <f t="shared" si="7"/>
        <v>1.2765811189921308</v>
      </c>
    </row>
    <row r="42" spans="1:16" ht="14.25" x14ac:dyDescent="0.15">
      <c r="A42" s="10">
        <v>43250.750277777777</v>
      </c>
      <c r="K42" s="11">
        <v>7495.53</v>
      </c>
      <c r="L42" s="11">
        <v>119877.5577</v>
      </c>
      <c r="M42" s="5">
        <f t="shared" si="4"/>
        <v>15.993206310961334</v>
      </c>
      <c r="N42" s="11">
        <v>1.0059</v>
      </c>
      <c r="O42" s="5">
        <f t="shared" si="6"/>
        <v>0.78804920359564734</v>
      </c>
      <c r="P42" s="2">
        <f t="shared" si="7"/>
        <v>1.2764431401115066</v>
      </c>
    </row>
    <row r="43" spans="1:16" ht="14.25" x14ac:dyDescent="0.15">
      <c r="A43" s="10">
        <v>43251.250150462962</v>
      </c>
      <c r="K43" s="11">
        <v>7343.8</v>
      </c>
      <c r="L43" s="11">
        <v>120052.8976</v>
      </c>
      <c r="M43" s="5">
        <f t="shared" si="4"/>
        <v>16.347517307116206</v>
      </c>
      <c r="N43" s="11">
        <v>1.0074000000000001</v>
      </c>
      <c r="O43" s="5">
        <f t="shared" si="6"/>
        <v>0.77209693528886092</v>
      </c>
      <c r="P43" s="2">
        <f t="shared" si="7"/>
        <v>1.3047584493041751</v>
      </c>
    </row>
    <row r="44" spans="1:16" ht="14.25" x14ac:dyDescent="0.15">
      <c r="A44" s="10">
        <v>43251.750011574077</v>
      </c>
      <c r="K44" s="11">
        <v>7532.87</v>
      </c>
      <c r="L44" s="11">
        <v>119480.42329999999</v>
      </c>
      <c r="M44" s="5">
        <f t="shared" si="4"/>
        <v>15.861208715934298</v>
      </c>
      <c r="N44" s="11">
        <v>1.0025999999999999</v>
      </c>
      <c r="O44" s="5">
        <f t="shared" si="6"/>
        <v>0.79197497765862379</v>
      </c>
      <c r="P44" s="2">
        <f t="shared" si="7"/>
        <v>1.2659490871341204</v>
      </c>
    </row>
    <row r="45" spans="1:16" ht="14.25" x14ac:dyDescent="0.15">
      <c r="A45" s="10">
        <v>43252.250474537039</v>
      </c>
      <c r="K45" s="11">
        <v>7547.64</v>
      </c>
      <c r="L45" s="11">
        <v>119431.78660000001</v>
      </c>
      <c r="M45" s="5">
        <f t="shared" si="4"/>
        <v>15.823725906376033</v>
      </c>
      <c r="N45" s="11">
        <v>1.0021</v>
      </c>
      <c r="O45" s="5">
        <f t="shared" si="6"/>
        <v>0.79352783472638388</v>
      </c>
      <c r="P45" s="2">
        <f t="shared" si="7"/>
        <v>1.2628416498402149</v>
      </c>
    </row>
    <row r="46" spans="1:16" ht="14.25" x14ac:dyDescent="0.15">
      <c r="A46" s="10">
        <v>43252.750335648147</v>
      </c>
      <c r="K46" s="11">
        <v>7525.39</v>
      </c>
      <c r="L46" s="11">
        <v>119476.80439999999</v>
      </c>
      <c r="M46" s="5">
        <f t="shared" si="4"/>
        <v>15.876493364463501</v>
      </c>
      <c r="N46" s="11">
        <v>1.0024999999999999</v>
      </c>
      <c r="O46" s="5">
        <f t="shared" si="6"/>
        <v>0.79118856121537096</v>
      </c>
      <c r="P46" s="2">
        <f t="shared" si="7"/>
        <v>1.2670810084261412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B1" workbookViewId="0">
      <selection activeCell="B2" sqref="A2:XFD5"/>
    </sheetView>
  </sheetViews>
  <sheetFormatPr defaultRowHeight="13.5" x14ac:dyDescent="0.15"/>
  <cols>
    <col min="1" max="1" width="9.125" bestFit="1" customWidth="1"/>
    <col min="2" max="2" width="19.5" customWidth="1"/>
    <col min="3" max="3" width="9" style="2"/>
    <col min="4" max="4" width="10.875" style="2" customWidth="1"/>
    <col min="5" max="5" width="11.625" bestFit="1" customWidth="1"/>
    <col min="6" max="6" width="9" style="2"/>
    <col min="7" max="7" width="13.875" style="5" customWidth="1"/>
    <col min="8" max="8" width="14.875" customWidth="1"/>
    <col min="9" max="9" width="13.375" customWidth="1"/>
    <col min="10" max="10" width="10.5" customWidth="1"/>
    <col min="11" max="11" width="12.625" customWidth="1"/>
    <col min="12" max="12" width="11.875" customWidth="1"/>
    <col min="13" max="13" width="9.125" bestFit="1" customWidth="1"/>
    <col min="14" max="14" width="12.75" bestFit="1" customWidth="1"/>
    <col min="15" max="15" width="9.125" bestFit="1" customWidth="1"/>
    <col min="17" max="17" width="9.125" bestFit="1" customWidth="1"/>
    <col min="19" max="19" width="12.75" bestFit="1" customWidth="1"/>
    <col min="21" max="21" width="9.125" bestFit="1" customWidth="1"/>
  </cols>
  <sheetData>
    <row r="1" spans="1:21" s="2" customFormat="1" x14ac:dyDescent="0.15"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5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0</v>
      </c>
      <c r="N1" s="2" t="s">
        <v>10</v>
      </c>
      <c r="O1" s="2" t="s">
        <v>11</v>
      </c>
      <c r="P1" s="2" t="s">
        <v>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 spans="1:21" x14ac:dyDescent="0.15">
      <c r="A2">
        <v>0</v>
      </c>
      <c r="B2" s="1">
        <v>43231.717499999999</v>
      </c>
      <c r="C2" s="2" t="s">
        <v>17</v>
      </c>
      <c r="D2" s="2">
        <v>3417614</v>
      </c>
      <c r="E2">
        <v>4315927751</v>
      </c>
      <c r="F2" s="2" t="s">
        <v>20</v>
      </c>
      <c r="G2" s="5" t="s">
        <v>19</v>
      </c>
      <c r="H2">
        <v>4379.1450000000004</v>
      </c>
      <c r="I2">
        <v>8.7582900000000006</v>
      </c>
      <c r="J2">
        <v>0.5</v>
      </c>
      <c r="K2">
        <v>8758.2900000000009</v>
      </c>
      <c r="L2" t="s">
        <v>18</v>
      </c>
      <c r="M2">
        <v>8758.2900000000009</v>
      </c>
      <c r="N2">
        <v>1526029987042</v>
      </c>
      <c r="O2">
        <v>0</v>
      </c>
      <c r="P2" t="s">
        <v>21</v>
      </c>
      <c r="Q2">
        <v>0</v>
      </c>
      <c r="S2">
        <v>1526029992345</v>
      </c>
      <c r="U2">
        <v>0.5</v>
      </c>
    </row>
    <row r="3" spans="1:21" x14ac:dyDescent="0.15">
      <c r="A3">
        <v>1</v>
      </c>
      <c r="B3" s="1">
        <v>43231.345324074071</v>
      </c>
      <c r="C3" s="2" t="s">
        <v>17</v>
      </c>
      <c r="D3" s="2">
        <v>3417614</v>
      </c>
      <c r="E3">
        <v>4299229176</v>
      </c>
      <c r="F3" s="2" t="s">
        <v>20</v>
      </c>
      <c r="G3" s="5" t="s">
        <v>19</v>
      </c>
      <c r="H3">
        <v>4451.42</v>
      </c>
      <c r="I3">
        <v>8.9028399999999994</v>
      </c>
      <c r="J3">
        <v>0.5</v>
      </c>
      <c r="K3">
        <v>8902.84</v>
      </c>
      <c r="L3" t="s">
        <v>18</v>
      </c>
      <c r="M3">
        <v>8902.84</v>
      </c>
      <c r="N3">
        <v>1525997764445</v>
      </c>
      <c r="O3">
        <v>0</v>
      </c>
      <c r="P3" t="s">
        <v>21</v>
      </c>
      <c r="Q3">
        <v>0</v>
      </c>
      <c r="S3">
        <v>1525997836651</v>
      </c>
      <c r="U3">
        <v>0.5</v>
      </c>
    </row>
    <row r="4" spans="1:21" x14ac:dyDescent="0.15">
      <c r="A4">
        <v>2</v>
      </c>
      <c r="B4" s="1">
        <v>43231.34784722222</v>
      </c>
      <c r="C4" s="2" t="s">
        <v>17</v>
      </c>
      <c r="D4" s="2">
        <v>3417614</v>
      </c>
      <c r="E4">
        <v>4298832449</v>
      </c>
      <c r="F4" s="2" t="s">
        <v>20</v>
      </c>
      <c r="G4" s="5" t="s">
        <v>19</v>
      </c>
      <c r="H4">
        <v>4465.0450000000001</v>
      </c>
      <c r="I4">
        <v>8.9300899999999999</v>
      </c>
      <c r="J4">
        <v>0.5</v>
      </c>
      <c r="K4">
        <v>8930.09</v>
      </c>
      <c r="L4" t="s">
        <v>18</v>
      </c>
      <c r="M4">
        <v>8930.09</v>
      </c>
      <c r="N4">
        <v>1525997163525</v>
      </c>
      <c r="O4">
        <v>0</v>
      </c>
      <c r="P4" t="s">
        <v>21</v>
      </c>
      <c r="Q4">
        <v>0</v>
      </c>
      <c r="S4">
        <v>1525998054378</v>
      </c>
      <c r="U4">
        <v>0.5</v>
      </c>
    </row>
    <row r="5" spans="1:21" x14ac:dyDescent="0.15">
      <c r="A5">
        <v>3</v>
      </c>
      <c r="B5" s="1">
        <v>43231.330636574072</v>
      </c>
      <c r="C5" s="2" t="s">
        <v>17</v>
      </c>
      <c r="D5" s="2">
        <v>3417614</v>
      </c>
      <c r="E5">
        <v>4298482307</v>
      </c>
      <c r="F5" s="2" t="s">
        <v>20</v>
      </c>
      <c r="G5" s="5" t="s">
        <v>19</v>
      </c>
      <c r="H5">
        <v>4508.88</v>
      </c>
      <c r="I5">
        <v>9.0177600000000009</v>
      </c>
      <c r="J5">
        <v>0.5</v>
      </c>
      <c r="K5">
        <v>9017.76</v>
      </c>
      <c r="L5" t="s">
        <v>18</v>
      </c>
      <c r="M5">
        <v>9009.6299999999992</v>
      </c>
      <c r="N5">
        <v>1525996566794</v>
      </c>
      <c r="O5">
        <v>0</v>
      </c>
      <c r="P5" t="s">
        <v>21</v>
      </c>
      <c r="Q5">
        <v>0</v>
      </c>
      <c r="S5">
        <v>1525996567235</v>
      </c>
      <c r="U5">
        <v>0.5</v>
      </c>
    </row>
    <row r="6" spans="1:21" x14ac:dyDescent="0.15">
      <c r="A6">
        <v>4</v>
      </c>
      <c r="B6" s="1">
        <v>43231.200069444443</v>
      </c>
      <c r="C6" s="2" t="s">
        <v>17</v>
      </c>
      <c r="D6" s="2">
        <v>3417614</v>
      </c>
      <c r="E6">
        <v>4292941336</v>
      </c>
      <c r="F6" s="2" t="s">
        <v>20</v>
      </c>
      <c r="G6" s="5" t="s">
        <v>19</v>
      </c>
      <c r="H6">
        <v>4537.96018</v>
      </c>
      <c r="I6">
        <v>9.0759203599999996</v>
      </c>
      <c r="J6">
        <v>0.5</v>
      </c>
      <c r="K6">
        <v>9075.9204000000009</v>
      </c>
      <c r="L6" t="s">
        <v>18</v>
      </c>
      <c r="M6">
        <v>9073.5400000000009</v>
      </c>
      <c r="N6">
        <v>1525985284836</v>
      </c>
      <c r="O6">
        <v>0</v>
      </c>
      <c r="P6" t="s">
        <v>21</v>
      </c>
      <c r="Q6">
        <v>0</v>
      </c>
      <c r="S6">
        <v>1525985286689</v>
      </c>
      <c r="U6">
        <v>0.5</v>
      </c>
    </row>
    <row r="7" spans="1:21" s="3" customFormat="1" x14ac:dyDescent="0.15">
      <c r="A7" s="3">
        <v>5</v>
      </c>
      <c r="B7" s="4">
        <v>43231.119490740741</v>
      </c>
      <c r="C7" s="7" t="s">
        <v>17</v>
      </c>
      <c r="D7" s="7">
        <v>3417614</v>
      </c>
      <c r="E7" s="3">
        <v>4289668636</v>
      </c>
      <c r="F7" s="7" t="s">
        <v>20</v>
      </c>
      <c r="G7" s="8" t="s">
        <v>22</v>
      </c>
      <c r="H7" s="3">
        <v>4570.6680900000001</v>
      </c>
      <c r="I7" s="3">
        <v>1.0020000000000001E-3</v>
      </c>
      <c r="J7" s="3">
        <v>0.501</v>
      </c>
      <c r="K7" s="3">
        <v>9123.09</v>
      </c>
      <c r="L7" s="3" t="s">
        <v>18</v>
      </c>
      <c r="M7" s="3">
        <v>9126.73</v>
      </c>
      <c r="N7" s="3">
        <v>1525978324104</v>
      </c>
      <c r="O7" s="3">
        <v>0</v>
      </c>
      <c r="P7" s="3" t="s">
        <v>21</v>
      </c>
      <c r="Q7" s="3">
        <v>0</v>
      </c>
      <c r="S7" s="3">
        <v>1525978324508</v>
      </c>
      <c r="U7" s="3">
        <v>0.501</v>
      </c>
    </row>
    <row r="8" spans="1:21" ht="14.25" customHeight="1" x14ac:dyDescent="0.15">
      <c r="A8">
        <v>6</v>
      </c>
      <c r="B8" s="1">
        <v>43231.053518518522</v>
      </c>
      <c r="C8" s="2" t="s">
        <v>17</v>
      </c>
      <c r="D8" s="2">
        <v>3417614</v>
      </c>
      <c r="E8">
        <v>4286636052</v>
      </c>
      <c r="F8" s="2" t="s">
        <v>20</v>
      </c>
      <c r="G8" s="5" t="s">
        <v>19</v>
      </c>
      <c r="H8">
        <v>4588.1128259999996</v>
      </c>
      <c r="I8">
        <v>9.1762256519999994</v>
      </c>
      <c r="J8">
        <v>0.5</v>
      </c>
      <c r="K8">
        <v>9176.2257000000009</v>
      </c>
      <c r="L8" t="s">
        <v>18</v>
      </c>
      <c r="M8">
        <v>9170.86</v>
      </c>
      <c r="N8">
        <v>1525972623528</v>
      </c>
      <c r="O8">
        <v>0</v>
      </c>
      <c r="P8" t="s">
        <v>21</v>
      </c>
      <c r="Q8">
        <v>0</v>
      </c>
      <c r="S8">
        <v>1525972624266</v>
      </c>
      <c r="U8">
        <v>0.5</v>
      </c>
    </row>
    <row r="9" spans="1:21" s="3" customFormat="1" x14ac:dyDescent="0.15">
      <c r="A9" s="3">
        <v>7</v>
      </c>
      <c r="B9" s="4">
        <v>43230.80773148148</v>
      </c>
      <c r="C9" s="7" t="s">
        <v>17</v>
      </c>
      <c r="D9" s="7">
        <v>3417614</v>
      </c>
      <c r="E9" s="3">
        <v>4276806168</v>
      </c>
      <c r="F9" s="7" t="s">
        <v>20</v>
      </c>
      <c r="G9" s="8" t="s">
        <v>22</v>
      </c>
      <c r="H9" s="3">
        <v>4676.7869637452804</v>
      </c>
      <c r="I9" s="3">
        <v>1E-3</v>
      </c>
      <c r="J9" s="3">
        <v>0.5</v>
      </c>
      <c r="K9" s="3">
        <v>9353.5738999999994</v>
      </c>
      <c r="L9" s="3" t="s">
        <v>18</v>
      </c>
      <c r="M9" s="3">
        <v>9354.94</v>
      </c>
      <c r="N9" s="3">
        <v>1525951388027</v>
      </c>
      <c r="O9" s="3">
        <v>0</v>
      </c>
      <c r="P9" s="3" t="s">
        <v>21</v>
      </c>
      <c r="Q9" s="3">
        <v>0</v>
      </c>
      <c r="S9" s="3">
        <v>1525951388403</v>
      </c>
      <c r="U9" s="3">
        <v>0.5</v>
      </c>
    </row>
    <row r="10" spans="1:21" s="3" customFormat="1" x14ac:dyDescent="0.15">
      <c r="A10" s="3">
        <v>8</v>
      </c>
      <c r="B10" s="4">
        <v>43230.666192129633</v>
      </c>
      <c r="C10" s="7" t="s">
        <v>17</v>
      </c>
      <c r="D10" s="7">
        <v>3417614</v>
      </c>
      <c r="E10" s="3">
        <v>4271495163</v>
      </c>
      <c r="F10" s="7" t="s">
        <v>20</v>
      </c>
      <c r="G10" s="8" t="s">
        <v>22</v>
      </c>
      <c r="H10" s="3">
        <v>4677.5</v>
      </c>
      <c r="I10" s="3">
        <v>1E-3</v>
      </c>
      <c r="J10" s="3">
        <v>0.5</v>
      </c>
      <c r="K10" s="3">
        <v>9355</v>
      </c>
      <c r="L10" s="3" t="s">
        <v>26</v>
      </c>
      <c r="M10" s="3">
        <v>9355.99</v>
      </c>
      <c r="N10" s="3">
        <v>1525939157621</v>
      </c>
      <c r="O10" s="3">
        <v>0</v>
      </c>
      <c r="P10" s="3" t="s">
        <v>21</v>
      </c>
      <c r="Q10" s="3">
        <v>0</v>
      </c>
      <c r="S10" s="3">
        <v>1525939159429</v>
      </c>
      <c r="U10" s="3">
        <v>0.5</v>
      </c>
    </row>
    <row r="11" spans="1:21" s="3" customFormat="1" x14ac:dyDescent="0.15">
      <c r="A11" s="3">
        <v>9</v>
      </c>
      <c r="B11" s="4">
        <v>43230.427453703705</v>
      </c>
      <c r="C11" s="7" t="s">
        <v>17</v>
      </c>
      <c r="D11" s="7">
        <v>3417614</v>
      </c>
      <c r="E11" s="3">
        <v>4262406576</v>
      </c>
      <c r="F11" s="7" t="s">
        <v>20</v>
      </c>
      <c r="G11" s="8" t="s">
        <v>22</v>
      </c>
      <c r="H11" s="3">
        <v>4670.5719760000002</v>
      </c>
      <c r="I11" s="3">
        <v>1.0039999999999999E-3</v>
      </c>
      <c r="J11" s="3">
        <v>0.502</v>
      </c>
      <c r="K11" s="3">
        <v>9303.9282000000003</v>
      </c>
      <c r="L11" s="3" t="s">
        <v>18</v>
      </c>
      <c r="M11" s="3">
        <v>9330</v>
      </c>
      <c r="N11" s="3">
        <v>1525918532119</v>
      </c>
      <c r="O11" s="3">
        <v>0</v>
      </c>
      <c r="P11" s="3" t="s">
        <v>21</v>
      </c>
      <c r="Q11" s="3">
        <v>0</v>
      </c>
      <c r="S11" s="3">
        <v>1525918532719</v>
      </c>
      <c r="U11" s="3">
        <v>0.502</v>
      </c>
    </row>
    <row r="12" spans="1:21" x14ac:dyDescent="0.15">
      <c r="A12">
        <v>10</v>
      </c>
      <c r="B12" s="1">
        <v>43227.914965277778</v>
      </c>
      <c r="C12" s="2" t="s">
        <v>17</v>
      </c>
      <c r="D12" s="2">
        <v>3417614</v>
      </c>
      <c r="E12">
        <v>4162923860</v>
      </c>
      <c r="F12" s="2" t="s">
        <v>20</v>
      </c>
      <c r="G12" s="5" t="s">
        <v>19</v>
      </c>
      <c r="H12">
        <v>13934.441113999999</v>
      </c>
      <c r="I12">
        <v>27.868882228</v>
      </c>
      <c r="J12">
        <v>1.5</v>
      </c>
      <c r="K12">
        <v>9289.6273999999994</v>
      </c>
      <c r="L12" t="s">
        <v>26</v>
      </c>
      <c r="M12">
        <v>9289.39</v>
      </c>
      <c r="N12">
        <v>1525701440564</v>
      </c>
      <c r="O12">
        <v>0</v>
      </c>
      <c r="P12" t="s">
        <v>21</v>
      </c>
      <c r="Q12">
        <v>0</v>
      </c>
      <c r="S12">
        <v>1525701453350</v>
      </c>
      <c r="U12">
        <v>1.5</v>
      </c>
    </row>
    <row r="14" spans="1:21" x14ac:dyDescent="0.15">
      <c r="J14">
        <f>J12*K12</f>
        <v>13934.4411</v>
      </c>
    </row>
    <row r="16" spans="1:21" x14ac:dyDescent="0.15">
      <c r="J16">
        <f>J9*K9+J10*K10+J11*K11</f>
        <v>14024.858906400001</v>
      </c>
    </row>
    <row r="17" spans="9:9" x14ac:dyDescent="0.15">
      <c r="I17">
        <f>I9*K9+I10*K10 + I11*K11</f>
        <v>28.049717812799997</v>
      </c>
    </row>
    <row r="18" spans="9:9" x14ac:dyDescent="0.15">
      <c r="I18">
        <f>SUM(I2:I6)</f>
        <v>44.68490036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持仓</vt:lpstr>
      <vt:lpstr>交易记录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2018-05-11T12:14:12Z</dcterms:created>
  <dcterms:modified xsi:type="dcterms:W3CDTF">2018-06-01T12:44:32Z</dcterms:modified>
</cp:coreProperties>
</file>