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tabRatio="834" activeTab="5"/>
  </bookViews>
  <sheets>
    <sheet name="План" sheetId="1" r:id="rId1"/>
    <sheet name="Зведене навантаження" sheetId="3" r:id="rId2"/>
    <sheet name="Барський " sheetId="4" r:id="rId3"/>
    <sheet name="Кравець Назар" sheetId="7" r:id="rId4"/>
    <sheet name="Кравець Ольга" sheetId="36" r:id="rId5"/>
    <sheet name="Штатний розпис" sheetId="43" r:id="rId6"/>
  </sheets>
  <definedNames>
    <definedName name="Google_Sheet_Link_1003328205" hidden="1">Гошко</definedName>
    <definedName name="Google_Sheet_Link_1179798525" hidden="1">Пасічник</definedName>
    <definedName name="Google_Sheet_Link_121071658" hidden="1">Рикалюк</definedName>
    <definedName name="Google_Sheet_Link_1356913277" hidden="1">Тополюк</definedName>
    <definedName name="Google_Sheet_Link_1404022424" hidden="1">Клакович</definedName>
    <definedName name="Google_Sheet_Link_149833957" hidden="1">Музичук</definedName>
    <definedName name="Google_Sheet_Link_1686874491" hidden="1">Кущак</definedName>
    <definedName name="Google_Sheet_Link_1689581774" hidden="1">Жировецький</definedName>
    <definedName name="Google_Sheet_Link_1889096949" hidden="1">Оксана</definedName>
    <definedName name="Google_Sheet_Link_1951126902" hidden="1">Заболоцький</definedName>
    <definedName name="Google_Sheet_Link_2049337556" hidden="1">Ярошко</definedName>
    <definedName name="Google_Sheet_Link_2055336824" hidden="1">Глова</definedName>
    <definedName name="Google_Sheet_Link_2101988279" hidden="1">Соляр</definedName>
    <definedName name="Google_Sheet_Link_349687353" hidden="1">Сибіль</definedName>
    <definedName name="Google_Sheet_Link_379345982" hidden="1">Літинський</definedName>
    <definedName name="Google_Sheet_Link_410933186" hidden="1">Селіверстов</definedName>
    <definedName name="Google_Sheet_Link_585130225" hidden="1">Костів</definedName>
    <definedName name="Google_Sheet_Link_629246143" hidden="1">Кулешник</definedName>
    <definedName name="Google_Sheet_Link_741063261" hidden="1">Черняхівський</definedName>
    <definedName name="Google_Sheet_Link_747898201" hidden="1">Малець</definedName>
    <definedName name="Google_Sheet_Link_885787613" hidden="1">Галамага</definedName>
    <definedName name="Google_Sheet_Link_94166344" hidden="1">Нобіс</definedName>
    <definedName name="Галамага">#REF!</definedName>
    <definedName name="Глова">'Кравець Ольга'!$A$2</definedName>
    <definedName name="Гошко">#REF!</definedName>
    <definedName name="Жировецький">#REF!</definedName>
    <definedName name="Заболоцький">'Кравець Назар'!$A$2</definedName>
    <definedName name="Зведене">'Зведене навантаження'!$A$2</definedName>
    <definedName name="Іванов">#REF!</definedName>
    <definedName name="Івасько">#REF!</definedName>
    <definedName name="Клакович">#REF!</definedName>
    <definedName name="Корольчук">#REF!</definedName>
    <definedName name="Костів">#REF!</definedName>
    <definedName name="Кулешник">#REF!</definedName>
    <definedName name="Кущак">#REF!</definedName>
    <definedName name="Літинський">#REF!</definedName>
    <definedName name="Малець">#REF!</definedName>
    <definedName name="Музичук">#REF!</definedName>
    <definedName name="Нобіс">#REF!</definedName>
    <definedName name="Оксана">#REF!</definedName>
    <definedName name="Пасічник">#REF!</definedName>
    <definedName name="Рикалюк">#REF!</definedName>
    <definedName name="Селіверстов">#REF!</definedName>
    <definedName name="Сибіль">#REF!</definedName>
    <definedName name="Соляр">#REF!</definedName>
    <definedName name="Тополюк">#REF!</definedName>
    <definedName name="Черняхівський">#REF!</definedName>
    <definedName name="Ярошко">'Барський '!$A$2</definedName>
    <definedName name="Яци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<sst xmlns="http://schemas.openxmlformats.org/spreadsheetml/2006/main" count="1198" uniqueCount="215">
  <si>
    <t>Предмет</t>
  </si>
  <si>
    <t>спец.</t>
  </si>
  <si>
    <t>ф-т</t>
  </si>
  <si>
    <t>курс</t>
  </si>
  <si>
    <t>сем.</t>
  </si>
  <si>
    <t>груп</t>
  </si>
  <si>
    <t>студ</t>
  </si>
  <si>
    <t>лекції</t>
  </si>
  <si>
    <t>практ.</t>
  </si>
  <si>
    <t>лабор.</t>
  </si>
  <si>
    <t>іспити</t>
  </si>
  <si>
    <t>заліки</t>
  </si>
  <si>
    <t>курс.роб.</t>
  </si>
  <si>
    <t>дипл.</t>
  </si>
  <si>
    <t>пр-ки</t>
  </si>
  <si>
    <t>конс.</t>
  </si>
  <si>
    <t>інше</t>
  </si>
  <si>
    <t>ВСЬОГО</t>
  </si>
  <si>
    <t xml:space="preserve">Вступ до програмування </t>
  </si>
  <si>
    <t xml:space="preserve">113М </t>
  </si>
  <si>
    <t>МТХ</t>
  </si>
  <si>
    <t xml:space="preserve"> </t>
  </si>
  <si>
    <t xml:space="preserve">Основи програмування </t>
  </si>
  <si>
    <t>Об'єктно-орiєнтоване програмування</t>
  </si>
  <si>
    <t xml:space="preserve">Програмне забезпечення </t>
  </si>
  <si>
    <t>БД та ІС</t>
  </si>
  <si>
    <t>Iнформатика i програмування</t>
  </si>
  <si>
    <t>МТС</t>
  </si>
  <si>
    <t>111КАКТ</t>
  </si>
  <si>
    <t>111МЕЕ</t>
  </si>
  <si>
    <t>Програмування</t>
  </si>
  <si>
    <t>014</t>
  </si>
  <si>
    <t>ПМО</t>
  </si>
  <si>
    <t>Архiтектура обчислювальних систем та схемотехніка комп'ютерів</t>
  </si>
  <si>
    <t xml:space="preserve">Алгоритми і структури даних </t>
  </si>
  <si>
    <t xml:space="preserve">Навчальна (обчислювальна) практика </t>
  </si>
  <si>
    <t xml:space="preserve">Вступ до програм.  </t>
  </si>
  <si>
    <t>ПМП</t>
  </si>
  <si>
    <t xml:space="preserve">Програмування  </t>
  </si>
  <si>
    <t>122-1</t>
  </si>
  <si>
    <t>ПМІ</t>
  </si>
  <si>
    <t>122-2</t>
  </si>
  <si>
    <t>ПМА</t>
  </si>
  <si>
    <t>Інформаційна безпека підприємства</t>
  </si>
  <si>
    <t>002</t>
  </si>
  <si>
    <t>*</t>
  </si>
  <si>
    <t xml:space="preserve">Теорiя алгоритмiв  </t>
  </si>
  <si>
    <t>Паралельнi та розподiленi обчислення</t>
  </si>
  <si>
    <t>Теорiя iнформацiї та кодування</t>
  </si>
  <si>
    <t xml:space="preserve">БД та ІС </t>
  </si>
  <si>
    <t>Програмне забезпечення</t>
  </si>
  <si>
    <t xml:space="preserve">Чисельнi методи  </t>
  </si>
  <si>
    <t>Теорiя алгоритмiв</t>
  </si>
  <si>
    <t xml:space="preserve">Архiтектура комп'ютерних систем  </t>
  </si>
  <si>
    <t>Програмування (.net, python)</t>
  </si>
  <si>
    <t>ПМК</t>
  </si>
  <si>
    <t xml:space="preserve">Курсова робота  </t>
  </si>
  <si>
    <t xml:space="preserve">Математичні основи криптологiї </t>
  </si>
  <si>
    <t xml:space="preserve">Програмна iнженерiя </t>
  </si>
  <si>
    <t>Комп'ютерні інформаційні мережi</t>
  </si>
  <si>
    <t>Методика викладання інформатики</t>
  </si>
  <si>
    <t>Програмування пiд Unix-подібними системами</t>
  </si>
  <si>
    <t>Прикладне програмування NodeJS</t>
  </si>
  <si>
    <t>Програмне забезпечення IІ</t>
  </si>
  <si>
    <t>Архiтектура комп'ютерних систем та мереж</t>
  </si>
  <si>
    <t>Прикладне програмування на NodeJS</t>
  </si>
  <si>
    <t xml:space="preserve">Комп'ютерні мережi  </t>
  </si>
  <si>
    <t>Iнформацiйнi технологiї в освіті</t>
  </si>
  <si>
    <t>Операцiйнi системи та системне програмування</t>
  </si>
  <si>
    <t>Логiчне програмування</t>
  </si>
  <si>
    <t>Прикладне програмування мовою Python</t>
  </si>
  <si>
    <t xml:space="preserve">Робота в ДЕКу  </t>
  </si>
  <si>
    <t xml:space="preserve">4-тижнева педпрактика </t>
  </si>
  <si>
    <t xml:space="preserve">Дипломна робота  </t>
  </si>
  <si>
    <t>Операцiйнi системи та системне прогр.</t>
  </si>
  <si>
    <t>Логiчне та функціональне програмування</t>
  </si>
  <si>
    <t>Об'єктно-орієнтована система Pharo</t>
  </si>
  <si>
    <t>Виробнича iндивiд. практика</t>
  </si>
  <si>
    <t>Системне програмування</t>
  </si>
  <si>
    <t>Об'єктно-орієнтований аналiз i проектування ПЗ</t>
  </si>
  <si>
    <t>1М</t>
  </si>
  <si>
    <t>Алгоритмiчнi моделi iнформатики</t>
  </si>
  <si>
    <t>Моделі статистичного навчання</t>
  </si>
  <si>
    <t>Курсова робота</t>
  </si>
  <si>
    <t>Методика викладання фахових дисциплін</t>
  </si>
  <si>
    <t>Ергономiка програмного забезпечення</t>
  </si>
  <si>
    <t>Сучасні технології виконання програмних проектів</t>
  </si>
  <si>
    <t>Квантові обчислення</t>
  </si>
  <si>
    <t>МНД (Моделі статистичного навчання)</t>
  </si>
  <si>
    <t xml:space="preserve">122.1 </t>
  </si>
  <si>
    <t xml:space="preserve">Сучасні технології виконання програмних проектів </t>
  </si>
  <si>
    <t>Додатковi роздiли функ.аналізу</t>
  </si>
  <si>
    <r>
      <rPr>
        <sz val="10"/>
        <color theme="1"/>
        <rFont val="Arial"/>
        <charset val="204"/>
      </rPr>
      <t xml:space="preserve">Комп.моделювання задач матфізики + </t>
    </r>
    <r>
      <rPr>
        <i/>
        <sz val="10"/>
        <color theme="1"/>
        <rFont val="Arial"/>
        <charset val="204"/>
      </rPr>
      <t>впр</t>
    </r>
  </si>
  <si>
    <t>Виробнича групова практика</t>
  </si>
  <si>
    <t xml:space="preserve">Науковий семiнар  </t>
  </si>
  <si>
    <t>2М</t>
  </si>
  <si>
    <t>Методи проектування навчальних засобів</t>
  </si>
  <si>
    <t>Моніторинг та оцінювання якості освіти</t>
  </si>
  <si>
    <t>Керівництво дипломними роботами</t>
  </si>
  <si>
    <t>Технологiї побудови корпоративних мереж</t>
  </si>
  <si>
    <t>Архiтектура масштабованих систем</t>
  </si>
  <si>
    <t xml:space="preserve">Всього по денній формі навчання </t>
  </si>
  <si>
    <t xml:space="preserve">  </t>
  </si>
  <si>
    <t>Науковий семiнар</t>
  </si>
  <si>
    <t>PhD</t>
  </si>
  <si>
    <t xml:space="preserve">Всього по аспірантурі </t>
  </si>
  <si>
    <t>Керівництво аспірантами</t>
  </si>
  <si>
    <t>Вступні іспити</t>
  </si>
  <si>
    <t>Всього</t>
  </si>
  <si>
    <t>ВСЬОГО ПО КАФЕДРІ</t>
  </si>
  <si>
    <t>Навчальні практики</t>
  </si>
  <si>
    <t>Виробничі практики</t>
  </si>
  <si>
    <t>Педагогічні практики</t>
  </si>
  <si>
    <t>ДЕК 4 курс</t>
  </si>
  <si>
    <t>ДЕК 6 курс</t>
  </si>
  <si>
    <t>IНФОРМАЦIЙНI ТЕХНОЛОГIЇ ТА</t>
  </si>
  <si>
    <t>053</t>
  </si>
  <si>
    <t>ЛЬВІВСЬКИЙ НАЦІОНАЛЬНИЙ УНІВЕРСИТЕТ ІМЕНІ ІВАНА ФРАНКА</t>
  </si>
  <si>
    <t>ПЛАН ПЕДАГОГІЧНОГО НАВАНТАЖЕННЯ</t>
  </si>
  <si>
    <t>викладачів кафедри управління  на 2024/2025 н.р.</t>
  </si>
  <si>
    <t>№</t>
  </si>
  <si>
    <t>Прізвище</t>
  </si>
  <si>
    <t>ставка</t>
  </si>
  <si>
    <t>Лекції</t>
  </si>
  <si>
    <t>Практ.</t>
  </si>
  <si>
    <t>Лабор.</t>
  </si>
  <si>
    <t>Конс.</t>
  </si>
  <si>
    <t>Іспити</t>
  </si>
  <si>
    <t>Заліки</t>
  </si>
  <si>
    <t>Курсові роботи</t>
  </si>
  <si>
    <t>Дипломні роботи</t>
  </si>
  <si>
    <t>Педпрактика</t>
  </si>
  <si>
    <t>Учбова практика</t>
  </si>
  <si>
    <t>Виробн. практика</t>
  </si>
  <si>
    <t>ДЕК</t>
  </si>
  <si>
    <t>Занять з асп.</t>
  </si>
  <si>
    <t>Інше</t>
  </si>
  <si>
    <t>Разом</t>
  </si>
  <si>
    <t>денне</t>
  </si>
  <si>
    <t>заочне</t>
  </si>
  <si>
    <t>усереднене аудиторне навантаження</t>
  </si>
  <si>
    <t>Барський Андрій Васильович</t>
  </si>
  <si>
    <t>Кравець Назар Андрійович</t>
  </si>
  <si>
    <t>Кравець Ольга Богданівна</t>
  </si>
  <si>
    <t>Кудик Юрій Русланович</t>
  </si>
  <si>
    <t>Мавдрик Стефанія Ярославівна</t>
  </si>
  <si>
    <t>Мойса Мар'яна</t>
  </si>
  <si>
    <t>Мулярчик Богдан Михайлович</t>
  </si>
  <si>
    <t>Павелко Володимир Сергійович</t>
  </si>
  <si>
    <t>Пилипчук Вікторія</t>
  </si>
  <si>
    <t>Плетеня Олена Василівна</t>
  </si>
  <si>
    <t>Помазан Марія</t>
  </si>
  <si>
    <t>Привальцева Діана</t>
  </si>
  <si>
    <t>Сало Андріана Михайлівна</t>
  </si>
  <si>
    <t>Сич Олександр Віталійович</t>
  </si>
  <si>
    <t>Смоляк Іван Юрійович</t>
  </si>
  <si>
    <t>Ткачова Марія Володимирівна</t>
  </si>
  <si>
    <t>Томкович Каміла</t>
  </si>
  <si>
    <t>Тузяк Олег</t>
  </si>
  <si>
    <t>Урбанський Максим Тарасович</t>
  </si>
  <si>
    <t>Урбанський Назар Тарасович</t>
  </si>
  <si>
    <t>Урдейчук Ростислав Ігорович</t>
  </si>
  <si>
    <t>Фединяк Володимир Степанович</t>
  </si>
  <si>
    <t>Федорів Степан Михайлович</t>
  </si>
  <si>
    <t>Федорняк Сергій Романович</t>
  </si>
  <si>
    <t>Фурман Єгор Андрійович</t>
  </si>
  <si>
    <t>Якимець Данило Андрійович</t>
  </si>
  <si>
    <t>Разом за рік</t>
  </si>
  <si>
    <t>"ЗАТВЕРДЖУЮ"</t>
  </si>
  <si>
    <t>Декан факультету ПМІ</t>
  </si>
  <si>
    <t>Завідувач кафедри програмування</t>
  </si>
  <si>
    <t>_____________ проф. Дияк І. І.</t>
  </si>
  <si>
    <t>______________ доц. Ярошко С. А.</t>
  </si>
  <si>
    <t xml:space="preserve">      "____" серпня 2024 р.</t>
  </si>
  <si>
    <t>"____" серпня 2024 р.</t>
  </si>
  <si>
    <t xml:space="preserve">завідувача   </t>
  </si>
  <si>
    <t xml:space="preserve">Барський </t>
  </si>
  <si>
    <t>кафедри управління  на</t>
  </si>
  <si>
    <t>2024/2025 н.р.</t>
  </si>
  <si>
    <t>Дисципліни</t>
  </si>
  <si>
    <t>факультет</t>
  </si>
  <si>
    <t>Курс</t>
  </si>
  <si>
    <t>К-сть студентів</t>
  </si>
  <si>
    <t>Контр. роботи</t>
  </si>
  <si>
    <t>ПМІ-2</t>
  </si>
  <si>
    <t>ООС Pharo</t>
  </si>
  <si>
    <t>Монiторинг якості освіти</t>
  </si>
  <si>
    <t>Курсові, дипломні</t>
  </si>
  <si>
    <t>3-6</t>
  </si>
  <si>
    <t>Державна екзаменац.комісія</t>
  </si>
  <si>
    <t>ПМІ,О</t>
  </si>
  <si>
    <t>Разом за І семестр</t>
  </si>
  <si>
    <t>Разом за ІІ семестр</t>
  </si>
  <si>
    <t>Викладач ___________________</t>
  </si>
  <si>
    <t xml:space="preserve">викладача   </t>
  </si>
  <si>
    <t>Кравець Назар</t>
  </si>
  <si>
    <t>кафедри управління на</t>
  </si>
  <si>
    <t>Архітектура комп'ют. систем</t>
  </si>
  <si>
    <t>Моделі статистичного навч.</t>
  </si>
  <si>
    <t xml:space="preserve">Архітектура масштаб.систем </t>
  </si>
  <si>
    <t>Науковий семінар</t>
  </si>
  <si>
    <t>Теорія інформації і кодування</t>
  </si>
  <si>
    <t>Кравець Ольга</t>
  </si>
  <si>
    <t>ПМІ-1</t>
  </si>
  <si>
    <t>Програмування під UNIX</t>
  </si>
  <si>
    <t>Програмна інженерія</t>
  </si>
  <si>
    <t>Курсові, дипломні роботи</t>
  </si>
  <si>
    <t xml:space="preserve">Кафедра управління </t>
  </si>
  <si>
    <t>разом</t>
  </si>
  <si>
    <t>загальн.</t>
  </si>
  <si>
    <t>доцент, зав. кафедрою, к.н.</t>
  </si>
  <si>
    <r>
      <rPr>
        <sz val="12"/>
        <rFont val="Times New Roman"/>
        <charset val="204"/>
      </rPr>
      <t>професор, д.н.</t>
    </r>
    <r>
      <rPr>
        <b/>
        <sz val="12"/>
        <rFont val="Times New Roman"/>
        <charset val="204"/>
      </rPr>
      <t> </t>
    </r>
  </si>
  <si>
    <r>
      <rPr>
        <sz val="12"/>
        <rFont val="Times New Roman"/>
        <charset val="204"/>
      </rPr>
      <t>професор, д.ф.-м.н.</t>
    </r>
    <r>
      <rPr>
        <b/>
        <sz val="12"/>
        <rFont val="Times New Roman"/>
        <charset val="204"/>
      </rPr>
      <t> </t>
    </r>
  </si>
  <si>
    <r>
      <rPr>
        <sz val="12"/>
        <rFont val="Times New Roman"/>
        <charset val="204"/>
      </rPr>
      <t>доцент, к.н.</t>
    </r>
    <r>
      <rPr>
        <b/>
        <sz val="12"/>
        <rFont val="Times New Roman"/>
        <charset val="204"/>
      </rPr>
      <t> </t>
    </r>
  </si>
  <si>
    <r>
      <rPr>
        <sz val="12"/>
        <rFont val="Times New Roman"/>
        <charset val="204"/>
      </rPr>
      <t>асистент (сумісн.)</t>
    </r>
    <r>
      <rPr>
        <b/>
        <sz val="12"/>
        <rFont val="Times New Roman"/>
        <charset val="204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</si>
</sst>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;[Red]\-0\ "/>
  </numFmts>
  <fonts count="52">
    <font>
      <sz val="10"/>
      <color rgb="FF000000"/>
      <name val="Arimo"/>
      <charset val="134"/>
    </font>
    <font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12"/>
      <name val="Times New Roman"/>
      <charset val="204"/>
    </font>
    <font>
      <b/>
      <sz val="12"/>
      <name val="Times New Roman"/>
      <charset val="204"/>
    </font>
    <font>
      <sz val="10"/>
      <color theme="1"/>
      <name val="Arimo"/>
      <charset val="134"/>
    </font>
    <font>
      <sz val="12"/>
      <color theme="1"/>
      <name val="Times New Roman"/>
      <charset val="204"/>
    </font>
    <font>
      <b/>
      <i/>
      <sz val="12"/>
      <color theme="1"/>
      <name val="Arimo"/>
      <charset val="134"/>
    </font>
    <font>
      <sz val="10"/>
      <color theme="1"/>
      <name val="Times New Roman"/>
      <charset val="204"/>
    </font>
    <font>
      <sz val="11"/>
      <color theme="1"/>
      <name val="Times New Roman"/>
      <charset val="204"/>
    </font>
    <font>
      <sz val="10"/>
      <name val="Arimo"/>
      <charset val="134"/>
    </font>
    <font>
      <sz val="10"/>
      <color theme="1"/>
      <name val="Arial"/>
      <charset val="204"/>
    </font>
    <font>
      <b/>
      <sz val="11"/>
      <color theme="1"/>
      <name val="Times New Roman"/>
      <charset val="204"/>
    </font>
    <font>
      <sz val="11"/>
      <color theme="1"/>
      <name val="Arial"/>
      <charset val="204"/>
    </font>
    <font>
      <i/>
      <sz val="10"/>
      <color theme="1"/>
      <name val="Arimo"/>
      <charset val="134"/>
    </font>
    <font>
      <b/>
      <sz val="10"/>
      <color theme="1"/>
      <name val="Arial"/>
      <charset val="204"/>
    </font>
    <font>
      <sz val="11"/>
      <color rgb="FF000000"/>
      <name val="Arial"/>
      <charset val="204"/>
    </font>
    <font>
      <sz val="10"/>
      <name val="Arial Cyr"/>
      <charset val="204"/>
    </font>
    <font>
      <sz val="10"/>
      <name val="Wingdings 2"/>
      <charset val="2"/>
    </font>
    <font>
      <sz val="10"/>
      <name val="Arial"/>
      <charset val="204"/>
    </font>
    <font>
      <b/>
      <sz val="12"/>
      <color theme="1"/>
      <name val="Times New Roman"/>
      <charset val="204"/>
    </font>
    <font>
      <b/>
      <sz val="11"/>
      <color theme="1"/>
      <name val="Arimo"/>
      <charset val="134"/>
    </font>
    <font>
      <b/>
      <i/>
      <sz val="8"/>
      <color theme="1"/>
      <name val="Arimo"/>
      <charset val="134"/>
    </font>
    <font>
      <sz val="9"/>
      <color theme="1"/>
      <name val="Arimo"/>
      <charset val="134"/>
    </font>
    <font>
      <sz val="10"/>
      <name val="Arimo"/>
      <charset val="204"/>
    </font>
    <font>
      <b/>
      <sz val="10"/>
      <color theme="1"/>
      <name val="Arimo"/>
      <charset val="134"/>
    </font>
    <font>
      <sz val="10"/>
      <color rgb="FF00B050"/>
      <name val="Arial"/>
      <charset val="204"/>
    </font>
    <font>
      <sz val="10"/>
      <color rgb="FFFF0000"/>
      <name val="Arial"/>
      <charset val="204"/>
    </font>
    <font>
      <b/>
      <sz val="13"/>
      <color theme="1"/>
      <name val="Calibri"/>
      <charset val="204"/>
    </font>
    <font>
      <sz val="13"/>
      <color theme="1"/>
      <name val="Calibri"/>
      <charset val="204"/>
    </font>
    <font>
      <b/>
      <sz val="11"/>
      <color theme="1"/>
      <name val="Calibri"/>
      <charset val="204"/>
    </font>
    <font>
      <sz val="11"/>
      <color theme="1"/>
      <name val="Calibri"/>
      <charset val="134"/>
      <scheme val="minor"/>
    </font>
    <font>
      <u/>
      <sz val="10"/>
      <color theme="10"/>
      <name val="Arimo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0"/>
      <color theme="1"/>
      <name val="Arial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1" fillId="2" borderId="6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9" applyNumberFormat="0" applyFill="0" applyAlignment="0" applyProtection="0">
      <alignment vertical="center"/>
    </xf>
    <xf numFmtId="0" fontId="38" fillId="0" borderId="69" applyNumberFormat="0" applyFill="0" applyAlignment="0" applyProtection="0">
      <alignment vertical="center"/>
    </xf>
    <xf numFmtId="0" fontId="39" fillId="0" borderId="7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" borderId="71" applyNumberFormat="0" applyAlignment="0" applyProtection="0">
      <alignment vertical="center"/>
    </xf>
    <xf numFmtId="0" fontId="41" fillId="4" borderId="72" applyNumberFormat="0" applyAlignment="0" applyProtection="0">
      <alignment vertical="center"/>
    </xf>
    <xf numFmtId="0" fontId="42" fillId="4" borderId="71" applyNumberFormat="0" applyAlignment="0" applyProtection="0">
      <alignment vertical="center"/>
    </xf>
    <xf numFmtId="0" fontId="43" fillId="5" borderId="73" applyNumberFormat="0" applyAlignment="0" applyProtection="0">
      <alignment vertical="center"/>
    </xf>
    <xf numFmtId="0" fontId="44" fillId="0" borderId="74" applyNumberFormat="0" applyFill="0" applyAlignment="0" applyProtection="0">
      <alignment vertical="center"/>
    </xf>
    <xf numFmtId="0" fontId="45" fillId="0" borderId="75" applyNumberFormat="0" applyFill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1" fillId="0" borderId="0"/>
    <xf numFmtId="0" fontId="0" fillId="0" borderId="0"/>
  </cellStyleXfs>
  <cellXfs count="209">
    <xf numFmtId="0" fontId="0" fillId="0" borderId="0" xfId="0"/>
    <xf numFmtId="0" fontId="1" fillId="0" borderId="0" xfId="49"/>
    <xf numFmtId="0" fontId="1" fillId="0" borderId="1" xfId="49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49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2" xfId="49" applyFont="1" applyBorder="1" applyAlignment="1">
      <alignment horizontal="center" vertical="center" wrapText="1"/>
    </xf>
    <xf numFmtId="0" fontId="3" fillId="0" borderId="2" xfId="49" applyFont="1" applyBorder="1" applyAlignment="1">
      <alignment vertical="center" wrapText="1"/>
    </xf>
    <xf numFmtId="0" fontId="4" fillId="0" borderId="2" xfId="49" applyFont="1" applyBorder="1" applyAlignment="1">
      <alignment vertical="center" wrapText="1"/>
    </xf>
    <xf numFmtId="0" fontId="3" fillId="0" borderId="0" xfId="49" applyFont="1" applyAlignment="1">
      <alignment horizontal="left" vertical="center" wrapText="1"/>
    </xf>
    <xf numFmtId="2" fontId="1" fillId="0" borderId="0" xfId="49" applyNumberFormat="1"/>
    <xf numFmtId="0" fontId="5" fillId="0" borderId="0" xfId="0" applyFont="1" applyAlignment="1">
      <alignment horizontal="center"/>
    </xf>
    <xf numFmtId="0" fontId="4" fillId="0" borderId="0" xfId="6" applyFont="1" applyFill="1" applyAlignment="1">
      <alignment horizontal="center" vertical="center"/>
    </xf>
    <xf numFmtId="0" fontId="4" fillId="0" borderId="0" xfId="6" applyFont="1" applyFill="1" applyAlignme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3" xfId="0" applyFont="1" applyBorder="1"/>
    <xf numFmtId="0" fontId="5" fillId="0" borderId="3" xfId="0" applyFont="1" applyBorder="1"/>
    <xf numFmtId="0" fontId="5" fillId="0" borderId="4" xfId="0" applyFont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/>
    </xf>
    <xf numFmtId="0" fontId="10" fillId="0" borderId="8" xfId="0" applyFont="1" applyBorder="1"/>
    <xf numFmtId="0" fontId="9" fillId="0" borderId="9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9" fillId="0" borderId="12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textRotation="90"/>
    </xf>
    <xf numFmtId="0" fontId="11" fillId="0" borderId="14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7" xfId="0" applyFont="1" applyBorder="1"/>
    <xf numFmtId="0" fontId="11" fillId="0" borderId="13" xfId="0" applyFont="1" applyBorder="1" applyAlignment="1">
      <alignment horizontal="center"/>
    </xf>
    <xf numFmtId="0" fontId="11" fillId="0" borderId="13" xfId="0" applyFont="1" applyBorder="1"/>
    <xf numFmtId="0" fontId="11" fillId="0" borderId="2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21" xfId="0" applyFont="1" applyBorder="1"/>
    <xf numFmtId="0" fontId="9" fillId="0" borderId="10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0" fillId="0" borderId="27" xfId="0" applyFont="1" applyBorder="1"/>
    <xf numFmtId="0" fontId="9" fillId="0" borderId="2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0" fillId="0" borderId="30" xfId="0" applyFont="1" applyBorder="1"/>
    <xf numFmtId="0" fontId="13" fillId="0" borderId="3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1" fillId="0" borderId="0" xfId="0" applyFont="1"/>
    <xf numFmtId="0" fontId="14" fillId="0" borderId="3" xfId="0" applyFont="1" applyBorder="1"/>
    <xf numFmtId="0" fontId="6" fillId="0" borderId="0" xfId="0" applyFont="1"/>
    <xf numFmtId="0" fontId="7" fillId="0" borderId="3" xfId="0" applyFont="1" applyBorder="1" applyAlignment="1">
      <alignment horizontal="center"/>
    </xf>
    <xf numFmtId="0" fontId="10" fillId="0" borderId="3" xfId="0" applyFont="1" applyBorder="1"/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9" fillId="0" borderId="31" xfId="0" applyFont="1" applyBorder="1" applyAlignment="1">
      <alignment horizontal="center" vertical="center" textRotation="90"/>
    </xf>
    <xf numFmtId="0" fontId="12" fillId="0" borderId="32" xfId="0" applyFont="1" applyBorder="1" applyAlignment="1">
      <alignment horizontal="center" vertical="center" textRotation="90"/>
    </xf>
    <xf numFmtId="0" fontId="10" fillId="0" borderId="33" xfId="0" applyFont="1" applyBorder="1"/>
    <xf numFmtId="0" fontId="11" fillId="0" borderId="34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1" fontId="5" fillId="0" borderId="0" xfId="0" applyNumberFormat="1" applyFont="1"/>
    <xf numFmtId="0" fontId="12" fillId="0" borderId="0" xfId="0" applyFont="1" applyAlignment="1">
      <alignment horizontal="center"/>
    </xf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6" fillId="0" borderId="0" xfId="0" applyFont="1"/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23" xfId="0" applyFont="1" applyBorder="1"/>
    <xf numFmtId="0" fontId="17" fillId="0" borderId="46" xfId="0" applyFont="1" applyBorder="1"/>
    <xf numFmtId="0" fontId="18" fillId="0" borderId="47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0" fillId="0" borderId="51" xfId="0" applyFont="1" applyBorder="1"/>
    <xf numFmtId="0" fontId="11" fillId="0" borderId="15" xfId="0" applyFont="1" applyBorder="1"/>
    <xf numFmtId="0" fontId="10" fillId="0" borderId="52" xfId="6" applyFont="1" applyFill="1" applyBorder="1"/>
    <xf numFmtId="0" fontId="11" fillId="0" borderId="35" xfId="0" applyFont="1" applyBorder="1"/>
    <xf numFmtId="0" fontId="11" fillId="0" borderId="18" xfId="0" applyFont="1" applyBorder="1"/>
    <xf numFmtId="0" fontId="10" fillId="0" borderId="2" xfId="6" applyFont="1" applyFill="1" applyBorder="1"/>
    <xf numFmtId="0" fontId="19" fillId="0" borderId="53" xfId="0" applyFont="1" applyBorder="1"/>
    <xf numFmtId="0" fontId="11" fillId="0" borderId="54" xfId="0" applyFont="1" applyBorder="1"/>
    <xf numFmtId="0" fontId="11" fillId="0" borderId="53" xfId="0" applyFont="1" applyBorder="1"/>
    <xf numFmtId="0" fontId="11" fillId="0" borderId="53" xfId="0" applyFont="1" applyBorder="1" applyAlignment="1">
      <alignment horizontal="left"/>
    </xf>
    <xf numFmtId="0" fontId="19" fillId="0" borderId="54" xfId="0" applyFont="1" applyBorder="1"/>
    <xf numFmtId="0" fontId="11" fillId="0" borderId="54" xfId="0" applyFont="1" applyBorder="1" applyAlignment="1">
      <alignment horizontal="left"/>
    </xf>
    <xf numFmtId="0" fontId="10" fillId="0" borderId="47" xfId="6" applyFont="1" applyFill="1" applyBorder="1"/>
    <xf numFmtId="0" fontId="15" fillId="0" borderId="28" xfId="0" applyFont="1" applyBorder="1" applyAlignment="1">
      <alignment horizontal="center"/>
    </xf>
    <xf numFmtId="0" fontId="9" fillId="0" borderId="0" xfId="0" applyFont="1"/>
    <xf numFmtId="178" fontId="22" fillId="0" borderId="17" xfId="0" applyNumberFormat="1" applyFont="1" applyBorder="1"/>
    <xf numFmtId="1" fontId="13" fillId="0" borderId="0" xfId="0" applyNumberFormat="1" applyFont="1"/>
    <xf numFmtId="0" fontId="12" fillId="0" borderId="5" xfId="0" applyFont="1" applyBorder="1" applyAlignment="1">
      <alignment horizontal="center" vertical="center" textRotation="90"/>
    </xf>
    <xf numFmtId="0" fontId="15" fillId="0" borderId="1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" fontId="5" fillId="0" borderId="0" xfId="0" applyNumberFormat="1" applyFont="1" applyAlignment="1">
      <alignment horizontal="center" vertical="center" textRotation="90" wrapText="1"/>
    </xf>
    <xf numFmtId="1" fontId="23" fillId="0" borderId="0" xfId="0" applyNumberFormat="1" applyFont="1"/>
    <xf numFmtId="1" fontId="24" fillId="0" borderId="0" xfId="0" applyNumberFormat="1" applyFont="1"/>
    <xf numFmtId="1" fontId="25" fillId="0" borderId="0" xfId="0" applyNumberFormat="1" applyFont="1"/>
    <xf numFmtId="178" fontId="22" fillId="0" borderId="42" xfId="0" applyNumberFormat="1" applyFont="1" applyBorder="1"/>
    <xf numFmtId="0" fontId="25" fillId="0" borderId="13" xfId="0" applyFont="1" applyBorder="1" applyAlignment="1">
      <alignment horizontal="center"/>
    </xf>
    <xf numFmtId="0" fontId="11" fillId="0" borderId="17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55" xfId="0" applyFont="1" applyBorder="1" applyAlignment="1">
      <alignment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41" xfId="0" applyFont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0" fontId="11" fillId="0" borderId="56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7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8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26" fillId="0" borderId="14" xfId="0" applyFont="1" applyBorder="1" applyAlignment="1">
      <alignment vertical="center" wrapText="1"/>
    </xf>
    <xf numFmtId="0" fontId="10" fillId="0" borderId="14" xfId="0" applyFont="1" applyBorder="1"/>
    <xf numFmtId="0" fontId="10" fillId="0" borderId="59" xfId="0" applyFont="1" applyBorder="1"/>
    <xf numFmtId="0" fontId="11" fillId="0" borderId="59" xfId="0" applyFont="1" applyBorder="1" applyAlignment="1">
      <alignment vertical="center" wrapText="1"/>
    </xf>
    <xf numFmtId="0" fontId="11" fillId="0" borderId="60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0" fillId="0" borderId="41" xfId="0" applyFont="1" applyBorder="1"/>
    <xf numFmtId="0" fontId="11" fillId="0" borderId="61" xfId="0" applyFont="1" applyBorder="1" applyAlignment="1">
      <alignment vertical="center" wrapText="1"/>
    </xf>
    <xf numFmtId="0" fontId="11" fillId="0" borderId="61" xfId="0" applyFont="1" applyBorder="1" applyAlignment="1">
      <alignment horizontal="center" vertical="center" wrapText="1"/>
    </xf>
    <xf numFmtId="0" fontId="10" fillId="0" borderId="56" xfId="0" applyFont="1" applyBorder="1"/>
    <xf numFmtId="0" fontId="10" fillId="0" borderId="56" xfId="0" applyFont="1" applyBorder="1" applyAlignment="1">
      <alignment horizontal="center"/>
    </xf>
    <xf numFmtId="0" fontId="11" fillId="0" borderId="62" xfId="0" applyFont="1" applyBorder="1" applyAlignment="1">
      <alignment vertical="center" wrapText="1"/>
    </xf>
    <xf numFmtId="0" fontId="11" fillId="0" borderId="62" xfId="0" applyFont="1" applyBorder="1" applyAlignment="1">
      <alignment horizontal="center" vertical="center" wrapText="1"/>
    </xf>
    <xf numFmtId="0" fontId="27" fillId="0" borderId="60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19" fillId="0" borderId="60" xfId="0" applyFont="1" applyBorder="1" applyAlignment="1">
      <alignment vertical="center" wrapText="1"/>
    </xf>
    <xf numFmtId="0" fontId="11" fillId="0" borderId="63" xfId="0" applyFont="1" applyBorder="1" applyAlignment="1">
      <alignment vertical="center" wrapText="1"/>
    </xf>
    <xf numFmtId="0" fontId="11" fillId="0" borderId="64" xfId="0" applyFont="1" applyBorder="1" applyAlignment="1">
      <alignment vertical="center" wrapText="1"/>
    </xf>
    <xf numFmtId="0" fontId="11" fillId="0" borderId="52" xfId="0" applyFont="1" applyBorder="1" applyAlignment="1">
      <alignment vertical="center" wrapText="1"/>
    </xf>
    <xf numFmtId="0" fontId="11" fillId="0" borderId="65" xfId="0" applyFont="1" applyBorder="1" applyAlignment="1">
      <alignment vertical="center" wrapText="1"/>
    </xf>
    <xf numFmtId="0" fontId="11" fillId="0" borderId="65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right" vertical="center" wrapText="1"/>
    </xf>
    <xf numFmtId="0" fontId="11" fillId="0" borderId="60" xfId="0" applyFont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right" vertical="center" wrapText="1"/>
    </xf>
    <xf numFmtId="0" fontId="15" fillId="0" borderId="63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0" fontId="5" fillId="0" borderId="66" xfId="0" applyFont="1" applyBorder="1"/>
    <xf numFmtId="0" fontId="5" fillId="0" borderId="66" xfId="0" applyFont="1" applyBorder="1" applyAlignment="1">
      <alignment horizontal="center"/>
    </xf>
    <xf numFmtId="0" fontId="1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11" fillId="0" borderId="47" xfId="0" applyFont="1" applyBorder="1" applyAlignment="1">
      <alignment vertical="center" wrapText="1"/>
    </xf>
    <xf numFmtId="0" fontId="5" fillId="0" borderId="47" xfId="0" applyFont="1" applyBorder="1" applyAlignment="1">
      <alignment horizontal="center"/>
    </xf>
    <xf numFmtId="0" fontId="11" fillId="0" borderId="47" xfId="0" applyFont="1" applyBorder="1" applyAlignment="1">
      <alignment horizontal="right" vertical="center" wrapText="1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4" xfId="0" applyFont="1" applyBorder="1"/>
    <xf numFmtId="0" fontId="5" fillId="0" borderId="14" xfId="0" applyFont="1" applyBorder="1" applyAlignment="1">
      <alignment horizontal="center"/>
    </xf>
    <xf numFmtId="0" fontId="28" fillId="0" borderId="17" xfId="0" applyFont="1" applyBorder="1"/>
    <xf numFmtId="0" fontId="29" fillId="0" borderId="17" xfId="0" applyFont="1" applyBorder="1"/>
    <xf numFmtId="0" fontId="29" fillId="0" borderId="17" xfId="0" applyFont="1" applyBorder="1" applyAlignment="1">
      <alignment horizontal="center"/>
    </xf>
    <xf numFmtId="0" fontId="5" fillId="0" borderId="0" xfId="0" applyFont="1" applyBorder="1"/>
    <xf numFmtId="0" fontId="5" fillId="0" borderId="67" xfId="0" applyFont="1" applyBorder="1"/>
    <xf numFmtId="0" fontId="15" fillId="0" borderId="17" xfId="0" applyFont="1" applyBorder="1" applyAlignment="1">
      <alignment vertical="center" wrapText="1"/>
    </xf>
    <xf numFmtId="0" fontId="30" fillId="0" borderId="14" xfId="0" applyFont="1" applyBorder="1"/>
    <xf numFmtId="2" fontId="5" fillId="0" borderId="0" xfId="0" applyNumberFormat="1" applyFont="1"/>
    <xf numFmtId="0" fontId="11" fillId="0" borderId="5" xfId="0" applyFont="1" applyBorder="1" applyAlignment="1" quotePrefix="1">
      <alignment horizontal="center" vertical="center" wrapText="1"/>
    </xf>
    <xf numFmtId="0" fontId="11" fillId="0" borderId="17" xfId="0" applyFont="1" applyBorder="1" applyAlignment="1" quotePrefix="1">
      <alignment horizontal="center" vertical="center" wrapText="1"/>
    </xf>
    <xf numFmtId="0" fontId="11" fillId="0" borderId="23" xfId="0" applyFont="1" applyBorder="1" applyAlignment="1" quotePrefix="1">
      <alignment horizontal="center" vertical="center" wrapText="1"/>
    </xf>
    <xf numFmtId="0" fontId="11" fillId="0" borderId="41" xfId="0" applyFont="1" applyBorder="1" applyAlignment="1" quotePrefix="1">
      <alignment horizontal="center" vertical="center" wrapText="1"/>
    </xf>
    <xf numFmtId="0" fontId="10" fillId="0" borderId="56" xfId="0" applyFont="1" applyBorder="1" applyAlignment="1" quotePrefix="1">
      <alignment horizontal="center"/>
    </xf>
    <xf numFmtId="0" fontId="11" fillId="0" borderId="14" xfId="0" applyFont="1" applyBorder="1" applyAlignment="1" quotePrefix="1">
      <alignment horizontal="center" vertical="center" wrapText="1"/>
    </xf>
    <xf numFmtId="0" fontId="11" fillId="0" borderId="60" xfId="0" applyFont="1" applyBorder="1" applyAlignment="1" quotePrefix="1">
      <alignment horizontal="center" vertical="center" wrapText="1"/>
    </xf>
    <xf numFmtId="0" fontId="19" fillId="0" borderId="17" xfId="0" applyFont="1" applyBorder="1" applyAlignment="1" quotePrefix="1">
      <alignment horizontal="center" vertical="center" wrapText="1"/>
    </xf>
    <xf numFmtId="0" fontId="5" fillId="0" borderId="47" xfId="0" applyFont="1" applyBorder="1" applyAlignment="1" quotePrefix="1">
      <alignment horizontal="center"/>
    </xf>
    <xf numFmtId="0" fontId="11" fillId="0" borderId="17" xfId="0" applyFont="1" applyBorder="1" applyAlignment="1" quotePrefix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Звичайний 2" xfId="49"/>
    <cellStyle name="Звичайний 3" xfId="50"/>
  </cellStyles>
  <tableStyles count="0" defaultTableStyle="TableStyleMedium2" defaultPivotStyle="PivotStyleLight16"/>
  <colors>
    <mruColors>
      <color rgb="00FFFF99"/>
      <color rgb="0099FF99"/>
      <color rgb="00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7"/>
  <sheetViews>
    <sheetView workbookViewId="0">
      <pane xSplit="18" ySplit="1" topLeftCell="S2" activePane="bottomRight" state="frozen"/>
      <selection/>
      <selection pane="topRight"/>
      <selection pane="bottomLeft"/>
      <selection pane="bottomRight" activeCell="F13" sqref="F13"/>
    </sheetView>
  </sheetViews>
  <sheetFormatPr defaultColWidth="14.4571428571429" defaultRowHeight="15" customHeight="1"/>
  <cols>
    <col min="1" max="1" width="37.1809523809524" customWidth="1"/>
    <col min="2" max="2" width="8.54285714285714" customWidth="1"/>
    <col min="3" max="3" width="6.26666666666667" customWidth="1"/>
    <col min="4" max="4" width="5.18095238095238" customWidth="1"/>
    <col min="5" max="7" width="5" customWidth="1"/>
    <col min="8" max="8" width="6.54285714285714" customWidth="1"/>
    <col min="9" max="9" width="6.81904761904762" customWidth="1"/>
    <col min="10" max="10" width="7.26666666666667" customWidth="1"/>
    <col min="11" max="11" width="6.81904761904762" customWidth="1"/>
    <col min="12" max="12" width="7" customWidth="1"/>
    <col min="13" max="13" width="9.18095238095238" customWidth="1"/>
    <col min="14" max="14" width="6.18095238095238" customWidth="1"/>
    <col min="15" max="15" width="6" customWidth="1"/>
    <col min="16" max="16" width="5.81904761904762" customWidth="1"/>
    <col min="17" max="17" width="6" customWidth="1"/>
    <col min="18" max="18" width="9.18095238095238" customWidth="1"/>
    <col min="19" max="19" width="4.72380952380952" customWidth="1"/>
    <col min="20" max="24" width="8.72380952380952" customWidth="1"/>
  </cols>
  <sheetData>
    <row r="1" ht="12.75" customHeight="1" spans="1:18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  <c r="H1" s="135" t="s">
        <v>7</v>
      </c>
      <c r="I1" s="135" t="s">
        <v>8</v>
      </c>
      <c r="J1" s="135" t="s">
        <v>9</v>
      </c>
      <c r="K1" s="135" t="s">
        <v>10</v>
      </c>
      <c r="L1" s="135" t="s">
        <v>11</v>
      </c>
      <c r="M1" s="135" t="s">
        <v>12</v>
      </c>
      <c r="N1" s="135" t="s">
        <v>13</v>
      </c>
      <c r="O1" s="135" t="s">
        <v>14</v>
      </c>
      <c r="P1" s="135" t="s">
        <v>15</v>
      </c>
      <c r="Q1" s="135" t="s">
        <v>16</v>
      </c>
      <c r="R1" s="135" t="s">
        <v>17</v>
      </c>
    </row>
    <row r="2" ht="12.75" customHeight="1" spans="1:18">
      <c r="A2" s="136" t="s">
        <v>18</v>
      </c>
      <c r="B2" s="137" t="s">
        <v>19</v>
      </c>
      <c r="C2" s="137" t="s">
        <v>20</v>
      </c>
      <c r="D2" s="136">
        <v>1</v>
      </c>
      <c r="E2" s="136">
        <v>1</v>
      </c>
      <c r="F2" s="136">
        <v>1</v>
      </c>
      <c r="G2" s="136">
        <v>14</v>
      </c>
      <c r="H2" s="136" t="s">
        <v>21</v>
      </c>
      <c r="I2" s="136" t="s">
        <v>21</v>
      </c>
      <c r="J2" s="136" t="s">
        <v>21</v>
      </c>
      <c r="K2" s="136">
        <v>3</v>
      </c>
      <c r="L2" s="136" t="s">
        <v>21</v>
      </c>
      <c r="M2" s="136" t="s">
        <v>21</v>
      </c>
      <c r="N2" s="136" t="s">
        <v>21</v>
      </c>
      <c r="O2" s="136" t="s">
        <v>21</v>
      </c>
      <c r="P2" s="136">
        <v>2</v>
      </c>
      <c r="Q2" s="136"/>
      <c r="R2" s="136">
        <f t="shared" ref="R2:R136" si="0">SUM(H2:Q2)</f>
        <v>5</v>
      </c>
    </row>
    <row r="3" ht="12.75" customHeight="1" spans="1:18">
      <c r="A3" s="136" t="s">
        <v>22</v>
      </c>
      <c r="B3" s="137" t="s">
        <v>19</v>
      </c>
      <c r="C3" s="137" t="s">
        <v>20</v>
      </c>
      <c r="D3" s="136">
        <v>1</v>
      </c>
      <c r="E3" s="136">
        <v>2</v>
      </c>
      <c r="F3" s="136">
        <v>1</v>
      </c>
      <c r="G3" s="136">
        <v>14</v>
      </c>
      <c r="H3" s="136" t="s">
        <v>21</v>
      </c>
      <c r="I3" s="136" t="s">
        <v>21</v>
      </c>
      <c r="J3" s="136" t="s">
        <v>21</v>
      </c>
      <c r="K3" s="136">
        <v>3</v>
      </c>
      <c r="L3" s="136" t="s">
        <v>21</v>
      </c>
      <c r="M3" s="136" t="s">
        <v>21</v>
      </c>
      <c r="N3" s="136" t="s">
        <v>21</v>
      </c>
      <c r="O3" s="136" t="s">
        <v>21</v>
      </c>
      <c r="P3" s="136">
        <v>2</v>
      </c>
      <c r="Q3" s="136"/>
      <c r="R3" s="136">
        <f t="shared" si="0"/>
        <v>5</v>
      </c>
    </row>
    <row r="4" ht="12.75" customHeight="1" spans="1:18">
      <c r="A4" s="136" t="s">
        <v>23</v>
      </c>
      <c r="B4" s="137" t="s">
        <v>19</v>
      </c>
      <c r="C4" s="137" t="s">
        <v>20</v>
      </c>
      <c r="D4" s="136">
        <v>2</v>
      </c>
      <c r="E4" s="136">
        <v>1</v>
      </c>
      <c r="F4" s="136">
        <v>1</v>
      </c>
      <c r="G4" s="136">
        <v>6</v>
      </c>
      <c r="H4" s="136" t="s">
        <v>21</v>
      </c>
      <c r="I4" s="136" t="s">
        <v>21</v>
      </c>
      <c r="J4" s="136" t="s">
        <v>21</v>
      </c>
      <c r="K4" s="136">
        <v>1</v>
      </c>
      <c r="L4" s="136" t="s">
        <v>21</v>
      </c>
      <c r="M4" s="136" t="s">
        <v>21</v>
      </c>
      <c r="N4" s="136" t="s">
        <v>21</v>
      </c>
      <c r="O4" s="136" t="s">
        <v>21</v>
      </c>
      <c r="P4" s="136">
        <v>2</v>
      </c>
      <c r="Q4" s="136"/>
      <c r="R4" s="136">
        <f t="shared" si="0"/>
        <v>3</v>
      </c>
    </row>
    <row r="5" ht="12.75" customHeight="1" spans="1:18">
      <c r="A5" s="138" t="s">
        <v>24</v>
      </c>
      <c r="B5" s="139" t="s">
        <v>19</v>
      </c>
      <c r="C5" s="139" t="s">
        <v>20</v>
      </c>
      <c r="D5" s="138">
        <v>2</v>
      </c>
      <c r="E5" s="138">
        <v>2</v>
      </c>
      <c r="F5" s="138">
        <v>1</v>
      </c>
      <c r="G5" s="138">
        <v>6</v>
      </c>
      <c r="H5" s="138" t="s">
        <v>21</v>
      </c>
      <c r="I5" s="138" t="s">
        <v>21</v>
      </c>
      <c r="J5" s="138" t="s">
        <v>21</v>
      </c>
      <c r="K5" s="138" t="s">
        <v>21</v>
      </c>
      <c r="L5" s="138">
        <v>2</v>
      </c>
      <c r="M5" s="138" t="s">
        <v>21</v>
      </c>
      <c r="N5" s="138" t="s">
        <v>21</v>
      </c>
      <c r="O5" s="138" t="s">
        <v>21</v>
      </c>
      <c r="P5" s="138" t="s">
        <v>21</v>
      </c>
      <c r="Q5" s="138"/>
      <c r="R5" s="138">
        <f t="shared" si="0"/>
        <v>2</v>
      </c>
    </row>
    <row r="6" ht="12.75" customHeight="1" spans="1:18">
      <c r="A6" s="140" t="s">
        <v>25</v>
      </c>
      <c r="B6" s="141" t="s">
        <v>19</v>
      </c>
      <c r="C6" s="141" t="s">
        <v>20</v>
      </c>
      <c r="D6" s="140">
        <v>3</v>
      </c>
      <c r="E6" s="140">
        <v>1</v>
      </c>
      <c r="F6" s="140">
        <v>1</v>
      </c>
      <c r="G6" s="140">
        <v>15</v>
      </c>
      <c r="H6" s="140" t="s">
        <v>21</v>
      </c>
      <c r="I6" s="140" t="s">
        <v>21</v>
      </c>
      <c r="J6" s="140" t="s">
        <v>21</v>
      </c>
      <c r="K6" s="140">
        <v>3</v>
      </c>
      <c r="L6" s="140"/>
      <c r="M6" s="140" t="s">
        <v>21</v>
      </c>
      <c r="N6" s="140" t="s">
        <v>21</v>
      </c>
      <c r="O6" s="140" t="s">
        <v>21</v>
      </c>
      <c r="P6" s="140">
        <v>2</v>
      </c>
      <c r="Q6" s="140"/>
      <c r="R6" s="140">
        <f t="shared" si="0"/>
        <v>5</v>
      </c>
    </row>
    <row r="7" ht="12.75" customHeight="1" spans="1:18">
      <c r="A7" s="142" t="s">
        <v>26</v>
      </c>
      <c r="B7" s="143">
        <v>112</v>
      </c>
      <c r="C7" s="143" t="s">
        <v>27</v>
      </c>
      <c r="D7" s="142">
        <v>1</v>
      </c>
      <c r="E7" s="142">
        <v>1</v>
      </c>
      <c r="F7" s="144">
        <v>1</v>
      </c>
      <c r="G7" s="144">
        <v>18</v>
      </c>
      <c r="H7" s="144">
        <v>32</v>
      </c>
      <c r="I7" s="144">
        <v>32</v>
      </c>
      <c r="J7" s="144"/>
      <c r="K7" s="144"/>
      <c r="L7" s="144">
        <v>2</v>
      </c>
      <c r="M7" s="144" t="s">
        <v>21</v>
      </c>
      <c r="N7" s="144" t="s">
        <v>21</v>
      </c>
      <c r="O7" s="144" t="s">
        <v>21</v>
      </c>
      <c r="P7" s="144"/>
      <c r="Q7" s="144"/>
      <c r="R7" s="144">
        <f>SUM(H7:Q7)</f>
        <v>66</v>
      </c>
    </row>
    <row r="8" ht="12.75" customHeight="1" spans="1:18">
      <c r="A8" s="145"/>
      <c r="B8" s="146"/>
      <c r="C8" s="146"/>
      <c r="D8" s="145"/>
      <c r="E8" s="140">
        <v>2</v>
      </c>
      <c r="F8" s="145">
        <v>1</v>
      </c>
      <c r="G8" s="145">
        <v>18</v>
      </c>
      <c r="H8" s="145">
        <v>32</v>
      </c>
      <c r="I8" s="145">
        <v>32</v>
      </c>
      <c r="J8" s="145"/>
      <c r="K8" s="145">
        <v>4</v>
      </c>
      <c r="L8" s="145"/>
      <c r="M8" s="145"/>
      <c r="N8" s="145"/>
      <c r="O8" s="145"/>
      <c r="P8" s="145">
        <v>2</v>
      </c>
      <c r="Q8" s="145"/>
      <c r="R8" s="173">
        <f>SUM(H8:Q8)</f>
        <v>70</v>
      </c>
    </row>
    <row r="9" ht="12.75" customHeight="1" spans="1:18">
      <c r="A9" s="142" t="s">
        <v>23</v>
      </c>
      <c r="B9" s="143" t="s">
        <v>28</v>
      </c>
      <c r="C9" s="143"/>
      <c r="D9" s="142">
        <v>3</v>
      </c>
      <c r="E9" s="147">
        <v>1</v>
      </c>
      <c r="F9" s="147">
        <v>1</v>
      </c>
      <c r="G9" s="147">
        <v>14</v>
      </c>
      <c r="H9" s="147">
        <v>16</v>
      </c>
      <c r="I9" s="147">
        <v>32</v>
      </c>
      <c r="J9" s="147"/>
      <c r="K9" s="147"/>
      <c r="L9" s="147">
        <v>2</v>
      </c>
      <c r="M9" s="147"/>
      <c r="N9" s="147"/>
      <c r="O9" s="147"/>
      <c r="P9" s="147"/>
      <c r="Q9" s="174"/>
      <c r="R9" s="175">
        <f t="shared" ref="R9:R10" si="1">SUM(H9:Q9)</f>
        <v>50</v>
      </c>
    </row>
    <row r="10" ht="12.75" customHeight="1" spans="1:18">
      <c r="A10" s="147"/>
      <c r="B10" s="148"/>
      <c r="C10" s="148"/>
      <c r="D10" s="147"/>
      <c r="E10" s="149">
        <v>2</v>
      </c>
      <c r="F10" s="149">
        <v>1</v>
      </c>
      <c r="G10" s="149">
        <v>14</v>
      </c>
      <c r="H10" s="147">
        <v>32</v>
      </c>
      <c r="I10" s="149">
        <v>32</v>
      </c>
      <c r="J10" s="149"/>
      <c r="K10" s="149"/>
      <c r="L10" s="149">
        <v>2</v>
      </c>
      <c r="M10" s="149"/>
      <c r="N10" s="149"/>
      <c r="O10" s="149"/>
      <c r="P10" s="149"/>
      <c r="Q10" s="149"/>
      <c r="R10" s="147">
        <f t="shared" si="1"/>
        <v>66</v>
      </c>
    </row>
    <row r="11" ht="12.75" customHeight="1" spans="1:18">
      <c r="A11" s="142" t="s">
        <v>25</v>
      </c>
      <c r="B11" s="143" t="s">
        <v>29</v>
      </c>
      <c r="C11" s="143"/>
      <c r="D11" s="142">
        <v>3</v>
      </c>
      <c r="E11" s="147">
        <v>1</v>
      </c>
      <c r="F11" s="147">
        <v>1</v>
      </c>
      <c r="G11" s="147">
        <v>15</v>
      </c>
      <c r="H11" s="147">
        <v>16</v>
      </c>
      <c r="I11" s="147">
        <v>32</v>
      </c>
      <c r="J11" s="147"/>
      <c r="K11" s="147"/>
      <c r="L11" s="147">
        <v>2</v>
      </c>
      <c r="M11" s="147"/>
      <c r="N11" s="147"/>
      <c r="O11" s="147"/>
      <c r="P11" s="147"/>
      <c r="Q11" s="174"/>
      <c r="R11" s="175">
        <f t="shared" si="0"/>
        <v>50</v>
      </c>
    </row>
    <row r="12" ht="12.75" customHeight="1" spans="1:18">
      <c r="A12" s="150"/>
      <c r="B12" s="151"/>
      <c r="C12" s="151"/>
      <c r="D12" s="150"/>
      <c r="E12" s="152">
        <v>2</v>
      </c>
      <c r="F12" s="152">
        <v>1</v>
      </c>
      <c r="G12" s="152">
        <v>15</v>
      </c>
      <c r="H12" s="150">
        <v>32</v>
      </c>
      <c r="I12" s="152">
        <v>32</v>
      </c>
      <c r="J12" s="152"/>
      <c r="K12" s="152"/>
      <c r="L12" s="152">
        <v>2</v>
      </c>
      <c r="M12" s="152"/>
      <c r="N12" s="152"/>
      <c r="O12" s="152"/>
      <c r="P12" s="152"/>
      <c r="Q12" s="152"/>
      <c r="R12" s="150">
        <f t="shared" si="0"/>
        <v>66</v>
      </c>
    </row>
    <row r="13" ht="12.75" customHeight="1" spans="1:18">
      <c r="A13" s="153" t="s">
        <v>30</v>
      </c>
      <c r="B13" s="209" t="s">
        <v>31</v>
      </c>
      <c r="C13" s="154" t="s">
        <v>32</v>
      </c>
      <c r="D13" s="153">
        <v>1</v>
      </c>
      <c r="E13" s="144">
        <v>1</v>
      </c>
      <c r="F13" s="144">
        <v>2</v>
      </c>
      <c r="G13" s="144">
        <v>21</v>
      </c>
      <c r="H13" s="155"/>
      <c r="I13" s="144" t="s">
        <v>21</v>
      </c>
      <c r="J13" s="144">
        <v>64</v>
      </c>
      <c r="K13" s="144">
        <v>4</v>
      </c>
      <c r="L13" s="144" t="s">
        <v>21</v>
      </c>
      <c r="M13" s="144" t="s">
        <v>21</v>
      </c>
      <c r="N13" s="144" t="s">
        <v>21</v>
      </c>
      <c r="O13" s="144" t="s">
        <v>21</v>
      </c>
      <c r="P13" s="144">
        <v>2</v>
      </c>
      <c r="Q13" s="144"/>
      <c r="R13" s="144">
        <f t="shared" si="0"/>
        <v>70</v>
      </c>
    </row>
    <row r="14" ht="12.75" customHeight="1" spans="1:18">
      <c r="A14" s="156"/>
      <c r="B14" s="156"/>
      <c r="C14" s="156"/>
      <c r="D14" s="156"/>
      <c r="E14" s="144">
        <v>2</v>
      </c>
      <c r="F14" s="144">
        <v>2</v>
      </c>
      <c r="G14" s="136">
        <v>21</v>
      </c>
      <c r="H14" s="144"/>
      <c r="I14" s="144"/>
      <c r="J14" s="144">
        <v>64</v>
      </c>
      <c r="K14" s="144">
        <v>4</v>
      </c>
      <c r="L14" s="144"/>
      <c r="M14" s="144"/>
      <c r="N14" s="144"/>
      <c r="O14" s="144"/>
      <c r="P14" s="144">
        <v>2</v>
      </c>
      <c r="Q14" s="144"/>
      <c r="R14" s="144">
        <f t="shared" si="0"/>
        <v>70</v>
      </c>
    </row>
    <row r="15" ht="12.75" customHeight="1" spans="1:18">
      <c r="A15" s="136" t="s">
        <v>33</v>
      </c>
      <c r="B15" s="210" t="s">
        <v>31</v>
      </c>
      <c r="C15" s="137" t="s">
        <v>32</v>
      </c>
      <c r="D15" s="136">
        <v>1</v>
      </c>
      <c r="E15" s="136">
        <v>2</v>
      </c>
      <c r="F15" s="136">
        <v>2</v>
      </c>
      <c r="G15" s="136">
        <v>21</v>
      </c>
      <c r="H15" s="136" t="s">
        <v>21</v>
      </c>
      <c r="I15" s="136" t="s">
        <v>21</v>
      </c>
      <c r="J15" s="136">
        <v>64</v>
      </c>
      <c r="K15" s="136">
        <v>4</v>
      </c>
      <c r="L15" s="136" t="s">
        <v>21</v>
      </c>
      <c r="M15" s="136" t="s">
        <v>21</v>
      </c>
      <c r="N15" s="136" t="s">
        <v>21</v>
      </c>
      <c r="O15" s="136" t="s">
        <v>21</v>
      </c>
      <c r="P15" s="136">
        <v>2</v>
      </c>
      <c r="Q15" s="136"/>
      <c r="R15" s="136">
        <f t="shared" si="0"/>
        <v>70</v>
      </c>
    </row>
    <row r="16" ht="12.75" customHeight="1" spans="1:18">
      <c r="A16" s="136" t="s">
        <v>34</v>
      </c>
      <c r="B16" s="210" t="s">
        <v>31</v>
      </c>
      <c r="C16" s="137" t="s">
        <v>32</v>
      </c>
      <c r="D16" s="136">
        <v>1</v>
      </c>
      <c r="E16" s="136">
        <v>2</v>
      </c>
      <c r="F16" s="136">
        <v>2</v>
      </c>
      <c r="G16" s="136">
        <v>21</v>
      </c>
      <c r="H16" s="136" t="s">
        <v>21</v>
      </c>
      <c r="I16" s="136" t="s">
        <v>21</v>
      </c>
      <c r="J16" s="136">
        <v>64</v>
      </c>
      <c r="K16" s="136" t="s">
        <v>21</v>
      </c>
      <c r="L16" s="136">
        <v>2</v>
      </c>
      <c r="M16" s="136" t="s">
        <v>21</v>
      </c>
      <c r="N16" s="136" t="s">
        <v>21</v>
      </c>
      <c r="O16" s="136" t="s">
        <v>21</v>
      </c>
      <c r="P16" s="136" t="s">
        <v>21</v>
      </c>
      <c r="Q16" s="136"/>
      <c r="R16" s="136">
        <f t="shared" si="0"/>
        <v>66</v>
      </c>
    </row>
    <row r="17" ht="12.75" customHeight="1" spans="1:18">
      <c r="A17" s="138" t="s">
        <v>35</v>
      </c>
      <c r="B17" s="211" t="s">
        <v>31</v>
      </c>
      <c r="C17" s="139" t="s">
        <v>32</v>
      </c>
      <c r="D17" s="138">
        <v>1</v>
      </c>
      <c r="E17" s="136">
        <v>1</v>
      </c>
      <c r="F17" s="136">
        <v>2</v>
      </c>
      <c r="G17" s="136">
        <v>21</v>
      </c>
      <c r="H17" s="136" t="s">
        <v>21</v>
      </c>
      <c r="I17" s="136" t="s">
        <v>21</v>
      </c>
      <c r="J17" s="136" t="s">
        <v>21</v>
      </c>
      <c r="K17" s="136" t="s">
        <v>21</v>
      </c>
      <c r="L17" s="136" t="s">
        <v>21</v>
      </c>
      <c r="M17" s="136" t="s">
        <v>21</v>
      </c>
      <c r="N17" s="136" t="s">
        <v>21</v>
      </c>
      <c r="O17" s="136">
        <v>56</v>
      </c>
      <c r="P17" s="136" t="s">
        <v>21</v>
      </c>
      <c r="Q17" s="136"/>
      <c r="R17" s="136">
        <f t="shared" si="0"/>
        <v>56</v>
      </c>
    </row>
    <row r="18" ht="12.75" customHeight="1" spans="1:18">
      <c r="A18" s="157"/>
      <c r="B18" s="157"/>
      <c r="C18" s="157"/>
      <c r="D18" s="157"/>
      <c r="E18" s="158">
        <v>2</v>
      </c>
      <c r="F18" s="158">
        <v>2</v>
      </c>
      <c r="G18" s="158">
        <v>21</v>
      </c>
      <c r="H18" s="159"/>
      <c r="I18" s="159"/>
      <c r="J18" s="159"/>
      <c r="K18" s="159"/>
      <c r="L18" s="169">
        <v>0</v>
      </c>
      <c r="M18" s="159"/>
      <c r="N18" s="159"/>
      <c r="O18" s="159">
        <v>28</v>
      </c>
      <c r="P18" s="159"/>
      <c r="Q18" s="159"/>
      <c r="R18" s="159">
        <f t="shared" si="0"/>
        <v>28</v>
      </c>
    </row>
    <row r="19" ht="12.75" customHeight="1" spans="1:18">
      <c r="A19" s="144" t="s">
        <v>36</v>
      </c>
      <c r="B19" s="160">
        <v>113</v>
      </c>
      <c r="C19" s="160" t="s">
        <v>37</v>
      </c>
      <c r="D19" s="144">
        <v>1</v>
      </c>
      <c r="E19" s="144">
        <v>1</v>
      </c>
      <c r="F19" s="144">
        <v>2</v>
      </c>
      <c r="G19" s="144">
        <v>44</v>
      </c>
      <c r="H19" s="144">
        <v>32</v>
      </c>
      <c r="I19" s="144" t="s">
        <v>21</v>
      </c>
      <c r="J19" s="144" t="s">
        <v>21</v>
      </c>
      <c r="K19" s="144">
        <v>9</v>
      </c>
      <c r="L19" s="144" t="s">
        <v>21</v>
      </c>
      <c r="M19" s="144" t="s">
        <v>21</v>
      </c>
      <c r="N19" s="144" t="s">
        <v>21</v>
      </c>
      <c r="O19" s="144" t="s">
        <v>21</v>
      </c>
      <c r="P19" s="144">
        <v>4</v>
      </c>
      <c r="Q19" s="144"/>
      <c r="R19" s="144">
        <f t="shared" si="0"/>
        <v>45</v>
      </c>
    </row>
    <row r="20" ht="12.75" customHeight="1" spans="1:18">
      <c r="A20" s="159" t="s">
        <v>22</v>
      </c>
      <c r="B20" s="161">
        <v>113</v>
      </c>
      <c r="C20" s="161" t="s">
        <v>37</v>
      </c>
      <c r="D20" s="159">
        <v>1</v>
      </c>
      <c r="E20" s="159">
        <v>2</v>
      </c>
      <c r="F20" s="159">
        <v>2</v>
      </c>
      <c r="G20" s="159">
        <v>44</v>
      </c>
      <c r="H20" s="159">
        <v>32</v>
      </c>
      <c r="I20" s="159" t="s">
        <v>21</v>
      </c>
      <c r="J20" s="159" t="s">
        <v>21</v>
      </c>
      <c r="K20" s="159">
        <v>9</v>
      </c>
      <c r="L20" s="159" t="s">
        <v>21</v>
      </c>
      <c r="M20" s="159" t="s">
        <v>21</v>
      </c>
      <c r="N20" s="159" t="s">
        <v>21</v>
      </c>
      <c r="O20" s="159" t="s">
        <v>21</v>
      </c>
      <c r="P20" s="159">
        <v>4</v>
      </c>
      <c r="Q20" s="159"/>
      <c r="R20" s="159">
        <f t="shared" si="0"/>
        <v>45</v>
      </c>
    </row>
    <row r="21" ht="12.75" customHeight="1" spans="1:18">
      <c r="A21" s="142" t="s">
        <v>38</v>
      </c>
      <c r="B21" s="212" t="s">
        <v>39</v>
      </c>
      <c r="C21" s="143" t="s">
        <v>40</v>
      </c>
      <c r="D21" s="142">
        <v>1</v>
      </c>
      <c r="E21" s="144">
        <v>1</v>
      </c>
      <c r="F21" s="144">
        <v>2</v>
      </c>
      <c r="G21" s="142">
        <v>72</v>
      </c>
      <c r="H21" s="144">
        <v>32</v>
      </c>
      <c r="I21" s="144" t="s">
        <v>21</v>
      </c>
      <c r="J21" s="144">
        <v>64</v>
      </c>
      <c r="K21" s="144">
        <v>15</v>
      </c>
      <c r="L21" s="144" t="s">
        <v>21</v>
      </c>
      <c r="M21" s="144" t="s">
        <v>21</v>
      </c>
      <c r="N21" s="144" t="s">
        <v>21</v>
      </c>
      <c r="O21" s="144" t="s">
        <v>21</v>
      </c>
      <c r="P21" s="144">
        <v>6</v>
      </c>
      <c r="Q21" s="144"/>
      <c r="R21" s="144">
        <f t="shared" si="0"/>
        <v>117</v>
      </c>
    </row>
    <row r="22" ht="12.75" customHeight="1" spans="1:18">
      <c r="A22" s="162"/>
      <c r="B22" s="156"/>
      <c r="C22" s="156"/>
      <c r="D22" s="156"/>
      <c r="E22" s="136">
        <v>2</v>
      </c>
      <c r="F22" s="136">
        <v>2</v>
      </c>
      <c r="G22" s="156"/>
      <c r="H22" s="136">
        <v>32</v>
      </c>
      <c r="I22" s="136"/>
      <c r="J22" s="136">
        <v>64</v>
      </c>
      <c r="K22" s="136">
        <v>14</v>
      </c>
      <c r="L22" s="136"/>
      <c r="M22" s="136"/>
      <c r="N22" s="136"/>
      <c r="O22" s="136"/>
      <c r="P22" s="136">
        <v>6</v>
      </c>
      <c r="Q22" s="136"/>
      <c r="R22" s="136">
        <f t="shared" si="0"/>
        <v>116</v>
      </c>
    </row>
    <row r="23" ht="12.75" customHeight="1" spans="1:18">
      <c r="A23" s="162"/>
      <c r="B23" s="212" t="s">
        <v>41</v>
      </c>
      <c r="C23" s="143" t="s">
        <v>40</v>
      </c>
      <c r="D23" s="142">
        <v>1</v>
      </c>
      <c r="E23" s="136">
        <v>1</v>
      </c>
      <c r="F23" s="136">
        <v>2</v>
      </c>
      <c r="G23" s="138">
        <v>72</v>
      </c>
      <c r="H23" s="136">
        <v>32</v>
      </c>
      <c r="I23" s="136" t="s">
        <v>21</v>
      </c>
      <c r="J23" s="136">
        <v>64</v>
      </c>
      <c r="K23" s="136">
        <v>15</v>
      </c>
      <c r="L23" s="136" t="s">
        <v>21</v>
      </c>
      <c r="M23" s="136" t="s">
        <v>21</v>
      </c>
      <c r="N23" s="136" t="s">
        <v>21</v>
      </c>
      <c r="O23" s="136" t="s">
        <v>21</v>
      </c>
      <c r="P23" s="136">
        <v>6</v>
      </c>
      <c r="Q23" s="136"/>
      <c r="R23" s="136">
        <f t="shared" si="0"/>
        <v>117</v>
      </c>
    </row>
    <row r="24" ht="12.75" customHeight="1" spans="1:18">
      <c r="A24" s="156"/>
      <c r="B24" s="156"/>
      <c r="C24" s="156"/>
      <c r="D24" s="156"/>
      <c r="E24" s="136">
        <v>2</v>
      </c>
      <c r="F24" s="136">
        <v>2</v>
      </c>
      <c r="G24" s="156"/>
      <c r="H24" s="136">
        <v>32</v>
      </c>
      <c r="I24" s="136"/>
      <c r="J24" s="136">
        <v>64</v>
      </c>
      <c r="K24" s="136">
        <v>14</v>
      </c>
      <c r="L24" s="136"/>
      <c r="M24" s="136"/>
      <c r="N24" s="136"/>
      <c r="O24" s="136"/>
      <c r="P24" s="136">
        <v>6</v>
      </c>
      <c r="Q24" s="136"/>
      <c r="R24" s="136">
        <f t="shared" si="0"/>
        <v>116</v>
      </c>
    </row>
    <row r="25" ht="12.75" customHeight="1" spans="1:18">
      <c r="A25" s="138" t="s">
        <v>33</v>
      </c>
      <c r="B25" s="137" t="s">
        <v>39</v>
      </c>
      <c r="C25" s="143" t="s">
        <v>40</v>
      </c>
      <c r="D25" s="142">
        <v>1</v>
      </c>
      <c r="E25" s="136">
        <v>2</v>
      </c>
      <c r="F25" s="136">
        <v>6</v>
      </c>
      <c r="G25" s="136">
        <v>72</v>
      </c>
      <c r="H25" s="136">
        <v>32</v>
      </c>
      <c r="I25" s="136" t="s">
        <v>21</v>
      </c>
      <c r="J25" s="136">
        <v>192</v>
      </c>
      <c r="K25" s="136">
        <v>15</v>
      </c>
      <c r="L25" s="136" t="s">
        <v>21</v>
      </c>
      <c r="M25" s="136" t="s">
        <v>21</v>
      </c>
      <c r="N25" s="136" t="s">
        <v>21</v>
      </c>
      <c r="O25" s="136" t="s">
        <v>21</v>
      </c>
      <c r="P25" s="136">
        <v>6</v>
      </c>
      <c r="Q25" s="136"/>
      <c r="R25" s="136">
        <f t="shared" si="0"/>
        <v>245</v>
      </c>
    </row>
    <row r="26" ht="12.75" customHeight="1" spans="1:18">
      <c r="A26" s="156"/>
      <c r="B26" s="137" t="s">
        <v>41</v>
      </c>
      <c r="C26" s="156"/>
      <c r="D26" s="156"/>
      <c r="E26" s="136">
        <v>2</v>
      </c>
      <c r="F26" s="136">
        <v>6</v>
      </c>
      <c r="G26" s="136">
        <v>72</v>
      </c>
      <c r="H26" s="136">
        <v>32</v>
      </c>
      <c r="I26" s="136"/>
      <c r="J26" s="136">
        <v>192</v>
      </c>
      <c r="K26" s="136">
        <v>14</v>
      </c>
      <c r="L26" s="136"/>
      <c r="M26" s="136"/>
      <c r="N26" s="136"/>
      <c r="O26" s="136"/>
      <c r="P26" s="136">
        <v>6</v>
      </c>
      <c r="Q26" s="136"/>
      <c r="R26" s="136">
        <f t="shared" si="0"/>
        <v>244</v>
      </c>
    </row>
    <row r="27" ht="12.75" customHeight="1" spans="1:18">
      <c r="A27" s="138" t="s">
        <v>34</v>
      </c>
      <c r="B27" s="137" t="s">
        <v>39</v>
      </c>
      <c r="C27" s="143" t="s">
        <v>40</v>
      </c>
      <c r="D27" s="142">
        <v>1</v>
      </c>
      <c r="E27" s="136">
        <v>2</v>
      </c>
      <c r="F27" s="136">
        <v>6</v>
      </c>
      <c r="G27" s="136">
        <v>72</v>
      </c>
      <c r="H27" s="136">
        <v>32</v>
      </c>
      <c r="I27" s="136" t="s">
        <v>21</v>
      </c>
      <c r="J27" s="136">
        <v>192</v>
      </c>
      <c r="K27" s="136" t="s">
        <v>21</v>
      </c>
      <c r="L27" s="170">
        <v>6</v>
      </c>
      <c r="M27" s="136" t="s">
        <v>21</v>
      </c>
      <c r="N27" s="136" t="s">
        <v>21</v>
      </c>
      <c r="O27" s="136" t="s">
        <v>21</v>
      </c>
      <c r="P27" s="136" t="s">
        <v>21</v>
      </c>
      <c r="Q27" s="136"/>
      <c r="R27" s="136">
        <f t="shared" si="0"/>
        <v>230</v>
      </c>
    </row>
    <row r="28" ht="12.75" customHeight="1" spans="1:18">
      <c r="A28" s="156"/>
      <c r="B28" s="137" t="s">
        <v>41</v>
      </c>
      <c r="C28" s="156"/>
      <c r="D28" s="156"/>
      <c r="E28" s="136">
        <v>2</v>
      </c>
      <c r="F28" s="136">
        <v>6</v>
      </c>
      <c r="G28" s="136">
        <v>72</v>
      </c>
      <c r="H28" s="136">
        <v>32</v>
      </c>
      <c r="I28" s="136"/>
      <c r="J28" s="136">
        <v>192</v>
      </c>
      <c r="K28" s="136"/>
      <c r="L28" s="170">
        <v>6</v>
      </c>
      <c r="M28" s="136"/>
      <c r="N28" s="136"/>
      <c r="O28" s="136"/>
      <c r="P28" s="136"/>
      <c r="Q28" s="136"/>
      <c r="R28" s="136">
        <f t="shared" si="0"/>
        <v>230</v>
      </c>
    </row>
    <row r="29" ht="12.75" customHeight="1" spans="1:18">
      <c r="A29" s="138" t="s">
        <v>35</v>
      </c>
      <c r="B29" s="211" t="s">
        <v>39</v>
      </c>
      <c r="C29" s="139" t="s">
        <v>40</v>
      </c>
      <c r="D29" s="138">
        <v>1</v>
      </c>
      <c r="E29" s="136">
        <v>1</v>
      </c>
      <c r="F29" s="136">
        <v>1</v>
      </c>
      <c r="G29" s="136">
        <v>24</v>
      </c>
      <c r="H29" s="136" t="s">
        <v>21</v>
      </c>
      <c r="I29" s="136" t="s">
        <v>21</v>
      </c>
      <c r="J29" s="136" t="s">
        <v>21</v>
      </c>
      <c r="K29" s="136" t="s">
        <v>21</v>
      </c>
      <c r="L29" s="136" t="s">
        <v>21</v>
      </c>
      <c r="M29" s="136" t="s">
        <v>21</v>
      </c>
      <c r="N29" s="136" t="s">
        <v>21</v>
      </c>
      <c r="O29" s="136">
        <v>28</v>
      </c>
      <c r="P29" s="136" t="s">
        <v>21</v>
      </c>
      <c r="Q29" s="136"/>
      <c r="R29" s="136">
        <f t="shared" si="0"/>
        <v>28</v>
      </c>
    </row>
    <row r="30" ht="12.75" customHeight="1" spans="1:18">
      <c r="A30" s="162"/>
      <c r="B30" s="156"/>
      <c r="C30" s="156"/>
      <c r="D30" s="156"/>
      <c r="E30" s="136">
        <v>2</v>
      </c>
      <c r="F30" s="136">
        <v>1</v>
      </c>
      <c r="G30" s="136">
        <v>24</v>
      </c>
      <c r="H30" s="136"/>
      <c r="I30" s="136"/>
      <c r="J30" s="136"/>
      <c r="K30" s="136"/>
      <c r="L30" s="171">
        <v>0</v>
      </c>
      <c r="M30" s="136"/>
      <c r="N30" s="136"/>
      <c r="O30" s="136">
        <v>28</v>
      </c>
      <c r="P30" s="136"/>
      <c r="Q30" s="136"/>
      <c r="R30" s="136">
        <f t="shared" si="0"/>
        <v>28</v>
      </c>
    </row>
    <row r="31" ht="12.75" customHeight="1" spans="1:18">
      <c r="A31" s="162"/>
      <c r="B31" s="212" t="s">
        <v>41</v>
      </c>
      <c r="C31" s="143" t="s">
        <v>40</v>
      </c>
      <c r="D31" s="142">
        <v>1</v>
      </c>
      <c r="E31" s="136">
        <v>1</v>
      </c>
      <c r="F31" s="136">
        <v>1</v>
      </c>
      <c r="G31" s="136">
        <v>24</v>
      </c>
      <c r="H31" s="136"/>
      <c r="I31" s="136"/>
      <c r="J31" s="136"/>
      <c r="K31" s="136"/>
      <c r="L31" s="136"/>
      <c r="M31" s="136"/>
      <c r="N31" s="136"/>
      <c r="O31" s="136">
        <v>28</v>
      </c>
      <c r="P31" s="136"/>
      <c r="Q31" s="136"/>
      <c r="R31" s="136">
        <f t="shared" si="0"/>
        <v>28</v>
      </c>
    </row>
    <row r="32" ht="12.75" customHeight="1" spans="1:18">
      <c r="A32" s="157"/>
      <c r="B32" s="157"/>
      <c r="C32" s="157"/>
      <c r="D32" s="157"/>
      <c r="E32" s="159">
        <v>2</v>
      </c>
      <c r="F32" s="159">
        <v>1</v>
      </c>
      <c r="G32" s="159">
        <v>24</v>
      </c>
      <c r="H32" s="159"/>
      <c r="I32" s="159"/>
      <c r="J32" s="159"/>
      <c r="K32" s="159"/>
      <c r="L32" s="169">
        <v>0</v>
      </c>
      <c r="M32" s="159"/>
      <c r="N32" s="159"/>
      <c r="O32" s="159">
        <v>28</v>
      </c>
      <c r="P32" s="159"/>
      <c r="Q32" s="159"/>
      <c r="R32" s="159">
        <f t="shared" si="0"/>
        <v>28</v>
      </c>
    </row>
    <row r="33" ht="12.75" customHeight="1" spans="1:18">
      <c r="A33" s="144" t="s">
        <v>18</v>
      </c>
      <c r="B33" s="160">
        <v>124</v>
      </c>
      <c r="C33" s="160" t="s">
        <v>42</v>
      </c>
      <c r="D33" s="144">
        <v>1</v>
      </c>
      <c r="E33" s="144">
        <v>1</v>
      </c>
      <c r="F33" s="144">
        <v>3</v>
      </c>
      <c r="G33" s="144">
        <v>74</v>
      </c>
      <c r="H33" s="144">
        <v>32</v>
      </c>
      <c r="I33" s="144" t="s">
        <v>21</v>
      </c>
      <c r="J33" s="144" t="s">
        <v>21</v>
      </c>
      <c r="K33" s="144">
        <v>15</v>
      </c>
      <c r="L33" s="144" t="s">
        <v>21</v>
      </c>
      <c r="M33" s="144" t="s">
        <v>21</v>
      </c>
      <c r="N33" s="144" t="s">
        <v>21</v>
      </c>
      <c r="O33" s="144" t="s">
        <v>21</v>
      </c>
      <c r="P33" s="144">
        <v>6</v>
      </c>
      <c r="Q33" s="144"/>
      <c r="R33" s="144">
        <f t="shared" si="0"/>
        <v>53</v>
      </c>
    </row>
    <row r="34" ht="12.75" customHeight="1" spans="1:18">
      <c r="A34" s="163" t="s">
        <v>22</v>
      </c>
      <c r="B34" s="164">
        <v>124</v>
      </c>
      <c r="C34" s="164" t="s">
        <v>42</v>
      </c>
      <c r="D34" s="163">
        <v>1</v>
      </c>
      <c r="E34" s="163">
        <v>2</v>
      </c>
      <c r="F34" s="163">
        <v>3</v>
      </c>
      <c r="G34" s="163">
        <v>74</v>
      </c>
      <c r="H34" s="163">
        <v>32</v>
      </c>
      <c r="I34" s="163" t="s">
        <v>21</v>
      </c>
      <c r="J34" s="163" t="s">
        <v>21</v>
      </c>
      <c r="K34" s="163">
        <v>15</v>
      </c>
      <c r="L34" s="163" t="s">
        <v>21</v>
      </c>
      <c r="M34" s="163" t="s">
        <v>21</v>
      </c>
      <c r="N34" s="163" t="s">
        <v>21</v>
      </c>
      <c r="O34" s="163" t="s">
        <v>21</v>
      </c>
      <c r="P34" s="163">
        <v>6</v>
      </c>
      <c r="Q34" s="163"/>
      <c r="R34" s="163">
        <f t="shared" si="0"/>
        <v>53</v>
      </c>
    </row>
    <row r="35" ht="12.75" customHeight="1" spans="1:18">
      <c r="A35" s="165" t="s">
        <v>43</v>
      </c>
      <c r="B35" s="213" t="s">
        <v>44</v>
      </c>
      <c r="C35" s="166" t="s">
        <v>45</v>
      </c>
      <c r="D35" s="165">
        <v>2</v>
      </c>
      <c r="E35" s="145">
        <v>2</v>
      </c>
      <c r="F35" s="145">
        <v>3</v>
      </c>
      <c r="G35" s="145">
        <v>53</v>
      </c>
      <c r="H35" s="145">
        <v>16</v>
      </c>
      <c r="I35" s="145">
        <v>32</v>
      </c>
      <c r="J35" s="145"/>
      <c r="K35" s="145"/>
      <c r="L35" s="145">
        <v>4</v>
      </c>
      <c r="M35" s="145"/>
      <c r="N35" s="145"/>
      <c r="O35" s="145"/>
      <c r="P35" s="145"/>
      <c r="Q35" s="145"/>
      <c r="R35" s="145">
        <f t="shared" si="0"/>
        <v>52</v>
      </c>
    </row>
    <row r="36" ht="12.75" customHeight="1" spans="1:18">
      <c r="A36" s="142" t="s">
        <v>38</v>
      </c>
      <c r="B36" s="212" t="s">
        <v>31</v>
      </c>
      <c r="C36" s="143" t="s">
        <v>32</v>
      </c>
      <c r="D36" s="142">
        <v>2</v>
      </c>
      <c r="E36" s="144">
        <v>1</v>
      </c>
      <c r="F36" s="144">
        <v>2</v>
      </c>
      <c r="G36" s="144">
        <v>17</v>
      </c>
      <c r="H36" s="144" t="s">
        <v>21</v>
      </c>
      <c r="I36" s="144" t="s">
        <v>21</v>
      </c>
      <c r="J36" s="144">
        <v>64</v>
      </c>
      <c r="K36" s="144">
        <v>4</v>
      </c>
      <c r="L36" s="144" t="s">
        <v>21</v>
      </c>
      <c r="M36" s="144" t="s">
        <v>21</v>
      </c>
      <c r="N36" s="144" t="s">
        <v>21</v>
      </c>
      <c r="O36" s="144" t="s">
        <v>21</v>
      </c>
      <c r="P36" s="144">
        <v>2</v>
      </c>
      <c r="Q36" s="144"/>
      <c r="R36" s="144">
        <f t="shared" si="0"/>
        <v>70</v>
      </c>
    </row>
    <row r="37" ht="12.75" customHeight="1" spans="1:18">
      <c r="A37" s="156"/>
      <c r="B37" s="156"/>
      <c r="C37" s="156"/>
      <c r="D37" s="156"/>
      <c r="E37" s="144">
        <v>2</v>
      </c>
      <c r="F37" s="144">
        <v>2</v>
      </c>
      <c r="G37" s="144">
        <v>17</v>
      </c>
      <c r="H37" s="144"/>
      <c r="I37" s="144"/>
      <c r="J37" s="144">
        <v>64</v>
      </c>
      <c r="K37" s="144">
        <v>3</v>
      </c>
      <c r="L37" s="144"/>
      <c r="M37" s="144"/>
      <c r="N37" s="144"/>
      <c r="O37" s="144"/>
      <c r="P37" s="144">
        <v>2</v>
      </c>
      <c r="Q37" s="144"/>
      <c r="R37" s="136">
        <f t="shared" si="0"/>
        <v>69</v>
      </c>
    </row>
    <row r="38" ht="12.75" customHeight="1" spans="1:18">
      <c r="A38" s="136" t="s">
        <v>46</v>
      </c>
      <c r="B38" s="210" t="s">
        <v>31</v>
      </c>
      <c r="C38" s="137" t="s">
        <v>32</v>
      </c>
      <c r="D38" s="136">
        <v>2</v>
      </c>
      <c r="E38" s="136">
        <v>2</v>
      </c>
      <c r="F38" s="136">
        <v>2</v>
      </c>
      <c r="G38" s="136">
        <v>17</v>
      </c>
      <c r="H38" s="136" t="s">
        <v>21</v>
      </c>
      <c r="I38" s="136" t="s">
        <v>21</v>
      </c>
      <c r="J38" s="136">
        <v>64</v>
      </c>
      <c r="K38" s="136"/>
      <c r="L38" s="136">
        <v>2</v>
      </c>
      <c r="M38" s="136" t="s">
        <v>21</v>
      </c>
      <c r="N38" s="136" t="s">
        <v>21</v>
      </c>
      <c r="O38" s="136" t="s">
        <v>21</v>
      </c>
      <c r="P38" s="136"/>
      <c r="Q38" s="136"/>
      <c r="R38" s="136">
        <f t="shared" si="0"/>
        <v>66</v>
      </c>
    </row>
    <row r="39" ht="12.75" customHeight="1" spans="1:18">
      <c r="A39" s="136" t="s">
        <v>47</v>
      </c>
      <c r="B39" s="210" t="s">
        <v>31</v>
      </c>
      <c r="C39" s="137" t="s">
        <v>32</v>
      </c>
      <c r="D39" s="136">
        <v>2</v>
      </c>
      <c r="E39" s="136">
        <v>1</v>
      </c>
      <c r="F39" s="136">
        <v>2</v>
      </c>
      <c r="G39" s="136">
        <v>17</v>
      </c>
      <c r="H39" s="136">
        <v>32</v>
      </c>
      <c r="I39" s="136"/>
      <c r="J39" s="136">
        <v>64</v>
      </c>
      <c r="K39" s="136"/>
      <c r="L39" s="136">
        <v>2</v>
      </c>
      <c r="M39" s="136"/>
      <c r="N39" s="136"/>
      <c r="O39" s="136"/>
      <c r="P39" s="136"/>
      <c r="Q39" s="136"/>
      <c r="R39" s="136">
        <f t="shared" si="0"/>
        <v>98</v>
      </c>
    </row>
    <row r="40" ht="12.75" customHeight="1" spans="1:18">
      <c r="A40" s="136" t="s">
        <v>48</v>
      </c>
      <c r="B40" s="210" t="s">
        <v>31</v>
      </c>
      <c r="C40" s="137" t="s">
        <v>32</v>
      </c>
      <c r="D40" s="136">
        <v>2</v>
      </c>
      <c r="E40" s="136">
        <v>2</v>
      </c>
      <c r="F40" s="136">
        <v>2</v>
      </c>
      <c r="G40" s="136">
        <v>17</v>
      </c>
      <c r="H40" s="136" t="s">
        <v>21</v>
      </c>
      <c r="I40" s="136" t="s">
        <v>21</v>
      </c>
      <c r="J40" s="136">
        <v>64</v>
      </c>
      <c r="K40" s="136"/>
      <c r="L40" s="136">
        <v>2</v>
      </c>
      <c r="M40" s="136" t="s">
        <v>21</v>
      </c>
      <c r="N40" s="136" t="s">
        <v>21</v>
      </c>
      <c r="O40" s="136" t="s">
        <v>21</v>
      </c>
      <c r="P40" s="136"/>
      <c r="Q40" s="136"/>
      <c r="R40" s="136">
        <f t="shared" si="0"/>
        <v>66</v>
      </c>
    </row>
    <row r="41" ht="12.75" customHeight="1" spans="1:18">
      <c r="A41" s="136" t="s">
        <v>49</v>
      </c>
      <c r="B41" s="210" t="s">
        <v>31</v>
      </c>
      <c r="C41" s="137" t="s">
        <v>32</v>
      </c>
      <c r="D41" s="136">
        <v>2</v>
      </c>
      <c r="E41" s="136">
        <v>2</v>
      </c>
      <c r="F41" s="136">
        <v>2</v>
      </c>
      <c r="G41" s="136">
        <v>17</v>
      </c>
      <c r="H41" s="136" t="s">
        <v>21</v>
      </c>
      <c r="I41" s="136" t="s">
        <v>21</v>
      </c>
      <c r="J41" s="136">
        <v>64</v>
      </c>
      <c r="K41" s="136" t="s">
        <v>21</v>
      </c>
      <c r="L41" s="136">
        <v>2</v>
      </c>
      <c r="M41" s="136" t="s">
        <v>21</v>
      </c>
      <c r="N41" s="136" t="s">
        <v>21</v>
      </c>
      <c r="O41" s="136" t="s">
        <v>21</v>
      </c>
      <c r="P41" s="136" t="s">
        <v>21</v>
      </c>
      <c r="Q41" s="136"/>
      <c r="R41" s="136">
        <f t="shared" si="0"/>
        <v>66</v>
      </c>
    </row>
    <row r="42" ht="12.75" customHeight="1" spans="1:18">
      <c r="A42" s="138" t="s">
        <v>35</v>
      </c>
      <c r="B42" s="211" t="s">
        <v>31</v>
      </c>
      <c r="C42" s="139" t="s">
        <v>32</v>
      </c>
      <c r="D42" s="138">
        <v>2</v>
      </c>
      <c r="E42" s="136">
        <v>1</v>
      </c>
      <c r="F42" s="136">
        <v>1</v>
      </c>
      <c r="G42" s="136">
        <v>17</v>
      </c>
      <c r="H42" s="136" t="s">
        <v>21</v>
      </c>
      <c r="I42" s="136" t="s">
        <v>21</v>
      </c>
      <c r="J42" s="136" t="s">
        <v>21</v>
      </c>
      <c r="K42" s="136" t="s">
        <v>21</v>
      </c>
      <c r="L42" s="136" t="s">
        <v>21</v>
      </c>
      <c r="M42" s="136" t="s">
        <v>21</v>
      </c>
      <c r="N42" s="136" t="s">
        <v>21</v>
      </c>
      <c r="O42" s="136">
        <v>56</v>
      </c>
      <c r="P42" s="136" t="s">
        <v>21</v>
      </c>
      <c r="Q42" s="136"/>
      <c r="R42" s="136">
        <f t="shared" si="0"/>
        <v>56</v>
      </c>
    </row>
    <row r="43" ht="12.75" customHeight="1" spans="1:18">
      <c r="A43" s="157"/>
      <c r="B43" s="157"/>
      <c r="C43" s="157"/>
      <c r="D43" s="157"/>
      <c r="E43" s="159">
        <v>2</v>
      </c>
      <c r="F43" s="159">
        <v>1</v>
      </c>
      <c r="G43" s="159">
        <v>17</v>
      </c>
      <c r="H43" s="159"/>
      <c r="I43" s="159"/>
      <c r="J43" s="159"/>
      <c r="K43" s="159"/>
      <c r="L43" s="169">
        <v>0</v>
      </c>
      <c r="M43" s="159"/>
      <c r="N43" s="159"/>
      <c r="O43" s="172">
        <v>28</v>
      </c>
      <c r="P43" s="159"/>
      <c r="Q43" s="159"/>
      <c r="R43" s="159">
        <f t="shared" si="0"/>
        <v>28</v>
      </c>
    </row>
    <row r="44" ht="12.75" customHeight="1" spans="1:18">
      <c r="A44" s="144" t="s">
        <v>23</v>
      </c>
      <c r="B44" s="160">
        <v>113</v>
      </c>
      <c r="C44" s="160" t="s">
        <v>37</v>
      </c>
      <c r="D44" s="144">
        <v>2</v>
      </c>
      <c r="E44" s="144">
        <v>1</v>
      </c>
      <c r="F44" s="144">
        <v>2</v>
      </c>
      <c r="G44" s="144">
        <v>45</v>
      </c>
      <c r="H44" s="144">
        <v>32</v>
      </c>
      <c r="I44" s="144" t="s">
        <v>21</v>
      </c>
      <c r="J44" s="144" t="s">
        <v>21</v>
      </c>
      <c r="K44" s="144">
        <v>9</v>
      </c>
      <c r="L44" s="144" t="s">
        <v>21</v>
      </c>
      <c r="M44" s="144" t="s">
        <v>21</v>
      </c>
      <c r="N44" s="144" t="s">
        <v>21</v>
      </c>
      <c r="O44" s="144" t="s">
        <v>21</v>
      </c>
      <c r="P44" s="144">
        <v>4</v>
      </c>
      <c r="Q44" s="144"/>
      <c r="R44" s="144">
        <f t="shared" si="0"/>
        <v>45</v>
      </c>
    </row>
    <row r="45" ht="12.75" customHeight="1" spans="1:18">
      <c r="A45" s="159" t="s">
        <v>50</v>
      </c>
      <c r="B45" s="161">
        <v>113</v>
      </c>
      <c r="C45" s="161" t="s">
        <v>37</v>
      </c>
      <c r="D45" s="159">
        <v>2</v>
      </c>
      <c r="E45" s="159">
        <v>2</v>
      </c>
      <c r="F45" s="159">
        <v>2</v>
      </c>
      <c r="G45" s="159">
        <v>45</v>
      </c>
      <c r="H45" s="159">
        <v>32</v>
      </c>
      <c r="I45" s="159" t="s">
        <v>21</v>
      </c>
      <c r="J45" s="159" t="s">
        <v>21</v>
      </c>
      <c r="K45" s="159" t="s">
        <v>21</v>
      </c>
      <c r="L45" s="159">
        <v>4</v>
      </c>
      <c r="M45" s="159" t="s">
        <v>21</v>
      </c>
      <c r="N45" s="159" t="s">
        <v>21</v>
      </c>
      <c r="O45" s="159" t="s">
        <v>21</v>
      </c>
      <c r="P45" s="159" t="s">
        <v>21</v>
      </c>
      <c r="Q45" s="159"/>
      <c r="R45" s="159">
        <f t="shared" si="0"/>
        <v>36</v>
      </c>
    </row>
    <row r="46" ht="12.75" customHeight="1" spans="1:18">
      <c r="A46" s="144" t="s">
        <v>51</v>
      </c>
      <c r="B46" s="160">
        <v>122</v>
      </c>
      <c r="C46" s="160" t="s">
        <v>40</v>
      </c>
      <c r="D46" s="144">
        <v>2</v>
      </c>
      <c r="E46" s="144">
        <v>1</v>
      </c>
      <c r="F46" s="144">
        <v>4</v>
      </c>
      <c r="G46" s="144">
        <v>48</v>
      </c>
      <c r="H46" s="144" t="s">
        <v>21</v>
      </c>
      <c r="I46" s="144" t="s">
        <v>21</v>
      </c>
      <c r="J46" s="144">
        <v>128</v>
      </c>
      <c r="K46" s="144" t="s">
        <v>21</v>
      </c>
      <c r="L46" s="144" t="s">
        <v>21</v>
      </c>
      <c r="M46" s="144" t="s">
        <v>21</v>
      </c>
      <c r="N46" s="144" t="s">
        <v>21</v>
      </c>
      <c r="O46" s="144" t="s">
        <v>21</v>
      </c>
      <c r="P46" s="144" t="s">
        <v>21</v>
      </c>
      <c r="Q46" s="144"/>
      <c r="R46" s="144">
        <f t="shared" si="0"/>
        <v>128</v>
      </c>
    </row>
    <row r="47" ht="12.75" customHeight="1" spans="1:18">
      <c r="A47" s="138" t="s">
        <v>52</v>
      </c>
      <c r="B47" s="137" t="s">
        <v>39</v>
      </c>
      <c r="C47" s="139" t="s">
        <v>40</v>
      </c>
      <c r="D47" s="138">
        <v>2</v>
      </c>
      <c r="E47" s="138">
        <v>2</v>
      </c>
      <c r="F47" s="136">
        <v>6</v>
      </c>
      <c r="G47" s="136">
        <v>70</v>
      </c>
      <c r="H47" s="136">
        <v>32</v>
      </c>
      <c r="I47" s="136" t="s">
        <v>21</v>
      </c>
      <c r="J47" s="136">
        <v>192</v>
      </c>
      <c r="K47" s="136">
        <v>14</v>
      </c>
      <c r="L47" s="136" t="s">
        <v>21</v>
      </c>
      <c r="M47" s="136" t="s">
        <v>21</v>
      </c>
      <c r="N47" s="136" t="s">
        <v>21</v>
      </c>
      <c r="O47" s="136" t="s">
        <v>21</v>
      </c>
      <c r="P47" s="136">
        <v>6</v>
      </c>
      <c r="Q47" s="136"/>
      <c r="R47" s="136">
        <f t="shared" si="0"/>
        <v>244</v>
      </c>
    </row>
    <row r="48" ht="12.75" customHeight="1" spans="1:18">
      <c r="A48" s="156"/>
      <c r="B48" s="137" t="s">
        <v>41</v>
      </c>
      <c r="C48" s="156"/>
      <c r="D48" s="156"/>
      <c r="E48" s="156"/>
      <c r="F48" s="136">
        <v>6</v>
      </c>
      <c r="G48" s="136">
        <v>70</v>
      </c>
      <c r="H48" s="136">
        <v>32</v>
      </c>
      <c r="I48" s="136"/>
      <c r="J48" s="136">
        <v>192</v>
      </c>
      <c r="K48" s="136">
        <v>14</v>
      </c>
      <c r="L48" s="136"/>
      <c r="M48" s="136"/>
      <c r="N48" s="136"/>
      <c r="O48" s="136"/>
      <c r="P48" s="136">
        <v>6</v>
      </c>
      <c r="Q48" s="136"/>
      <c r="R48" s="136">
        <f t="shared" si="0"/>
        <v>244</v>
      </c>
    </row>
    <row r="49" ht="12.75" customHeight="1" spans="1:18">
      <c r="A49" s="138" t="s">
        <v>48</v>
      </c>
      <c r="B49" s="137" t="s">
        <v>39</v>
      </c>
      <c r="C49" s="139" t="s">
        <v>40</v>
      </c>
      <c r="D49" s="138">
        <v>2</v>
      </c>
      <c r="E49" s="138">
        <v>2</v>
      </c>
      <c r="F49" s="136">
        <v>6</v>
      </c>
      <c r="G49" s="136">
        <v>70</v>
      </c>
      <c r="H49" s="136">
        <v>32</v>
      </c>
      <c r="I49" s="136" t="s">
        <v>21</v>
      </c>
      <c r="J49" s="136">
        <v>192</v>
      </c>
      <c r="K49" s="136">
        <v>14</v>
      </c>
      <c r="L49" s="136" t="s">
        <v>21</v>
      </c>
      <c r="M49" s="136" t="s">
        <v>21</v>
      </c>
      <c r="N49" s="136" t="s">
        <v>21</v>
      </c>
      <c r="O49" s="136" t="s">
        <v>21</v>
      </c>
      <c r="P49" s="136">
        <v>6</v>
      </c>
      <c r="Q49" s="136"/>
      <c r="R49" s="136">
        <f t="shared" si="0"/>
        <v>244</v>
      </c>
    </row>
    <row r="50" ht="12.75" customHeight="1" spans="1:18">
      <c r="A50" s="156"/>
      <c r="B50" s="137" t="s">
        <v>41</v>
      </c>
      <c r="C50" s="156"/>
      <c r="D50" s="156"/>
      <c r="E50" s="156"/>
      <c r="F50" s="136">
        <v>6</v>
      </c>
      <c r="G50" s="136">
        <v>70</v>
      </c>
      <c r="H50" s="136">
        <v>32</v>
      </c>
      <c r="I50" s="136"/>
      <c r="J50" s="136">
        <v>192</v>
      </c>
      <c r="K50" s="136">
        <v>14</v>
      </c>
      <c r="L50" s="136"/>
      <c r="M50" s="136"/>
      <c r="N50" s="136"/>
      <c r="O50" s="136"/>
      <c r="P50" s="136">
        <v>6</v>
      </c>
      <c r="Q50" s="136"/>
      <c r="R50" s="136">
        <f t="shared" si="0"/>
        <v>244</v>
      </c>
    </row>
    <row r="51" ht="12.75" customHeight="1" spans="1:18">
      <c r="A51" s="138" t="s">
        <v>25</v>
      </c>
      <c r="B51" s="137" t="s">
        <v>39</v>
      </c>
      <c r="C51" s="139" t="s">
        <v>40</v>
      </c>
      <c r="D51" s="138">
        <v>2</v>
      </c>
      <c r="E51" s="138">
        <v>2</v>
      </c>
      <c r="F51" s="136">
        <v>6</v>
      </c>
      <c r="G51" s="136">
        <v>70</v>
      </c>
      <c r="H51" s="136">
        <v>32</v>
      </c>
      <c r="I51" s="136" t="s">
        <v>21</v>
      </c>
      <c r="J51" s="136">
        <v>192</v>
      </c>
      <c r="K51" s="136" t="s">
        <v>21</v>
      </c>
      <c r="L51" s="136">
        <v>6</v>
      </c>
      <c r="M51" s="136" t="s">
        <v>21</v>
      </c>
      <c r="N51" s="136" t="s">
        <v>21</v>
      </c>
      <c r="O51" s="136" t="s">
        <v>21</v>
      </c>
      <c r="P51" s="136" t="s">
        <v>21</v>
      </c>
      <c r="Q51" s="136"/>
      <c r="R51" s="136">
        <f t="shared" si="0"/>
        <v>230</v>
      </c>
    </row>
    <row r="52" ht="12.75" customHeight="1" spans="1:18">
      <c r="A52" s="156"/>
      <c r="B52" s="137" t="s">
        <v>41</v>
      </c>
      <c r="C52" s="156"/>
      <c r="D52" s="156"/>
      <c r="E52" s="156"/>
      <c r="F52" s="136">
        <v>6</v>
      </c>
      <c r="G52" s="136">
        <v>70</v>
      </c>
      <c r="H52" s="136">
        <v>32</v>
      </c>
      <c r="I52" s="136"/>
      <c r="J52" s="136">
        <v>192</v>
      </c>
      <c r="K52" s="136"/>
      <c r="L52" s="136">
        <v>6</v>
      </c>
      <c r="M52" s="136"/>
      <c r="N52" s="136"/>
      <c r="O52" s="136"/>
      <c r="P52" s="136"/>
      <c r="Q52" s="136"/>
      <c r="R52" s="136">
        <f t="shared" si="0"/>
        <v>230</v>
      </c>
    </row>
    <row r="53" ht="12.75" customHeight="1" spans="1:18">
      <c r="A53" s="138" t="s">
        <v>38</v>
      </c>
      <c r="B53" s="212" t="s">
        <v>39</v>
      </c>
      <c r="C53" s="143" t="s">
        <v>40</v>
      </c>
      <c r="D53" s="142">
        <v>2</v>
      </c>
      <c r="E53" s="136">
        <v>1</v>
      </c>
      <c r="F53" s="136">
        <v>2</v>
      </c>
      <c r="G53" s="138">
        <v>70</v>
      </c>
      <c r="H53" s="136">
        <v>32</v>
      </c>
      <c r="I53" s="136" t="s">
        <v>21</v>
      </c>
      <c r="J53" s="136">
        <v>64</v>
      </c>
      <c r="K53" s="136">
        <v>14</v>
      </c>
      <c r="L53" s="136" t="s">
        <v>21</v>
      </c>
      <c r="M53" s="136" t="s">
        <v>21</v>
      </c>
      <c r="N53" s="136" t="s">
        <v>21</v>
      </c>
      <c r="O53" s="136" t="s">
        <v>21</v>
      </c>
      <c r="P53" s="136">
        <v>6</v>
      </c>
      <c r="Q53" s="136"/>
      <c r="R53" s="136">
        <f t="shared" si="0"/>
        <v>116</v>
      </c>
    </row>
    <row r="54" ht="12.75" customHeight="1" spans="1:18">
      <c r="A54" s="162"/>
      <c r="B54" s="156"/>
      <c r="C54" s="156"/>
      <c r="D54" s="156"/>
      <c r="E54" s="136">
        <v>2</v>
      </c>
      <c r="F54" s="136">
        <v>2</v>
      </c>
      <c r="G54" s="156"/>
      <c r="H54" s="136">
        <v>32</v>
      </c>
      <c r="I54" s="136"/>
      <c r="J54" s="136">
        <v>64</v>
      </c>
      <c r="K54" s="136">
        <v>14</v>
      </c>
      <c r="L54" s="136"/>
      <c r="M54" s="136"/>
      <c r="N54" s="136"/>
      <c r="O54" s="136"/>
      <c r="P54" s="136">
        <v>6</v>
      </c>
      <c r="Q54" s="136"/>
      <c r="R54" s="136">
        <f t="shared" si="0"/>
        <v>116</v>
      </c>
    </row>
    <row r="55" ht="12.75" customHeight="1" spans="1:18">
      <c r="A55" s="162"/>
      <c r="B55" s="212" t="s">
        <v>41</v>
      </c>
      <c r="C55" s="143" t="s">
        <v>40</v>
      </c>
      <c r="D55" s="142">
        <v>2</v>
      </c>
      <c r="E55" s="136">
        <v>1</v>
      </c>
      <c r="F55" s="136">
        <v>2</v>
      </c>
      <c r="G55" s="138">
        <v>70</v>
      </c>
      <c r="H55" s="136">
        <v>32</v>
      </c>
      <c r="I55" s="136"/>
      <c r="J55" s="136">
        <v>64</v>
      </c>
      <c r="K55" s="136">
        <v>14</v>
      </c>
      <c r="L55" s="136"/>
      <c r="M55" s="136"/>
      <c r="N55" s="136"/>
      <c r="O55" s="136"/>
      <c r="P55" s="136">
        <v>6</v>
      </c>
      <c r="Q55" s="136"/>
      <c r="R55" s="136">
        <f t="shared" si="0"/>
        <v>116</v>
      </c>
    </row>
    <row r="56" ht="12.75" customHeight="1" spans="1:18">
      <c r="A56" s="156"/>
      <c r="B56" s="156"/>
      <c r="C56" s="156"/>
      <c r="D56" s="156"/>
      <c r="E56" s="136">
        <v>2</v>
      </c>
      <c r="F56" s="136">
        <v>2</v>
      </c>
      <c r="G56" s="156"/>
      <c r="H56" s="136">
        <v>32</v>
      </c>
      <c r="I56" s="136" t="s">
        <v>21</v>
      </c>
      <c r="J56" s="136">
        <v>64</v>
      </c>
      <c r="K56" s="136">
        <v>14</v>
      </c>
      <c r="L56" s="136" t="s">
        <v>21</v>
      </c>
      <c r="M56" s="136" t="s">
        <v>21</v>
      </c>
      <c r="N56" s="136" t="s">
        <v>21</v>
      </c>
      <c r="O56" s="136" t="s">
        <v>21</v>
      </c>
      <c r="P56" s="136">
        <v>6</v>
      </c>
      <c r="Q56" s="136"/>
      <c r="R56" s="136">
        <f t="shared" si="0"/>
        <v>116</v>
      </c>
    </row>
    <row r="57" ht="12.75" customHeight="1" spans="1:18">
      <c r="A57" s="138" t="s">
        <v>35</v>
      </c>
      <c r="B57" s="211" t="s">
        <v>39</v>
      </c>
      <c r="C57" s="139" t="s">
        <v>40</v>
      </c>
      <c r="D57" s="138">
        <v>2</v>
      </c>
      <c r="E57" s="136">
        <v>1</v>
      </c>
      <c r="F57" s="136">
        <v>1</v>
      </c>
      <c r="G57" s="136">
        <v>26</v>
      </c>
      <c r="H57" s="136" t="s">
        <v>21</v>
      </c>
      <c r="I57" s="136" t="s">
        <v>21</v>
      </c>
      <c r="J57" s="136" t="s">
        <v>21</v>
      </c>
      <c r="K57" s="136" t="s">
        <v>21</v>
      </c>
      <c r="L57" s="136" t="s">
        <v>21</v>
      </c>
      <c r="M57" s="136" t="s">
        <v>21</v>
      </c>
      <c r="N57" s="136" t="s">
        <v>21</v>
      </c>
      <c r="O57" s="136">
        <v>28</v>
      </c>
      <c r="P57" s="136"/>
      <c r="Q57" s="136"/>
      <c r="R57" s="136">
        <f t="shared" si="0"/>
        <v>28</v>
      </c>
    </row>
    <row r="58" ht="12.75" customHeight="1" spans="1:18">
      <c r="A58" s="162"/>
      <c r="B58" s="156"/>
      <c r="C58" s="156"/>
      <c r="D58" s="156"/>
      <c r="E58" s="136">
        <v>2</v>
      </c>
      <c r="F58" s="136">
        <v>1</v>
      </c>
      <c r="G58" s="136">
        <v>25</v>
      </c>
      <c r="H58" s="136"/>
      <c r="I58" s="136"/>
      <c r="J58" s="136"/>
      <c r="K58" s="136"/>
      <c r="L58" s="171">
        <v>0</v>
      </c>
      <c r="M58" s="136"/>
      <c r="N58" s="136"/>
      <c r="O58" s="136">
        <v>28</v>
      </c>
      <c r="P58" s="136"/>
      <c r="Q58" s="136"/>
      <c r="R58" s="136">
        <f t="shared" si="0"/>
        <v>28</v>
      </c>
    </row>
    <row r="59" ht="12.75" customHeight="1" spans="1:18">
      <c r="A59" s="162"/>
      <c r="B59" s="212" t="s">
        <v>41</v>
      </c>
      <c r="C59" s="143" t="s">
        <v>40</v>
      </c>
      <c r="D59" s="142">
        <v>2</v>
      </c>
      <c r="E59" s="136">
        <v>1</v>
      </c>
      <c r="F59" s="136">
        <v>1</v>
      </c>
      <c r="G59" s="136">
        <v>26</v>
      </c>
      <c r="H59" s="136"/>
      <c r="I59" s="136"/>
      <c r="J59" s="136"/>
      <c r="K59" s="136"/>
      <c r="L59" s="136"/>
      <c r="M59" s="136"/>
      <c r="N59" s="136"/>
      <c r="O59" s="136">
        <v>28</v>
      </c>
      <c r="P59" s="136"/>
      <c r="Q59" s="136"/>
      <c r="R59" s="136">
        <f t="shared" si="0"/>
        <v>28</v>
      </c>
    </row>
    <row r="60" ht="12.75" customHeight="1" spans="1:18">
      <c r="A60" s="157"/>
      <c r="B60" s="157"/>
      <c r="C60" s="157"/>
      <c r="D60" s="157"/>
      <c r="E60" s="159">
        <v>2</v>
      </c>
      <c r="F60" s="159">
        <v>1</v>
      </c>
      <c r="G60" s="159">
        <v>25</v>
      </c>
      <c r="H60" s="159"/>
      <c r="I60" s="159"/>
      <c r="J60" s="159"/>
      <c r="K60" s="159"/>
      <c r="L60" s="169">
        <v>0</v>
      </c>
      <c r="M60" s="159"/>
      <c r="N60" s="159"/>
      <c r="O60" s="159">
        <v>28</v>
      </c>
      <c r="P60" s="159"/>
      <c r="Q60" s="159"/>
      <c r="R60" s="159">
        <f t="shared" si="0"/>
        <v>28</v>
      </c>
    </row>
    <row r="61" ht="12.75" customHeight="1" spans="1:18">
      <c r="A61" s="144" t="s">
        <v>53</v>
      </c>
      <c r="B61" s="160">
        <v>124</v>
      </c>
      <c r="C61" s="160" t="s">
        <v>42</v>
      </c>
      <c r="D61" s="144">
        <v>2</v>
      </c>
      <c r="E61" s="144">
        <v>1</v>
      </c>
      <c r="F61" s="144">
        <v>3</v>
      </c>
      <c r="G61" s="144">
        <v>71</v>
      </c>
      <c r="H61" s="144">
        <v>32</v>
      </c>
      <c r="I61" s="144" t="s">
        <v>21</v>
      </c>
      <c r="J61" s="144" t="s">
        <v>21</v>
      </c>
      <c r="K61" s="144">
        <v>14</v>
      </c>
      <c r="L61" s="144" t="s">
        <v>21</v>
      </c>
      <c r="M61" s="144" t="s">
        <v>21</v>
      </c>
      <c r="N61" s="144" t="s">
        <v>21</v>
      </c>
      <c r="O61" s="144" t="s">
        <v>21</v>
      </c>
      <c r="P61" s="144">
        <v>6</v>
      </c>
      <c r="Q61" s="144"/>
      <c r="R61" s="144">
        <f t="shared" si="0"/>
        <v>52</v>
      </c>
    </row>
    <row r="62" ht="14.25" customHeight="1" spans="1:18">
      <c r="A62" s="138" t="s">
        <v>54</v>
      </c>
      <c r="B62" s="139">
        <v>124</v>
      </c>
      <c r="C62" s="139" t="s">
        <v>42</v>
      </c>
      <c r="D62" s="138">
        <v>2</v>
      </c>
      <c r="E62" s="136">
        <v>1</v>
      </c>
      <c r="F62" s="136">
        <v>3</v>
      </c>
      <c r="G62" s="136">
        <v>71</v>
      </c>
      <c r="H62" s="136">
        <v>32</v>
      </c>
      <c r="I62" s="136"/>
      <c r="J62" s="136"/>
      <c r="K62" s="136">
        <v>14</v>
      </c>
      <c r="L62" s="136"/>
      <c r="M62" s="136"/>
      <c r="N62" s="136" t="s">
        <v>21</v>
      </c>
      <c r="O62" s="136" t="s">
        <v>21</v>
      </c>
      <c r="P62" s="136">
        <v>6</v>
      </c>
      <c r="Q62" s="136"/>
      <c r="R62" s="136">
        <f t="shared" si="0"/>
        <v>52</v>
      </c>
    </row>
    <row r="63" ht="14.25" customHeight="1" spans="1:18">
      <c r="A63" s="157"/>
      <c r="B63" s="157"/>
      <c r="C63" s="157"/>
      <c r="D63" s="157"/>
      <c r="E63" s="159">
        <v>2</v>
      </c>
      <c r="F63" s="159">
        <v>3</v>
      </c>
      <c r="G63" s="159">
        <v>71</v>
      </c>
      <c r="H63" s="159">
        <v>32</v>
      </c>
      <c r="I63" s="159" t="s">
        <v>21</v>
      </c>
      <c r="J63" s="159" t="s">
        <v>21</v>
      </c>
      <c r="K63" s="159">
        <v>14</v>
      </c>
      <c r="L63" s="159" t="s">
        <v>21</v>
      </c>
      <c r="M63" s="159" t="s">
        <v>21</v>
      </c>
      <c r="N63" s="159" t="s">
        <v>21</v>
      </c>
      <c r="O63" s="159" t="s">
        <v>21</v>
      </c>
      <c r="P63" s="159">
        <v>6</v>
      </c>
      <c r="Q63" s="159"/>
      <c r="R63" s="159">
        <f t="shared" si="0"/>
        <v>52</v>
      </c>
    </row>
    <row r="64" ht="14.25" customHeight="1" spans="1:18">
      <c r="A64" s="167" t="s">
        <v>38</v>
      </c>
      <c r="B64" s="168">
        <v>125</v>
      </c>
      <c r="C64" s="168" t="s">
        <v>55</v>
      </c>
      <c r="D64" s="167">
        <v>2</v>
      </c>
      <c r="E64" s="167">
        <v>1</v>
      </c>
      <c r="F64" s="167">
        <v>2</v>
      </c>
      <c r="G64" s="167">
        <v>36</v>
      </c>
      <c r="H64" s="167"/>
      <c r="I64" s="167"/>
      <c r="J64" s="167"/>
      <c r="K64" s="167">
        <v>7</v>
      </c>
      <c r="L64" s="167"/>
      <c r="M64" s="167"/>
      <c r="N64" s="167"/>
      <c r="O64" s="167"/>
      <c r="P64" s="167">
        <v>4</v>
      </c>
      <c r="Q64" s="167"/>
      <c r="R64" s="167">
        <f t="shared" si="0"/>
        <v>11</v>
      </c>
    </row>
    <row r="65" ht="12.75" customHeight="1" spans="1:18">
      <c r="A65" s="144" t="s">
        <v>56</v>
      </c>
      <c r="B65" s="214" t="s">
        <v>31</v>
      </c>
      <c r="C65" s="160" t="s">
        <v>32</v>
      </c>
      <c r="D65" s="144">
        <v>3</v>
      </c>
      <c r="E65" s="144">
        <v>1.2</v>
      </c>
      <c r="F65" s="144">
        <v>1</v>
      </c>
      <c r="G65" s="144">
        <v>13</v>
      </c>
      <c r="H65" s="144" t="s">
        <v>21</v>
      </c>
      <c r="I65" s="144" t="s">
        <v>21</v>
      </c>
      <c r="J65" s="144" t="s">
        <v>21</v>
      </c>
      <c r="K65" s="144" t="s">
        <v>21</v>
      </c>
      <c r="L65" s="144" t="s">
        <v>21</v>
      </c>
      <c r="M65" s="144">
        <f>G65*3</f>
        <v>39</v>
      </c>
      <c r="N65" s="144" t="s">
        <v>21</v>
      </c>
      <c r="O65" s="144" t="s">
        <v>21</v>
      </c>
      <c r="P65" s="144" t="s">
        <v>21</v>
      </c>
      <c r="Q65" s="144"/>
      <c r="R65" s="144">
        <f t="shared" si="0"/>
        <v>39</v>
      </c>
    </row>
    <row r="66" ht="12.75" customHeight="1" spans="1:18">
      <c r="A66" s="136" t="s">
        <v>49</v>
      </c>
      <c r="B66" s="210" t="s">
        <v>31</v>
      </c>
      <c r="C66" s="137" t="s">
        <v>32</v>
      </c>
      <c r="D66" s="136">
        <v>3</v>
      </c>
      <c r="E66" s="136">
        <v>1</v>
      </c>
      <c r="F66" s="136">
        <v>1</v>
      </c>
      <c r="G66" s="136">
        <v>13</v>
      </c>
      <c r="H66" s="136" t="s">
        <v>21</v>
      </c>
      <c r="I66" s="136" t="s">
        <v>21</v>
      </c>
      <c r="J66" s="136">
        <v>32</v>
      </c>
      <c r="K66" s="136">
        <v>3</v>
      </c>
      <c r="L66" s="136" t="s">
        <v>21</v>
      </c>
      <c r="M66" s="136" t="s">
        <v>21</v>
      </c>
      <c r="N66" s="136" t="s">
        <v>21</v>
      </c>
      <c r="O66" s="136" t="s">
        <v>21</v>
      </c>
      <c r="P66" s="136">
        <v>2</v>
      </c>
      <c r="Q66" s="136"/>
      <c r="R66" s="136">
        <f t="shared" si="0"/>
        <v>37</v>
      </c>
    </row>
    <row r="67" ht="12.75" customHeight="1" spans="1:18">
      <c r="A67" s="136" t="s">
        <v>57</v>
      </c>
      <c r="B67" s="210" t="s">
        <v>31</v>
      </c>
      <c r="C67" s="137" t="s">
        <v>32</v>
      </c>
      <c r="D67" s="136">
        <v>3</v>
      </c>
      <c r="E67" s="136">
        <v>2</v>
      </c>
      <c r="F67" s="136">
        <v>1</v>
      </c>
      <c r="G67" s="136">
        <v>13</v>
      </c>
      <c r="H67" s="136" t="s">
        <v>21</v>
      </c>
      <c r="I67" s="136" t="s">
        <v>21</v>
      </c>
      <c r="J67" s="136">
        <v>32</v>
      </c>
      <c r="K67" s="136" t="s">
        <v>21</v>
      </c>
      <c r="L67" s="136">
        <v>2</v>
      </c>
      <c r="M67" s="136" t="s">
        <v>21</v>
      </c>
      <c r="N67" s="136" t="s">
        <v>21</v>
      </c>
      <c r="O67" s="136" t="s">
        <v>21</v>
      </c>
      <c r="P67" s="136" t="s">
        <v>21</v>
      </c>
      <c r="Q67" s="136"/>
      <c r="R67" s="136">
        <f t="shared" si="0"/>
        <v>34</v>
      </c>
    </row>
    <row r="68" ht="12.75" customHeight="1" spans="1:18">
      <c r="A68" s="138" t="s">
        <v>58</v>
      </c>
      <c r="B68" s="211" t="s">
        <v>31</v>
      </c>
      <c r="C68" s="211" t="s">
        <v>32</v>
      </c>
      <c r="D68" s="138">
        <v>3</v>
      </c>
      <c r="E68" s="136">
        <v>1</v>
      </c>
      <c r="F68" s="136">
        <v>1</v>
      </c>
      <c r="G68" s="136">
        <v>13</v>
      </c>
      <c r="H68" s="136">
        <v>32</v>
      </c>
      <c r="I68" s="136" t="s">
        <v>21</v>
      </c>
      <c r="J68" s="136">
        <v>32</v>
      </c>
      <c r="K68" s="136">
        <v>3</v>
      </c>
      <c r="L68" s="136" t="s">
        <v>21</v>
      </c>
      <c r="M68" s="136" t="s">
        <v>21</v>
      </c>
      <c r="N68" s="136" t="s">
        <v>21</v>
      </c>
      <c r="O68" s="136" t="s">
        <v>21</v>
      </c>
      <c r="P68" s="136">
        <v>2</v>
      </c>
      <c r="Q68" s="136"/>
      <c r="R68" s="136">
        <f>SUM(H68:Q68)</f>
        <v>69</v>
      </c>
    </row>
    <row r="69" ht="12.75" customHeight="1" spans="1:18">
      <c r="A69" s="156"/>
      <c r="B69" s="156"/>
      <c r="C69" s="156"/>
      <c r="D69" s="156"/>
      <c r="E69" s="136">
        <v>2</v>
      </c>
      <c r="F69" s="136">
        <v>1</v>
      </c>
      <c r="G69" s="136">
        <v>13</v>
      </c>
      <c r="H69" s="136"/>
      <c r="I69" s="136"/>
      <c r="J69" s="136">
        <v>32</v>
      </c>
      <c r="K69" s="136">
        <v>2</v>
      </c>
      <c r="L69" s="136"/>
      <c r="M69" s="136"/>
      <c r="N69" s="136"/>
      <c r="O69" s="136"/>
      <c r="P69" s="136">
        <v>2</v>
      </c>
      <c r="Q69" s="136"/>
      <c r="R69" s="136">
        <f t="shared" si="0"/>
        <v>36</v>
      </c>
    </row>
    <row r="70" ht="12.75" customHeight="1" spans="1:18">
      <c r="A70" s="136" t="s">
        <v>59</v>
      </c>
      <c r="B70" s="210" t="s">
        <v>31</v>
      </c>
      <c r="C70" s="137" t="s">
        <v>32</v>
      </c>
      <c r="D70" s="136">
        <v>3</v>
      </c>
      <c r="E70" s="136">
        <v>1</v>
      </c>
      <c r="F70" s="136">
        <v>1</v>
      </c>
      <c r="G70" s="136">
        <v>13</v>
      </c>
      <c r="H70" s="136" t="s">
        <v>21</v>
      </c>
      <c r="I70" s="136" t="s">
        <v>21</v>
      </c>
      <c r="J70" s="136">
        <v>32</v>
      </c>
      <c r="K70" s="136">
        <v>3</v>
      </c>
      <c r="L70" s="136" t="s">
        <v>21</v>
      </c>
      <c r="M70" s="136" t="s">
        <v>21</v>
      </c>
      <c r="N70" s="136" t="s">
        <v>21</v>
      </c>
      <c r="O70" s="136" t="s">
        <v>21</v>
      </c>
      <c r="P70" s="136">
        <v>2</v>
      </c>
      <c r="Q70" s="136"/>
      <c r="R70" s="136">
        <f t="shared" si="0"/>
        <v>37</v>
      </c>
    </row>
    <row r="71" ht="12.75" customHeight="1" spans="1:18">
      <c r="A71" s="136" t="s">
        <v>60</v>
      </c>
      <c r="B71" s="210" t="s">
        <v>31</v>
      </c>
      <c r="C71" s="137" t="s">
        <v>32</v>
      </c>
      <c r="D71" s="136">
        <v>3</v>
      </c>
      <c r="E71" s="136">
        <v>2</v>
      </c>
      <c r="F71" s="136">
        <v>1</v>
      </c>
      <c r="G71" s="136">
        <v>13</v>
      </c>
      <c r="H71" s="136">
        <v>32</v>
      </c>
      <c r="I71" s="136" t="s">
        <v>21</v>
      </c>
      <c r="J71" s="136">
        <v>32</v>
      </c>
      <c r="K71" s="136">
        <v>3</v>
      </c>
      <c r="L71" s="136" t="s">
        <v>21</v>
      </c>
      <c r="M71" s="136" t="s">
        <v>21</v>
      </c>
      <c r="N71" s="136" t="s">
        <v>21</v>
      </c>
      <c r="O71" s="136" t="s">
        <v>21</v>
      </c>
      <c r="P71" s="136">
        <v>2</v>
      </c>
      <c r="Q71" s="136"/>
      <c r="R71" s="136">
        <f t="shared" si="0"/>
        <v>69</v>
      </c>
    </row>
    <row r="72" ht="12.75" customHeight="1" spans="1:18">
      <c r="A72" s="136" t="s">
        <v>61</v>
      </c>
      <c r="B72" s="210" t="s">
        <v>31</v>
      </c>
      <c r="C72" s="137" t="s">
        <v>32</v>
      </c>
      <c r="D72" s="136">
        <v>3</v>
      </c>
      <c r="E72" s="136">
        <v>1</v>
      </c>
      <c r="F72" s="136">
        <v>1</v>
      </c>
      <c r="G72" s="136">
        <v>13</v>
      </c>
      <c r="H72" s="136">
        <v>32</v>
      </c>
      <c r="I72" s="136" t="s">
        <v>21</v>
      </c>
      <c r="J72" s="136">
        <v>32</v>
      </c>
      <c r="K72" s="136" t="s">
        <v>21</v>
      </c>
      <c r="L72" s="136">
        <v>2</v>
      </c>
      <c r="M72" s="136" t="s">
        <v>21</v>
      </c>
      <c r="N72" s="136" t="s">
        <v>21</v>
      </c>
      <c r="O72" s="136" t="s">
        <v>21</v>
      </c>
      <c r="P72" s="136" t="s">
        <v>21</v>
      </c>
      <c r="Q72" s="136"/>
      <c r="R72" s="136">
        <f t="shared" si="0"/>
        <v>66</v>
      </c>
    </row>
    <row r="73" ht="12.75" customHeight="1" spans="1:18">
      <c r="A73" s="159" t="s">
        <v>62</v>
      </c>
      <c r="B73" s="215" t="s">
        <v>31</v>
      </c>
      <c r="C73" s="161" t="s">
        <v>32</v>
      </c>
      <c r="D73" s="159">
        <v>3</v>
      </c>
      <c r="E73" s="159">
        <v>2</v>
      </c>
      <c r="F73" s="159">
        <v>1</v>
      </c>
      <c r="G73" s="159">
        <v>13</v>
      </c>
      <c r="H73" s="159">
        <v>32</v>
      </c>
      <c r="I73" s="159" t="s">
        <v>21</v>
      </c>
      <c r="J73" s="159">
        <v>32</v>
      </c>
      <c r="K73" s="159" t="s">
        <v>21</v>
      </c>
      <c r="L73" s="159">
        <v>2</v>
      </c>
      <c r="M73" s="159" t="s">
        <v>21</v>
      </c>
      <c r="N73" s="159" t="s">
        <v>21</v>
      </c>
      <c r="O73" s="159" t="s">
        <v>21</v>
      </c>
      <c r="P73" s="159" t="s">
        <v>21</v>
      </c>
      <c r="Q73" s="159"/>
      <c r="R73" s="159">
        <f t="shared" si="0"/>
        <v>66</v>
      </c>
    </row>
    <row r="74" ht="12.75" customHeight="1" spans="1:18">
      <c r="A74" s="144" t="s">
        <v>63</v>
      </c>
      <c r="B74" s="160">
        <v>113</v>
      </c>
      <c r="C74" s="160" t="s">
        <v>37</v>
      </c>
      <c r="D74" s="144">
        <v>3</v>
      </c>
      <c r="E74" s="144">
        <v>1</v>
      </c>
      <c r="F74" s="144">
        <v>3</v>
      </c>
      <c r="G74" s="144">
        <v>64</v>
      </c>
      <c r="H74" s="144">
        <v>32</v>
      </c>
      <c r="I74" s="144" t="s">
        <v>21</v>
      </c>
      <c r="J74" s="144" t="s">
        <v>21</v>
      </c>
      <c r="K74" s="144">
        <v>13</v>
      </c>
      <c r="L74" s="144" t="s">
        <v>21</v>
      </c>
      <c r="M74" s="144" t="s">
        <v>21</v>
      </c>
      <c r="N74" s="144" t="s">
        <v>21</v>
      </c>
      <c r="O74" s="144" t="s">
        <v>21</v>
      </c>
      <c r="P74" s="144">
        <v>6</v>
      </c>
      <c r="Q74" s="144"/>
      <c r="R74" s="144">
        <f t="shared" si="0"/>
        <v>51</v>
      </c>
    </row>
    <row r="75" ht="12.75" customHeight="1" spans="1:18">
      <c r="A75" s="136" t="s">
        <v>64</v>
      </c>
      <c r="B75" s="137">
        <v>113</v>
      </c>
      <c r="C75" s="137" t="s">
        <v>37</v>
      </c>
      <c r="D75" s="136">
        <v>3</v>
      </c>
      <c r="E75" s="136">
        <v>1</v>
      </c>
      <c r="F75" s="136">
        <v>6</v>
      </c>
      <c r="G75" s="136">
        <v>64</v>
      </c>
      <c r="H75" s="136">
        <v>32</v>
      </c>
      <c r="I75" s="136" t="s">
        <v>21</v>
      </c>
      <c r="J75" s="136">
        <v>96</v>
      </c>
      <c r="K75" s="136">
        <v>13</v>
      </c>
      <c r="L75" s="136"/>
      <c r="M75" s="136" t="s">
        <v>21</v>
      </c>
      <c r="N75" s="136" t="s">
        <v>21</v>
      </c>
      <c r="O75" s="136" t="s">
        <v>21</v>
      </c>
      <c r="P75" s="136">
        <v>6</v>
      </c>
      <c r="Q75" s="136"/>
      <c r="R75" s="136">
        <f t="shared" si="0"/>
        <v>147</v>
      </c>
    </row>
    <row r="76" ht="12.75" customHeight="1" spans="1:18">
      <c r="A76" s="159" t="s">
        <v>49</v>
      </c>
      <c r="B76" s="161">
        <v>113</v>
      </c>
      <c r="C76" s="161" t="s">
        <v>37</v>
      </c>
      <c r="D76" s="159">
        <v>3</v>
      </c>
      <c r="E76" s="159">
        <v>1</v>
      </c>
      <c r="F76" s="159">
        <v>3</v>
      </c>
      <c r="G76" s="159">
        <v>64</v>
      </c>
      <c r="H76" s="159">
        <v>32</v>
      </c>
      <c r="I76" s="159" t="s">
        <v>21</v>
      </c>
      <c r="J76" s="159" t="s">
        <v>21</v>
      </c>
      <c r="K76" s="159">
        <v>13</v>
      </c>
      <c r="L76" s="159" t="s">
        <v>21</v>
      </c>
      <c r="M76" s="159" t="s">
        <v>21</v>
      </c>
      <c r="N76" s="159" t="s">
        <v>21</v>
      </c>
      <c r="O76" s="159" t="s">
        <v>21</v>
      </c>
      <c r="P76" s="159">
        <v>6</v>
      </c>
      <c r="Q76" s="159"/>
      <c r="R76" s="159">
        <f t="shared" si="0"/>
        <v>51</v>
      </c>
    </row>
    <row r="77" ht="12.75" customHeight="1" spans="1:18">
      <c r="A77" s="144" t="s">
        <v>56</v>
      </c>
      <c r="B77" s="160">
        <v>122</v>
      </c>
      <c r="C77" s="160" t="s">
        <v>40</v>
      </c>
      <c r="D77" s="144">
        <v>3</v>
      </c>
      <c r="E77" s="144">
        <v>1.2</v>
      </c>
      <c r="F77" s="144">
        <v>1</v>
      </c>
      <c r="G77" s="144">
        <v>43</v>
      </c>
      <c r="H77" s="144" t="s">
        <v>21</v>
      </c>
      <c r="I77" s="144" t="s">
        <v>21</v>
      </c>
      <c r="J77" s="144" t="s">
        <v>21</v>
      </c>
      <c r="K77" s="144" t="s">
        <v>21</v>
      </c>
      <c r="L77" s="144" t="s">
        <v>21</v>
      </c>
      <c r="M77" s="144">
        <f>G77*3</f>
        <v>129</v>
      </c>
      <c r="N77" s="144" t="s">
        <v>21</v>
      </c>
      <c r="O77" s="144" t="s">
        <v>21</v>
      </c>
      <c r="P77" s="144" t="s">
        <v>21</v>
      </c>
      <c r="Q77" s="144"/>
      <c r="R77" s="144">
        <f t="shared" si="0"/>
        <v>129</v>
      </c>
    </row>
    <row r="78" ht="12.75" customHeight="1" spans="1:18">
      <c r="A78" s="138" t="s">
        <v>49</v>
      </c>
      <c r="B78" s="137" t="s">
        <v>39</v>
      </c>
      <c r="C78" s="139" t="s">
        <v>40</v>
      </c>
      <c r="D78" s="138">
        <v>3</v>
      </c>
      <c r="E78" s="138">
        <v>1</v>
      </c>
      <c r="F78" s="136">
        <v>6</v>
      </c>
      <c r="G78" s="136">
        <v>66</v>
      </c>
      <c r="H78" s="136">
        <v>16</v>
      </c>
      <c r="I78" s="136" t="s">
        <v>21</v>
      </c>
      <c r="J78" s="136">
        <v>192</v>
      </c>
      <c r="K78" s="136">
        <v>13</v>
      </c>
      <c r="L78" s="136" t="s">
        <v>21</v>
      </c>
      <c r="M78" s="136" t="s">
        <v>21</v>
      </c>
      <c r="N78" s="136" t="s">
        <v>21</v>
      </c>
      <c r="O78" s="136" t="s">
        <v>21</v>
      </c>
      <c r="P78" s="136">
        <v>6</v>
      </c>
      <c r="Q78" s="136"/>
      <c r="R78" s="136">
        <f t="shared" si="0"/>
        <v>227</v>
      </c>
    </row>
    <row r="79" ht="12.75" customHeight="1" spans="1:18">
      <c r="A79" s="156"/>
      <c r="B79" s="137" t="s">
        <v>41</v>
      </c>
      <c r="C79" s="156"/>
      <c r="D79" s="156"/>
      <c r="E79" s="156"/>
      <c r="F79" s="136">
        <v>6</v>
      </c>
      <c r="G79" s="136">
        <v>65</v>
      </c>
      <c r="H79" s="136">
        <v>16</v>
      </c>
      <c r="I79" s="136"/>
      <c r="J79" s="136">
        <v>192</v>
      </c>
      <c r="K79" s="136">
        <v>13</v>
      </c>
      <c r="L79" s="136"/>
      <c r="M79" s="136"/>
      <c r="N79" s="136"/>
      <c r="O79" s="136"/>
      <c r="P79" s="136">
        <v>6</v>
      </c>
      <c r="Q79" s="136"/>
      <c r="R79" s="136">
        <f t="shared" si="0"/>
        <v>227</v>
      </c>
    </row>
    <row r="80" ht="12.75" customHeight="1" spans="1:18">
      <c r="A80" s="138" t="s">
        <v>59</v>
      </c>
      <c r="B80" s="137" t="s">
        <v>39</v>
      </c>
      <c r="C80" s="139" t="s">
        <v>40</v>
      </c>
      <c r="D80" s="138">
        <v>3</v>
      </c>
      <c r="E80" s="138">
        <v>1</v>
      </c>
      <c r="F80" s="136">
        <v>6</v>
      </c>
      <c r="G80" s="136">
        <v>66</v>
      </c>
      <c r="H80" s="136">
        <v>32</v>
      </c>
      <c r="I80" s="136" t="s">
        <v>21</v>
      </c>
      <c r="J80" s="136">
        <v>192</v>
      </c>
      <c r="K80" s="136">
        <v>13</v>
      </c>
      <c r="L80" s="136" t="s">
        <v>21</v>
      </c>
      <c r="M80" s="136" t="s">
        <v>21</v>
      </c>
      <c r="N80" s="136" t="s">
        <v>21</v>
      </c>
      <c r="O80" s="136" t="s">
        <v>21</v>
      </c>
      <c r="P80" s="136">
        <v>6</v>
      </c>
      <c r="Q80" s="136"/>
      <c r="R80" s="136">
        <f t="shared" si="0"/>
        <v>243</v>
      </c>
    </row>
    <row r="81" ht="12.75" customHeight="1" spans="1:18">
      <c r="A81" s="156"/>
      <c r="B81" s="137" t="s">
        <v>41</v>
      </c>
      <c r="C81" s="156"/>
      <c r="D81" s="156"/>
      <c r="E81" s="156"/>
      <c r="F81" s="136">
        <v>6</v>
      </c>
      <c r="G81" s="136">
        <v>65</v>
      </c>
      <c r="H81" s="136">
        <v>32</v>
      </c>
      <c r="I81" s="136"/>
      <c r="J81" s="136">
        <v>192</v>
      </c>
      <c r="K81" s="136">
        <v>13</v>
      </c>
      <c r="L81" s="136"/>
      <c r="M81" s="136"/>
      <c r="N81" s="136"/>
      <c r="O81" s="136"/>
      <c r="P81" s="136">
        <v>6</v>
      </c>
      <c r="Q81" s="136"/>
      <c r="R81" s="136">
        <f t="shared" si="0"/>
        <v>243</v>
      </c>
    </row>
    <row r="82" ht="12.75" customHeight="1" spans="1:18">
      <c r="A82" s="138" t="s">
        <v>47</v>
      </c>
      <c r="B82" s="137" t="s">
        <v>39</v>
      </c>
      <c r="C82" s="139" t="s">
        <v>40</v>
      </c>
      <c r="D82" s="138">
        <v>3</v>
      </c>
      <c r="E82" s="138">
        <v>1</v>
      </c>
      <c r="F82" s="136">
        <v>6</v>
      </c>
      <c r="G82" s="136">
        <v>66</v>
      </c>
      <c r="H82" s="136">
        <v>32</v>
      </c>
      <c r="I82" s="136" t="s">
        <v>21</v>
      </c>
      <c r="J82" s="136">
        <v>192</v>
      </c>
      <c r="K82" s="136">
        <v>13</v>
      </c>
      <c r="L82" s="136" t="s">
        <v>21</v>
      </c>
      <c r="M82" s="136" t="s">
        <v>21</v>
      </c>
      <c r="N82" s="136" t="s">
        <v>21</v>
      </c>
      <c r="O82" s="136" t="s">
        <v>21</v>
      </c>
      <c r="P82" s="136">
        <v>6</v>
      </c>
      <c r="Q82" s="136"/>
      <c r="R82" s="136">
        <f t="shared" si="0"/>
        <v>243</v>
      </c>
    </row>
    <row r="83" ht="12.75" customHeight="1" spans="1:18">
      <c r="A83" s="156"/>
      <c r="B83" s="137" t="s">
        <v>41</v>
      </c>
      <c r="C83" s="156"/>
      <c r="D83" s="156"/>
      <c r="E83" s="156"/>
      <c r="F83" s="136">
        <v>6</v>
      </c>
      <c r="G83" s="136">
        <v>65</v>
      </c>
      <c r="H83" s="136">
        <v>32</v>
      </c>
      <c r="I83" s="136"/>
      <c r="J83" s="136">
        <v>192</v>
      </c>
      <c r="K83" s="136">
        <v>13</v>
      </c>
      <c r="L83" s="136"/>
      <c r="M83" s="136"/>
      <c r="N83" s="136"/>
      <c r="O83" s="136"/>
      <c r="P83" s="136">
        <v>6</v>
      </c>
      <c r="Q83" s="136"/>
      <c r="R83" s="136">
        <f t="shared" si="0"/>
        <v>243</v>
      </c>
    </row>
    <row r="84" ht="12.75" customHeight="1" spans="1:18">
      <c r="A84" s="138" t="s">
        <v>58</v>
      </c>
      <c r="B84" s="212" t="s">
        <v>39</v>
      </c>
      <c r="C84" s="143" t="s">
        <v>40</v>
      </c>
      <c r="D84" s="142">
        <v>3</v>
      </c>
      <c r="E84" s="136">
        <v>1</v>
      </c>
      <c r="F84" s="136">
        <v>6</v>
      </c>
      <c r="G84" s="138">
        <v>66</v>
      </c>
      <c r="H84" s="136">
        <v>32</v>
      </c>
      <c r="I84" s="136" t="s">
        <v>21</v>
      </c>
      <c r="J84" s="136">
        <v>192</v>
      </c>
      <c r="K84" s="136">
        <v>13</v>
      </c>
      <c r="L84" s="136" t="s">
        <v>21</v>
      </c>
      <c r="M84" s="136" t="s">
        <v>21</v>
      </c>
      <c r="N84" s="136" t="s">
        <v>21</v>
      </c>
      <c r="O84" s="136" t="s">
        <v>21</v>
      </c>
      <c r="P84" s="136">
        <v>6</v>
      </c>
      <c r="Q84" s="136"/>
      <c r="R84" s="136">
        <f t="shared" si="0"/>
        <v>243</v>
      </c>
    </row>
    <row r="85" ht="12.75" customHeight="1" spans="1:18">
      <c r="A85" s="162"/>
      <c r="B85" s="156"/>
      <c r="C85" s="156"/>
      <c r="D85" s="156"/>
      <c r="E85" s="136">
        <v>2</v>
      </c>
      <c r="F85" s="136">
        <v>6</v>
      </c>
      <c r="G85" s="156"/>
      <c r="H85" s="136">
        <v>32</v>
      </c>
      <c r="I85" s="136"/>
      <c r="J85" s="136">
        <v>192</v>
      </c>
      <c r="K85" s="136">
        <v>13</v>
      </c>
      <c r="L85" s="136"/>
      <c r="M85" s="136"/>
      <c r="N85" s="136"/>
      <c r="O85" s="136"/>
      <c r="P85" s="136">
        <v>6</v>
      </c>
      <c r="Q85" s="136"/>
      <c r="R85" s="136">
        <f t="shared" si="0"/>
        <v>243</v>
      </c>
    </row>
    <row r="86" ht="12.75" customHeight="1" spans="1:18">
      <c r="A86" s="162"/>
      <c r="B86" s="212" t="s">
        <v>41</v>
      </c>
      <c r="C86" s="143" t="s">
        <v>40</v>
      </c>
      <c r="D86" s="142">
        <v>3</v>
      </c>
      <c r="E86" s="136">
        <v>1</v>
      </c>
      <c r="F86" s="136">
        <v>6</v>
      </c>
      <c r="G86" s="138">
        <v>65</v>
      </c>
      <c r="H86" s="136">
        <v>32</v>
      </c>
      <c r="I86" s="136"/>
      <c r="J86" s="136">
        <v>192</v>
      </c>
      <c r="K86" s="136">
        <v>13</v>
      </c>
      <c r="L86" s="136"/>
      <c r="M86" s="136"/>
      <c r="N86" s="136"/>
      <c r="O86" s="136"/>
      <c r="P86" s="136">
        <v>6</v>
      </c>
      <c r="Q86" s="136"/>
      <c r="R86" s="136">
        <f t="shared" si="0"/>
        <v>243</v>
      </c>
    </row>
    <row r="87" ht="12.75" customHeight="1" spans="1:18">
      <c r="A87" s="156"/>
      <c r="B87" s="156"/>
      <c r="C87" s="156"/>
      <c r="D87" s="156"/>
      <c r="E87" s="136">
        <v>2</v>
      </c>
      <c r="F87" s="136">
        <v>6</v>
      </c>
      <c r="G87" s="156"/>
      <c r="H87" s="136">
        <v>32</v>
      </c>
      <c r="I87" s="136"/>
      <c r="J87" s="136">
        <v>192</v>
      </c>
      <c r="K87" s="136">
        <v>13</v>
      </c>
      <c r="L87" s="136"/>
      <c r="M87" s="136"/>
      <c r="N87" s="136"/>
      <c r="O87" s="136"/>
      <c r="P87" s="136">
        <v>6</v>
      </c>
      <c r="Q87" s="136"/>
      <c r="R87" s="136">
        <f t="shared" si="0"/>
        <v>243</v>
      </c>
    </row>
    <row r="88" ht="12.75" customHeight="1" spans="1:18">
      <c r="A88" s="136" t="s">
        <v>61</v>
      </c>
      <c r="B88" s="137">
        <v>122</v>
      </c>
      <c r="C88" s="137" t="s">
        <v>40</v>
      </c>
      <c r="D88" s="136">
        <v>3</v>
      </c>
      <c r="E88" s="136">
        <v>1</v>
      </c>
      <c r="F88" s="136">
        <v>4</v>
      </c>
      <c r="G88" s="136">
        <v>44</v>
      </c>
      <c r="H88" s="136">
        <v>16</v>
      </c>
      <c r="I88" s="136" t="s">
        <v>21</v>
      </c>
      <c r="J88" s="136">
        <v>128</v>
      </c>
      <c r="K88" s="136" t="s">
        <v>21</v>
      </c>
      <c r="L88" s="136">
        <v>4</v>
      </c>
      <c r="M88" s="136" t="s">
        <v>21</v>
      </c>
      <c r="N88" s="136"/>
      <c r="O88" s="136" t="s">
        <v>21</v>
      </c>
      <c r="P88" s="136" t="s">
        <v>21</v>
      </c>
      <c r="Q88" s="136"/>
      <c r="R88" s="136">
        <f t="shared" si="0"/>
        <v>148</v>
      </c>
    </row>
    <row r="89" ht="12.75" customHeight="1" spans="1:18">
      <c r="A89" s="136" t="s">
        <v>57</v>
      </c>
      <c r="B89" s="137">
        <v>122</v>
      </c>
      <c r="C89" s="137" t="s">
        <v>40</v>
      </c>
      <c r="D89" s="136">
        <v>3</v>
      </c>
      <c r="E89" s="136">
        <v>2</v>
      </c>
      <c r="F89" s="136">
        <v>4</v>
      </c>
      <c r="G89" s="136">
        <v>44</v>
      </c>
      <c r="H89" s="136">
        <v>32</v>
      </c>
      <c r="I89" s="136" t="s">
        <v>21</v>
      </c>
      <c r="J89" s="136">
        <v>128</v>
      </c>
      <c r="K89" s="136" t="s">
        <v>21</v>
      </c>
      <c r="L89" s="136">
        <v>4</v>
      </c>
      <c r="M89" s="136" t="s">
        <v>21</v>
      </c>
      <c r="N89" s="136" t="s">
        <v>21</v>
      </c>
      <c r="O89" s="136" t="s">
        <v>21</v>
      </c>
      <c r="P89" s="136" t="s">
        <v>21</v>
      </c>
      <c r="Q89" s="136"/>
      <c r="R89" s="136">
        <f t="shared" si="0"/>
        <v>164</v>
      </c>
    </row>
    <row r="90" ht="12.75" customHeight="1" spans="1:18">
      <c r="A90" s="159" t="s">
        <v>65</v>
      </c>
      <c r="B90" s="161">
        <v>122</v>
      </c>
      <c r="C90" s="161" t="s">
        <v>40</v>
      </c>
      <c r="D90" s="159">
        <v>3</v>
      </c>
      <c r="E90" s="159">
        <v>2</v>
      </c>
      <c r="F90" s="159">
        <v>4</v>
      </c>
      <c r="G90" s="159">
        <v>53</v>
      </c>
      <c r="H90" s="159">
        <v>16</v>
      </c>
      <c r="I90" s="159" t="s">
        <v>21</v>
      </c>
      <c r="J90" s="159">
        <v>128</v>
      </c>
      <c r="K90" s="159" t="s">
        <v>21</v>
      </c>
      <c r="L90" s="159">
        <v>4</v>
      </c>
      <c r="M90" s="159" t="s">
        <v>21</v>
      </c>
      <c r="N90" s="159" t="s">
        <v>21</v>
      </c>
      <c r="O90" s="159" t="s">
        <v>21</v>
      </c>
      <c r="P90" s="159" t="s">
        <v>21</v>
      </c>
      <c r="Q90" s="159"/>
      <c r="R90" s="159">
        <f t="shared" si="0"/>
        <v>148</v>
      </c>
    </row>
    <row r="91" ht="12.75" customHeight="1" spans="1:18">
      <c r="A91" s="142" t="s">
        <v>66</v>
      </c>
      <c r="B91" s="143">
        <v>124</v>
      </c>
      <c r="C91" s="143" t="s">
        <v>42</v>
      </c>
      <c r="D91" s="142">
        <v>3</v>
      </c>
      <c r="E91" s="142">
        <v>1</v>
      </c>
      <c r="F91" s="142">
        <v>2</v>
      </c>
      <c r="G91" s="142">
        <v>80</v>
      </c>
      <c r="H91" s="142">
        <v>32</v>
      </c>
      <c r="I91" s="142" t="s">
        <v>21</v>
      </c>
      <c r="J91" s="142"/>
      <c r="K91" s="142" t="s">
        <v>21</v>
      </c>
      <c r="L91" s="142">
        <v>6</v>
      </c>
      <c r="M91" s="142" t="s">
        <v>21</v>
      </c>
      <c r="N91" s="142" t="s">
        <v>21</v>
      </c>
      <c r="O91" s="142" t="s">
        <v>21</v>
      </c>
      <c r="P91" s="142" t="s">
        <v>21</v>
      </c>
      <c r="Q91" s="142"/>
      <c r="R91" s="142">
        <f t="shared" si="0"/>
        <v>38</v>
      </c>
    </row>
    <row r="92" ht="12.75" customHeight="1" spans="1:18">
      <c r="A92" s="176" t="s">
        <v>49</v>
      </c>
      <c r="B92" s="177">
        <v>124</v>
      </c>
      <c r="C92" s="177" t="s">
        <v>42</v>
      </c>
      <c r="D92" s="176">
        <v>3</v>
      </c>
      <c r="E92" s="176">
        <v>1</v>
      </c>
      <c r="F92" s="176">
        <v>2</v>
      </c>
      <c r="G92" s="176">
        <v>80</v>
      </c>
      <c r="H92" s="176">
        <v>32</v>
      </c>
      <c r="I92" s="176" t="s">
        <v>21</v>
      </c>
      <c r="J92" s="176" t="s">
        <v>21</v>
      </c>
      <c r="K92" s="176">
        <v>16</v>
      </c>
      <c r="L92" s="176" t="s">
        <v>21</v>
      </c>
      <c r="M92" s="176" t="s">
        <v>21</v>
      </c>
      <c r="N92" s="176" t="s">
        <v>21</v>
      </c>
      <c r="O92" s="176" t="s">
        <v>21</v>
      </c>
      <c r="P92" s="176">
        <v>6</v>
      </c>
      <c r="Q92" s="176"/>
      <c r="R92" s="176">
        <f t="shared" si="0"/>
        <v>54</v>
      </c>
    </row>
    <row r="93" ht="12.75" customHeight="1" spans="1:18">
      <c r="A93" s="136" t="s">
        <v>67</v>
      </c>
      <c r="B93" s="210" t="s">
        <v>31</v>
      </c>
      <c r="C93" s="137" t="s">
        <v>32</v>
      </c>
      <c r="D93" s="136">
        <v>4</v>
      </c>
      <c r="E93" s="136">
        <v>1</v>
      </c>
      <c r="F93" s="136">
        <v>1</v>
      </c>
      <c r="G93" s="136">
        <v>16</v>
      </c>
      <c r="H93" s="136">
        <v>24</v>
      </c>
      <c r="I93" s="136" t="s">
        <v>21</v>
      </c>
      <c r="J93" s="136">
        <v>24</v>
      </c>
      <c r="K93" s="136"/>
      <c r="L93" s="136">
        <v>2</v>
      </c>
      <c r="M93" s="136" t="s">
        <v>21</v>
      </c>
      <c r="N93" s="136" t="s">
        <v>21</v>
      </c>
      <c r="O93" s="136" t="s">
        <v>21</v>
      </c>
      <c r="P93" s="136"/>
      <c r="Q93" s="136"/>
      <c r="R93" s="136">
        <f t="shared" si="0"/>
        <v>50</v>
      </c>
    </row>
    <row r="94" ht="12.75" customHeight="1" spans="1:18">
      <c r="A94" s="136" t="s">
        <v>68</v>
      </c>
      <c r="B94" s="210" t="s">
        <v>31</v>
      </c>
      <c r="C94" s="137" t="s">
        <v>32</v>
      </c>
      <c r="D94" s="136">
        <v>4</v>
      </c>
      <c r="E94" s="136">
        <v>2</v>
      </c>
      <c r="F94" s="136">
        <v>1</v>
      </c>
      <c r="G94" s="136">
        <v>16</v>
      </c>
      <c r="H94" s="136">
        <v>32</v>
      </c>
      <c r="I94" s="136" t="s">
        <v>21</v>
      </c>
      <c r="J94" s="136">
        <v>32</v>
      </c>
      <c r="K94" s="136">
        <v>3</v>
      </c>
      <c r="L94" s="136" t="s">
        <v>21</v>
      </c>
      <c r="M94" s="136" t="s">
        <v>21</v>
      </c>
      <c r="N94" s="136" t="s">
        <v>21</v>
      </c>
      <c r="O94" s="136" t="s">
        <v>21</v>
      </c>
      <c r="P94" s="136">
        <v>2</v>
      </c>
      <c r="Q94" s="136"/>
      <c r="R94" s="136">
        <f t="shared" si="0"/>
        <v>69</v>
      </c>
    </row>
    <row r="95" ht="12.75" customHeight="1" spans="1:18">
      <c r="A95" s="136" t="s">
        <v>69</v>
      </c>
      <c r="B95" s="210" t="s">
        <v>31</v>
      </c>
      <c r="C95" s="137" t="s">
        <v>32</v>
      </c>
      <c r="D95" s="136">
        <v>4</v>
      </c>
      <c r="E95" s="136">
        <v>1</v>
      </c>
      <c r="F95" s="136">
        <v>1</v>
      </c>
      <c r="G95" s="136">
        <v>16</v>
      </c>
      <c r="H95" s="136">
        <v>24</v>
      </c>
      <c r="I95" s="136"/>
      <c r="J95" s="136">
        <v>36</v>
      </c>
      <c r="K95" s="136" t="s">
        <v>21</v>
      </c>
      <c r="L95" s="136">
        <v>2</v>
      </c>
      <c r="M95" s="136" t="s">
        <v>21</v>
      </c>
      <c r="N95" s="136" t="s">
        <v>21</v>
      </c>
      <c r="O95" s="136" t="s">
        <v>21</v>
      </c>
      <c r="P95" s="136" t="s">
        <v>21</v>
      </c>
      <c r="Q95" s="136"/>
      <c r="R95" s="136">
        <f t="shared" si="0"/>
        <v>62</v>
      </c>
    </row>
    <row r="96" ht="12.75" customHeight="1" spans="1:18">
      <c r="A96" s="136" t="s">
        <v>70</v>
      </c>
      <c r="B96" s="210" t="s">
        <v>31</v>
      </c>
      <c r="C96" s="137" t="s">
        <v>32</v>
      </c>
      <c r="D96" s="136">
        <v>4</v>
      </c>
      <c r="E96" s="136">
        <v>1</v>
      </c>
      <c r="F96" s="136">
        <v>1</v>
      </c>
      <c r="G96" s="136">
        <v>16</v>
      </c>
      <c r="H96" s="136">
        <v>24</v>
      </c>
      <c r="I96" s="136"/>
      <c r="J96" s="136">
        <v>36</v>
      </c>
      <c r="K96" s="136" t="s">
        <v>21</v>
      </c>
      <c r="L96" s="136">
        <v>2</v>
      </c>
      <c r="M96" s="136" t="s">
        <v>21</v>
      </c>
      <c r="N96" s="136" t="s">
        <v>21</v>
      </c>
      <c r="O96" s="136" t="s">
        <v>21</v>
      </c>
      <c r="P96" s="136" t="s">
        <v>21</v>
      </c>
      <c r="Q96" s="136"/>
      <c r="R96" s="136">
        <f t="shared" si="0"/>
        <v>62</v>
      </c>
    </row>
    <row r="97" ht="12.75" customHeight="1" spans="1:18">
      <c r="A97" s="136" t="s">
        <v>71</v>
      </c>
      <c r="B97" s="210" t="s">
        <v>31</v>
      </c>
      <c r="C97" s="137" t="s">
        <v>32</v>
      </c>
      <c r="D97" s="136">
        <v>4</v>
      </c>
      <c r="E97" s="136">
        <v>2</v>
      </c>
      <c r="F97" s="136">
        <v>1</v>
      </c>
      <c r="G97" s="136">
        <v>16</v>
      </c>
      <c r="H97" s="136" t="s">
        <v>21</v>
      </c>
      <c r="I97" s="136" t="s">
        <v>21</v>
      </c>
      <c r="J97" s="136" t="s">
        <v>21</v>
      </c>
      <c r="K97" s="136" t="s">
        <v>21</v>
      </c>
      <c r="L97" s="136" t="s">
        <v>21</v>
      </c>
      <c r="M97" s="136" t="s">
        <v>21</v>
      </c>
      <c r="N97" s="136" t="s">
        <v>21</v>
      </c>
      <c r="O97" s="136" t="s">
        <v>21</v>
      </c>
      <c r="P97" s="136" t="s">
        <v>21</v>
      </c>
      <c r="Q97" s="136">
        <v>8</v>
      </c>
      <c r="R97" s="136">
        <f t="shared" si="0"/>
        <v>8</v>
      </c>
    </row>
    <row r="98" ht="12.75" customHeight="1" spans="1:18">
      <c r="A98" s="159" t="s">
        <v>72</v>
      </c>
      <c r="B98" s="215" t="s">
        <v>31</v>
      </c>
      <c r="C98" s="161" t="s">
        <v>32</v>
      </c>
      <c r="D98" s="159">
        <v>4</v>
      </c>
      <c r="E98" s="159">
        <v>1</v>
      </c>
      <c r="F98" s="159">
        <v>1</v>
      </c>
      <c r="G98" s="159">
        <v>16</v>
      </c>
      <c r="H98" s="159" t="s">
        <v>21</v>
      </c>
      <c r="I98" s="159" t="s">
        <v>21</v>
      </c>
      <c r="J98" s="159" t="s">
        <v>21</v>
      </c>
      <c r="K98" s="159" t="s">
        <v>21</v>
      </c>
      <c r="L98" s="159" t="s">
        <v>21</v>
      </c>
      <c r="M98" s="159" t="s">
        <v>21</v>
      </c>
      <c r="N98" s="159" t="s">
        <v>21</v>
      </c>
      <c r="O98" s="159">
        <f>48+5</f>
        <v>53</v>
      </c>
      <c r="P98" s="159" t="s">
        <v>21</v>
      </c>
      <c r="Q98" s="159"/>
      <c r="R98" s="159">
        <f t="shared" si="0"/>
        <v>53</v>
      </c>
    </row>
    <row r="99" ht="12.75" customHeight="1" spans="1:18">
      <c r="A99" s="144" t="s">
        <v>73</v>
      </c>
      <c r="B99" s="160">
        <v>122</v>
      </c>
      <c r="C99" s="160" t="s">
        <v>40</v>
      </c>
      <c r="D99" s="144">
        <v>4</v>
      </c>
      <c r="E99" s="144">
        <v>1.2</v>
      </c>
      <c r="F99" s="144">
        <v>1</v>
      </c>
      <c r="G99" s="144">
        <v>46</v>
      </c>
      <c r="H99" s="144"/>
      <c r="I99" s="144"/>
      <c r="J99" s="144"/>
      <c r="K99" s="144"/>
      <c r="L99" s="144"/>
      <c r="M99" s="144"/>
      <c r="N99" s="144">
        <f>G99*6</f>
        <v>276</v>
      </c>
      <c r="O99" s="144"/>
      <c r="P99" s="144"/>
      <c r="Q99" s="144"/>
      <c r="R99" s="144">
        <f t="shared" si="0"/>
        <v>276</v>
      </c>
    </row>
    <row r="100" ht="12.75" customHeight="1" spans="1:18">
      <c r="A100" s="138" t="s">
        <v>74</v>
      </c>
      <c r="B100" s="137">
        <v>122</v>
      </c>
      <c r="C100" s="139" t="s">
        <v>40</v>
      </c>
      <c r="D100" s="138">
        <v>4</v>
      </c>
      <c r="E100" s="138">
        <v>2</v>
      </c>
      <c r="F100" s="136">
        <v>10</v>
      </c>
      <c r="G100" s="136">
        <v>123</v>
      </c>
      <c r="H100" s="136">
        <v>28</v>
      </c>
      <c r="I100" s="136"/>
      <c r="J100" s="136">
        <v>336</v>
      </c>
      <c r="K100" s="136">
        <v>25</v>
      </c>
      <c r="L100" s="136"/>
      <c r="M100" s="136" t="s">
        <v>21</v>
      </c>
      <c r="N100" s="136" t="s">
        <v>21</v>
      </c>
      <c r="O100" s="136" t="s">
        <v>21</v>
      </c>
      <c r="P100" s="136">
        <v>12</v>
      </c>
      <c r="Q100" s="136"/>
      <c r="R100" s="136">
        <f t="shared" si="0"/>
        <v>401</v>
      </c>
    </row>
    <row r="101" ht="12.75" customHeight="1" spans="1:18">
      <c r="A101" s="138" t="s">
        <v>75</v>
      </c>
      <c r="B101" s="137">
        <v>122</v>
      </c>
      <c r="C101" s="139" t="s">
        <v>40</v>
      </c>
      <c r="D101" s="138">
        <v>4</v>
      </c>
      <c r="E101" s="138">
        <v>1</v>
      </c>
      <c r="F101" s="136">
        <v>10</v>
      </c>
      <c r="G101" s="136">
        <v>123</v>
      </c>
      <c r="H101" s="136">
        <v>32</v>
      </c>
      <c r="I101" s="136"/>
      <c r="J101" s="136">
        <v>384</v>
      </c>
      <c r="K101" s="136">
        <v>25</v>
      </c>
      <c r="L101" s="136"/>
      <c r="M101" s="136" t="s">
        <v>21</v>
      </c>
      <c r="N101" s="136" t="s">
        <v>21</v>
      </c>
      <c r="O101" s="136" t="s">
        <v>21</v>
      </c>
      <c r="P101" s="136">
        <v>12</v>
      </c>
      <c r="Q101" s="136"/>
      <c r="R101" s="136">
        <f t="shared" si="0"/>
        <v>453</v>
      </c>
    </row>
    <row r="102" ht="12.75" customHeight="1" spans="1:18">
      <c r="A102" s="136" t="s">
        <v>70</v>
      </c>
      <c r="B102" s="137">
        <v>122</v>
      </c>
      <c r="C102" s="137" t="s">
        <v>40</v>
      </c>
      <c r="D102" s="136">
        <v>4</v>
      </c>
      <c r="E102" s="136">
        <v>1</v>
      </c>
      <c r="F102" s="136">
        <v>4</v>
      </c>
      <c r="G102" s="136">
        <v>41</v>
      </c>
      <c r="H102" s="136">
        <v>32</v>
      </c>
      <c r="I102" s="136"/>
      <c r="J102" s="136">
        <v>128</v>
      </c>
      <c r="K102" s="136" t="s">
        <v>21</v>
      </c>
      <c r="L102" s="136">
        <v>4</v>
      </c>
      <c r="M102" s="136" t="s">
        <v>21</v>
      </c>
      <c r="N102" s="136" t="s">
        <v>21</v>
      </c>
      <c r="O102" s="136" t="s">
        <v>21</v>
      </c>
      <c r="P102" s="136" t="s">
        <v>21</v>
      </c>
      <c r="Q102" s="136"/>
      <c r="R102" s="136">
        <f t="shared" si="0"/>
        <v>164</v>
      </c>
    </row>
    <row r="103" ht="12.75" customHeight="1" spans="1:18">
      <c r="A103" s="136" t="s">
        <v>76</v>
      </c>
      <c r="B103" s="137">
        <v>122</v>
      </c>
      <c r="C103" s="137" t="s">
        <v>40</v>
      </c>
      <c r="D103" s="136">
        <v>4</v>
      </c>
      <c r="E103" s="136">
        <v>1</v>
      </c>
      <c r="F103" s="136">
        <v>4</v>
      </c>
      <c r="G103" s="136">
        <v>41</v>
      </c>
      <c r="H103" s="136">
        <v>32</v>
      </c>
      <c r="I103" s="136" t="s">
        <v>21</v>
      </c>
      <c r="J103" s="136">
        <v>128</v>
      </c>
      <c r="K103" s="136" t="s">
        <v>21</v>
      </c>
      <c r="L103" s="136">
        <v>4</v>
      </c>
      <c r="M103" s="136" t="s">
        <v>21</v>
      </c>
      <c r="N103" s="136" t="s">
        <v>21</v>
      </c>
      <c r="O103" s="136"/>
      <c r="P103" s="136" t="s">
        <v>21</v>
      </c>
      <c r="Q103" s="136"/>
      <c r="R103" s="136">
        <f t="shared" si="0"/>
        <v>164</v>
      </c>
    </row>
    <row r="104" ht="12.75" customHeight="1" spans="1:18">
      <c r="A104" s="136" t="s">
        <v>77</v>
      </c>
      <c r="B104" s="139">
        <v>122</v>
      </c>
      <c r="C104" s="139" t="s">
        <v>40</v>
      </c>
      <c r="D104" s="138">
        <v>4</v>
      </c>
      <c r="E104" s="138">
        <v>2</v>
      </c>
      <c r="F104" s="138">
        <v>1</v>
      </c>
      <c r="G104" s="138">
        <v>19</v>
      </c>
      <c r="H104" s="138"/>
      <c r="I104" s="138"/>
      <c r="J104" s="138"/>
      <c r="K104" s="138"/>
      <c r="L104" s="138"/>
      <c r="M104" s="138"/>
      <c r="N104" s="138"/>
      <c r="O104" s="138">
        <v>57</v>
      </c>
      <c r="P104" s="138"/>
      <c r="Q104" s="138"/>
      <c r="R104" s="136">
        <f t="shared" si="0"/>
        <v>57</v>
      </c>
    </row>
    <row r="105" ht="12.75" customHeight="1" spans="1:18">
      <c r="A105" s="173" t="s">
        <v>71</v>
      </c>
      <c r="B105" s="178">
        <v>122</v>
      </c>
      <c r="C105" s="178" t="s">
        <v>40</v>
      </c>
      <c r="D105" s="173">
        <v>4</v>
      </c>
      <c r="E105" s="173">
        <v>2</v>
      </c>
      <c r="F105" s="173">
        <v>1</v>
      </c>
      <c r="G105" s="173">
        <v>19</v>
      </c>
      <c r="H105" s="173" t="s">
        <v>21</v>
      </c>
      <c r="I105" s="173" t="s">
        <v>21</v>
      </c>
      <c r="J105" s="173" t="s">
        <v>21</v>
      </c>
      <c r="K105" s="173" t="s">
        <v>21</v>
      </c>
      <c r="L105" s="173" t="s">
        <v>21</v>
      </c>
      <c r="M105" s="173" t="s">
        <v>21</v>
      </c>
      <c r="N105" s="173" t="s">
        <v>21</v>
      </c>
      <c r="O105" s="173" t="s">
        <v>21</v>
      </c>
      <c r="P105" s="173" t="s">
        <v>21</v>
      </c>
      <c r="Q105" s="186">
        <f>62+31</f>
        <v>93</v>
      </c>
      <c r="R105" s="173">
        <f t="shared" si="0"/>
        <v>93</v>
      </c>
    </row>
    <row r="106" ht="12.75" customHeight="1" spans="1:18">
      <c r="A106" s="150" t="s">
        <v>78</v>
      </c>
      <c r="B106" s="151">
        <v>124</v>
      </c>
      <c r="C106" s="151" t="s">
        <v>42</v>
      </c>
      <c r="D106" s="150">
        <v>4</v>
      </c>
      <c r="E106" s="150">
        <v>1</v>
      </c>
      <c r="F106" s="150">
        <v>2</v>
      </c>
      <c r="G106" s="150">
        <v>63</v>
      </c>
      <c r="H106" s="150">
        <v>16</v>
      </c>
      <c r="I106" s="150"/>
      <c r="J106" s="150"/>
      <c r="K106" s="150">
        <v>13</v>
      </c>
      <c r="L106" s="150"/>
      <c r="M106" s="150"/>
      <c r="N106" s="150"/>
      <c r="O106" s="150"/>
      <c r="P106" s="150">
        <v>4</v>
      </c>
      <c r="Q106" s="150"/>
      <c r="R106" s="150">
        <f t="shared" si="0"/>
        <v>33</v>
      </c>
    </row>
    <row r="107" ht="12.75" customHeight="1" spans="1:18">
      <c r="A107" s="144" t="s">
        <v>79</v>
      </c>
      <c r="B107" s="214" t="s">
        <v>31</v>
      </c>
      <c r="C107" s="160" t="s">
        <v>32</v>
      </c>
      <c r="D107" s="179" t="s">
        <v>80</v>
      </c>
      <c r="E107" s="144">
        <v>1</v>
      </c>
      <c r="F107" s="144">
        <v>1</v>
      </c>
      <c r="G107" s="144">
        <v>15</v>
      </c>
      <c r="H107" s="144" t="s">
        <v>21</v>
      </c>
      <c r="I107" s="144" t="s">
        <v>21</v>
      </c>
      <c r="J107" s="144">
        <v>32</v>
      </c>
      <c r="K107" s="144">
        <v>3</v>
      </c>
      <c r="L107" s="144" t="s">
        <v>21</v>
      </c>
      <c r="M107" s="144" t="s">
        <v>21</v>
      </c>
      <c r="N107" s="144" t="s">
        <v>21</v>
      </c>
      <c r="O107" s="144" t="s">
        <v>21</v>
      </c>
      <c r="P107" s="144">
        <v>2</v>
      </c>
      <c r="Q107" s="144"/>
      <c r="R107" s="144">
        <f t="shared" si="0"/>
        <v>37</v>
      </c>
    </row>
    <row r="108" ht="12.75" customHeight="1" spans="1:18">
      <c r="A108" s="136" t="s">
        <v>81</v>
      </c>
      <c r="B108" s="210" t="s">
        <v>31</v>
      </c>
      <c r="C108" s="137" t="s">
        <v>32</v>
      </c>
      <c r="D108" s="180" t="s">
        <v>80</v>
      </c>
      <c r="E108" s="136">
        <v>1</v>
      </c>
      <c r="F108" s="136">
        <v>1</v>
      </c>
      <c r="G108" s="136">
        <v>15</v>
      </c>
      <c r="H108" s="136">
        <v>32</v>
      </c>
      <c r="I108" s="136" t="s">
        <v>21</v>
      </c>
      <c r="J108" s="136">
        <v>32</v>
      </c>
      <c r="K108" s="136">
        <v>3</v>
      </c>
      <c r="L108" s="136" t="s">
        <v>21</v>
      </c>
      <c r="M108" s="136" t="s">
        <v>21</v>
      </c>
      <c r="N108" s="136" t="s">
        <v>21</v>
      </c>
      <c r="O108" s="136" t="s">
        <v>21</v>
      </c>
      <c r="P108" s="136">
        <v>2</v>
      </c>
      <c r="Q108" s="136"/>
      <c r="R108" s="136">
        <f t="shared" si="0"/>
        <v>69</v>
      </c>
    </row>
    <row r="109" ht="12.75" customHeight="1" spans="1:18">
      <c r="A109" s="170" t="s">
        <v>82</v>
      </c>
      <c r="B109" s="216" t="s">
        <v>31</v>
      </c>
      <c r="C109" s="181" t="s">
        <v>32</v>
      </c>
      <c r="D109" s="182" t="s">
        <v>80</v>
      </c>
      <c r="E109" s="170">
        <v>1</v>
      </c>
      <c r="F109" s="170">
        <v>1</v>
      </c>
      <c r="G109" s="170">
        <v>15</v>
      </c>
      <c r="H109" s="170">
        <v>32</v>
      </c>
      <c r="I109" s="170" t="s">
        <v>21</v>
      </c>
      <c r="J109" s="170">
        <v>32</v>
      </c>
      <c r="K109" s="170" t="s">
        <v>21</v>
      </c>
      <c r="L109" s="170">
        <v>2</v>
      </c>
      <c r="M109" s="170" t="s">
        <v>21</v>
      </c>
      <c r="N109" s="170" t="s">
        <v>21</v>
      </c>
      <c r="O109" s="170" t="s">
        <v>21</v>
      </c>
      <c r="P109" s="170" t="s">
        <v>21</v>
      </c>
      <c r="Q109" s="170"/>
      <c r="R109" s="170">
        <f t="shared" si="0"/>
        <v>66</v>
      </c>
    </row>
    <row r="110" ht="12.75" customHeight="1" spans="1:18">
      <c r="A110" s="136" t="s">
        <v>83</v>
      </c>
      <c r="B110" s="210" t="s">
        <v>31</v>
      </c>
      <c r="C110" s="137" t="s">
        <v>32</v>
      </c>
      <c r="D110" s="180" t="s">
        <v>80</v>
      </c>
      <c r="E110" s="136">
        <v>1.2</v>
      </c>
      <c r="F110" s="136">
        <v>1</v>
      </c>
      <c r="G110" s="136">
        <v>15</v>
      </c>
      <c r="H110" s="136" t="s">
        <v>21</v>
      </c>
      <c r="I110" s="136" t="s">
        <v>21</v>
      </c>
      <c r="J110" s="136" t="s">
        <v>21</v>
      </c>
      <c r="K110" s="136" t="s">
        <v>21</v>
      </c>
      <c r="L110" s="136" t="s">
        <v>21</v>
      </c>
      <c r="M110" s="136">
        <f>G110*3</f>
        <v>45</v>
      </c>
      <c r="N110" s="136" t="s">
        <v>21</v>
      </c>
      <c r="O110" s="136" t="s">
        <v>21</v>
      </c>
      <c r="P110" s="136" t="s">
        <v>21</v>
      </c>
      <c r="Q110" s="136"/>
      <c r="R110" s="136">
        <f t="shared" si="0"/>
        <v>45</v>
      </c>
    </row>
    <row r="111" ht="12.75" customHeight="1" spans="1:18">
      <c r="A111" s="136" t="s">
        <v>84</v>
      </c>
      <c r="B111" s="210" t="s">
        <v>31</v>
      </c>
      <c r="C111" s="137" t="s">
        <v>32</v>
      </c>
      <c r="D111" s="180" t="s">
        <v>80</v>
      </c>
      <c r="E111" s="136">
        <v>2</v>
      </c>
      <c r="F111" s="136">
        <v>1</v>
      </c>
      <c r="G111" s="170">
        <v>15</v>
      </c>
      <c r="H111" s="136">
        <v>24</v>
      </c>
      <c r="I111" s="136" t="s">
        <v>21</v>
      </c>
      <c r="J111" s="136">
        <v>36</v>
      </c>
      <c r="K111" s="136">
        <v>3</v>
      </c>
      <c r="L111" s="136" t="s">
        <v>21</v>
      </c>
      <c r="M111" s="136" t="s">
        <v>21</v>
      </c>
      <c r="N111" s="136" t="s">
        <v>21</v>
      </c>
      <c r="O111" s="136" t="s">
        <v>21</v>
      </c>
      <c r="P111" s="136">
        <v>2</v>
      </c>
      <c r="Q111" s="136"/>
      <c r="R111" s="136">
        <f t="shared" si="0"/>
        <v>65</v>
      </c>
    </row>
    <row r="112" ht="12.75" customHeight="1" spans="1:18">
      <c r="A112" s="136" t="s">
        <v>85</v>
      </c>
      <c r="B112" s="210" t="s">
        <v>31</v>
      </c>
      <c r="C112" s="137" t="s">
        <v>32</v>
      </c>
      <c r="D112" s="180" t="s">
        <v>80</v>
      </c>
      <c r="E112" s="136">
        <v>2</v>
      </c>
      <c r="F112" s="136">
        <v>1</v>
      </c>
      <c r="G112" s="136">
        <v>15</v>
      </c>
      <c r="H112" s="136">
        <v>24</v>
      </c>
      <c r="I112" s="136" t="s">
        <v>21</v>
      </c>
      <c r="J112" s="136">
        <v>24</v>
      </c>
      <c r="K112" s="136" t="s">
        <v>21</v>
      </c>
      <c r="L112" s="136">
        <v>2</v>
      </c>
      <c r="M112" s="136" t="s">
        <v>21</v>
      </c>
      <c r="N112" s="136" t="s">
        <v>21</v>
      </c>
      <c r="O112" s="136" t="s">
        <v>21</v>
      </c>
      <c r="P112" s="136" t="s">
        <v>21</v>
      </c>
      <c r="Q112" s="136"/>
      <c r="R112" s="136">
        <f t="shared" si="0"/>
        <v>50</v>
      </c>
    </row>
    <row r="113" ht="12.75" customHeight="1" spans="1:18">
      <c r="A113" s="136" t="s">
        <v>86</v>
      </c>
      <c r="B113" s="210" t="s">
        <v>31</v>
      </c>
      <c r="C113" s="137" t="s">
        <v>32</v>
      </c>
      <c r="D113" s="180" t="s">
        <v>80</v>
      </c>
      <c r="E113" s="136">
        <v>2</v>
      </c>
      <c r="F113" s="136">
        <v>1</v>
      </c>
      <c r="G113" s="170">
        <v>15</v>
      </c>
      <c r="H113" s="136">
        <v>16</v>
      </c>
      <c r="I113" s="136" t="s">
        <v>21</v>
      </c>
      <c r="J113" s="136">
        <v>16</v>
      </c>
      <c r="K113" s="136">
        <v>3</v>
      </c>
      <c r="L113" s="136" t="s">
        <v>21</v>
      </c>
      <c r="M113" s="136" t="s">
        <v>21</v>
      </c>
      <c r="N113" s="136" t="s">
        <v>21</v>
      </c>
      <c r="O113" s="136" t="s">
        <v>21</v>
      </c>
      <c r="P113" s="136">
        <v>2</v>
      </c>
      <c r="Q113" s="136"/>
      <c r="R113" s="136">
        <f t="shared" si="0"/>
        <v>37</v>
      </c>
    </row>
    <row r="114" ht="12.75" customHeight="1" spans="1:18">
      <c r="A114" s="136" t="s">
        <v>87</v>
      </c>
      <c r="B114" s="210" t="s">
        <v>31</v>
      </c>
      <c r="C114" s="137" t="s">
        <v>32</v>
      </c>
      <c r="D114" s="180" t="s">
        <v>80</v>
      </c>
      <c r="E114" s="136">
        <v>2</v>
      </c>
      <c r="F114" s="136">
        <v>1</v>
      </c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>
        <f t="shared" si="0"/>
        <v>0</v>
      </c>
    </row>
    <row r="115" ht="12.75" customHeight="1" spans="1:18">
      <c r="A115" s="159" t="s">
        <v>72</v>
      </c>
      <c r="B115" s="215" t="s">
        <v>31</v>
      </c>
      <c r="C115" s="161" t="s">
        <v>32</v>
      </c>
      <c r="D115" s="183" t="s">
        <v>80</v>
      </c>
      <c r="E115" s="159">
        <v>2</v>
      </c>
      <c r="F115" s="159">
        <v>1</v>
      </c>
      <c r="G115" s="159">
        <v>15</v>
      </c>
      <c r="H115" s="159" t="s">
        <v>21</v>
      </c>
      <c r="I115" s="159" t="s">
        <v>21</v>
      </c>
      <c r="J115" s="159" t="s">
        <v>21</v>
      </c>
      <c r="K115" s="159" t="s">
        <v>21</v>
      </c>
      <c r="L115" s="159" t="s">
        <v>21</v>
      </c>
      <c r="M115" s="159" t="s">
        <v>21</v>
      </c>
      <c r="N115" s="159" t="s">
        <v>21</v>
      </c>
      <c r="O115" s="159">
        <f>45+5</f>
        <v>50</v>
      </c>
      <c r="P115" s="159" t="s">
        <v>21</v>
      </c>
      <c r="Q115" s="159"/>
      <c r="R115" s="159">
        <f t="shared" si="0"/>
        <v>50</v>
      </c>
    </row>
    <row r="116" ht="12.75" customHeight="1" spans="1:18">
      <c r="A116" s="144" t="s">
        <v>88</v>
      </c>
      <c r="B116" s="160" t="s">
        <v>89</v>
      </c>
      <c r="C116" s="160" t="s">
        <v>40</v>
      </c>
      <c r="D116" s="179" t="s">
        <v>80</v>
      </c>
      <c r="E116" s="144">
        <v>1</v>
      </c>
      <c r="F116" s="144">
        <v>4</v>
      </c>
      <c r="G116" s="144">
        <v>46</v>
      </c>
      <c r="H116" s="144">
        <v>32</v>
      </c>
      <c r="I116" s="144" t="s">
        <v>21</v>
      </c>
      <c r="J116" s="144">
        <v>96</v>
      </c>
      <c r="K116" s="144">
        <v>9</v>
      </c>
      <c r="L116" s="144" t="s">
        <v>21</v>
      </c>
      <c r="M116" s="144" t="s">
        <v>21</v>
      </c>
      <c r="N116" s="144" t="s">
        <v>21</v>
      </c>
      <c r="O116" s="144" t="s">
        <v>21</v>
      </c>
      <c r="P116" s="144">
        <v>6</v>
      </c>
      <c r="Q116" s="144"/>
      <c r="R116" s="144">
        <f t="shared" si="0"/>
        <v>143</v>
      </c>
    </row>
    <row r="117" ht="12.75" customHeight="1" spans="1:18">
      <c r="A117" s="136" t="s">
        <v>79</v>
      </c>
      <c r="B117" s="137" t="s">
        <v>89</v>
      </c>
      <c r="C117" s="137" t="s">
        <v>40</v>
      </c>
      <c r="D117" s="180" t="s">
        <v>80</v>
      </c>
      <c r="E117" s="136">
        <v>1</v>
      </c>
      <c r="F117" s="136">
        <v>4</v>
      </c>
      <c r="G117" s="136">
        <v>46</v>
      </c>
      <c r="H117" s="136">
        <v>32</v>
      </c>
      <c r="I117" s="136" t="s">
        <v>21</v>
      </c>
      <c r="J117" s="136">
        <v>96</v>
      </c>
      <c r="K117" s="136">
        <v>9</v>
      </c>
      <c r="L117" s="136" t="s">
        <v>21</v>
      </c>
      <c r="M117" s="136" t="s">
        <v>21</v>
      </c>
      <c r="N117" s="136" t="s">
        <v>21</v>
      </c>
      <c r="O117" s="136" t="s">
        <v>21</v>
      </c>
      <c r="P117" s="136">
        <v>6</v>
      </c>
      <c r="Q117" s="136"/>
      <c r="R117" s="136">
        <f t="shared" si="0"/>
        <v>143</v>
      </c>
    </row>
    <row r="118" ht="12.75" customHeight="1" spans="1:18">
      <c r="A118" s="136" t="s">
        <v>90</v>
      </c>
      <c r="B118" s="137" t="s">
        <v>89</v>
      </c>
      <c r="C118" s="137" t="s">
        <v>40</v>
      </c>
      <c r="D118" s="180" t="s">
        <v>80</v>
      </c>
      <c r="E118" s="136">
        <v>2</v>
      </c>
      <c r="F118" s="136">
        <v>4</v>
      </c>
      <c r="G118" s="136">
        <v>46</v>
      </c>
      <c r="H118" s="136">
        <v>32</v>
      </c>
      <c r="I118" s="136" t="s">
        <v>21</v>
      </c>
      <c r="J118" s="136">
        <v>96</v>
      </c>
      <c r="K118" s="136">
        <v>9</v>
      </c>
      <c r="L118" s="136" t="s">
        <v>21</v>
      </c>
      <c r="M118" s="136" t="s">
        <v>21</v>
      </c>
      <c r="N118" s="136" t="s">
        <v>21</v>
      </c>
      <c r="O118" s="136" t="s">
        <v>21</v>
      </c>
      <c r="P118" s="136">
        <v>6</v>
      </c>
      <c r="Q118" s="136"/>
      <c r="R118" s="136">
        <f t="shared" si="0"/>
        <v>143</v>
      </c>
    </row>
    <row r="119" ht="12.75" customHeight="1" spans="1:18">
      <c r="A119" s="136" t="s">
        <v>87</v>
      </c>
      <c r="B119" s="137" t="s">
        <v>89</v>
      </c>
      <c r="C119" s="137" t="s">
        <v>40</v>
      </c>
      <c r="D119" s="180" t="s">
        <v>80</v>
      </c>
      <c r="E119" s="136">
        <v>2</v>
      </c>
      <c r="F119" s="136">
        <v>1</v>
      </c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>
        <f t="shared" si="0"/>
        <v>0</v>
      </c>
    </row>
    <row r="120" ht="12.75" customHeight="1" spans="1:18">
      <c r="A120" s="136" t="s">
        <v>91</v>
      </c>
      <c r="B120" s="137" t="s">
        <v>89</v>
      </c>
      <c r="C120" s="137" t="s">
        <v>40</v>
      </c>
      <c r="D120" s="180" t="s">
        <v>80</v>
      </c>
      <c r="E120" s="136">
        <v>1</v>
      </c>
      <c r="F120" s="136">
        <v>1</v>
      </c>
      <c r="G120" s="136">
        <v>23</v>
      </c>
      <c r="H120" s="136">
        <v>32</v>
      </c>
      <c r="I120" s="136" t="s">
        <v>21</v>
      </c>
      <c r="J120" s="136">
        <v>64</v>
      </c>
      <c r="K120" s="136" t="s">
        <v>21</v>
      </c>
      <c r="L120" s="136">
        <v>2</v>
      </c>
      <c r="M120" s="136" t="s">
        <v>21</v>
      </c>
      <c r="N120" s="136" t="s">
        <v>21</v>
      </c>
      <c r="O120" s="136" t="s">
        <v>21</v>
      </c>
      <c r="P120" s="136" t="s">
        <v>21</v>
      </c>
      <c r="Q120" s="136"/>
      <c r="R120" s="136">
        <f t="shared" si="0"/>
        <v>98</v>
      </c>
    </row>
    <row r="121" ht="12.75" customHeight="1" spans="1:18">
      <c r="A121" s="136" t="s">
        <v>92</v>
      </c>
      <c r="B121" s="137" t="s">
        <v>89</v>
      </c>
      <c r="C121" s="137" t="s">
        <v>40</v>
      </c>
      <c r="D121" s="180" t="s">
        <v>80</v>
      </c>
      <c r="E121" s="136">
        <v>2</v>
      </c>
      <c r="F121" s="136">
        <v>1</v>
      </c>
      <c r="G121" s="136">
        <v>23</v>
      </c>
      <c r="H121" s="136">
        <v>16</v>
      </c>
      <c r="I121" s="136" t="s">
        <v>21</v>
      </c>
      <c r="J121" s="136">
        <v>64</v>
      </c>
      <c r="K121" s="136" t="s">
        <v>21</v>
      </c>
      <c r="L121" s="136">
        <v>2</v>
      </c>
      <c r="M121" s="136" t="s">
        <v>21</v>
      </c>
      <c r="N121" s="136" t="s">
        <v>21</v>
      </c>
      <c r="O121" s="136" t="s">
        <v>21</v>
      </c>
      <c r="P121" s="136" t="s">
        <v>21</v>
      </c>
      <c r="Q121" s="136"/>
      <c r="R121" s="136">
        <f t="shared" si="0"/>
        <v>82</v>
      </c>
    </row>
    <row r="122" ht="12.75" customHeight="1" spans="1:18">
      <c r="A122" s="138" t="s">
        <v>93</v>
      </c>
      <c r="B122" s="137" t="s">
        <v>89</v>
      </c>
      <c r="C122" s="137" t="s">
        <v>40</v>
      </c>
      <c r="D122" s="180" t="s">
        <v>80</v>
      </c>
      <c r="E122" s="136">
        <v>1.2</v>
      </c>
      <c r="F122" s="136">
        <v>1</v>
      </c>
      <c r="G122" s="136">
        <v>23</v>
      </c>
      <c r="H122" s="138"/>
      <c r="I122" s="138"/>
      <c r="J122" s="138"/>
      <c r="K122" s="138"/>
      <c r="L122" s="138"/>
      <c r="M122" s="138"/>
      <c r="N122" s="138"/>
      <c r="O122" s="138">
        <v>42</v>
      </c>
      <c r="P122" s="138"/>
      <c r="Q122" s="138"/>
      <c r="R122" s="136">
        <f t="shared" si="0"/>
        <v>42</v>
      </c>
    </row>
    <row r="123" ht="12.75" customHeight="1" spans="1:18">
      <c r="A123" s="152" t="s">
        <v>83</v>
      </c>
      <c r="B123" s="184" t="s">
        <v>89</v>
      </c>
      <c r="C123" s="184" t="s">
        <v>40</v>
      </c>
      <c r="D123" s="185" t="s">
        <v>80</v>
      </c>
      <c r="E123" s="152">
        <v>1.2</v>
      </c>
      <c r="F123" s="152">
        <v>1</v>
      </c>
      <c r="G123" s="152">
        <v>16</v>
      </c>
      <c r="H123" s="152" t="s">
        <v>21</v>
      </c>
      <c r="I123" s="152" t="s">
        <v>21</v>
      </c>
      <c r="J123" s="152" t="s">
        <v>21</v>
      </c>
      <c r="K123" s="152" t="s">
        <v>21</v>
      </c>
      <c r="L123" s="152" t="s">
        <v>21</v>
      </c>
      <c r="M123" s="152">
        <f>G123*3</f>
        <v>48</v>
      </c>
      <c r="N123" s="152" t="s">
        <v>21</v>
      </c>
      <c r="O123" s="152" t="s">
        <v>21</v>
      </c>
      <c r="P123" s="152" t="s">
        <v>21</v>
      </c>
      <c r="Q123" s="152"/>
      <c r="R123" s="152">
        <f t="shared" si="0"/>
        <v>48</v>
      </c>
    </row>
    <row r="124" ht="12.75" customHeight="1" spans="1:18">
      <c r="A124" s="144" t="s">
        <v>94</v>
      </c>
      <c r="B124" s="214" t="s">
        <v>31</v>
      </c>
      <c r="C124" s="160" t="s">
        <v>32</v>
      </c>
      <c r="D124" s="179" t="s">
        <v>95</v>
      </c>
      <c r="E124" s="144">
        <v>1</v>
      </c>
      <c r="F124" s="144">
        <v>1</v>
      </c>
      <c r="G124" s="144">
        <v>13</v>
      </c>
      <c r="H124" s="144"/>
      <c r="I124" s="144">
        <v>32</v>
      </c>
      <c r="J124" s="144"/>
      <c r="K124" s="144"/>
      <c r="L124" s="144">
        <v>2</v>
      </c>
      <c r="M124" s="144"/>
      <c r="N124" s="144"/>
      <c r="O124" s="144"/>
      <c r="P124" s="144"/>
      <c r="Q124" s="144"/>
      <c r="R124" s="144">
        <f t="shared" si="0"/>
        <v>34</v>
      </c>
    </row>
    <row r="125" ht="12.75" customHeight="1" spans="1:18">
      <c r="A125" s="136" t="s">
        <v>96</v>
      </c>
      <c r="B125" s="210" t="s">
        <v>31</v>
      </c>
      <c r="C125" s="137" t="s">
        <v>32</v>
      </c>
      <c r="D125" s="180" t="s">
        <v>95</v>
      </c>
      <c r="E125" s="136">
        <v>1</v>
      </c>
      <c r="F125" s="136">
        <v>1</v>
      </c>
      <c r="G125" s="136">
        <v>13</v>
      </c>
      <c r="H125" s="136">
        <v>16</v>
      </c>
      <c r="I125" s="136"/>
      <c r="J125" s="136">
        <v>16</v>
      </c>
      <c r="K125" s="136">
        <v>3</v>
      </c>
      <c r="L125" s="136"/>
      <c r="M125" s="136"/>
      <c r="N125" s="136"/>
      <c r="O125" s="136"/>
      <c r="P125" s="136">
        <v>2</v>
      </c>
      <c r="Q125" s="136"/>
      <c r="R125" s="136">
        <f t="shared" si="0"/>
        <v>37</v>
      </c>
    </row>
    <row r="126" ht="12.75" customHeight="1" spans="1:18">
      <c r="A126" s="136" t="s">
        <v>97</v>
      </c>
      <c r="B126" s="210" t="s">
        <v>31</v>
      </c>
      <c r="C126" s="137" t="s">
        <v>32</v>
      </c>
      <c r="D126" s="180" t="s">
        <v>95</v>
      </c>
      <c r="E126" s="136">
        <v>1</v>
      </c>
      <c r="F126" s="136">
        <v>1</v>
      </c>
      <c r="G126" s="136">
        <v>13</v>
      </c>
      <c r="H126" s="136">
        <v>16</v>
      </c>
      <c r="I126" s="136"/>
      <c r="J126" s="136">
        <v>24</v>
      </c>
      <c r="K126" s="136"/>
      <c r="L126" s="136">
        <v>2</v>
      </c>
      <c r="M126" s="136"/>
      <c r="N126" s="136"/>
      <c r="O126" s="136"/>
      <c r="P126" s="136"/>
      <c r="Q126" s="136"/>
      <c r="R126" s="136">
        <f t="shared" si="0"/>
        <v>42</v>
      </c>
    </row>
    <row r="127" ht="12.75" customHeight="1" spans="1:18">
      <c r="A127" s="136" t="s">
        <v>77</v>
      </c>
      <c r="B127" s="210" t="s">
        <v>31</v>
      </c>
      <c r="C127" s="137" t="s">
        <v>32</v>
      </c>
      <c r="D127" s="180" t="s">
        <v>95</v>
      </c>
      <c r="E127" s="136">
        <v>1</v>
      </c>
      <c r="F127" s="136">
        <v>1</v>
      </c>
      <c r="G127" s="136">
        <v>13</v>
      </c>
      <c r="H127" s="136"/>
      <c r="I127" s="136"/>
      <c r="J127" s="136"/>
      <c r="K127" s="136"/>
      <c r="L127" s="136"/>
      <c r="M127" s="136"/>
      <c r="N127" s="136"/>
      <c r="O127" s="136">
        <v>36</v>
      </c>
      <c r="P127" s="136"/>
      <c r="Q127" s="136"/>
      <c r="R127" s="136">
        <f t="shared" si="0"/>
        <v>36</v>
      </c>
    </row>
    <row r="128" ht="12.75" customHeight="1" spans="1:18">
      <c r="A128" s="136" t="s">
        <v>98</v>
      </c>
      <c r="B128" s="210" t="s">
        <v>31</v>
      </c>
      <c r="C128" s="137" t="s">
        <v>32</v>
      </c>
      <c r="D128" s="180" t="s">
        <v>95</v>
      </c>
      <c r="E128" s="136">
        <v>1</v>
      </c>
      <c r="F128" s="136">
        <v>1</v>
      </c>
      <c r="G128" s="136">
        <v>13</v>
      </c>
      <c r="H128" s="136"/>
      <c r="I128" s="136"/>
      <c r="J128" s="136"/>
      <c r="K128" s="136"/>
      <c r="L128" s="136"/>
      <c r="M128" s="136"/>
      <c r="N128" s="136">
        <f>G128*15</f>
        <v>195</v>
      </c>
      <c r="O128" s="136"/>
      <c r="P128" s="136"/>
      <c r="Q128" s="136"/>
      <c r="R128" s="136">
        <f t="shared" si="0"/>
        <v>195</v>
      </c>
    </row>
    <row r="129" ht="12.75" customHeight="1" spans="1:18">
      <c r="A129" s="159" t="s">
        <v>71</v>
      </c>
      <c r="B129" s="215" t="s">
        <v>31</v>
      </c>
      <c r="C129" s="161" t="s">
        <v>32</v>
      </c>
      <c r="D129" s="183" t="s">
        <v>95</v>
      </c>
      <c r="E129" s="159">
        <v>1</v>
      </c>
      <c r="F129" s="159">
        <v>1</v>
      </c>
      <c r="G129" s="159">
        <v>13</v>
      </c>
      <c r="H129" s="159"/>
      <c r="I129" s="159"/>
      <c r="J129" s="159"/>
      <c r="K129" s="159"/>
      <c r="L129" s="159"/>
      <c r="M129" s="159"/>
      <c r="N129" s="159"/>
      <c r="O129" s="159"/>
      <c r="P129" s="159"/>
      <c r="Q129" s="159">
        <v>7</v>
      </c>
      <c r="R129" s="159">
        <f t="shared" si="0"/>
        <v>7</v>
      </c>
    </row>
    <row r="130" ht="12.75" customHeight="1" spans="1:18">
      <c r="A130" s="144" t="s">
        <v>94</v>
      </c>
      <c r="B130" s="160">
        <v>122</v>
      </c>
      <c r="C130" s="160" t="s">
        <v>40</v>
      </c>
      <c r="D130" s="179" t="s">
        <v>95</v>
      </c>
      <c r="E130" s="144">
        <v>1</v>
      </c>
      <c r="F130" s="144">
        <v>1</v>
      </c>
      <c r="G130" s="144">
        <v>16</v>
      </c>
      <c r="H130" s="144" t="s">
        <v>21</v>
      </c>
      <c r="I130" s="144">
        <v>16</v>
      </c>
      <c r="J130" s="144" t="s">
        <v>21</v>
      </c>
      <c r="K130" s="144" t="s">
        <v>21</v>
      </c>
      <c r="L130" s="144">
        <v>2</v>
      </c>
      <c r="M130" s="144" t="s">
        <v>21</v>
      </c>
      <c r="N130" s="144" t="s">
        <v>21</v>
      </c>
      <c r="O130" s="144" t="s">
        <v>21</v>
      </c>
      <c r="P130" s="144" t="s">
        <v>21</v>
      </c>
      <c r="Q130" s="144"/>
      <c r="R130" s="144">
        <f t="shared" si="0"/>
        <v>18</v>
      </c>
    </row>
    <row r="131" ht="12.75" customHeight="1" spans="1:18">
      <c r="A131" s="136" t="s">
        <v>99</v>
      </c>
      <c r="B131" s="137">
        <v>122</v>
      </c>
      <c r="C131" s="137" t="s">
        <v>40</v>
      </c>
      <c r="D131" s="180" t="s">
        <v>95</v>
      </c>
      <c r="E131" s="136">
        <v>1</v>
      </c>
      <c r="F131" s="136">
        <v>1</v>
      </c>
      <c r="G131" s="136">
        <v>16</v>
      </c>
      <c r="H131" s="136">
        <v>16</v>
      </c>
      <c r="I131" s="136" t="s">
        <v>21</v>
      </c>
      <c r="J131" s="136">
        <v>16</v>
      </c>
      <c r="K131" s="136"/>
      <c r="L131" s="136">
        <v>2</v>
      </c>
      <c r="M131" s="136" t="s">
        <v>21</v>
      </c>
      <c r="N131" s="136" t="s">
        <v>21</v>
      </c>
      <c r="O131" s="136" t="s">
        <v>21</v>
      </c>
      <c r="P131" s="136"/>
      <c r="Q131" s="136"/>
      <c r="R131" s="136">
        <f t="shared" si="0"/>
        <v>34</v>
      </c>
    </row>
    <row r="132" ht="12.75" customHeight="1" spans="1:18">
      <c r="A132" s="136" t="s">
        <v>85</v>
      </c>
      <c r="B132" s="137">
        <v>122</v>
      </c>
      <c r="C132" s="137" t="s">
        <v>40</v>
      </c>
      <c r="D132" s="180" t="s">
        <v>95</v>
      </c>
      <c r="E132" s="136">
        <v>1</v>
      </c>
      <c r="F132" s="136">
        <v>1</v>
      </c>
      <c r="G132" s="136">
        <v>16</v>
      </c>
      <c r="H132" s="136">
        <v>16</v>
      </c>
      <c r="I132" s="136" t="s">
        <v>21</v>
      </c>
      <c r="J132" s="136">
        <v>16</v>
      </c>
      <c r="K132" s="136" t="s">
        <v>21</v>
      </c>
      <c r="L132" s="136">
        <v>2</v>
      </c>
      <c r="M132" s="136" t="s">
        <v>21</v>
      </c>
      <c r="N132" s="136" t="s">
        <v>21</v>
      </c>
      <c r="O132" s="136" t="s">
        <v>21</v>
      </c>
      <c r="P132" s="136" t="s">
        <v>21</v>
      </c>
      <c r="Q132" s="136"/>
      <c r="R132" s="136">
        <f t="shared" si="0"/>
        <v>34</v>
      </c>
    </row>
    <row r="133" ht="12.75" customHeight="1" spans="1:18">
      <c r="A133" s="136" t="s">
        <v>100</v>
      </c>
      <c r="B133" s="137">
        <v>122</v>
      </c>
      <c r="C133" s="137" t="s">
        <v>40</v>
      </c>
      <c r="D133" s="180" t="s">
        <v>95</v>
      </c>
      <c r="E133" s="136">
        <v>1</v>
      </c>
      <c r="F133" s="136">
        <v>1</v>
      </c>
      <c r="G133" s="136">
        <v>16</v>
      </c>
      <c r="H133" s="136">
        <v>16</v>
      </c>
      <c r="I133" s="136" t="s">
        <v>21</v>
      </c>
      <c r="J133" s="136">
        <v>16</v>
      </c>
      <c r="K133" s="136" t="s">
        <v>21</v>
      </c>
      <c r="L133" s="136">
        <v>2</v>
      </c>
      <c r="M133" s="136" t="s">
        <v>21</v>
      </c>
      <c r="N133" s="136" t="s">
        <v>21</v>
      </c>
      <c r="O133" s="136" t="s">
        <v>21</v>
      </c>
      <c r="P133" s="136" t="s">
        <v>21</v>
      </c>
      <c r="Q133" s="136"/>
      <c r="R133" s="136">
        <f t="shared" si="0"/>
        <v>34</v>
      </c>
    </row>
    <row r="134" ht="12.75" customHeight="1" spans="1:18">
      <c r="A134" s="136" t="s">
        <v>98</v>
      </c>
      <c r="B134" s="137" t="s">
        <v>89</v>
      </c>
      <c r="C134" s="137" t="s">
        <v>40</v>
      </c>
      <c r="D134" s="180" t="s">
        <v>95</v>
      </c>
      <c r="E134" s="136">
        <v>1</v>
      </c>
      <c r="F134" s="136">
        <v>1</v>
      </c>
      <c r="G134" s="136">
        <v>16</v>
      </c>
      <c r="H134" s="136" t="s">
        <v>21</v>
      </c>
      <c r="I134" s="136" t="s">
        <v>21</v>
      </c>
      <c r="J134" s="136" t="s">
        <v>21</v>
      </c>
      <c r="K134" s="136" t="s">
        <v>21</v>
      </c>
      <c r="L134" s="136" t="s">
        <v>21</v>
      </c>
      <c r="M134" s="136" t="s">
        <v>21</v>
      </c>
      <c r="N134" s="136">
        <f>G134*15</f>
        <v>240</v>
      </c>
      <c r="O134" s="136" t="s">
        <v>21</v>
      </c>
      <c r="P134" s="136" t="s">
        <v>21</v>
      </c>
      <c r="Q134" s="136"/>
      <c r="R134" s="136">
        <f t="shared" si="0"/>
        <v>240</v>
      </c>
    </row>
    <row r="135" ht="12.75" customHeight="1" spans="1:18">
      <c r="A135" s="136" t="s">
        <v>71</v>
      </c>
      <c r="B135" s="137" t="s">
        <v>89</v>
      </c>
      <c r="C135" s="137" t="s">
        <v>40</v>
      </c>
      <c r="D135" s="180" t="s">
        <v>95</v>
      </c>
      <c r="E135" s="136">
        <v>1</v>
      </c>
      <c r="F135" s="136">
        <v>1</v>
      </c>
      <c r="G135" s="136">
        <v>16</v>
      </c>
      <c r="H135" s="136" t="s">
        <v>21</v>
      </c>
      <c r="I135" s="136" t="s">
        <v>21</v>
      </c>
      <c r="J135" s="136" t="s">
        <v>21</v>
      </c>
      <c r="K135" s="136" t="s">
        <v>21</v>
      </c>
      <c r="L135" s="136" t="s">
        <v>21</v>
      </c>
      <c r="M135" s="136" t="s">
        <v>21</v>
      </c>
      <c r="N135" s="136" t="s">
        <v>21</v>
      </c>
      <c r="O135" s="136" t="s">
        <v>21</v>
      </c>
      <c r="P135" s="136" t="s">
        <v>21</v>
      </c>
      <c r="Q135" s="206">
        <f>22+11</f>
        <v>33</v>
      </c>
      <c r="R135" s="136">
        <f t="shared" si="0"/>
        <v>33</v>
      </c>
    </row>
    <row r="136" ht="12.75" customHeight="1" spans="1:18">
      <c r="A136" s="152" t="s">
        <v>77</v>
      </c>
      <c r="B136" s="184">
        <v>122</v>
      </c>
      <c r="C136" s="184" t="s">
        <v>40</v>
      </c>
      <c r="D136" s="185" t="s">
        <v>95</v>
      </c>
      <c r="E136" s="152">
        <v>1</v>
      </c>
      <c r="F136" s="152">
        <v>1</v>
      </c>
      <c r="G136" s="152">
        <v>16</v>
      </c>
      <c r="H136" s="152" t="s">
        <v>21</v>
      </c>
      <c r="I136" s="152" t="s">
        <v>21</v>
      </c>
      <c r="J136" s="152" t="s">
        <v>21</v>
      </c>
      <c r="K136" s="152" t="s">
        <v>21</v>
      </c>
      <c r="L136" s="152" t="s">
        <v>21</v>
      </c>
      <c r="M136" s="152" t="s">
        <v>21</v>
      </c>
      <c r="N136" s="152" t="s">
        <v>21</v>
      </c>
      <c r="O136" s="152">
        <v>48</v>
      </c>
      <c r="P136" s="152" t="s">
        <v>21</v>
      </c>
      <c r="Q136" s="152"/>
      <c r="R136" s="152">
        <f t="shared" si="0"/>
        <v>48</v>
      </c>
    </row>
    <row r="137" ht="12.75" customHeight="1" spans="1:18">
      <c r="A137" s="187" t="s">
        <v>101</v>
      </c>
      <c r="B137" s="188" t="s">
        <v>102</v>
      </c>
      <c r="C137" s="188" t="s">
        <v>102</v>
      </c>
      <c r="D137" s="187" t="s">
        <v>21</v>
      </c>
      <c r="E137" s="187"/>
      <c r="F137" s="187"/>
      <c r="G137" s="187"/>
      <c r="H137" s="187">
        <f t="shared" ref="H137:R137" si="2">SUM(H2:H136)</f>
        <v>2308</v>
      </c>
      <c r="I137" s="187">
        <f t="shared" si="2"/>
        <v>272</v>
      </c>
      <c r="J137" s="187">
        <f t="shared" si="2"/>
        <v>7636</v>
      </c>
      <c r="K137" s="187">
        <f t="shared" si="2"/>
        <v>645</v>
      </c>
      <c r="L137" s="187">
        <f t="shared" si="2"/>
        <v>112</v>
      </c>
      <c r="M137" s="187">
        <f t="shared" si="2"/>
        <v>261</v>
      </c>
      <c r="N137" s="187">
        <f t="shared" si="2"/>
        <v>711</v>
      </c>
      <c r="O137" s="187">
        <f t="shared" si="2"/>
        <v>678</v>
      </c>
      <c r="P137" s="187">
        <f t="shared" si="2"/>
        <v>302</v>
      </c>
      <c r="Q137" s="187">
        <f t="shared" si="2"/>
        <v>141</v>
      </c>
      <c r="R137" s="187">
        <f t="shared" si="2"/>
        <v>13066</v>
      </c>
    </row>
    <row r="138" ht="12.75" customHeight="1" spans="1:18">
      <c r="A138" s="189"/>
      <c r="B138" s="189"/>
      <c r="C138" s="190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49"/>
    </row>
    <row r="139" ht="12.75" customHeight="1" spans="1:18">
      <c r="A139" s="191" t="s">
        <v>103</v>
      </c>
      <c r="B139" s="192">
        <v>122</v>
      </c>
      <c r="C139" s="192" t="s">
        <v>104</v>
      </c>
      <c r="D139" s="193"/>
      <c r="E139" s="193"/>
      <c r="F139" s="193"/>
      <c r="G139" s="193"/>
      <c r="H139" s="193"/>
      <c r="I139" s="193">
        <v>16</v>
      </c>
      <c r="J139" s="193"/>
      <c r="K139" s="193"/>
      <c r="L139" s="193"/>
      <c r="M139" s="193"/>
      <c r="N139" s="193"/>
      <c r="O139" s="193"/>
      <c r="P139" s="193"/>
      <c r="Q139" s="193"/>
      <c r="R139" s="191">
        <f t="shared" ref="R139:R140" si="3">SUM(H139:Q139)</f>
        <v>16</v>
      </c>
    </row>
    <row r="140" ht="12.75" customHeight="1" spans="1:18">
      <c r="A140" s="191" t="s">
        <v>103</v>
      </c>
      <c r="B140" s="192">
        <v>123</v>
      </c>
      <c r="C140" s="192" t="s">
        <v>104</v>
      </c>
      <c r="D140" s="193"/>
      <c r="E140" s="193"/>
      <c r="F140" s="193"/>
      <c r="G140" s="193"/>
      <c r="H140" s="193"/>
      <c r="I140" s="193">
        <v>16</v>
      </c>
      <c r="J140" s="205"/>
      <c r="K140" s="205"/>
      <c r="L140" s="205"/>
      <c r="M140" s="205"/>
      <c r="N140" s="205"/>
      <c r="O140" s="205"/>
      <c r="P140" s="205"/>
      <c r="Q140" s="205"/>
      <c r="R140" s="191">
        <f t="shared" si="3"/>
        <v>16</v>
      </c>
    </row>
    <row r="141" ht="12.75" customHeight="1" spans="1:18">
      <c r="A141" s="194"/>
      <c r="B141" s="195"/>
      <c r="C141" s="195"/>
      <c r="D141" s="196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</row>
    <row r="142" ht="12.75" customHeight="1" spans="1:18">
      <c r="A142" s="187" t="s">
        <v>105</v>
      </c>
      <c r="B142" s="187"/>
      <c r="C142" s="187"/>
      <c r="D142" s="187"/>
      <c r="E142" s="187"/>
      <c r="F142" s="187"/>
      <c r="G142" s="187"/>
      <c r="H142" s="187">
        <f t="shared" ref="H142:R142" si="4">SUM(H139:H141)</f>
        <v>0</v>
      </c>
      <c r="I142" s="187">
        <f t="shared" si="4"/>
        <v>32</v>
      </c>
      <c r="J142" s="187">
        <f t="shared" si="4"/>
        <v>0</v>
      </c>
      <c r="K142" s="187">
        <f t="shared" si="4"/>
        <v>0</v>
      </c>
      <c r="L142" s="187">
        <f t="shared" si="4"/>
        <v>0</v>
      </c>
      <c r="M142" s="187">
        <f t="shared" si="4"/>
        <v>0</v>
      </c>
      <c r="N142" s="187">
        <f t="shared" si="4"/>
        <v>0</v>
      </c>
      <c r="O142" s="187">
        <f t="shared" si="4"/>
        <v>0</v>
      </c>
      <c r="P142" s="187">
        <f t="shared" si="4"/>
        <v>0</v>
      </c>
      <c r="Q142" s="187">
        <f t="shared" si="4"/>
        <v>0</v>
      </c>
      <c r="R142" s="187">
        <f t="shared" si="4"/>
        <v>32</v>
      </c>
    </row>
    <row r="143" ht="12.75" customHeight="1" spans="1:18">
      <c r="A143" s="14"/>
      <c r="B143" s="14"/>
      <c r="C143" s="11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12.75" customHeight="1" spans="1:18">
      <c r="A144" s="193" t="s">
        <v>106</v>
      </c>
      <c r="B144" s="193"/>
      <c r="C144" s="192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49"/>
    </row>
    <row r="145" ht="12.75" customHeight="1" spans="1:18">
      <c r="A145" s="150" t="s">
        <v>107</v>
      </c>
      <c r="B145" s="197"/>
      <c r="C145" s="198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>
        <v>60</v>
      </c>
      <c r="R145" s="150">
        <f>SUM(H145:Q145)</f>
        <v>60</v>
      </c>
    </row>
    <row r="146" ht="12.75" customHeight="1" spans="1:18">
      <c r="A146" s="187" t="s">
        <v>108</v>
      </c>
      <c r="B146" s="199"/>
      <c r="C146" s="200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207">
        <f t="shared" ref="Q146" si="5">SUM(Q145)</f>
        <v>60</v>
      </c>
      <c r="R146" s="207">
        <f>SUM(R144:R145)</f>
        <v>60</v>
      </c>
    </row>
    <row r="147" ht="12.75" customHeight="1" spans="1:18">
      <c r="A147" s="14"/>
      <c r="B147" s="14"/>
      <c r="C147" s="11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18" customHeight="1" spans="1:18">
      <c r="A148" s="201" t="s">
        <v>109</v>
      </c>
      <c r="B148" s="202"/>
      <c r="C148" s="203"/>
      <c r="D148" s="202"/>
      <c r="E148" s="202"/>
      <c r="F148" s="202"/>
      <c r="G148" s="202"/>
      <c r="H148" s="201">
        <f t="shared" ref="H148:R148" si="6">H137+H142+H146</f>
        <v>2308</v>
      </c>
      <c r="I148" s="201">
        <f t="shared" si="6"/>
        <v>304</v>
      </c>
      <c r="J148" s="201">
        <f t="shared" si="6"/>
        <v>7636</v>
      </c>
      <c r="K148" s="201">
        <f t="shared" si="6"/>
        <v>645</v>
      </c>
      <c r="L148" s="201">
        <f t="shared" si="6"/>
        <v>112</v>
      </c>
      <c r="M148" s="201">
        <f t="shared" si="6"/>
        <v>261</v>
      </c>
      <c r="N148" s="201">
        <f t="shared" si="6"/>
        <v>711</v>
      </c>
      <c r="O148" s="201">
        <f t="shared" si="6"/>
        <v>678</v>
      </c>
      <c r="P148" s="201">
        <f t="shared" si="6"/>
        <v>302</v>
      </c>
      <c r="Q148" s="201">
        <f t="shared" si="6"/>
        <v>201</v>
      </c>
      <c r="R148" s="201">
        <f t="shared" si="6"/>
        <v>13158</v>
      </c>
    </row>
    <row r="149" ht="12.75" customHeight="1" spans="1:18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12.75" customHeight="1" spans="1:18">
      <c r="A150" s="14" t="s">
        <v>110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>
        <f>SUM(O17:O70)</f>
        <v>392</v>
      </c>
      <c r="P150" s="14"/>
      <c r="Q150" s="14">
        <v>597</v>
      </c>
      <c r="R150" s="208">
        <f>R148/Q150</f>
        <v>22.0402010050251</v>
      </c>
    </row>
    <row r="151" ht="12.75" customHeight="1" spans="1:18">
      <c r="A151" s="14" t="s">
        <v>111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>
        <f>SUM(O104,O122:O136)</f>
        <v>183</v>
      </c>
      <c r="P151" s="14"/>
      <c r="Q151" s="14"/>
      <c r="R151" s="14"/>
    </row>
    <row r="152" ht="12.75" customHeight="1" spans="1:18">
      <c r="A152" s="14" t="s">
        <v>112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>
        <f>SUM(O98,O115)</f>
        <v>103</v>
      </c>
      <c r="P152" s="14"/>
      <c r="Q152" s="14"/>
      <c r="R152" s="14"/>
    </row>
    <row r="153" customHeight="1" spans="1:15">
      <c r="A153" s="204" t="s">
        <v>113</v>
      </c>
      <c r="O153">
        <f>Q97+Q105</f>
        <v>101</v>
      </c>
    </row>
    <row r="154" customHeight="1" spans="1:15">
      <c r="A154" s="204" t="s">
        <v>114</v>
      </c>
      <c r="O154">
        <f>Q129+Q135</f>
        <v>40</v>
      </c>
    </row>
    <row r="157" customHeight="1" spans="1:18">
      <c r="A157" s="194" t="s">
        <v>115</v>
      </c>
      <c r="B157" s="217" t="s">
        <v>116</v>
      </c>
      <c r="C157" s="195" t="s">
        <v>104</v>
      </c>
      <c r="D157" s="196"/>
      <c r="E157" s="194"/>
      <c r="F157" s="194"/>
      <c r="G157" s="194"/>
      <c r="H157" s="194">
        <v>6</v>
      </c>
      <c r="I157" s="194">
        <v>6</v>
      </c>
      <c r="J157" s="194" t="s">
        <v>21</v>
      </c>
      <c r="K157" s="194" t="s">
        <v>21</v>
      </c>
      <c r="L157" s="194">
        <v>2</v>
      </c>
      <c r="M157" s="194" t="s">
        <v>21</v>
      </c>
      <c r="N157" s="194" t="s">
        <v>21</v>
      </c>
      <c r="O157" s="194" t="s">
        <v>21</v>
      </c>
      <c r="P157" s="194" t="s">
        <v>21</v>
      </c>
      <c r="Q157" s="194"/>
      <c r="R157" s="194">
        <f t="shared" ref="R157" si="7">SUM(H157:Q157)</f>
        <v>14</v>
      </c>
    </row>
  </sheetData>
  <mergeCells count="107">
    <mergeCell ref="A7:A8"/>
    <mergeCell ref="A9:A10"/>
    <mergeCell ref="A11:A12"/>
    <mergeCell ref="A13:A14"/>
    <mergeCell ref="A17:A18"/>
    <mergeCell ref="A21:A24"/>
    <mergeCell ref="A25:A26"/>
    <mergeCell ref="A27:A28"/>
    <mergeCell ref="A29:A32"/>
    <mergeCell ref="A36:A37"/>
    <mergeCell ref="A42:A43"/>
    <mergeCell ref="A47:A48"/>
    <mergeCell ref="A49:A50"/>
    <mergeCell ref="A51:A52"/>
    <mergeCell ref="A53:A56"/>
    <mergeCell ref="A57:A60"/>
    <mergeCell ref="A62:A63"/>
    <mergeCell ref="A68:A69"/>
    <mergeCell ref="A78:A79"/>
    <mergeCell ref="A80:A81"/>
    <mergeCell ref="A82:A83"/>
    <mergeCell ref="A84:A87"/>
    <mergeCell ref="B7:B8"/>
    <mergeCell ref="B9:B10"/>
    <mergeCell ref="B11:B12"/>
    <mergeCell ref="B13:B14"/>
    <mergeCell ref="B17:B18"/>
    <mergeCell ref="B21:B22"/>
    <mergeCell ref="B23:B24"/>
    <mergeCell ref="B29:B30"/>
    <mergeCell ref="B31:B32"/>
    <mergeCell ref="B36:B37"/>
    <mergeCell ref="B42:B43"/>
    <mergeCell ref="B53:B54"/>
    <mergeCell ref="B55:B56"/>
    <mergeCell ref="B57:B58"/>
    <mergeCell ref="B59:B60"/>
    <mergeCell ref="B62:B63"/>
    <mergeCell ref="B68:B69"/>
    <mergeCell ref="B84:B85"/>
    <mergeCell ref="B86:B87"/>
    <mergeCell ref="C7:C8"/>
    <mergeCell ref="C9:C10"/>
    <mergeCell ref="C11:C12"/>
    <mergeCell ref="C13:C14"/>
    <mergeCell ref="C17:C18"/>
    <mergeCell ref="C21:C22"/>
    <mergeCell ref="C23:C24"/>
    <mergeCell ref="C25:C26"/>
    <mergeCell ref="C27:C28"/>
    <mergeCell ref="C29:C30"/>
    <mergeCell ref="C31:C32"/>
    <mergeCell ref="C36:C37"/>
    <mergeCell ref="C42:C43"/>
    <mergeCell ref="C47:C48"/>
    <mergeCell ref="C49:C50"/>
    <mergeCell ref="C51:C52"/>
    <mergeCell ref="C53:C54"/>
    <mergeCell ref="C55:C56"/>
    <mergeCell ref="C57:C58"/>
    <mergeCell ref="C59:C60"/>
    <mergeCell ref="C62:C63"/>
    <mergeCell ref="C68:C69"/>
    <mergeCell ref="C78:C79"/>
    <mergeCell ref="C80:C81"/>
    <mergeCell ref="C82:C83"/>
    <mergeCell ref="C84:C85"/>
    <mergeCell ref="C86:C87"/>
    <mergeCell ref="D7:D8"/>
    <mergeCell ref="D9:D10"/>
    <mergeCell ref="D11:D12"/>
    <mergeCell ref="D13:D14"/>
    <mergeCell ref="D17:D18"/>
    <mergeCell ref="D21:D22"/>
    <mergeCell ref="D23:D24"/>
    <mergeCell ref="D25:D26"/>
    <mergeCell ref="D27:D28"/>
    <mergeCell ref="D29:D30"/>
    <mergeCell ref="D31:D32"/>
    <mergeCell ref="D36:D37"/>
    <mergeCell ref="D42:D43"/>
    <mergeCell ref="D47:D48"/>
    <mergeCell ref="D49:D50"/>
    <mergeCell ref="D51:D52"/>
    <mergeCell ref="D53:D54"/>
    <mergeCell ref="D55:D56"/>
    <mergeCell ref="D57:D58"/>
    <mergeCell ref="D59:D60"/>
    <mergeCell ref="D62:D63"/>
    <mergeCell ref="D68:D69"/>
    <mergeCell ref="D78:D79"/>
    <mergeCell ref="D80:D81"/>
    <mergeCell ref="D82:D83"/>
    <mergeCell ref="D84:D85"/>
    <mergeCell ref="D86:D87"/>
    <mergeCell ref="E47:E48"/>
    <mergeCell ref="E49:E50"/>
    <mergeCell ref="E51:E52"/>
    <mergeCell ref="E78:E79"/>
    <mergeCell ref="E80:E81"/>
    <mergeCell ref="E82:E83"/>
    <mergeCell ref="G21:G22"/>
    <mergeCell ref="G23:G24"/>
    <mergeCell ref="G53:G54"/>
    <mergeCell ref="G55:G56"/>
    <mergeCell ref="G84:G85"/>
    <mergeCell ref="G86:G87"/>
  </mergeCells>
  <pageMargins left="0.748031496062992" right="0.354330708661417" top="0.393700787401575" bottom="0.393700787401575" header="0" footer="0"/>
  <pageSetup paperSize="9" orientation="landscape"/>
  <headerFooter/>
  <ignoredErrors>
    <ignoredError sqref="B93:B98;B124:B129;B65:B73;B35;B107:B115;B36:B43;B13:B18" numberStoredAsText="1"/>
    <ignoredError sqref="R79:R99;R69;R58:R67;R8:R55;R106:R129;R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D7" sqref="D7"/>
    </sheetView>
  </sheetViews>
  <sheetFormatPr defaultColWidth="14.4571428571429" defaultRowHeight="15" customHeight="1"/>
  <cols>
    <col min="1" max="1" width="3.26666666666667" customWidth="1"/>
    <col min="2" max="2" width="21.4571428571429" customWidth="1"/>
    <col min="3" max="3" width="6" customWidth="1"/>
    <col min="4" max="4" width="5.72380952380952" customWidth="1"/>
    <col min="5" max="5" width="4.26666666666667" customWidth="1"/>
    <col min="6" max="6" width="5.72380952380952" customWidth="1"/>
    <col min="7" max="7" width="4.26666666666667" customWidth="1"/>
    <col min="8" max="8" width="5.72380952380952" customWidth="1"/>
    <col min="9" max="9" width="4.26666666666667" customWidth="1"/>
    <col min="10" max="10" width="5.72380952380952" customWidth="1"/>
    <col min="11" max="11" width="3.72380952380952" customWidth="1"/>
    <col min="12" max="12" width="5.72380952380952" customWidth="1"/>
    <col min="13" max="13" width="3.72380952380952" customWidth="1"/>
    <col min="14" max="14" width="5.72380952380952" customWidth="1"/>
    <col min="15" max="15" width="3.72380952380952" customWidth="1"/>
    <col min="16" max="18" width="5.26666666666667" customWidth="1"/>
    <col min="19" max="19" width="5.54285714285714" customWidth="1"/>
    <col min="20" max="23" width="5.26666666666667" customWidth="1"/>
    <col min="24" max="24" width="6.81904761904762" customWidth="1"/>
    <col min="25" max="25" width="6.18095238095238" customWidth="1"/>
    <col min="26" max="26" width="6.45714285714286" customWidth="1"/>
    <col min="27" max="27" width="8" customWidth="1"/>
    <col min="28" max="32" width="9.18095238095238" customWidth="1"/>
  </cols>
  <sheetData>
    <row r="1" ht="12.75" customHeight="1" spans="1:27">
      <c r="A1" s="11" t="s">
        <v>117</v>
      </c>
      <c r="Y1" s="14"/>
      <c r="Z1" s="14"/>
      <c r="AA1" s="14"/>
    </row>
    <row r="2" ht="22.5" customHeight="1" spans="1:27">
      <c r="A2" s="104" t="s">
        <v>118</v>
      </c>
      <c r="Y2" s="14"/>
      <c r="Z2" s="14"/>
      <c r="AA2" s="14"/>
    </row>
    <row r="3" ht="15.75" customHeight="1" spans="1:27">
      <c r="A3" s="105" t="s">
        <v>119</v>
      </c>
      <c r="Y3" s="14"/>
      <c r="Z3" s="14"/>
      <c r="AA3" s="14"/>
    </row>
    <row r="4" ht="9" customHeight="1" spans="1:27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69"/>
      <c r="Y4" s="14"/>
      <c r="Z4" s="14"/>
      <c r="AA4" s="14"/>
    </row>
    <row r="5" customHeight="1" spans="1:27">
      <c r="A5" s="19" t="s">
        <v>120</v>
      </c>
      <c r="B5" s="20" t="s">
        <v>121</v>
      </c>
      <c r="C5" s="21" t="s">
        <v>122</v>
      </c>
      <c r="D5" s="25" t="s">
        <v>123</v>
      </c>
      <c r="E5" s="24"/>
      <c r="F5" s="25" t="s">
        <v>124</v>
      </c>
      <c r="G5" s="24"/>
      <c r="H5" s="25" t="s">
        <v>125</v>
      </c>
      <c r="I5" s="24"/>
      <c r="J5" s="25" t="s">
        <v>126</v>
      </c>
      <c r="K5" s="24"/>
      <c r="L5" s="25" t="s">
        <v>127</v>
      </c>
      <c r="M5" s="24"/>
      <c r="N5" s="25" t="s">
        <v>128</v>
      </c>
      <c r="O5" s="24"/>
      <c r="P5" s="21" t="s">
        <v>129</v>
      </c>
      <c r="Q5" s="21" t="s">
        <v>130</v>
      </c>
      <c r="R5" s="21" t="s">
        <v>131</v>
      </c>
      <c r="S5" s="21" t="s">
        <v>132</v>
      </c>
      <c r="T5" s="21" t="s">
        <v>133</v>
      </c>
      <c r="U5" s="21" t="s">
        <v>134</v>
      </c>
      <c r="V5" s="21" t="s">
        <v>135</v>
      </c>
      <c r="W5" s="21" t="s">
        <v>136</v>
      </c>
      <c r="X5" s="123" t="s">
        <v>137</v>
      </c>
      <c r="Y5" s="14"/>
      <c r="Z5" s="14"/>
      <c r="AA5" s="14"/>
    </row>
    <row r="6" ht="86.25" customHeight="1" spans="1:27">
      <c r="A6" s="26"/>
      <c r="B6" s="106"/>
      <c r="C6" s="26"/>
      <c r="D6" s="29" t="s">
        <v>138</v>
      </c>
      <c r="E6" s="29" t="s">
        <v>139</v>
      </c>
      <c r="F6" s="29" t="s">
        <v>138</v>
      </c>
      <c r="G6" s="29" t="s">
        <v>139</v>
      </c>
      <c r="H6" s="29" t="s">
        <v>138</v>
      </c>
      <c r="I6" s="29" t="s">
        <v>139</v>
      </c>
      <c r="J6" s="29" t="s">
        <v>138</v>
      </c>
      <c r="K6" s="29" t="s">
        <v>139</v>
      </c>
      <c r="L6" s="29" t="s">
        <v>138</v>
      </c>
      <c r="M6" s="29" t="s">
        <v>139</v>
      </c>
      <c r="N6" s="29" t="s">
        <v>138</v>
      </c>
      <c r="O6" s="29" t="s">
        <v>139</v>
      </c>
      <c r="P6" s="26"/>
      <c r="Q6" s="26"/>
      <c r="R6" s="26"/>
      <c r="S6" s="26"/>
      <c r="T6" s="26"/>
      <c r="U6" s="26"/>
      <c r="V6" s="26"/>
      <c r="W6" s="26"/>
      <c r="X6" s="26"/>
      <c r="Y6" s="14"/>
      <c r="Z6" s="14"/>
      <c r="AA6" s="130" t="s">
        <v>140</v>
      </c>
    </row>
    <row r="7" ht="12.75" customHeight="1" spans="1:27">
      <c r="A7" s="107">
        <v>1</v>
      </c>
      <c r="B7" s="108" t="s">
        <v>141</v>
      </c>
      <c r="C7" s="109">
        <v>1</v>
      </c>
      <c r="D7" s="30">
        <f>'Барський '!F25</f>
        <v>144</v>
      </c>
      <c r="E7" s="30">
        <f>'Барський '!G25</f>
        <v>0</v>
      </c>
      <c r="F7" s="30">
        <f>'Барський '!H25</f>
        <v>0</v>
      </c>
      <c r="G7" s="30">
        <f>'Барський '!I25</f>
        <v>0</v>
      </c>
      <c r="H7" s="30">
        <f>'Барський '!J25</f>
        <v>216</v>
      </c>
      <c r="I7" s="30">
        <f>'Барський '!K25</f>
        <v>0</v>
      </c>
      <c r="J7" s="30">
        <f>'Барський '!L25</f>
        <v>24</v>
      </c>
      <c r="K7" s="30">
        <f>'Барський '!M25</f>
        <v>0</v>
      </c>
      <c r="L7" s="30">
        <f>'Барський '!N25</f>
        <v>54</v>
      </c>
      <c r="M7" s="30">
        <f>'Барський '!O25</f>
        <v>0</v>
      </c>
      <c r="N7" s="30">
        <f>'Барський '!P25</f>
        <v>6</v>
      </c>
      <c r="O7" s="30">
        <f>'Барський '!Q25</f>
        <v>0</v>
      </c>
      <c r="P7" s="30">
        <f>'Барський '!S25</f>
        <v>12</v>
      </c>
      <c r="Q7" s="30">
        <f>'Барський '!T25</f>
        <v>48</v>
      </c>
      <c r="R7" s="30">
        <f>'Барський '!U25</f>
        <v>0</v>
      </c>
      <c r="S7" s="30">
        <f>'Барський '!V25</f>
        <v>28</v>
      </c>
      <c r="T7" s="30">
        <f>'Барський '!W25</f>
        <v>0</v>
      </c>
      <c r="U7" s="30">
        <f>'Барський '!X25</f>
        <v>66</v>
      </c>
      <c r="V7" s="30">
        <f>'Барський '!Y25</f>
        <v>0</v>
      </c>
      <c r="W7" s="30">
        <f>'Барський '!Z25</f>
        <v>0</v>
      </c>
      <c r="X7" s="124">
        <f>'Барський '!AA25</f>
        <v>598</v>
      </c>
      <c r="Y7" s="131">
        <f>IF(C7=0.25,182,IF(C7=0.5,302,C7*Z$39))</f>
        <v>0</v>
      </c>
      <c r="Z7" s="82">
        <f t="shared" ref="Z7:Z33" si="0">Y7-X7</f>
        <v>-598</v>
      </c>
      <c r="AA7" s="82">
        <f t="shared" ref="AA7:AA33" si="1">SUM(D7:I7,S7)/C7</f>
        <v>388</v>
      </c>
    </row>
    <row r="8" ht="12.75" customHeight="1" spans="1:27">
      <c r="A8" s="110">
        <v>2</v>
      </c>
      <c r="B8" s="111" t="s">
        <v>142</v>
      </c>
      <c r="C8" s="112">
        <v>1</v>
      </c>
      <c r="D8" s="34">
        <f>'Кравець Назар'!F25</f>
        <v>176</v>
      </c>
      <c r="E8" s="34">
        <f>'Кравець Назар'!G25</f>
        <v>0</v>
      </c>
      <c r="F8" s="34">
        <f>'Кравець Назар'!H25</f>
        <v>32</v>
      </c>
      <c r="G8" s="34">
        <f>'Кравець Назар'!I25</f>
        <v>0</v>
      </c>
      <c r="H8" s="34">
        <f>'Кравець Назар'!J25</f>
        <v>160</v>
      </c>
      <c r="I8" s="34">
        <f>'Кравець Назар'!K25</f>
        <v>0</v>
      </c>
      <c r="J8" s="34">
        <f>'Кравець Назар'!L25</f>
        <v>24</v>
      </c>
      <c r="K8" s="34">
        <f>'Кравець Назар'!M25</f>
        <v>0</v>
      </c>
      <c r="L8" s="34">
        <f>'Кравець Назар'!N25</f>
        <v>51</v>
      </c>
      <c r="M8" s="34">
        <f>'Кравець Назар'!O25</f>
        <v>0</v>
      </c>
      <c r="N8" s="34">
        <f>'Кравець Назар'!P25</f>
        <v>8</v>
      </c>
      <c r="O8" s="34">
        <f>'Кравець Назар'!Q25</f>
        <v>0</v>
      </c>
      <c r="P8" s="34">
        <f>'Кравець Назар'!S25</f>
        <v>12</v>
      </c>
      <c r="Q8" s="34">
        <f>'Кравець Назар'!T25</f>
        <v>48</v>
      </c>
      <c r="R8" s="34">
        <f>'Кравець Назар'!U25</f>
        <v>0</v>
      </c>
      <c r="S8" s="34">
        <f>'Кравець Назар'!V25</f>
        <v>0</v>
      </c>
      <c r="T8" s="34">
        <f>'Кравець Назар'!W25</f>
        <v>15</v>
      </c>
      <c r="U8" s="34">
        <f>'Кравець Назар'!X25</f>
        <v>67</v>
      </c>
      <c r="V8" s="34">
        <f>'Кравець Назар'!Y25</f>
        <v>0</v>
      </c>
      <c r="W8" s="34">
        <f>'Кравець Назар'!Z25</f>
        <v>0</v>
      </c>
      <c r="X8" s="125">
        <f>'Кравець Назар'!AA25</f>
        <v>593</v>
      </c>
      <c r="Y8" s="131">
        <f t="shared" ref="Y7:Y32" si="2">IF(C8=0.25,182,IF(C8=0.5,302,C8*Z$39))</f>
        <v>0</v>
      </c>
      <c r="Z8" s="82">
        <f t="shared" si="0"/>
        <v>-593</v>
      </c>
      <c r="AA8" s="82">
        <f t="shared" si="1"/>
        <v>368</v>
      </c>
    </row>
    <row r="9" ht="12.75" customHeight="1" spans="1:27">
      <c r="A9" s="110">
        <v>3</v>
      </c>
      <c r="B9" s="111" t="s">
        <v>143</v>
      </c>
      <c r="C9" s="113">
        <v>1</v>
      </c>
      <c r="D9" s="49">
        <f>'Кравець Ольга'!F25</f>
        <v>64</v>
      </c>
      <c r="E9" s="49">
        <f>'Кравець Ольга'!G25</f>
        <v>0</v>
      </c>
      <c r="F9" s="49">
        <f>'Кравець Ольга'!H25</f>
        <v>0</v>
      </c>
      <c r="G9" s="49">
        <f>'Кравець Ольга'!I25</f>
        <v>0</v>
      </c>
      <c r="H9" s="49">
        <f>'Кравець Ольга'!J25</f>
        <v>384</v>
      </c>
      <c r="I9" s="49">
        <f>'Кравець Ольга'!K25</f>
        <v>0</v>
      </c>
      <c r="J9" s="49">
        <f>'Кравець Ольга'!L25</f>
        <v>16</v>
      </c>
      <c r="K9" s="49">
        <f>'Кравець Ольга'!M25</f>
        <v>0</v>
      </c>
      <c r="L9" s="49">
        <f>'Кравець Ольга'!N25</f>
        <v>31</v>
      </c>
      <c r="M9" s="49">
        <f>'Кравець Ольга'!O25</f>
        <v>0</v>
      </c>
      <c r="N9" s="49">
        <f>'Кравець Ольга'!P25</f>
        <v>2</v>
      </c>
      <c r="O9" s="49">
        <f>'Кравець Ольга'!Q25</f>
        <v>0</v>
      </c>
      <c r="P9" s="49">
        <f>'Кравець Ольга'!S25</f>
        <v>12</v>
      </c>
      <c r="Q9" s="49">
        <f>'Кравець Ольга'!T25</f>
        <v>27</v>
      </c>
      <c r="R9" s="49">
        <f>'Кравець Ольга'!U25</f>
        <v>0</v>
      </c>
      <c r="S9" s="49">
        <f>'Кравець Ольга'!V25</f>
        <v>54</v>
      </c>
      <c r="T9" s="49">
        <f>'Кравець Ольга'!W25</f>
        <v>0</v>
      </c>
      <c r="U9" s="49">
        <f>'Кравець Ольга'!X25</f>
        <v>0</v>
      </c>
      <c r="V9" s="49">
        <f>'Кравець Ольга'!Y25</f>
        <v>0</v>
      </c>
      <c r="W9" s="49">
        <f>'Кравець Ольга'!Z25</f>
        <v>0</v>
      </c>
      <c r="X9" s="126">
        <f>'Кравець Ольга'!AA25</f>
        <v>590</v>
      </c>
      <c r="Y9" s="131">
        <f t="shared" si="2"/>
        <v>0</v>
      </c>
      <c r="Z9" s="82">
        <f t="shared" si="0"/>
        <v>-590</v>
      </c>
      <c r="AA9" s="82">
        <f t="shared" si="1"/>
        <v>502</v>
      </c>
    </row>
    <row r="10" ht="12.75" customHeight="1" spans="1:27">
      <c r="A10" s="110">
        <v>4</v>
      </c>
      <c r="B10" s="111" t="s">
        <v>144</v>
      </c>
      <c r="C10" s="113">
        <v>1.25</v>
      </c>
      <c r="D10" s="49" t="e">
        <f>#REF!</f>
        <v>#REF!</v>
      </c>
      <c r="E10" s="49" t="e">
        <f>#REF!</f>
        <v>#REF!</v>
      </c>
      <c r="F10" s="49" t="e">
        <f>#REF!</f>
        <v>#REF!</v>
      </c>
      <c r="G10" s="49" t="e">
        <f>#REF!</f>
        <v>#REF!</v>
      </c>
      <c r="H10" s="49" t="e">
        <f>#REF!</f>
        <v>#REF!</v>
      </c>
      <c r="I10" s="49" t="e">
        <f>#REF!</f>
        <v>#REF!</v>
      </c>
      <c r="J10" s="49" t="e">
        <f>#REF!</f>
        <v>#REF!</v>
      </c>
      <c r="K10" s="49" t="e">
        <f>#REF!</f>
        <v>#REF!</v>
      </c>
      <c r="L10" s="49" t="e">
        <f>#REF!</f>
        <v>#REF!</v>
      </c>
      <c r="M10" s="49" t="e">
        <f>#REF!</f>
        <v>#REF!</v>
      </c>
      <c r="N10" s="49" t="e">
        <f>#REF!</f>
        <v>#REF!</v>
      </c>
      <c r="O10" s="49" t="e">
        <f>#REF!</f>
        <v>#REF!</v>
      </c>
      <c r="P10" s="49" t="e">
        <f>#REF!</f>
        <v>#REF!</v>
      </c>
      <c r="Q10" s="49" t="e">
        <f>#REF!</f>
        <v>#REF!</v>
      </c>
      <c r="R10" s="49" t="e">
        <f>#REF!</f>
        <v>#REF!</v>
      </c>
      <c r="S10" s="49" t="e">
        <f>#REF!</f>
        <v>#REF!</v>
      </c>
      <c r="T10" s="49" t="e">
        <f>#REF!</f>
        <v>#REF!</v>
      </c>
      <c r="U10" s="49" t="e">
        <f>#REF!</f>
        <v>#REF!</v>
      </c>
      <c r="V10" s="49" t="e">
        <f>#REF!</f>
        <v>#REF!</v>
      </c>
      <c r="W10" s="49" t="e">
        <f>#REF!</f>
        <v>#REF!</v>
      </c>
      <c r="X10" s="126" t="e">
        <f>#REF!</f>
        <v>#REF!</v>
      </c>
      <c r="Y10" s="131">
        <f t="shared" si="2"/>
        <v>0</v>
      </c>
      <c r="Z10" s="82" t="e">
        <f t="shared" si="0"/>
        <v>#REF!</v>
      </c>
      <c r="AA10" s="82" t="e">
        <f t="shared" si="1"/>
        <v>#REF!</v>
      </c>
    </row>
    <row r="11" ht="12.75" customHeight="1" spans="1:27">
      <c r="A11" s="110">
        <v>5</v>
      </c>
      <c r="B11" s="111" t="s">
        <v>145</v>
      </c>
      <c r="C11" s="113">
        <v>1</v>
      </c>
      <c r="D11" s="49" t="e">
        <f>#REF!</f>
        <v>#REF!</v>
      </c>
      <c r="E11" s="49" t="e">
        <f>#REF!</f>
        <v>#REF!</v>
      </c>
      <c r="F11" s="49" t="e">
        <f>#REF!</f>
        <v>#REF!</v>
      </c>
      <c r="G11" s="49" t="e">
        <f>#REF!</f>
        <v>#REF!</v>
      </c>
      <c r="H11" s="49" t="e">
        <f>#REF!</f>
        <v>#REF!</v>
      </c>
      <c r="I11" s="49" t="e">
        <f>#REF!</f>
        <v>#REF!</v>
      </c>
      <c r="J11" s="49" t="e">
        <f>#REF!</f>
        <v>#REF!</v>
      </c>
      <c r="K11" s="49" t="e">
        <f>#REF!</f>
        <v>#REF!</v>
      </c>
      <c r="L11" s="49" t="e">
        <f>#REF!</f>
        <v>#REF!</v>
      </c>
      <c r="M11" s="49" t="e">
        <f>#REF!</f>
        <v>#REF!</v>
      </c>
      <c r="N11" s="49" t="e">
        <f>#REF!</f>
        <v>#REF!</v>
      </c>
      <c r="O11" s="49" t="e">
        <f>#REF!</f>
        <v>#REF!</v>
      </c>
      <c r="P11" s="49" t="e">
        <f>#REF!</f>
        <v>#REF!</v>
      </c>
      <c r="Q11" s="49" t="e">
        <f>#REF!</f>
        <v>#REF!</v>
      </c>
      <c r="R11" s="49" t="e">
        <f>#REF!</f>
        <v>#REF!</v>
      </c>
      <c r="S11" s="49" t="e">
        <f>#REF!</f>
        <v>#REF!</v>
      </c>
      <c r="T11" s="49" t="e">
        <f>#REF!</f>
        <v>#REF!</v>
      </c>
      <c r="U11" s="49" t="e">
        <f>#REF!</f>
        <v>#REF!</v>
      </c>
      <c r="V11" s="49" t="e">
        <f>#REF!</f>
        <v>#REF!</v>
      </c>
      <c r="W11" s="49" t="e">
        <f>#REF!</f>
        <v>#REF!</v>
      </c>
      <c r="X11" s="126" t="e">
        <f>#REF!</f>
        <v>#REF!</v>
      </c>
      <c r="Y11" s="131">
        <f t="shared" si="2"/>
        <v>0</v>
      </c>
      <c r="Z11" s="82" t="e">
        <f t="shared" si="0"/>
        <v>#REF!</v>
      </c>
      <c r="AA11" s="82" t="e">
        <f t="shared" si="1"/>
        <v>#REF!</v>
      </c>
    </row>
    <row r="12" ht="12.75" customHeight="1" spans="1:27">
      <c r="A12" s="110">
        <v>6</v>
      </c>
      <c r="B12" s="111" t="s">
        <v>146</v>
      </c>
      <c r="C12" s="114">
        <v>1</v>
      </c>
      <c r="D12" s="34" t="e">
        <f>#REF!</f>
        <v>#REF!</v>
      </c>
      <c r="E12" s="34" t="e">
        <f>#REF!</f>
        <v>#REF!</v>
      </c>
      <c r="F12" s="34" t="e">
        <f>#REF!</f>
        <v>#REF!</v>
      </c>
      <c r="G12" s="34" t="e">
        <f>#REF!</f>
        <v>#REF!</v>
      </c>
      <c r="H12" s="34" t="e">
        <f>#REF!</f>
        <v>#REF!</v>
      </c>
      <c r="I12" s="34" t="e">
        <f>#REF!</f>
        <v>#REF!</v>
      </c>
      <c r="J12" s="34" t="e">
        <f>#REF!</f>
        <v>#REF!</v>
      </c>
      <c r="K12" s="34" t="e">
        <f>#REF!</f>
        <v>#REF!</v>
      </c>
      <c r="L12" s="34" t="e">
        <f>#REF!</f>
        <v>#REF!</v>
      </c>
      <c r="M12" s="34" t="e">
        <f>#REF!</f>
        <v>#REF!</v>
      </c>
      <c r="N12" s="34" t="e">
        <f>#REF!</f>
        <v>#REF!</v>
      </c>
      <c r="O12" s="34" t="e">
        <f>#REF!</f>
        <v>#REF!</v>
      </c>
      <c r="P12" s="34" t="e">
        <f>#REF!</f>
        <v>#REF!</v>
      </c>
      <c r="Q12" s="34" t="e">
        <f>#REF!</f>
        <v>#REF!</v>
      </c>
      <c r="R12" s="34" t="e">
        <f>#REF!</f>
        <v>#REF!</v>
      </c>
      <c r="S12" s="34" t="e">
        <f>#REF!</f>
        <v>#REF!</v>
      </c>
      <c r="T12" s="34" t="e">
        <f>#REF!</f>
        <v>#REF!</v>
      </c>
      <c r="U12" s="34" t="e">
        <f>#REF!</f>
        <v>#REF!</v>
      </c>
      <c r="V12" s="34" t="e">
        <f>#REF!</f>
        <v>#REF!</v>
      </c>
      <c r="W12" s="34" t="e">
        <f>#REF!</f>
        <v>#REF!</v>
      </c>
      <c r="X12" s="125" t="e">
        <f>#REF!</f>
        <v>#REF!</v>
      </c>
      <c r="Y12" s="131">
        <f t="shared" si="2"/>
        <v>0</v>
      </c>
      <c r="Z12" s="82" t="e">
        <f t="shared" si="0"/>
        <v>#REF!</v>
      </c>
      <c r="AA12" s="82" t="e">
        <f t="shared" si="1"/>
        <v>#REF!</v>
      </c>
    </row>
    <row r="13" ht="12.75" customHeight="1" spans="1:27">
      <c r="A13" s="110">
        <v>7</v>
      </c>
      <c r="B13" s="111" t="s">
        <v>147</v>
      </c>
      <c r="C13" s="114">
        <v>1</v>
      </c>
      <c r="D13" s="34" t="e">
        <f>#REF!</f>
        <v>#REF!</v>
      </c>
      <c r="E13" s="34" t="e">
        <f>#REF!</f>
        <v>#REF!</v>
      </c>
      <c r="F13" s="34" t="e">
        <f>#REF!</f>
        <v>#REF!</v>
      </c>
      <c r="G13" s="34" t="e">
        <f>#REF!</f>
        <v>#REF!</v>
      </c>
      <c r="H13" s="34" t="e">
        <f>#REF!</f>
        <v>#REF!</v>
      </c>
      <c r="I13" s="34" t="e">
        <f>#REF!</f>
        <v>#REF!</v>
      </c>
      <c r="J13" s="34" t="e">
        <f>#REF!</f>
        <v>#REF!</v>
      </c>
      <c r="K13" s="34" t="e">
        <f>#REF!</f>
        <v>#REF!</v>
      </c>
      <c r="L13" s="34" t="e">
        <f>#REF!</f>
        <v>#REF!</v>
      </c>
      <c r="M13" s="34" t="e">
        <f>#REF!</f>
        <v>#REF!</v>
      </c>
      <c r="N13" s="34" t="e">
        <f>#REF!</f>
        <v>#REF!</v>
      </c>
      <c r="O13" s="34" t="e">
        <f>#REF!</f>
        <v>#REF!</v>
      </c>
      <c r="P13" s="34" t="e">
        <f>#REF!</f>
        <v>#REF!</v>
      </c>
      <c r="Q13" s="34" t="e">
        <f>#REF!</f>
        <v>#REF!</v>
      </c>
      <c r="R13" s="34" t="e">
        <f>#REF!</f>
        <v>#REF!</v>
      </c>
      <c r="S13" s="34" t="e">
        <f>#REF!</f>
        <v>#REF!</v>
      </c>
      <c r="T13" s="34" t="e">
        <f>#REF!</f>
        <v>#REF!</v>
      </c>
      <c r="U13" s="34" t="e">
        <f>#REF!</f>
        <v>#REF!</v>
      </c>
      <c r="V13" s="34" t="e">
        <f>#REF!</f>
        <v>#REF!</v>
      </c>
      <c r="W13" s="34" t="e">
        <f>#REF!</f>
        <v>#REF!</v>
      </c>
      <c r="X13" s="125" t="e">
        <f>#REF!</f>
        <v>#REF!</v>
      </c>
      <c r="Y13" s="131">
        <f t="shared" si="2"/>
        <v>0</v>
      </c>
      <c r="Z13" s="82" t="e">
        <f t="shared" si="0"/>
        <v>#REF!</v>
      </c>
      <c r="AA13" s="82" t="e">
        <f t="shared" si="1"/>
        <v>#REF!</v>
      </c>
    </row>
    <row r="14" ht="12.75" customHeight="1" spans="1:27">
      <c r="A14" s="110">
        <v>8</v>
      </c>
      <c r="B14" s="111" t="s">
        <v>148</v>
      </c>
      <c r="C14" s="113">
        <v>1.25</v>
      </c>
      <c r="D14" s="49" t="e">
        <f>#REF!</f>
        <v>#REF!</v>
      </c>
      <c r="E14" s="49" t="e">
        <f>#REF!</f>
        <v>#REF!</v>
      </c>
      <c r="F14" s="49" t="e">
        <f>#REF!</f>
        <v>#REF!</v>
      </c>
      <c r="G14" s="49" t="e">
        <f>#REF!</f>
        <v>#REF!</v>
      </c>
      <c r="H14" s="49" t="e">
        <f>#REF!</f>
        <v>#REF!</v>
      </c>
      <c r="I14" s="49" t="e">
        <f>#REF!</f>
        <v>#REF!</v>
      </c>
      <c r="J14" s="49" t="e">
        <f>#REF!</f>
        <v>#REF!</v>
      </c>
      <c r="K14" s="49" t="e">
        <f>#REF!</f>
        <v>#REF!</v>
      </c>
      <c r="L14" s="49" t="e">
        <f>#REF!</f>
        <v>#REF!</v>
      </c>
      <c r="M14" s="49" t="e">
        <f>#REF!</f>
        <v>#REF!</v>
      </c>
      <c r="N14" s="49" t="e">
        <f>#REF!</f>
        <v>#REF!</v>
      </c>
      <c r="O14" s="49" t="e">
        <f>#REF!</f>
        <v>#REF!</v>
      </c>
      <c r="P14" s="49" t="e">
        <f>#REF!</f>
        <v>#REF!</v>
      </c>
      <c r="Q14" s="49" t="e">
        <f>#REF!</f>
        <v>#REF!</v>
      </c>
      <c r="R14" s="49" t="e">
        <f>#REF!</f>
        <v>#REF!</v>
      </c>
      <c r="S14" s="49" t="e">
        <f>#REF!</f>
        <v>#REF!</v>
      </c>
      <c r="T14" s="49" t="e">
        <f>#REF!</f>
        <v>#REF!</v>
      </c>
      <c r="U14" s="49" t="e">
        <f>#REF!</f>
        <v>#REF!</v>
      </c>
      <c r="V14" s="49" t="e">
        <f>#REF!</f>
        <v>#REF!</v>
      </c>
      <c r="W14" s="49" t="e">
        <f>#REF!</f>
        <v>#REF!</v>
      </c>
      <c r="X14" s="125" t="e">
        <f>#REF!</f>
        <v>#REF!</v>
      </c>
      <c r="Y14" s="131">
        <f t="shared" si="2"/>
        <v>0</v>
      </c>
      <c r="Z14" s="82" t="e">
        <f t="shared" si="0"/>
        <v>#REF!</v>
      </c>
      <c r="AA14" s="82" t="e">
        <f t="shared" si="1"/>
        <v>#REF!</v>
      </c>
    </row>
    <row r="15" ht="12.75" customHeight="1" spans="1:27">
      <c r="A15" s="110">
        <v>9</v>
      </c>
      <c r="B15" s="111" t="s">
        <v>149</v>
      </c>
      <c r="C15" s="114">
        <v>1</v>
      </c>
      <c r="D15" s="34" t="e">
        <f>#REF!</f>
        <v>#REF!</v>
      </c>
      <c r="E15" s="34" t="e">
        <f>#REF!</f>
        <v>#REF!</v>
      </c>
      <c r="F15" s="34" t="e">
        <f>#REF!</f>
        <v>#REF!</v>
      </c>
      <c r="G15" s="34" t="e">
        <f>#REF!</f>
        <v>#REF!</v>
      </c>
      <c r="H15" s="34" t="e">
        <f>#REF!</f>
        <v>#REF!</v>
      </c>
      <c r="I15" s="34" t="e">
        <f>#REF!</f>
        <v>#REF!</v>
      </c>
      <c r="J15" s="34" t="e">
        <f>#REF!</f>
        <v>#REF!</v>
      </c>
      <c r="K15" s="34" t="e">
        <f>#REF!</f>
        <v>#REF!</v>
      </c>
      <c r="L15" s="34" t="e">
        <f>#REF!</f>
        <v>#REF!</v>
      </c>
      <c r="M15" s="34" t="e">
        <f>#REF!</f>
        <v>#REF!</v>
      </c>
      <c r="N15" s="34" t="e">
        <f>#REF!</f>
        <v>#REF!</v>
      </c>
      <c r="O15" s="34" t="e">
        <f>#REF!</f>
        <v>#REF!</v>
      </c>
      <c r="P15" s="34" t="e">
        <f>#REF!</f>
        <v>#REF!</v>
      </c>
      <c r="Q15" s="34" t="e">
        <f>#REF!</f>
        <v>#REF!</v>
      </c>
      <c r="R15" s="34" t="e">
        <f>#REF!</f>
        <v>#REF!</v>
      </c>
      <c r="S15" s="34" t="e">
        <f>#REF!</f>
        <v>#REF!</v>
      </c>
      <c r="T15" s="34" t="e">
        <f>#REF!</f>
        <v>#REF!</v>
      </c>
      <c r="U15" s="34" t="e">
        <f>#REF!</f>
        <v>#REF!</v>
      </c>
      <c r="V15" s="34" t="e">
        <f>#REF!</f>
        <v>#REF!</v>
      </c>
      <c r="W15" s="34" t="e">
        <f>#REF!</f>
        <v>#REF!</v>
      </c>
      <c r="X15" s="125" t="e">
        <f>#REF!</f>
        <v>#REF!</v>
      </c>
      <c r="Y15" s="131">
        <f t="shared" si="2"/>
        <v>0</v>
      </c>
      <c r="Z15" s="82" t="e">
        <f t="shared" si="0"/>
        <v>#REF!</v>
      </c>
      <c r="AA15" s="82" t="e">
        <f t="shared" si="1"/>
        <v>#REF!</v>
      </c>
    </row>
    <row r="16" ht="12.75" customHeight="1" spans="1:27">
      <c r="A16" s="110">
        <v>10</v>
      </c>
      <c r="B16" s="111" t="s">
        <v>150</v>
      </c>
      <c r="C16" s="112">
        <v>1</v>
      </c>
      <c r="D16" s="34" t="e">
        <f>#REF!</f>
        <v>#REF!</v>
      </c>
      <c r="E16" s="34" t="e">
        <f>#REF!</f>
        <v>#REF!</v>
      </c>
      <c r="F16" s="34" t="e">
        <f>#REF!</f>
        <v>#REF!</v>
      </c>
      <c r="G16" s="34" t="e">
        <f>#REF!</f>
        <v>#REF!</v>
      </c>
      <c r="H16" s="34" t="e">
        <f>#REF!</f>
        <v>#REF!</v>
      </c>
      <c r="I16" s="34" t="e">
        <f>#REF!</f>
        <v>#REF!</v>
      </c>
      <c r="J16" s="34" t="e">
        <f>#REF!</f>
        <v>#REF!</v>
      </c>
      <c r="K16" s="34" t="e">
        <f>#REF!</f>
        <v>#REF!</v>
      </c>
      <c r="L16" s="34" t="e">
        <f>#REF!</f>
        <v>#REF!</v>
      </c>
      <c r="M16" s="34" t="e">
        <f>#REF!</f>
        <v>#REF!</v>
      </c>
      <c r="N16" s="34" t="e">
        <f>#REF!</f>
        <v>#REF!</v>
      </c>
      <c r="O16" s="34" t="e">
        <f>#REF!</f>
        <v>#REF!</v>
      </c>
      <c r="P16" s="34" t="e">
        <f>#REF!</f>
        <v>#REF!</v>
      </c>
      <c r="Q16" s="34" t="e">
        <f>#REF!</f>
        <v>#REF!</v>
      </c>
      <c r="R16" s="34" t="e">
        <f>#REF!</f>
        <v>#REF!</v>
      </c>
      <c r="S16" s="34" t="e">
        <f>#REF!</f>
        <v>#REF!</v>
      </c>
      <c r="T16" s="34" t="e">
        <f>#REF!</f>
        <v>#REF!</v>
      </c>
      <c r="U16" s="34" t="e">
        <f>#REF!</f>
        <v>#REF!</v>
      </c>
      <c r="V16" s="34" t="e">
        <f>#REF!</f>
        <v>#REF!</v>
      </c>
      <c r="W16" s="34" t="e">
        <f>#REF!</f>
        <v>#REF!</v>
      </c>
      <c r="X16" s="125" t="e">
        <f>#REF!</f>
        <v>#REF!</v>
      </c>
      <c r="Y16" s="131">
        <f t="shared" si="2"/>
        <v>0</v>
      </c>
      <c r="Z16" s="82" t="e">
        <f t="shared" si="0"/>
        <v>#REF!</v>
      </c>
      <c r="AA16" s="82" t="e">
        <f t="shared" si="1"/>
        <v>#REF!</v>
      </c>
    </row>
    <row r="17" ht="12.75" customHeight="1" spans="1:27">
      <c r="A17" s="110">
        <v>11</v>
      </c>
      <c r="B17" s="111" t="s">
        <v>151</v>
      </c>
      <c r="C17" s="109">
        <v>1</v>
      </c>
      <c r="D17" s="30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#REF!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30" t="e">
        <f>#REF!</f>
        <v>#REF!</v>
      </c>
      <c r="O17" s="30" t="e">
        <f>#REF!</f>
        <v>#REF!</v>
      </c>
      <c r="P17" s="30" t="e">
        <f>#REF!</f>
        <v>#REF!</v>
      </c>
      <c r="Q17" s="30" t="e">
        <f>#REF!</f>
        <v>#REF!</v>
      </c>
      <c r="R17" s="30" t="e">
        <f>#REF!</f>
        <v>#REF!</v>
      </c>
      <c r="S17" s="30" t="e">
        <f>#REF!</f>
        <v>#REF!</v>
      </c>
      <c r="T17" s="30" t="e">
        <f>#REF!</f>
        <v>#REF!</v>
      </c>
      <c r="U17" s="30" t="e">
        <f>#REF!</f>
        <v>#REF!</v>
      </c>
      <c r="V17" s="30" t="e">
        <f>#REF!</f>
        <v>#REF!</v>
      </c>
      <c r="W17" s="30" t="e">
        <f>#REF!</f>
        <v>#REF!</v>
      </c>
      <c r="X17" s="124" t="e">
        <f>#REF!</f>
        <v>#REF!</v>
      </c>
      <c r="Y17" s="131">
        <f t="shared" si="2"/>
        <v>0</v>
      </c>
      <c r="Z17" s="82" t="e">
        <f t="shared" si="0"/>
        <v>#REF!</v>
      </c>
      <c r="AA17" s="82" t="e">
        <f t="shared" si="1"/>
        <v>#REF!</v>
      </c>
    </row>
    <row r="18" ht="12.75" customHeight="1" spans="1:27">
      <c r="A18" s="110">
        <v>12</v>
      </c>
      <c r="B18" s="111" t="s">
        <v>152</v>
      </c>
      <c r="C18" s="112">
        <v>1</v>
      </c>
      <c r="D18" s="34" t="e">
        <f>#REF!</f>
        <v>#REF!</v>
      </c>
      <c r="E18" s="34" t="e">
        <f>#REF!</f>
        <v>#REF!</v>
      </c>
      <c r="F18" s="34" t="e">
        <f>#REF!</f>
        <v>#REF!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 t="e">
        <f>#REF!</f>
        <v>#REF!</v>
      </c>
      <c r="K18" s="34" t="e">
        <f>#REF!</f>
        <v>#REF!</v>
      </c>
      <c r="L18" s="34" t="e">
        <f>#REF!</f>
        <v>#REF!</v>
      </c>
      <c r="M18" s="34" t="e">
        <f>#REF!</f>
        <v>#REF!</v>
      </c>
      <c r="N18" s="34" t="e">
        <f>#REF!</f>
        <v>#REF!</v>
      </c>
      <c r="O18" s="34" t="e">
        <f>#REF!</f>
        <v>#REF!</v>
      </c>
      <c r="P18" s="34" t="e">
        <f>#REF!</f>
        <v>#REF!</v>
      </c>
      <c r="Q18" s="34" t="e">
        <f>#REF!</f>
        <v>#REF!</v>
      </c>
      <c r="R18" s="34" t="e">
        <f>#REF!</f>
        <v>#REF!</v>
      </c>
      <c r="S18" s="34" t="e">
        <f>#REF!</f>
        <v>#REF!</v>
      </c>
      <c r="T18" s="34" t="e">
        <f>#REF!</f>
        <v>#REF!</v>
      </c>
      <c r="U18" s="34" t="e">
        <f>#REF!</f>
        <v>#REF!</v>
      </c>
      <c r="V18" s="34" t="e">
        <f>#REF!</f>
        <v>#REF!</v>
      </c>
      <c r="W18" s="34" t="e">
        <f>#REF!</f>
        <v>#REF!</v>
      </c>
      <c r="X18" s="125" t="e">
        <f>#REF!</f>
        <v>#REF!</v>
      </c>
      <c r="Y18" s="131">
        <f t="shared" si="2"/>
        <v>0</v>
      </c>
      <c r="Z18" s="82" t="e">
        <f t="shared" si="0"/>
        <v>#REF!</v>
      </c>
      <c r="AA18" s="82" t="e">
        <f t="shared" si="1"/>
        <v>#REF!</v>
      </c>
    </row>
    <row r="19" ht="12.75" customHeight="1" spans="1:27">
      <c r="A19" s="110">
        <v>13</v>
      </c>
      <c r="B19" s="111" t="s">
        <v>153</v>
      </c>
      <c r="C19" s="114">
        <v>0.75</v>
      </c>
      <c r="D19" s="34" t="e">
        <f>#REF!</f>
        <v>#REF!</v>
      </c>
      <c r="E19" s="34" t="e">
        <f>#REF!</f>
        <v>#REF!</v>
      </c>
      <c r="F19" s="34" t="e">
        <f>#REF!</f>
        <v>#REF!</v>
      </c>
      <c r="G19" s="34" t="e">
        <f>#REF!</f>
        <v>#REF!</v>
      </c>
      <c r="H19" s="34" t="e">
        <f>#REF!</f>
        <v>#REF!</v>
      </c>
      <c r="I19" s="34" t="e">
        <f>#REF!</f>
        <v>#REF!</v>
      </c>
      <c r="J19" s="34" t="e">
        <f>#REF!</f>
        <v>#REF!</v>
      </c>
      <c r="K19" s="34" t="e">
        <f>#REF!</f>
        <v>#REF!</v>
      </c>
      <c r="L19" s="34" t="e">
        <f>#REF!</f>
        <v>#REF!</v>
      </c>
      <c r="M19" s="34" t="e">
        <f>#REF!</f>
        <v>#REF!</v>
      </c>
      <c r="N19" s="34" t="e">
        <f>#REF!</f>
        <v>#REF!</v>
      </c>
      <c r="O19" s="34" t="e">
        <f>#REF!</f>
        <v>#REF!</v>
      </c>
      <c r="P19" s="34" t="e">
        <f>#REF!</f>
        <v>#REF!</v>
      </c>
      <c r="Q19" s="34" t="e">
        <f>#REF!</f>
        <v>#REF!</v>
      </c>
      <c r="R19" s="34" t="e">
        <f>#REF!</f>
        <v>#REF!</v>
      </c>
      <c r="S19" s="34" t="e">
        <f>#REF!</f>
        <v>#REF!</v>
      </c>
      <c r="T19" s="34" t="e">
        <f>#REF!</f>
        <v>#REF!</v>
      </c>
      <c r="U19" s="34" t="e">
        <f>#REF!</f>
        <v>#REF!</v>
      </c>
      <c r="V19" s="34" t="e">
        <f>#REF!</f>
        <v>#REF!</v>
      </c>
      <c r="W19" s="34" t="e">
        <f>#REF!</f>
        <v>#REF!</v>
      </c>
      <c r="X19" s="125" t="e">
        <f>#REF!</f>
        <v>#REF!</v>
      </c>
      <c r="Y19" s="131">
        <f t="shared" si="2"/>
        <v>0</v>
      </c>
      <c r="Z19" s="82" t="e">
        <f t="shared" si="0"/>
        <v>#REF!</v>
      </c>
      <c r="AA19" s="82" t="e">
        <f t="shared" si="1"/>
        <v>#REF!</v>
      </c>
    </row>
    <row r="20" ht="12.75" customHeight="1" spans="1:27">
      <c r="A20" s="110">
        <v>14</v>
      </c>
      <c r="B20" s="111" t="s">
        <v>154</v>
      </c>
      <c r="C20" s="114">
        <v>1</v>
      </c>
      <c r="D20" s="34" t="e">
        <f>#REF!</f>
        <v>#REF!</v>
      </c>
      <c r="E20" s="34" t="e">
        <f>#REF!</f>
        <v>#REF!</v>
      </c>
      <c r="F20" s="34" t="e">
        <f>#REF!</f>
        <v>#REF!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 t="e">
        <f>#REF!</f>
        <v>#REF!</v>
      </c>
      <c r="K20" s="34" t="e">
        <f>#REF!</f>
        <v>#REF!</v>
      </c>
      <c r="L20" s="34" t="e">
        <f>#REF!</f>
        <v>#REF!</v>
      </c>
      <c r="M20" s="34" t="e">
        <f>#REF!</f>
        <v>#REF!</v>
      </c>
      <c r="N20" s="34" t="e">
        <f>#REF!</f>
        <v>#REF!</v>
      </c>
      <c r="O20" s="34" t="e">
        <f>#REF!</f>
        <v>#REF!</v>
      </c>
      <c r="P20" s="34" t="e">
        <f>#REF!</f>
        <v>#REF!</v>
      </c>
      <c r="Q20" s="34" t="e">
        <f>#REF!</f>
        <v>#REF!</v>
      </c>
      <c r="R20" s="34" t="e">
        <f>#REF!</f>
        <v>#REF!</v>
      </c>
      <c r="S20" s="34" t="e">
        <f>#REF!</f>
        <v>#REF!</v>
      </c>
      <c r="T20" s="34" t="e">
        <f>#REF!</f>
        <v>#REF!</v>
      </c>
      <c r="U20" s="34" t="e">
        <f>#REF!</f>
        <v>#REF!</v>
      </c>
      <c r="V20" s="34" t="e">
        <f>#REF!</f>
        <v>#REF!</v>
      </c>
      <c r="W20" s="34" t="e">
        <f>#REF!</f>
        <v>#REF!</v>
      </c>
      <c r="X20" s="125" t="e">
        <f>#REF!</f>
        <v>#REF!</v>
      </c>
      <c r="Y20" s="131">
        <f t="shared" si="2"/>
        <v>0</v>
      </c>
      <c r="Z20" s="82" t="e">
        <f t="shared" si="0"/>
        <v>#REF!</v>
      </c>
      <c r="AA20" s="82" t="e">
        <f t="shared" si="1"/>
        <v>#REF!</v>
      </c>
    </row>
    <row r="21" ht="12.75" customHeight="1" spans="1:27">
      <c r="A21" s="110">
        <v>15</v>
      </c>
      <c r="B21" s="111" t="s">
        <v>155</v>
      </c>
      <c r="C21" s="113">
        <v>0.75</v>
      </c>
      <c r="D21" s="49" t="e">
        <f>#REF!</f>
        <v>#REF!</v>
      </c>
      <c r="E21" s="49" t="e">
        <f>#REF!</f>
        <v>#REF!</v>
      </c>
      <c r="F21" s="49" t="e">
        <f>#REF!</f>
        <v>#REF!</v>
      </c>
      <c r="G21" s="49" t="e">
        <f>#REF!</f>
        <v>#REF!</v>
      </c>
      <c r="H21" s="49" t="e">
        <f>#REF!</f>
        <v>#REF!</v>
      </c>
      <c r="I21" s="49" t="e">
        <f>#REF!</f>
        <v>#REF!</v>
      </c>
      <c r="J21" s="49" t="e">
        <f>#REF!</f>
        <v>#REF!</v>
      </c>
      <c r="K21" s="49" t="e">
        <f>#REF!</f>
        <v>#REF!</v>
      </c>
      <c r="L21" s="49" t="e">
        <f>#REF!</f>
        <v>#REF!</v>
      </c>
      <c r="M21" s="49" t="e">
        <f>#REF!</f>
        <v>#REF!</v>
      </c>
      <c r="N21" s="49" t="e">
        <f>#REF!</f>
        <v>#REF!</v>
      </c>
      <c r="O21" s="49" t="e">
        <f>#REF!</f>
        <v>#REF!</v>
      </c>
      <c r="P21" s="49" t="e">
        <f>#REF!</f>
        <v>#REF!</v>
      </c>
      <c r="Q21" s="49" t="e">
        <f>#REF!</f>
        <v>#REF!</v>
      </c>
      <c r="R21" s="49" t="e">
        <f>#REF!</f>
        <v>#REF!</v>
      </c>
      <c r="S21" s="49" t="e">
        <f>#REF!</f>
        <v>#REF!</v>
      </c>
      <c r="T21" s="49" t="e">
        <f>#REF!</f>
        <v>#REF!</v>
      </c>
      <c r="U21" s="49" t="e">
        <f>#REF!</f>
        <v>#REF!</v>
      </c>
      <c r="V21" s="49" t="e">
        <f>#REF!</f>
        <v>#REF!</v>
      </c>
      <c r="W21" s="49" t="e">
        <f>#REF!</f>
        <v>#REF!</v>
      </c>
      <c r="X21" s="126" t="e">
        <f>#REF!</f>
        <v>#REF!</v>
      </c>
      <c r="Y21" s="131">
        <f t="shared" si="2"/>
        <v>0</v>
      </c>
      <c r="Z21" s="132" t="e">
        <f t="shared" ref="Z21" si="3">Y21-X21</f>
        <v>#REF!</v>
      </c>
      <c r="AA21" s="82" t="e">
        <f t="shared" ref="AA21" si="4">SUM(D21:I21,S21)/C21</f>
        <v>#REF!</v>
      </c>
    </row>
    <row r="22" ht="12.75" customHeight="1" spans="1:27">
      <c r="A22" s="110">
        <v>16</v>
      </c>
      <c r="B22" s="111" t="s">
        <v>156</v>
      </c>
      <c r="C22" s="114">
        <v>1</v>
      </c>
      <c r="D22" s="34" t="e">
        <f>#REF!</f>
        <v>#REF!</v>
      </c>
      <c r="E22" s="34" t="e">
        <f>#REF!</f>
        <v>#REF!</v>
      </c>
      <c r="F22" s="34" t="e">
        <f>#REF!</f>
        <v>#REF!</v>
      </c>
      <c r="G22" s="34" t="e">
        <f>#REF!</f>
        <v>#REF!</v>
      </c>
      <c r="H22" s="34" t="e">
        <f>#REF!</f>
        <v>#REF!</v>
      </c>
      <c r="I22" s="34" t="e">
        <f>#REF!</f>
        <v>#REF!</v>
      </c>
      <c r="J22" s="34" t="e">
        <f>#REF!</f>
        <v>#REF!</v>
      </c>
      <c r="K22" s="34" t="e">
        <f>#REF!</f>
        <v>#REF!</v>
      </c>
      <c r="L22" s="34" t="e">
        <f>#REF!</f>
        <v>#REF!</v>
      </c>
      <c r="M22" s="34" t="e">
        <f>#REF!</f>
        <v>#REF!</v>
      </c>
      <c r="N22" s="34" t="e">
        <f>#REF!</f>
        <v>#REF!</v>
      </c>
      <c r="O22" s="34" t="e">
        <f>#REF!</f>
        <v>#REF!</v>
      </c>
      <c r="P22" s="34" t="e">
        <f>#REF!</f>
        <v>#REF!</v>
      </c>
      <c r="Q22" s="34" t="e">
        <f>#REF!</f>
        <v>#REF!</v>
      </c>
      <c r="R22" s="34" t="e">
        <f>#REF!</f>
        <v>#REF!</v>
      </c>
      <c r="S22" s="34" t="e">
        <f>#REF!</f>
        <v>#REF!</v>
      </c>
      <c r="T22" s="34" t="e">
        <f>#REF!</f>
        <v>#REF!</v>
      </c>
      <c r="U22" s="34" t="e">
        <f>#REF!</f>
        <v>#REF!</v>
      </c>
      <c r="V22" s="34" t="e">
        <f>#REF!</f>
        <v>#REF!</v>
      </c>
      <c r="W22" s="34" t="e">
        <f>#REF!</f>
        <v>#REF!</v>
      </c>
      <c r="X22" s="125" t="e">
        <f>#REF!</f>
        <v>#REF!</v>
      </c>
      <c r="Y22" s="131">
        <f t="shared" si="2"/>
        <v>0</v>
      </c>
      <c r="Z22" s="82" t="e">
        <f t="shared" si="0"/>
        <v>#REF!</v>
      </c>
      <c r="AA22" s="82" t="e">
        <f t="shared" si="1"/>
        <v>#REF!</v>
      </c>
    </row>
    <row r="23" ht="12.75" customHeight="1" spans="1:27">
      <c r="A23" s="110">
        <v>17</v>
      </c>
      <c r="B23" s="111" t="s">
        <v>157</v>
      </c>
      <c r="C23" s="113">
        <v>1</v>
      </c>
      <c r="D23" s="49" t="e">
        <f>#REF!</f>
        <v>#REF!</v>
      </c>
      <c r="E23" s="49" t="e">
        <f>#REF!</f>
        <v>#REF!</v>
      </c>
      <c r="F23" s="49" t="e">
        <f>#REF!</f>
        <v>#REF!</v>
      </c>
      <c r="G23" s="49" t="e">
        <f>#REF!</f>
        <v>#REF!</v>
      </c>
      <c r="H23" s="49" t="e">
        <f>#REF!</f>
        <v>#REF!</v>
      </c>
      <c r="I23" s="49" t="e">
        <f>#REF!</f>
        <v>#REF!</v>
      </c>
      <c r="J23" s="49" t="e">
        <f>#REF!</f>
        <v>#REF!</v>
      </c>
      <c r="K23" s="49" t="e">
        <f>#REF!</f>
        <v>#REF!</v>
      </c>
      <c r="L23" s="49" t="e">
        <f>#REF!</f>
        <v>#REF!</v>
      </c>
      <c r="M23" s="49" t="e">
        <f>#REF!</f>
        <v>#REF!</v>
      </c>
      <c r="N23" s="49" t="e">
        <f>#REF!</f>
        <v>#REF!</v>
      </c>
      <c r="O23" s="49" t="e">
        <f>#REF!</f>
        <v>#REF!</v>
      </c>
      <c r="P23" s="49" t="e">
        <f>#REF!</f>
        <v>#REF!</v>
      </c>
      <c r="Q23" s="49" t="e">
        <f>#REF!</f>
        <v>#REF!</v>
      </c>
      <c r="R23" s="49" t="e">
        <f>#REF!</f>
        <v>#REF!</v>
      </c>
      <c r="S23" s="49" t="e">
        <f>#REF!</f>
        <v>#REF!</v>
      </c>
      <c r="T23" s="49" t="e">
        <f>#REF!</f>
        <v>#REF!</v>
      </c>
      <c r="U23" s="49" t="e">
        <f>#REF!</f>
        <v>#REF!</v>
      </c>
      <c r="V23" s="49" t="e">
        <f>#REF!</f>
        <v>#REF!</v>
      </c>
      <c r="W23" s="49" t="e">
        <f>#REF!</f>
        <v>#REF!</v>
      </c>
      <c r="X23" s="126" t="e">
        <f>#REF!</f>
        <v>#REF!</v>
      </c>
      <c r="Y23" s="131">
        <f t="shared" si="2"/>
        <v>0</v>
      </c>
      <c r="Z23" s="132" t="e">
        <f t="shared" si="0"/>
        <v>#REF!</v>
      </c>
      <c r="AA23" s="82" t="e">
        <f t="shared" si="1"/>
        <v>#REF!</v>
      </c>
    </row>
    <row r="24" ht="12.75" customHeight="1" spans="1:27">
      <c r="A24" s="110">
        <v>18</v>
      </c>
      <c r="B24" s="111" t="s">
        <v>158</v>
      </c>
      <c r="C24" s="115">
        <v>0.5</v>
      </c>
      <c r="D24" s="34" t="e">
        <f>#REF!</f>
        <v>#REF!</v>
      </c>
      <c r="E24" s="34" t="e">
        <f>#REF!</f>
        <v>#REF!</v>
      </c>
      <c r="F24" s="34" t="e">
        <f>#REF!</f>
        <v>#REF!</v>
      </c>
      <c r="G24" s="34" t="e">
        <f>#REF!</f>
        <v>#REF!</v>
      </c>
      <c r="H24" s="34" t="e">
        <f>#REF!</f>
        <v>#REF!</v>
      </c>
      <c r="I24" s="34" t="e">
        <f>#REF!</f>
        <v>#REF!</v>
      </c>
      <c r="J24" s="34" t="e">
        <f>#REF!</f>
        <v>#REF!</v>
      </c>
      <c r="K24" s="34" t="e">
        <f>#REF!</f>
        <v>#REF!</v>
      </c>
      <c r="L24" s="34" t="e">
        <f>#REF!</f>
        <v>#REF!</v>
      </c>
      <c r="M24" s="34" t="e">
        <f>#REF!</f>
        <v>#REF!</v>
      </c>
      <c r="N24" s="34" t="e">
        <f>#REF!</f>
        <v>#REF!</v>
      </c>
      <c r="O24" s="34" t="e">
        <f>#REF!</f>
        <v>#REF!</v>
      </c>
      <c r="P24" s="34" t="e">
        <f>#REF!</f>
        <v>#REF!</v>
      </c>
      <c r="Q24" s="34" t="e">
        <f>#REF!</f>
        <v>#REF!</v>
      </c>
      <c r="R24" s="34" t="e">
        <f>#REF!</f>
        <v>#REF!</v>
      </c>
      <c r="S24" s="34" t="e">
        <f>#REF!</f>
        <v>#REF!</v>
      </c>
      <c r="T24" s="34" t="e">
        <f>#REF!</f>
        <v>#REF!</v>
      </c>
      <c r="U24" s="34" t="e">
        <f>#REF!</f>
        <v>#REF!</v>
      </c>
      <c r="V24" s="34" t="e">
        <f>#REF!</f>
        <v>#REF!</v>
      </c>
      <c r="W24" s="34" t="e">
        <f>#REF!</f>
        <v>#REF!</v>
      </c>
      <c r="X24" s="125" t="e">
        <f>#REF!</f>
        <v>#REF!</v>
      </c>
      <c r="Y24" s="131">
        <f t="shared" si="2"/>
        <v>302</v>
      </c>
      <c r="Z24" s="82" t="e">
        <f t="shared" si="0"/>
        <v>#REF!</v>
      </c>
      <c r="AA24" s="82" t="e">
        <f t="shared" si="1"/>
        <v>#REF!</v>
      </c>
    </row>
    <row r="25" ht="12.75" customHeight="1" spans="1:27">
      <c r="A25" s="110">
        <v>19</v>
      </c>
      <c r="B25" s="111" t="s">
        <v>159</v>
      </c>
      <c r="C25" s="115">
        <v>0.5</v>
      </c>
      <c r="D25" s="34" t="e">
        <f>#REF!</f>
        <v>#REF!</v>
      </c>
      <c r="E25" s="34" t="e">
        <f>#REF!</f>
        <v>#REF!</v>
      </c>
      <c r="F25" s="34" t="e">
        <f>#REF!</f>
        <v>#REF!</v>
      </c>
      <c r="G25" s="34" t="e">
        <f>#REF!</f>
        <v>#REF!</v>
      </c>
      <c r="H25" s="34" t="e">
        <f>#REF!</f>
        <v>#REF!</v>
      </c>
      <c r="I25" s="34" t="e">
        <f>#REF!</f>
        <v>#REF!</v>
      </c>
      <c r="J25" s="34" t="e">
        <f>#REF!</f>
        <v>#REF!</v>
      </c>
      <c r="K25" s="34" t="e">
        <f>#REF!</f>
        <v>#REF!</v>
      </c>
      <c r="L25" s="34" t="e">
        <f>#REF!</f>
        <v>#REF!</v>
      </c>
      <c r="M25" s="34" t="e">
        <f>#REF!</f>
        <v>#REF!</v>
      </c>
      <c r="N25" s="34" t="e">
        <f>#REF!</f>
        <v>#REF!</v>
      </c>
      <c r="O25" s="34" t="e">
        <f>#REF!</f>
        <v>#REF!</v>
      </c>
      <c r="P25" s="34" t="e">
        <f>#REF!</f>
        <v>#REF!</v>
      </c>
      <c r="Q25" s="34" t="e">
        <f>#REF!</f>
        <v>#REF!</v>
      </c>
      <c r="R25" s="34" t="e">
        <f>#REF!</f>
        <v>#REF!</v>
      </c>
      <c r="S25" s="34" t="e">
        <f>#REF!</f>
        <v>#REF!</v>
      </c>
      <c r="T25" s="34" t="e">
        <f>#REF!</f>
        <v>#REF!</v>
      </c>
      <c r="U25" s="34" t="e">
        <f>#REF!</f>
        <v>#REF!</v>
      </c>
      <c r="V25" s="34" t="e">
        <f>#REF!</f>
        <v>#REF!</v>
      </c>
      <c r="W25" s="34" t="e">
        <f>#REF!</f>
        <v>#REF!</v>
      </c>
      <c r="X25" s="125" t="e">
        <f>#REF!</f>
        <v>#REF!</v>
      </c>
      <c r="Y25" s="131">
        <f t="shared" si="2"/>
        <v>302</v>
      </c>
      <c r="Z25" s="82" t="e">
        <f t="shared" si="0"/>
        <v>#REF!</v>
      </c>
      <c r="AA25" s="82" t="e">
        <f t="shared" si="1"/>
        <v>#REF!</v>
      </c>
    </row>
    <row r="26" ht="12.75" customHeight="1" spans="1:27">
      <c r="A26" s="110">
        <v>20</v>
      </c>
      <c r="B26" s="111" t="s">
        <v>160</v>
      </c>
      <c r="C26" s="112">
        <v>0.75</v>
      </c>
      <c r="D26" s="34" t="e">
        <f>#REF!</f>
        <v>#REF!</v>
      </c>
      <c r="E26" s="34" t="e">
        <f>#REF!</f>
        <v>#REF!</v>
      </c>
      <c r="F26" s="34" t="e">
        <f>#REF!</f>
        <v>#REF!</v>
      </c>
      <c r="G26" s="34" t="e">
        <f>#REF!</f>
        <v>#REF!</v>
      </c>
      <c r="H26" s="34" t="e">
        <f>#REF!</f>
        <v>#REF!</v>
      </c>
      <c r="I26" s="34" t="e">
        <f>#REF!</f>
        <v>#REF!</v>
      </c>
      <c r="J26" s="34" t="e">
        <f>#REF!</f>
        <v>#REF!</v>
      </c>
      <c r="K26" s="34" t="e">
        <f>#REF!</f>
        <v>#REF!</v>
      </c>
      <c r="L26" s="34" t="e">
        <f>#REF!</f>
        <v>#REF!</v>
      </c>
      <c r="M26" s="34" t="e">
        <f>#REF!</f>
        <v>#REF!</v>
      </c>
      <c r="N26" s="34" t="e">
        <f>#REF!</f>
        <v>#REF!</v>
      </c>
      <c r="O26" s="34" t="e">
        <f>#REF!</f>
        <v>#REF!</v>
      </c>
      <c r="P26" s="34" t="e">
        <f>#REF!</f>
        <v>#REF!</v>
      </c>
      <c r="Q26" s="34" t="e">
        <f>#REF!</f>
        <v>#REF!</v>
      </c>
      <c r="R26" s="34" t="e">
        <f>#REF!</f>
        <v>#REF!</v>
      </c>
      <c r="S26" s="34" t="e">
        <f>#REF!</f>
        <v>#REF!</v>
      </c>
      <c r="T26" s="34" t="e">
        <f>#REF!</f>
        <v>#REF!</v>
      </c>
      <c r="U26" s="34" t="e">
        <f>#REF!</f>
        <v>#REF!</v>
      </c>
      <c r="V26" s="34" t="e">
        <f>#REF!</f>
        <v>#REF!</v>
      </c>
      <c r="W26" s="34" t="e">
        <f>#REF!</f>
        <v>#REF!</v>
      </c>
      <c r="X26" s="125" t="e">
        <f>#REF!</f>
        <v>#REF!</v>
      </c>
      <c r="Y26" s="131">
        <f t="shared" si="2"/>
        <v>0</v>
      </c>
      <c r="Z26" s="82" t="e">
        <f t="shared" si="0"/>
        <v>#REF!</v>
      </c>
      <c r="AA26" s="82" t="e">
        <f t="shared" si="1"/>
        <v>#REF!</v>
      </c>
    </row>
    <row r="27" ht="12.75" customHeight="1" spans="1:27">
      <c r="A27" s="110">
        <v>21</v>
      </c>
      <c r="B27" s="111" t="s">
        <v>161</v>
      </c>
      <c r="C27" s="116">
        <v>0.75</v>
      </c>
      <c r="D27" s="49" t="e">
        <f>#REF!</f>
        <v>#REF!</v>
      </c>
      <c r="E27" s="49" t="e">
        <f>#REF!</f>
        <v>#REF!</v>
      </c>
      <c r="F27" s="49" t="e">
        <f>#REF!</f>
        <v>#REF!</v>
      </c>
      <c r="G27" s="49" t="e">
        <f>#REF!</f>
        <v>#REF!</v>
      </c>
      <c r="H27" s="49" t="e">
        <f>#REF!</f>
        <v>#REF!</v>
      </c>
      <c r="I27" s="49" t="e">
        <f>#REF!</f>
        <v>#REF!</v>
      </c>
      <c r="J27" s="49" t="e">
        <f>#REF!</f>
        <v>#REF!</v>
      </c>
      <c r="K27" s="49" t="e">
        <f>#REF!</f>
        <v>#REF!</v>
      </c>
      <c r="L27" s="49" t="e">
        <f>#REF!</f>
        <v>#REF!</v>
      </c>
      <c r="M27" s="49" t="e">
        <f>#REF!</f>
        <v>#REF!</v>
      </c>
      <c r="N27" s="49" t="e">
        <f>#REF!</f>
        <v>#REF!</v>
      </c>
      <c r="O27" s="49" t="e">
        <f>#REF!</f>
        <v>#REF!</v>
      </c>
      <c r="P27" s="49" t="e">
        <f>#REF!</f>
        <v>#REF!</v>
      </c>
      <c r="Q27" s="49" t="e">
        <f>#REF!</f>
        <v>#REF!</v>
      </c>
      <c r="R27" s="49" t="e">
        <f>#REF!</f>
        <v>#REF!</v>
      </c>
      <c r="S27" s="49" t="e">
        <f>#REF!</f>
        <v>#REF!</v>
      </c>
      <c r="T27" s="49" t="e">
        <f>#REF!</f>
        <v>#REF!</v>
      </c>
      <c r="U27" s="49" t="e">
        <f>#REF!</f>
        <v>#REF!</v>
      </c>
      <c r="V27" s="49" t="e">
        <f>#REF!</f>
        <v>#REF!</v>
      </c>
      <c r="W27" s="49" t="e">
        <f>#REF!</f>
        <v>#REF!</v>
      </c>
      <c r="X27" s="125" t="e">
        <f>#REF!</f>
        <v>#REF!</v>
      </c>
      <c r="Y27" s="131">
        <f t="shared" si="2"/>
        <v>0</v>
      </c>
      <c r="Z27" s="82" t="e">
        <f t="shared" si="0"/>
        <v>#REF!</v>
      </c>
      <c r="AA27" s="82" t="e">
        <f t="shared" si="1"/>
        <v>#REF!</v>
      </c>
    </row>
    <row r="28" ht="12.75" customHeight="1" spans="1:27">
      <c r="A28" s="110">
        <v>22</v>
      </c>
      <c r="B28" s="111" t="s">
        <v>162</v>
      </c>
      <c r="C28" s="116">
        <v>1</v>
      </c>
      <c r="D28" s="49" t="e">
        <f>#REF!</f>
        <v>#REF!</v>
      </c>
      <c r="E28" s="49" t="e">
        <f>#REF!</f>
        <v>#REF!</v>
      </c>
      <c r="F28" s="49" t="e">
        <f>#REF!</f>
        <v>#REF!</v>
      </c>
      <c r="G28" s="49" t="e">
        <f>#REF!</f>
        <v>#REF!</v>
      </c>
      <c r="H28" s="49" t="e">
        <f>#REF!</f>
        <v>#REF!</v>
      </c>
      <c r="I28" s="49" t="e">
        <f>#REF!</f>
        <v>#REF!</v>
      </c>
      <c r="J28" s="49" t="e">
        <f>#REF!</f>
        <v>#REF!</v>
      </c>
      <c r="K28" s="49" t="e">
        <f>#REF!</f>
        <v>#REF!</v>
      </c>
      <c r="L28" s="49" t="e">
        <f>#REF!</f>
        <v>#REF!</v>
      </c>
      <c r="M28" s="49" t="e">
        <f>#REF!</f>
        <v>#REF!</v>
      </c>
      <c r="N28" s="49" t="e">
        <f>#REF!</f>
        <v>#REF!</v>
      </c>
      <c r="O28" s="49" t="e">
        <f>#REF!</f>
        <v>#REF!</v>
      </c>
      <c r="P28" s="49" t="e">
        <f>#REF!</f>
        <v>#REF!</v>
      </c>
      <c r="Q28" s="49" t="e">
        <f>#REF!</f>
        <v>#REF!</v>
      </c>
      <c r="R28" s="49" t="e">
        <f>#REF!</f>
        <v>#REF!</v>
      </c>
      <c r="S28" s="49" t="e">
        <f>#REF!</f>
        <v>#REF!</v>
      </c>
      <c r="T28" s="49" t="e">
        <f>#REF!</f>
        <v>#REF!</v>
      </c>
      <c r="U28" s="49" t="e">
        <f>#REF!</f>
        <v>#REF!</v>
      </c>
      <c r="V28" s="49" t="e">
        <f>#REF!</f>
        <v>#REF!</v>
      </c>
      <c r="W28" s="49" t="e">
        <f>#REF!</f>
        <v>#REF!</v>
      </c>
      <c r="X28" s="126" t="e">
        <f>#REF!</f>
        <v>#REF!</v>
      </c>
      <c r="Y28" s="131">
        <f t="shared" si="2"/>
        <v>0</v>
      </c>
      <c r="Z28" s="132" t="e">
        <f t="shared" si="0"/>
        <v>#REF!</v>
      </c>
      <c r="AA28" s="82" t="e">
        <f t="shared" si="1"/>
        <v>#REF!</v>
      </c>
    </row>
    <row r="29" ht="12.75" customHeight="1" spans="1:27">
      <c r="A29" s="110">
        <v>23</v>
      </c>
      <c r="B29" s="111" t="s">
        <v>163</v>
      </c>
      <c r="C29" s="117">
        <v>0.5</v>
      </c>
      <c r="D29" s="49" t="e">
        <f>#REF!</f>
        <v>#REF!</v>
      </c>
      <c r="E29" s="49" t="e">
        <f>#REF!</f>
        <v>#REF!</v>
      </c>
      <c r="F29" s="49" t="e">
        <f>#REF!</f>
        <v>#REF!</v>
      </c>
      <c r="G29" s="49" t="e">
        <f>#REF!</f>
        <v>#REF!</v>
      </c>
      <c r="H29" s="49" t="e">
        <f>#REF!</f>
        <v>#REF!</v>
      </c>
      <c r="I29" s="49" t="e">
        <f>#REF!</f>
        <v>#REF!</v>
      </c>
      <c r="J29" s="49" t="e">
        <f>#REF!</f>
        <v>#REF!</v>
      </c>
      <c r="K29" s="49" t="e">
        <f>#REF!</f>
        <v>#REF!</v>
      </c>
      <c r="L29" s="49" t="e">
        <f>#REF!</f>
        <v>#REF!</v>
      </c>
      <c r="M29" s="49" t="e">
        <f>#REF!</f>
        <v>#REF!</v>
      </c>
      <c r="N29" s="49" t="e">
        <f>#REF!</f>
        <v>#REF!</v>
      </c>
      <c r="O29" s="49" t="e">
        <f>#REF!</f>
        <v>#REF!</v>
      </c>
      <c r="P29" s="49" t="e">
        <f>#REF!</f>
        <v>#REF!</v>
      </c>
      <c r="Q29" s="49" t="e">
        <f>#REF!</f>
        <v>#REF!</v>
      </c>
      <c r="R29" s="49" t="e">
        <f>#REF!</f>
        <v>#REF!</v>
      </c>
      <c r="S29" s="49" t="e">
        <f>#REF!</f>
        <v>#REF!</v>
      </c>
      <c r="T29" s="49" t="e">
        <f>#REF!</f>
        <v>#REF!</v>
      </c>
      <c r="U29" s="49" t="e">
        <f>#REF!</f>
        <v>#REF!</v>
      </c>
      <c r="V29" s="49" t="e">
        <f>#REF!</f>
        <v>#REF!</v>
      </c>
      <c r="W29" s="49" t="e">
        <f>#REF!</f>
        <v>#REF!</v>
      </c>
      <c r="X29" s="126" t="e">
        <f>#REF!</f>
        <v>#REF!</v>
      </c>
      <c r="Y29" s="131">
        <f t="shared" si="2"/>
        <v>302</v>
      </c>
      <c r="Z29" s="82" t="e">
        <f t="shared" si="0"/>
        <v>#REF!</v>
      </c>
      <c r="AA29" s="82" t="e">
        <f t="shared" si="1"/>
        <v>#REF!</v>
      </c>
    </row>
    <row r="30" ht="12.75" customHeight="1" spans="1:27">
      <c r="A30" s="110">
        <v>24</v>
      </c>
      <c r="B30" s="111" t="s">
        <v>164</v>
      </c>
      <c r="C30" s="113">
        <v>0.75</v>
      </c>
      <c r="D30" s="49" t="e">
        <f>#REF!</f>
        <v>#REF!</v>
      </c>
      <c r="E30" s="49" t="e">
        <f>#REF!</f>
        <v>#REF!</v>
      </c>
      <c r="F30" s="49" t="e">
        <f>#REF!</f>
        <v>#REF!</v>
      </c>
      <c r="G30" s="49" t="e">
        <f>#REF!</f>
        <v>#REF!</v>
      </c>
      <c r="H30" s="49" t="e">
        <f>#REF!</f>
        <v>#REF!</v>
      </c>
      <c r="I30" s="49" t="e">
        <f>#REF!</f>
        <v>#REF!</v>
      </c>
      <c r="J30" s="49" t="e">
        <f>#REF!</f>
        <v>#REF!</v>
      </c>
      <c r="K30" s="49" t="e">
        <f>#REF!</f>
        <v>#REF!</v>
      </c>
      <c r="L30" s="49" t="e">
        <f>#REF!</f>
        <v>#REF!</v>
      </c>
      <c r="M30" s="49" t="e">
        <f>#REF!</f>
        <v>#REF!</v>
      </c>
      <c r="N30" s="49" t="e">
        <f>#REF!</f>
        <v>#REF!</v>
      </c>
      <c r="O30" s="49" t="e">
        <f>#REF!</f>
        <v>#REF!</v>
      </c>
      <c r="P30" s="49" t="e">
        <f>#REF!</f>
        <v>#REF!</v>
      </c>
      <c r="Q30" s="49" t="e">
        <f>#REF!</f>
        <v>#REF!</v>
      </c>
      <c r="R30" s="49" t="e">
        <f>#REF!</f>
        <v>#REF!</v>
      </c>
      <c r="S30" s="49" t="e">
        <f>#REF!</f>
        <v>#REF!</v>
      </c>
      <c r="T30" s="49" t="e">
        <f>#REF!</f>
        <v>#REF!</v>
      </c>
      <c r="U30" s="49" t="e">
        <f>#REF!</f>
        <v>#REF!</v>
      </c>
      <c r="V30" s="49" t="e">
        <f>#REF!</f>
        <v>#REF!</v>
      </c>
      <c r="W30" s="49" t="e">
        <f>#REF!</f>
        <v>#REF!</v>
      </c>
      <c r="X30" s="126" t="e">
        <f>#REF!</f>
        <v>#REF!</v>
      </c>
      <c r="Y30" s="131">
        <f t="shared" si="2"/>
        <v>0</v>
      </c>
      <c r="Z30" s="82" t="e">
        <f t="shared" si="0"/>
        <v>#REF!</v>
      </c>
      <c r="AA30" s="82" t="e">
        <f t="shared" si="1"/>
        <v>#REF!</v>
      </c>
    </row>
    <row r="31" ht="12.75" customHeight="1" spans="1:27">
      <c r="A31" s="110">
        <v>25</v>
      </c>
      <c r="B31" s="111" t="s">
        <v>165</v>
      </c>
      <c r="C31" s="113">
        <v>0.25</v>
      </c>
      <c r="D31" s="49" t="e">
        <f>#REF!</f>
        <v>#REF!</v>
      </c>
      <c r="E31" s="49" t="e">
        <f>#REF!</f>
        <v>#REF!</v>
      </c>
      <c r="F31" s="49" t="e">
        <f>#REF!</f>
        <v>#REF!</v>
      </c>
      <c r="G31" s="49" t="e">
        <f>#REF!</f>
        <v>#REF!</v>
      </c>
      <c r="H31" s="49" t="e">
        <f>#REF!</f>
        <v>#REF!</v>
      </c>
      <c r="I31" s="49" t="e">
        <f>#REF!</f>
        <v>#REF!</v>
      </c>
      <c r="J31" s="49" t="e">
        <f>#REF!</f>
        <v>#REF!</v>
      </c>
      <c r="K31" s="49" t="e">
        <f>#REF!</f>
        <v>#REF!</v>
      </c>
      <c r="L31" s="49" t="e">
        <f>#REF!</f>
        <v>#REF!</v>
      </c>
      <c r="M31" s="49" t="e">
        <f>#REF!</f>
        <v>#REF!</v>
      </c>
      <c r="N31" s="49" t="e">
        <f>#REF!</f>
        <v>#REF!</v>
      </c>
      <c r="O31" s="49" t="e">
        <f>#REF!</f>
        <v>#REF!</v>
      </c>
      <c r="P31" s="49" t="e">
        <f>#REF!</f>
        <v>#REF!</v>
      </c>
      <c r="Q31" s="49" t="e">
        <f>#REF!</f>
        <v>#REF!</v>
      </c>
      <c r="R31" s="49" t="e">
        <f>#REF!</f>
        <v>#REF!</v>
      </c>
      <c r="S31" s="49" t="e">
        <f>#REF!</f>
        <v>#REF!</v>
      </c>
      <c r="T31" s="49" t="e">
        <f>#REF!</f>
        <v>#REF!</v>
      </c>
      <c r="U31" s="49" t="e">
        <f>#REF!</f>
        <v>#REF!</v>
      </c>
      <c r="V31" s="49" t="e">
        <f>#REF!</f>
        <v>#REF!</v>
      </c>
      <c r="W31" s="49" t="e">
        <f>#REF!</f>
        <v>#REF!</v>
      </c>
      <c r="X31" s="126" t="e">
        <f>#REF!</f>
        <v>#REF!</v>
      </c>
      <c r="Y31" s="131">
        <f t="shared" si="2"/>
        <v>182</v>
      </c>
      <c r="Z31" s="82" t="e">
        <f t="shared" ref="Z31" si="5">Y31-X31</f>
        <v>#REF!</v>
      </c>
      <c r="AA31" s="82" t="e">
        <f t="shared" ref="AA31" si="6">SUM(D31:I31,S31)/C31</f>
        <v>#REF!</v>
      </c>
    </row>
    <row r="32" ht="12.75" customHeight="1" spans="1:27">
      <c r="A32" s="110">
        <v>26</v>
      </c>
      <c r="B32" s="118" t="s">
        <v>166</v>
      </c>
      <c r="C32" s="113">
        <v>1</v>
      </c>
      <c r="D32" s="49" t="e">
        <f>#REF!</f>
        <v>#REF!</v>
      </c>
      <c r="E32" s="49" t="e">
        <f>#REF!</f>
        <v>#REF!</v>
      </c>
      <c r="F32" s="49" t="e">
        <f>#REF!</f>
        <v>#REF!</v>
      </c>
      <c r="G32" s="49" t="e">
        <f>#REF!</f>
        <v>#REF!</v>
      </c>
      <c r="H32" s="49" t="e">
        <f>#REF!</f>
        <v>#REF!</v>
      </c>
      <c r="I32" s="49" t="e">
        <f>#REF!</f>
        <v>#REF!</v>
      </c>
      <c r="J32" s="49" t="e">
        <f>#REF!</f>
        <v>#REF!</v>
      </c>
      <c r="K32" s="49" t="e">
        <f>#REF!</f>
        <v>#REF!</v>
      </c>
      <c r="L32" s="49" t="e">
        <f>#REF!</f>
        <v>#REF!</v>
      </c>
      <c r="M32" s="49" t="e">
        <f>#REF!</f>
        <v>#REF!</v>
      </c>
      <c r="N32" s="49" t="e">
        <f>#REF!</f>
        <v>#REF!</v>
      </c>
      <c r="O32" s="49" t="e">
        <f>#REF!</f>
        <v>#REF!</v>
      </c>
      <c r="P32" s="49" t="e">
        <f>#REF!</f>
        <v>#REF!</v>
      </c>
      <c r="Q32" s="49" t="e">
        <f>#REF!</f>
        <v>#REF!</v>
      </c>
      <c r="R32" s="49" t="e">
        <f>#REF!</f>
        <v>#REF!</v>
      </c>
      <c r="S32" s="49" t="e">
        <f>#REF!</f>
        <v>#REF!</v>
      </c>
      <c r="T32" s="49" t="e">
        <f>#REF!</f>
        <v>#REF!</v>
      </c>
      <c r="U32" s="49" t="e">
        <f>#REF!</f>
        <v>#REF!</v>
      </c>
      <c r="V32" s="49" t="e">
        <f>#REF!</f>
        <v>#REF!</v>
      </c>
      <c r="W32" s="49" t="e">
        <f>#REF!</f>
        <v>#REF!</v>
      </c>
      <c r="X32" s="126" t="e">
        <f>#REF!</f>
        <v>#REF!</v>
      </c>
      <c r="Y32" s="131">
        <f t="shared" si="2"/>
        <v>0</v>
      </c>
      <c r="Z32" s="82" t="e">
        <f t="shared" si="0"/>
        <v>#REF!</v>
      </c>
      <c r="AA32" s="82" t="e">
        <f t="shared" si="1"/>
        <v>#REF!</v>
      </c>
    </row>
    <row r="33" customHeight="1" spans="1:27">
      <c r="A33" s="52" t="s">
        <v>167</v>
      </c>
      <c r="B33" s="43"/>
      <c r="C33" s="119">
        <f t="shared" ref="C33:Y33" si="7">SUM(C7:C32)</f>
        <v>23</v>
      </c>
      <c r="D33" s="119" t="e">
        <f t="shared" si="7"/>
        <v>#REF!</v>
      </c>
      <c r="E33" s="119" t="e">
        <f t="shared" si="7"/>
        <v>#REF!</v>
      </c>
      <c r="F33" s="119" t="e">
        <f t="shared" si="7"/>
        <v>#REF!</v>
      </c>
      <c r="G33" s="119" t="e">
        <f t="shared" si="7"/>
        <v>#REF!</v>
      </c>
      <c r="H33" s="119" t="e">
        <f t="shared" si="7"/>
        <v>#REF!</v>
      </c>
      <c r="I33" s="119" t="e">
        <f t="shared" si="7"/>
        <v>#REF!</v>
      </c>
      <c r="J33" s="119" t="e">
        <f t="shared" si="7"/>
        <v>#REF!</v>
      </c>
      <c r="K33" s="119" t="e">
        <f t="shared" si="7"/>
        <v>#REF!</v>
      </c>
      <c r="L33" s="119" t="e">
        <f t="shared" si="7"/>
        <v>#REF!</v>
      </c>
      <c r="M33" s="119" t="e">
        <f t="shared" si="7"/>
        <v>#REF!</v>
      </c>
      <c r="N33" s="119" t="e">
        <f t="shared" si="7"/>
        <v>#REF!</v>
      </c>
      <c r="O33" s="119" t="e">
        <f t="shared" si="7"/>
        <v>#REF!</v>
      </c>
      <c r="P33" s="119" t="e">
        <f t="shared" si="7"/>
        <v>#REF!</v>
      </c>
      <c r="Q33" s="119" t="e">
        <f t="shared" si="7"/>
        <v>#REF!</v>
      </c>
      <c r="R33" s="119" t="e">
        <f t="shared" si="7"/>
        <v>#REF!</v>
      </c>
      <c r="S33" s="119" t="e">
        <f t="shared" si="7"/>
        <v>#REF!</v>
      </c>
      <c r="T33" s="119" t="e">
        <f t="shared" si="7"/>
        <v>#REF!</v>
      </c>
      <c r="U33" s="119" t="e">
        <f t="shared" si="7"/>
        <v>#REF!</v>
      </c>
      <c r="V33" s="119" t="e">
        <f t="shared" si="7"/>
        <v>#REF!</v>
      </c>
      <c r="W33" s="119" t="e">
        <f t="shared" si="7"/>
        <v>#REF!</v>
      </c>
      <c r="X33" s="119" t="e">
        <f t="shared" si="7"/>
        <v>#REF!</v>
      </c>
      <c r="Y33" s="82">
        <f t="shared" si="7"/>
        <v>1088</v>
      </c>
      <c r="Z33" s="82" t="e">
        <f t="shared" si="0"/>
        <v>#REF!</v>
      </c>
      <c r="AA33" s="133" t="e">
        <f t="shared" si="1"/>
        <v>#REF!</v>
      </c>
    </row>
    <row r="34" ht="22.5" customHeight="1" spans="1:27">
      <c r="A34" s="83"/>
      <c r="B34" s="58" t="s">
        <v>168</v>
      </c>
      <c r="C34" s="59"/>
      <c r="D34" s="59"/>
      <c r="E34" s="59"/>
      <c r="F34" s="14"/>
      <c r="G34" s="120"/>
      <c r="H34" s="120"/>
      <c r="I34" s="120"/>
      <c r="J34" s="58" t="s">
        <v>168</v>
      </c>
      <c r="K34" s="59"/>
      <c r="L34" s="59"/>
      <c r="M34" s="59"/>
      <c r="N34" s="59"/>
      <c r="O34" s="59"/>
      <c r="P34" s="59"/>
      <c r="Q34" s="14"/>
      <c r="R34" s="127"/>
      <c r="S34" s="127"/>
      <c r="T34" s="127"/>
      <c r="U34" s="127"/>
      <c r="V34" s="127"/>
      <c r="W34" s="127"/>
      <c r="X34" s="127"/>
      <c r="Y34" s="14"/>
      <c r="Z34" s="14"/>
      <c r="AA34" s="14"/>
    </row>
    <row r="35" customHeight="1" spans="1:27">
      <c r="A35" s="14"/>
      <c r="B35" s="62" t="s">
        <v>169</v>
      </c>
      <c r="F35" s="14"/>
      <c r="G35" s="14"/>
      <c r="H35" s="14"/>
      <c r="I35" s="14"/>
      <c r="J35" s="62" t="s">
        <v>170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 spans="1:27">
      <c r="A36" s="14"/>
      <c r="B36" s="62" t="s">
        <v>171</v>
      </c>
      <c r="F36" s="14"/>
      <c r="G36" s="14"/>
      <c r="H36" s="14"/>
      <c r="I36" s="14"/>
      <c r="J36" s="62" t="s">
        <v>172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 spans="1:27">
      <c r="A37" s="14"/>
      <c r="B37" s="14" t="s">
        <v>173</v>
      </c>
      <c r="C37" s="14"/>
      <c r="D37" s="14"/>
      <c r="E37" s="14"/>
      <c r="F37" s="14"/>
      <c r="G37" s="14"/>
      <c r="H37" s="14"/>
      <c r="I37" s="14"/>
      <c r="J37" s="14"/>
      <c r="K37" s="14" t="s">
        <v>174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2.75" customHeight="1" spans="1:2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2.75" customHeight="1" spans="1:27">
      <c r="A39" s="14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122"/>
      <c r="M39" s="122"/>
      <c r="N39" s="61"/>
      <c r="O39" s="61"/>
      <c r="P39" s="61"/>
      <c r="Q39" s="61"/>
      <c r="R39" s="122"/>
      <c r="S39" s="61"/>
      <c r="T39" s="122"/>
      <c r="U39" s="122"/>
      <c r="V39" s="122"/>
      <c r="W39" s="61"/>
      <c r="X39" s="128"/>
      <c r="Y39" s="14"/>
      <c r="Z39" s="82"/>
      <c r="AA39" s="14"/>
    </row>
    <row r="40" ht="12.75" customHeight="1" spans="1:27">
      <c r="A40" s="14"/>
      <c r="B40" s="14"/>
      <c r="C40" s="14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4"/>
      <c r="Z40" s="134"/>
      <c r="AA40" s="14"/>
    </row>
    <row r="41" ht="12.75" customHeight="1" spans="1:27">
      <c r="A41" s="14"/>
      <c r="B41" s="14"/>
      <c r="C41" s="1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20"/>
      <c r="V41" s="120"/>
      <c r="W41" s="120"/>
      <c r="X41" s="82"/>
      <c r="Y41" s="14"/>
      <c r="Z41" s="134"/>
      <c r="AA41" s="14"/>
    </row>
    <row r="42" ht="12.75" customHeight="1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29"/>
      <c r="T42" s="82"/>
      <c r="U42" s="82"/>
      <c r="V42" s="82"/>
      <c r="W42" s="82"/>
      <c r="X42" s="14"/>
      <c r="Y42" s="14"/>
      <c r="Z42" s="134"/>
      <c r="AA42" s="14"/>
    </row>
    <row r="43" ht="12.75" customHeight="1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68"/>
      <c r="T43" s="14"/>
      <c r="U43" s="14"/>
      <c r="V43" s="82"/>
      <c r="W43" s="82"/>
      <c r="X43" s="14"/>
      <c r="Y43" s="14"/>
      <c r="Z43" s="134"/>
      <c r="AA43" s="14"/>
    </row>
  </sheetData>
  <sortState ref="B8:B32">
    <sortCondition ref="B7:B32"/>
  </sortState>
  <mergeCells count="28">
    <mergeCell ref="A1:X1"/>
    <mergeCell ref="A2:X2"/>
    <mergeCell ref="A3:X3"/>
    <mergeCell ref="D5:E5"/>
    <mergeCell ref="F5:G5"/>
    <mergeCell ref="H5:I5"/>
    <mergeCell ref="J5:K5"/>
    <mergeCell ref="L5:M5"/>
    <mergeCell ref="N5:O5"/>
    <mergeCell ref="A33:B33"/>
    <mergeCell ref="B34:E34"/>
    <mergeCell ref="J34:P34"/>
    <mergeCell ref="B35:E35"/>
    <mergeCell ref="J35:P35"/>
    <mergeCell ref="B36:E36"/>
    <mergeCell ref="J36:P36"/>
    <mergeCell ref="A5:A6"/>
    <mergeCell ref="B5:B6"/>
    <mergeCell ref="C5:C6"/>
    <mergeCell ref="P5:P6"/>
    <mergeCell ref="Q5:Q6"/>
    <mergeCell ref="R5:R6"/>
    <mergeCell ref="S5:S6"/>
    <mergeCell ref="T5:T6"/>
    <mergeCell ref="U5:U6"/>
    <mergeCell ref="V5:V6"/>
    <mergeCell ref="W5:W6"/>
    <mergeCell ref="X5:X6"/>
  </mergeCells>
  <hyperlinks>
    <hyperlink ref="B7" location="Ярошко" display="Барський Андрій Васильович"/>
    <hyperlink ref="B8" location="Заболоцький" display="Кравець Назар Андрійович"/>
    <hyperlink ref="B9" location="Глова" display="Кравець Ольга Богданівна"/>
    <hyperlink ref="B10" location="Гошко" display="Кудик Юрій Русланович"/>
    <hyperlink ref="B12" location="Клакович" display="Мойса Мар'яна"/>
    <hyperlink ref="B13" location="Літинський" display="Мулярчик Богдан Михайлович"/>
    <hyperlink ref="B14" location="Малець" display="Павелко Володимир Сергійович"/>
    <hyperlink ref="B15" location="Музичук" display="Пилипчук Вікторія"/>
    <hyperlink ref="B16" location="Пасічник" display="Плетеня Олена Василівна"/>
    <hyperlink ref="B17" location="Рикалюк" display="Помазан Марія"/>
    <hyperlink ref="B18" location="Селіверстов" display="Привальцева Діана"/>
    <hyperlink ref="B19" location="Сибіль" display="Сало Андріана Михайлівна"/>
    <hyperlink ref="B20" location="Черняхівський" display="Сич Олександр Віталійович"/>
    <hyperlink ref="B22" location="Галамага" display="Ткачова Марія Володимирівна"/>
    <hyperlink ref="B23" location="Жировецький" display="Томкович Каміла"/>
    <hyperlink ref="B24" location="Соляр" display="Тузяк Олег"/>
    <hyperlink ref="B25" location="Тополюк" display="Урбанський Максим Тарасович"/>
    <hyperlink ref="B26" location="Костів" display="Урбанський Назар Тарасович"/>
    <hyperlink ref="B27" location="Кущак" display="Урдейчук Ростислав Ігорович"/>
    <hyperlink ref="B28" location="Мельничин!Корольчук" display="Фединяк Володимир Степанович"/>
    <hyperlink ref="B29" location="Кулешник" display="Федорів Степан Михайлович"/>
    <hyperlink ref="B30" location="Нобіс" display="Федорняк Сергій Романович"/>
    <hyperlink ref="B11" location="Івасько" display="Мавдрик Стефанія Ярославівна"/>
    <hyperlink ref="B21" location="Яцик" display="Смоляк Іван Юрійович"/>
    <hyperlink ref="B31" location="Іванов" display="Фурман Єгор Андрійович"/>
    <hyperlink ref="B32" location="Оксана" display="Якимець Данило Андрійович"/>
  </hyperlinks>
  <pageMargins left="0.393700787401575" right="0.275590551181102" top="0.433070866141732" bottom="0.196850393700787" header="0" footer="0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B9" sqref="B9"/>
    </sheetView>
  </sheetViews>
  <sheetFormatPr defaultColWidth="14.4571428571429" defaultRowHeight="15" customHeight="1"/>
  <cols>
    <col min="1" max="1" width="3.26666666666667" customWidth="1"/>
    <col min="2" max="2" width="26.1809523809524" customWidth="1"/>
    <col min="3" max="3" width="6.72380952380952" customWidth="1"/>
    <col min="4" max="26" width="4.26666666666667" customWidth="1"/>
    <col min="27" max="27" width="5" customWidth="1"/>
    <col min="28" max="28" width="5.45714285714286" customWidth="1"/>
    <col min="29" max="29" width="5.54285714285714" customWidth="1"/>
  </cols>
  <sheetData>
    <row r="1" ht="12.75" customHeight="1" spans="1:28">
      <c r="A1" s="11" t="s">
        <v>117</v>
      </c>
      <c r="AB1" s="14"/>
    </row>
    <row r="2" ht="22.5" customHeight="1" spans="1:28">
      <c r="A2" s="12" t="s">
        <v>118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ht="15.75" customHeight="1" spans="1:28">
      <c r="A3" s="14"/>
      <c r="B3" s="15" t="s">
        <v>175</v>
      </c>
      <c r="C3" s="16" t="s">
        <v>176</v>
      </c>
      <c r="D3" s="17"/>
      <c r="E3" s="17"/>
      <c r="F3" s="17"/>
      <c r="G3" s="17"/>
      <c r="H3" s="17"/>
      <c r="I3" s="17"/>
      <c r="J3" s="64"/>
      <c r="K3" s="17"/>
      <c r="L3" s="17"/>
      <c r="M3" s="65" t="s">
        <v>177</v>
      </c>
      <c r="N3" s="65"/>
      <c r="O3" s="14"/>
      <c r="P3" s="14"/>
      <c r="Q3" s="14"/>
      <c r="R3" s="14"/>
      <c r="S3" s="14"/>
      <c r="T3" s="66" t="s">
        <v>178</v>
      </c>
      <c r="U3" s="67"/>
      <c r="V3" s="67"/>
      <c r="W3" s="67"/>
      <c r="X3" s="14"/>
      <c r="Y3" s="14"/>
      <c r="Z3" s="14"/>
      <c r="AA3" s="68"/>
      <c r="AB3" s="14"/>
    </row>
    <row r="4" ht="9" customHeight="1" spans="1:28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69"/>
      <c r="AB4" s="14"/>
    </row>
    <row r="5" customHeight="1" spans="1:28">
      <c r="A5" s="19" t="s">
        <v>120</v>
      </c>
      <c r="B5" s="20" t="s">
        <v>179</v>
      </c>
      <c r="C5" s="21" t="s">
        <v>180</v>
      </c>
      <c r="D5" s="21" t="s">
        <v>181</v>
      </c>
      <c r="E5" s="22" t="s">
        <v>182</v>
      </c>
      <c r="F5" s="23" t="s">
        <v>123</v>
      </c>
      <c r="G5" s="24"/>
      <c r="H5" s="25" t="s">
        <v>124</v>
      </c>
      <c r="I5" s="24"/>
      <c r="J5" s="25" t="s">
        <v>125</v>
      </c>
      <c r="K5" s="24"/>
      <c r="L5" s="25" t="s">
        <v>126</v>
      </c>
      <c r="M5" s="24"/>
      <c r="N5" s="25" t="s">
        <v>127</v>
      </c>
      <c r="O5" s="24"/>
      <c r="P5" s="25" t="s">
        <v>128</v>
      </c>
      <c r="Q5" s="24"/>
      <c r="R5" s="21" t="s">
        <v>183</v>
      </c>
      <c r="S5" s="21" t="s">
        <v>129</v>
      </c>
      <c r="T5" s="21" t="s">
        <v>130</v>
      </c>
      <c r="U5" s="21" t="s">
        <v>131</v>
      </c>
      <c r="V5" s="21" t="s">
        <v>132</v>
      </c>
      <c r="W5" s="21" t="s">
        <v>133</v>
      </c>
      <c r="X5" s="21" t="s">
        <v>134</v>
      </c>
      <c r="Y5" s="21" t="s">
        <v>135</v>
      </c>
      <c r="Z5" s="70" t="s">
        <v>136</v>
      </c>
      <c r="AA5" s="71" t="s">
        <v>137</v>
      </c>
      <c r="AB5" s="14"/>
    </row>
    <row r="6" ht="86.25" customHeight="1" spans="1:28">
      <c r="A6" s="26"/>
      <c r="B6" s="26"/>
      <c r="C6" s="26"/>
      <c r="D6" s="26"/>
      <c r="E6" s="27"/>
      <c r="F6" s="28" t="s">
        <v>138</v>
      </c>
      <c r="G6" s="29" t="s">
        <v>139</v>
      </c>
      <c r="H6" s="29" t="s">
        <v>138</v>
      </c>
      <c r="I6" s="29" t="s">
        <v>139</v>
      </c>
      <c r="J6" s="29" t="s">
        <v>138</v>
      </c>
      <c r="K6" s="29" t="s">
        <v>139</v>
      </c>
      <c r="L6" s="29" t="s">
        <v>138</v>
      </c>
      <c r="M6" s="29" t="s">
        <v>139</v>
      </c>
      <c r="N6" s="29" t="s">
        <v>138</v>
      </c>
      <c r="O6" s="29" t="s">
        <v>139</v>
      </c>
      <c r="P6" s="29" t="s">
        <v>138</v>
      </c>
      <c r="Q6" s="29" t="s">
        <v>139</v>
      </c>
      <c r="R6" s="26"/>
      <c r="S6" s="26"/>
      <c r="T6" s="26"/>
      <c r="U6" s="26"/>
      <c r="V6" s="26"/>
      <c r="W6" s="26"/>
      <c r="X6" s="26"/>
      <c r="Y6" s="26"/>
      <c r="Z6" s="72"/>
      <c r="AA6" s="43"/>
      <c r="AB6" s="14"/>
    </row>
    <row r="7" customHeight="1" spans="1:28">
      <c r="A7" s="30">
        <v>1</v>
      </c>
      <c r="B7" s="31" t="s">
        <v>30</v>
      </c>
      <c r="C7" s="30" t="s">
        <v>184</v>
      </c>
      <c r="D7" s="30">
        <v>1</v>
      </c>
      <c r="E7" s="32">
        <v>93</v>
      </c>
      <c r="F7" s="33">
        <v>32</v>
      </c>
      <c r="G7" s="30"/>
      <c r="H7" s="30"/>
      <c r="I7" s="30"/>
      <c r="J7" s="30">
        <v>64</v>
      </c>
      <c r="K7" s="30"/>
      <c r="L7" s="30">
        <v>8</v>
      </c>
      <c r="M7" s="30"/>
      <c r="N7" s="30">
        <v>19</v>
      </c>
      <c r="O7" s="30"/>
      <c r="P7" s="30"/>
      <c r="Q7" s="30"/>
      <c r="R7" s="30"/>
      <c r="S7" s="30"/>
      <c r="T7" s="30"/>
      <c r="U7" s="30"/>
      <c r="V7" s="30">
        <v>28</v>
      </c>
      <c r="W7" s="30"/>
      <c r="X7" s="30"/>
      <c r="Y7" s="30"/>
      <c r="Z7" s="73"/>
      <c r="AA7" s="74">
        <f t="shared" ref="AA7:AA24" si="0">SUM(F7:Z7)</f>
        <v>151</v>
      </c>
      <c r="AB7" s="14"/>
    </row>
    <row r="8" customHeight="1" spans="1:28">
      <c r="A8" s="30">
        <v>2</v>
      </c>
      <c r="B8" s="37" t="s">
        <v>185</v>
      </c>
      <c r="C8" s="34" t="s">
        <v>40</v>
      </c>
      <c r="D8" s="34">
        <v>4</v>
      </c>
      <c r="E8" s="35">
        <v>41</v>
      </c>
      <c r="F8" s="36">
        <v>32</v>
      </c>
      <c r="G8" s="34"/>
      <c r="H8" s="34"/>
      <c r="I8" s="34"/>
      <c r="J8" s="34">
        <v>64</v>
      </c>
      <c r="K8" s="34"/>
      <c r="L8" s="34"/>
      <c r="M8" s="34"/>
      <c r="N8" s="34"/>
      <c r="O8" s="34"/>
      <c r="P8" s="34">
        <v>4</v>
      </c>
      <c r="Q8" s="34"/>
      <c r="R8" s="34"/>
      <c r="S8" s="34"/>
      <c r="T8" s="34"/>
      <c r="U8" s="34"/>
      <c r="V8" s="34"/>
      <c r="W8" s="34"/>
      <c r="X8" s="34"/>
      <c r="Y8" s="30"/>
      <c r="Z8" s="73"/>
      <c r="AA8" s="74">
        <f t="shared" si="0"/>
        <v>100</v>
      </c>
      <c r="AB8" s="14"/>
    </row>
    <row r="9" customHeight="1" spans="1:28">
      <c r="A9" s="34">
        <v>3</v>
      </c>
      <c r="B9" s="31" t="s">
        <v>186</v>
      </c>
      <c r="C9" s="34" t="s">
        <v>32</v>
      </c>
      <c r="D9" s="89">
        <v>6</v>
      </c>
      <c r="E9" s="90">
        <v>13</v>
      </c>
      <c r="F9" s="91">
        <v>16</v>
      </c>
      <c r="G9" s="49"/>
      <c r="H9" s="49"/>
      <c r="I9" s="49"/>
      <c r="J9" s="49">
        <v>24</v>
      </c>
      <c r="K9" s="49"/>
      <c r="L9" s="49"/>
      <c r="M9" s="49"/>
      <c r="N9" s="49"/>
      <c r="O9" s="49"/>
      <c r="P9" s="49">
        <v>2</v>
      </c>
      <c r="Q9" s="49"/>
      <c r="R9" s="49"/>
      <c r="S9" s="49"/>
      <c r="T9" s="34"/>
      <c r="U9" s="34"/>
      <c r="V9" s="34"/>
      <c r="W9" s="34"/>
      <c r="X9" s="34"/>
      <c r="Y9" s="34"/>
      <c r="Z9" s="75"/>
      <c r="AA9" s="74">
        <f t="shared" si="0"/>
        <v>42</v>
      </c>
      <c r="AB9" s="14"/>
    </row>
    <row r="10" customHeight="1" spans="1:28">
      <c r="A10" s="34">
        <v>4</v>
      </c>
      <c r="B10" s="37" t="s">
        <v>187</v>
      </c>
      <c r="C10" s="34" t="s">
        <v>40</v>
      </c>
      <c r="D10" s="92" t="s">
        <v>188</v>
      </c>
      <c r="E10" s="93"/>
      <c r="F10" s="94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>
        <v>6</v>
      </c>
      <c r="T10" s="49">
        <v>30</v>
      </c>
      <c r="U10" s="49"/>
      <c r="V10" s="49"/>
      <c r="W10" s="49"/>
      <c r="X10" s="49"/>
      <c r="Y10" s="34"/>
      <c r="Z10" s="75"/>
      <c r="AA10" s="74">
        <f t="shared" si="0"/>
        <v>36</v>
      </c>
      <c r="AB10" s="14"/>
    </row>
    <row r="11" customHeight="1" spans="1:28">
      <c r="A11" s="34">
        <v>5</v>
      </c>
      <c r="B11" s="31" t="s">
        <v>189</v>
      </c>
      <c r="C11" s="34" t="s">
        <v>190</v>
      </c>
      <c r="D11" s="89">
        <v>6</v>
      </c>
      <c r="E11" s="90"/>
      <c r="F11" s="9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>
        <v>20</v>
      </c>
      <c r="Y11" s="34"/>
      <c r="Z11" s="75"/>
      <c r="AA11" s="74">
        <f t="shared" si="0"/>
        <v>20</v>
      </c>
      <c r="AB11" s="14"/>
    </row>
    <row r="12" customHeight="1" spans="1:28">
      <c r="A12" s="34">
        <v>6</v>
      </c>
      <c r="B12" s="37"/>
      <c r="C12" s="34"/>
      <c r="D12" s="92"/>
      <c r="E12" s="93"/>
      <c r="F12" s="94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80"/>
      <c r="AA12" s="74">
        <f t="shared" si="0"/>
        <v>0</v>
      </c>
      <c r="AB12" s="14"/>
    </row>
    <row r="13" customHeight="1" spans="1:28">
      <c r="A13" s="49">
        <v>7</v>
      </c>
      <c r="B13" s="31"/>
      <c r="C13" s="34"/>
      <c r="D13" s="89"/>
      <c r="E13" s="90"/>
      <c r="F13" s="9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80"/>
      <c r="AA13" s="74">
        <f t="shared" si="0"/>
        <v>0</v>
      </c>
      <c r="AB13" s="14"/>
    </row>
    <row r="14" customHeight="1" spans="1:28">
      <c r="A14" s="38">
        <v>8</v>
      </c>
      <c r="B14" s="39"/>
      <c r="C14" s="38"/>
      <c r="D14" s="38"/>
      <c r="E14" s="40"/>
      <c r="F14" s="41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76"/>
      <c r="AA14" s="77">
        <f t="shared" si="0"/>
        <v>0</v>
      </c>
      <c r="AB14" s="14"/>
    </row>
    <row r="15" customHeight="1" spans="1:28">
      <c r="A15" s="52" t="s">
        <v>191</v>
      </c>
      <c r="B15" s="53"/>
      <c r="C15" s="44"/>
      <c r="D15" s="45"/>
      <c r="E15" s="78"/>
      <c r="F15" s="48">
        <f t="shared" ref="F15:Z15" si="1">SUM(F7:F14)</f>
        <v>80</v>
      </c>
      <c r="G15" s="48">
        <f t="shared" si="1"/>
        <v>0</v>
      </c>
      <c r="H15" s="48">
        <f t="shared" si="1"/>
        <v>0</v>
      </c>
      <c r="I15" s="48">
        <f t="shared" si="1"/>
        <v>0</v>
      </c>
      <c r="J15" s="48">
        <f t="shared" si="1"/>
        <v>152</v>
      </c>
      <c r="K15" s="48">
        <f t="shared" si="1"/>
        <v>0</v>
      </c>
      <c r="L15" s="48">
        <f t="shared" si="1"/>
        <v>8</v>
      </c>
      <c r="M15" s="48">
        <f t="shared" si="1"/>
        <v>0</v>
      </c>
      <c r="N15" s="48">
        <f t="shared" si="1"/>
        <v>19</v>
      </c>
      <c r="O15" s="48">
        <f t="shared" si="1"/>
        <v>0</v>
      </c>
      <c r="P15" s="48">
        <f t="shared" si="1"/>
        <v>6</v>
      </c>
      <c r="Q15" s="48">
        <f t="shared" si="1"/>
        <v>0</v>
      </c>
      <c r="R15" s="48">
        <f t="shared" si="1"/>
        <v>0</v>
      </c>
      <c r="S15" s="48">
        <f t="shared" si="1"/>
        <v>6</v>
      </c>
      <c r="T15" s="48">
        <f t="shared" si="1"/>
        <v>30</v>
      </c>
      <c r="U15" s="48">
        <f t="shared" si="1"/>
        <v>0</v>
      </c>
      <c r="V15" s="48">
        <f t="shared" si="1"/>
        <v>28</v>
      </c>
      <c r="W15" s="48">
        <f t="shared" si="1"/>
        <v>0</v>
      </c>
      <c r="X15" s="48">
        <f t="shared" si="1"/>
        <v>20</v>
      </c>
      <c r="Y15" s="48">
        <f t="shared" si="1"/>
        <v>0</v>
      </c>
      <c r="Z15" s="78">
        <f t="shared" si="1"/>
        <v>0</v>
      </c>
      <c r="AA15" s="79">
        <f t="shared" si="0"/>
        <v>349</v>
      </c>
      <c r="AB15" s="14"/>
    </row>
    <row r="16" customHeight="1" spans="1:28">
      <c r="A16" s="30">
        <v>1</v>
      </c>
      <c r="B16" s="31" t="s">
        <v>30</v>
      </c>
      <c r="C16" s="30" t="s">
        <v>190</v>
      </c>
      <c r="D16" s="30">
        <v>1</v>
      </c>
      <c r="E16" s="32">
        <v>93</v>
      </c>
      <c r="F16" s="33">
        <v>32</v>
      </c>
      <c r="G16" s="30"/>
      <c r="H16" s="30"/>
      <c r="I16" s="30"/>
      <c r="J16" s="30">
        <v>64</v>
      </c>
      <c r="K16" s="30"/>
      <c r="L16" s="30">
        <v>8</v>
      </c>
      <c r="M16" s="30"/>
      <c r="N16" s="30">
        <v>18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73"/>
      <c r="AA16" s="74">
        <f t="shared" si="0"/>
        <v>122</v>
      </c>
      <c r="AB16" s="14"/>
    </row>
    <row r="17" customHeight="1" spans="1:28">
      <c r="A17" s="30">
        <v>2</v>
      </c>
      <c r="B17" s="31" t="s">
        <v>30</v>
      </c>
      <c r="C17" s="30" t="s">
        <v>190</v>
      </c>
      <c r="D17" s="30">
        <v>2</v>
      </c>
      <c r="E17" s="32">
        <v>87</v>
      </c>
      <c r="F17" s="33">
        <v>32</v>
      </c>
      <c r="G17" s="30"/>
      <c r="H17" s="30"/>
      <c r="I17" s="30"/>
      <c r="J17" s="30"/>
      <c r="K17" s="30"/>
      <c r="L17" s="30">
        <v>8</v>
      </c>
      <c r="M17" s="30"/>
      <c r="N17" s="30">
        <v>17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73"/>
      <c r="AA17" s="74">
        <f t="shared" si="0"/>
        <v>57</v>
      </c>
      <c r="AB17" s="14"/>
    </row>
    <row r="18" customHeight="1" spans="1:28">
      <c r="A18" s="30">
        <v>3</v>
      </c>
      <c r="B18" s="37" t="s">
        <v>187</v>
      </c>
      <c r="C18" s="34" t="s">
        <v>40</v>
      </c>
      <c r="D18" s="92" t="s">
        <v>188</v>
      </c>
      <c r="E18" s="35"/>
      <c r="F18" s="36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0"/>
      <c r="S18" s="30">
        <v>6</v>
      </c>
      <c r="T18" s="30">
        <v>18</v>
      </c>
      <c r="U18" s="30"/>
      <c r="V18" s="30"/>
      <c r="W18" s="34"/>
      <c r="X18" s="34"/>
      <c r="Y18" s="34"/>
      <c r="Z18" s="75"/>
      <c r="AA18" s="74">
        <f t="shared" si="0"/>
        <v>24</v>
      </c>
      <c r="AB18" s="14"/>
    </row>
    <row r="19" customHeight="1" spans="1:28">
      <c r="A19" s="30">
        <v>4</v>
      </c>
      <c r="B19" s="37" t="s">
        <v>189</v>
      </c>
      <c r="C19" s="34" t="s">
        <v>190</v>
      </c>
      <c r="D19" s="34">
        <v>4</v>
      </c>
      <c r="E19" s="32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0"/>
      <c r="X19" s="30">
        <v>46</v>
      </c>
      <c r="Y19" s="34"/>
      <c r="Z19" s="75"/>
      <c r="AA19" s="74">
        <f t="shared" si="0"/>
        <v>46</v>
      </c>
      <c r="AB19" s="14"/>
    </row>
    <row r="20" customHeight="1" spans="1:28">
      <c r="A20" s="34">
        <v>5</v>
      </c>
      <c r="B20" s="37"/>
      <c r="C20" s="34"/>
      <c r="D20" s="92"/>
      <c r="E20" s="35"/>
      <c r="F20" s="36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0"/>
      <c r="S20" s="30"/>
      <c r="T20" s="30"/>
      <c r="U20" s="30"/>
      <c r="V20" s="30"/>
      <c r="W20" s="34"/>
      <c r="X20" s="34"/>
      <c r="Y20" s="34"/>
      <c r="Z20" s="75"/>
      <c r="AA20" s="74">
        <f t="shared" si="0"/>
        <v>0</v>
      </c>
      <c r="AB20" s="14"/>
    </row>
    <row r="21" customHeight="1" spans="1:28">
      <c r="A21" s="34">
        <v>6</v>
      </c>
      <c r="B21" s="37"/>
      <c r="C21" s="34"/>
      <c r="D21" s="34"/>
      <c r="E21" s="32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0"/>
      <c r="X21" s="30"/>
      <c r="Y21" s="34"/>
      <c r="Z21" s="75"/>
      <c r="AA21" s="74">
        <f t="shared" si="0"/>
        <v>0</v>
      </c>
      <c r="AB21" s="14"/>
    </row>
    <row r="22" customHeight="1" spans="1:28">
      <c r="A22" s="34">
        <v>7</v>
      </c>
      <c r="B22" s="95"/>
      <c r="C22" s="49"/>
      <c r="D22" s="49"/>
      <c r="E22" s="90"/>
      <c r="F22" s="9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34"/>
      <c r="R22" s="34"/>
      <c r="S22" s="34"/>
      <c r="T22" s="34"/>
      <c r="U22" s="34"/>
      <c r="V22" s="34"/>
      <c r="W22" s="34"/>
      <c r="X22" s="34"/>
      <c r="Y22" s="34"/>
      <c r="Z22" s="75"/>
      <c r="AA22" s="74">
        <f t="shared" si="0"/>
        <v>0</v>
      </c>
      <c r="AB22" s="14"/>
    </row>
    <row r="23" customHeight="1" spans="1:28">
      <c r="A23" s="38">
        <v>8</v>
      </c>
      <c r="B23" s="96"/>
      <c r="C23" s="97"/>
      <c r="D23" s="98"/>
      <c r="E23" s="99"/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3"/>
      <c r="Q23" s="38"/>
      <c r="R23" s="38"/>
      <c r="S23" s="38"/>
      <c r="T23" s="38"/>
      <c r="U23" s="38"/>
      <c r="V23" s="38"/>
      <c r="W23" s="38"/>
      <c r="X23" s="38"/>
      <c r="Y23" s="38"/>
      <c r="Z23" s="76"/>
      <c r="AA23" s="77">
        <f t="shared" si="0"/>
        <v>0</v>
      </c>
      <c r="AB23" s="14"/>
    </row>
    <row r="24" customHeight="1" spans="1:28">
      <c r="A24" s="42" t="s">
        <v>192</v>
      </c>
      <c r="B24" s="43"/>
      <c r="C24" s="44"/>
      <c r="D24" s="45"/>
      <c r="E24" s="46"/>
      <c r="F24" s="47">
        <f t="shared" ref="F24:Z24" si="2">SUM(F16:F23)</f>
        <v>64</v>
      </c>
      <c r="G24" s="48">
        <f t="shared" si="2"/>
        <v>0</v>
      </c>
      <c r="H24" s="48">
        <f t="shared" si="2"/>
        <v>0</v>
      </c>
      <c r="I24" s="48">
        <f t="shared" si="2"/>
        <v>0</v>
      </c>
      <c r="J24" s="48">
        <f t="shared" si="2"/>
        <v>64</v>
      </c>
      <c r="K24" s="48">
        <f t="shared" si="2"/>
        <v>0</v>
      </c>
      <c r="L24" s="48">
        <f t="shared" si="2"/>
        <v>16</v>
      </c>
      <c r="M24" s="48">
        <f t="shared" si="2"/>
        <v>0</v>
      </c>
      <c r="N24" s="48">
        <f t="shared" si="2"/>
        <v>35</v>
      </c>
      <c r="O24" s="48">
        <f t="shared" si="2"/>
        <v>0</v>
      </c>
      <c r="P24" s="48">
        <f t="shared" si="2"/>
        <v>0</v>
      </c>
      <c r="Q24" s="48">
        <f t="shared" si="2"/>
        <v>0</v>
      </c>
      <c r="R24" s="48">
        <f t="shared" si="2"/>
        <v>0</v>
      </c>
      <c r="S24" s="48">
        <f t="shared" si="2"/>
        <v>6</v>
      </c>
      <c r="T24" s="48">
        <f t="shared" si="2"/>
        <v>18</v>
      </c>
      <c r="U24" s="48">
        <f t="shared" si="2"/>
        <v>0</v>
      </c>
      <c r="V24" s="48">
        <f t="shared" si="2"/>
        <v>0</v>
      </c>
      <c r="W24" s="48">
        <f t="shared" si="2"/>
        <v>0</v>
      </c>
      <c r="X24" s="48">
        <f t="shared" si="2"/>
        <v>46</v>
      </c>
      <c r="Y24" s="48">
        <f t="shared" si="2"/>
        <v>0</v>
      </c>
      <c r="Z24" s="78">
        <f t="shared" si="2"/>
        <v>0</v>
      </c>
      <c r="AA24" s="79">
        <f t="shared" si="0"/>
        <v>249</v>
      </c>
      <c r="AB24" s="14"/>
    </row>
    <row r="25" customHeight="1" spans="1:28">
      <c r="A25" s="52" t="s">
        <v>167</v>
      </c>
      <c r="B25" s="53"/>
      <c r="C25" s="54"/>
      <c r="D25" s="54"/>
      <c r="E25" s="55"/>
      <c r="F25" s="56">
        <f t="shared" ref="F25:AA25" si="3">F15+F24</f>
        <v>144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216</v>
      </c>
      <c r="K25" s="57">
        <f t="shared" si="3"/>
        <v>0</v>
      </c>
      <c r="L25" s="57">
        <f t="shared" si="3"/>
        <v>24</v>
      </c>
      <c r="M25" s="57">
        <f t="shared" si="3"/>
        <v>0</v>
      </c>
      <c r="N25" s="57">
        <f t="shared" si="3"/>
        <v>54</v>
      </c>
      <c r="O25" s="57">
        <f t="shared" si="3"/>
        <v>0</v>
      </c>
      <c r="P25" s="57">
        <f t="shared" si="3"/>
        <v>6</v>
      </c>
      <c r="Q25" s="57">
        <f t="shared" si="3"/>
        <v>0</v>
      </c>
      <c r="R25" s="57">
        <f t="shared" si="3"/>
        <v>0</v>
      </c>
      <c r="S25" s="57">
        <f t="shared" si="3"/>
        <v>12</v>
      </c>
      <c r="T25" s="57">
        <f t="shared" si="3"/>
        <v>48</v>
      </c>
      <c r="U25" s="57">
        <f t="shared" si="3"/>
        <v>0</v>
      </c>
      <c r="V25" s="57">
        <f t="shared" si="3"/>
        <v>28</v>
      </c>
      <c r="W25" s="57">
        <f t="shared" si="3"/>
        <v>0</v>
      </c>
      <c r="X25" s="57">
        <f t="shared" si="3"/>
        <v>66</v>
      </c>
      <c r="Y25" s="57">
        <f t="shared" si="3"/>
        <v>0</v>
      </c>
      <c r="Z25" s="81">
        <f t="shared" si="3"/>
        <v>0</v>
      </c>
      <c r="AA25" s="79">
        <f t="shared" si="3"/>
        <v>598</v>
      </c>
      <c r="AB25" s="82">
        <f>'Зведене навантаження'!Y7</f>
        <v>0</v>
      </c>
    </row>
    <row r="26" ht="22.5" customHeight="1" spans="1:28">
      <c r="A26" s="14"/>
      <c r="B26" s="102" t="s">
        <v>168</v>
      </c>
      <c r="C26" s="102"/>
      <c r="D26" s="60"/>
      <c r="E26" s="61"/>
      <c r="F26" s="61"/>
      <c r="G26" s="61"/>
      <c r="H26" s="58" t="s">
        <v>168</v>
      </c>
      <c r="I26" s="59"/>
      <c r="J26" s="59"/>
      <c r="K26" s="59"/>
      <c r="L26" s="59"/>
      <c r="M26" s="59"/>
      <c r="N26" s="59"/>
      <c r="O26" s="59"/>
      <c r="P26" s="61"/>
      <c r="Q26" s="61"/>
      <c r="R26" s="61"/>
      <c r="S26" s="61"/>
      <c r="T26" s="63"/>
      <c r="U26" s="63"/>
      <c r="V26" s="14"/>
      <c r="W26" s="14"/>
      <c r="X26" s="14"/>
      <c r="Y26" s="14"/>
      <c r="Z26" s="14"/>
      <c r="AA26" s="68"/>
      <c r="AB26" s="14"/>
    </row>
    <row r="27" customHeight="1" spans="1:28">
      <c r="A27" s="14"/>
      <c r="B27" s="62" t="s">
        <v>169</v>
      </c>
      <c r="D27" s="61"/>
      <c r="E27" s="61"/>
      <c r="F27" s="63"/>
      <c r="G27" s="61"/>
      <c r="H27" s="62" t="s">
        <v>170</v>
      </c>
      <c r="P27" s="61"/>
      <c r="Q27" s="61"/>
      <c r="R27" s="61"/>
      <c r="S27" s="14"/>
      <c r="T27" s="61" t="s">
        <v>193</v>
      </c>
      <c r="U27" s="63"/>
      <c r="V27" s="14"/>
      <c r="W27" s="14"/>
      <c r="X27" s="14"/>
      <c r="Y27" s="14"/>
      <c r="Z27" s="14"/>
      <c r="AA27" s="68"/>
      <c r="AB27" s="14"/>
    </row>
    <row r="28" ht="12.75" customHeight="1" spans="1:28">
      <c r="A28" s="14"/>
      <c r="B28" s="62" t="s">
        <v>171</v>
      </c>
      <c r="D28" s="61"/>
      <c r="E28" s="61"/>
      <c r="F28" s="63"/>
      <c r="G28" s="63"/>
      <c r="H28" s="62" t="s">
        <v>172</v>
      </c>
      <c r="P28" s="63"/>
      <c r="Q28" s="63"/>
      <c r="R28" s="63"/>
      <c r="S28" s="63"/>
      <c r="T28" s="63"/>
      <c r="U28" s="63"/>
      <c r="V28" s="14"/>
      <c r="W28" s="14"/>
      <c r="X28" s="14"/>
      <c r="Y28" s="14"/>
      <c r="Z28" s="14"/>
      <c r="AA28" s="14"/>
      <c r="AB28" s="14"/>
    </row>
    <row r="29" ht="12.75" customHeight="1" spans="1:28">
      <c r="A29" s="14"/>
      <c r="B29" s="62" t="s">
        <v>173</v>
      </c>
      <c r="D29" s="14"/>
      <c r="E29" s="14"/>
      <c r="F29" s="14"/>
      <c r="G29" s="14"/>
      <c r="H29" s="62" t="s">
        <v>174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</sheetData>
  <mergeCells count="35">
    <mergeCell ref="A1:AA1"/>
    <mergeCell ref="A2:AA2"/>
    <mergeCell ref="T3:W3"/>
    <mergeCell ref="F5:G5"/>
    <mergeCell ref="H5:I5"/>
    <mergeCell ref="J5:K5"/>
    <mergeCell ref="L5:M5"/>
    <mergeCell ref="N5:O5"/>
    <mergeCell ref="P5:Q5"/>
    <mergeCell ref="A15:B15"/>
    <mergeCell ref="A24:B24"/>
    <mergeCell ref="A25:B25"/>
    <mergeCell ref="B26:C26"/>
    <mergeCell ref="H26:O26"/>
    <mergeCell ref="B27:C27"/>
    <mergeCell ref="H27:O27"/>
    <mergeCell ref="B28:C28"/>
    <mergeCell ref="H28:O28"/>
    <mergeCell ref="B29:C29"/>
    <mergeCell ref="H29:O29"/>
    <mergeCell ref="A5:A6"/>
    <mergeCell ref="B5:B6"/>
    <mergeCell ref="C5:C6"/>
    <mergeCell ref="D5:D6"/>
    <mergeCell ref="E5:E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</mergeCells>
  <hyperlinks>
    <hyperlink ref="A2:AA2" location="'Зведене навантаження'!A1" display="ПЛАН ПЕДАГОГІЧНОГО НАВАНТАЖЕННЯ"/>
  </hyperlinks>
  <pageMargins left="0.41" right="0.29" top="0.62" bottom="0.6" header="0" footer="0"/>
  <pageSetup paperSize="9" orientation="landscape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workbookViewId="0">
      <selection activeCell="M4" sqref="M4"/>
    </sheetView>
  </sheetViews>
  <sheetFormatPr defaultColWidth="14.4571428571429" defaultRowHeight="15" customHeight="1"/>
  <cols>
    <col min="1" max="1" width="3.26666666666667" customWidth="1"/>
    <col min="2" max="2" width="26.1809523809524" customWidth="1"/>
    <col min="3" max="3" width="6.72380952380952" customWidth="1"/>
    <col min="4" max="26" width="4.26666666666667" customWidth="1"/>
    <col min="27" max="27" width="5" customWidth="1"/>
    <col min="28" max="28" width="7.26666666666667" customWidth="1"/>
    <col min="29" max="29" width="9.18095238095238" customWidth="1"/>
  </cols>
  <sheetData>
    <row r="1" ht="12.75" customHeight="1" spans="1:29">
      <c r="A1" s="11" t="s">
        <v>117</v>
      </c>
      <c r="AB1" s="14"/>
      <c r="AC1" s="14"/>
    </row>
    <row r="2" ht="22.5" customHeight="1" spans="1:29">
      <c r="A2" s="12" t="s">
        <v>118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</row>
    <row r="3" ht="15.75" customHeight="1" spans="1:29">
      <c r="A3" s="14"/>
      <c r="B3" s="15" t="s">
        <v>194</v>
      </c>
      <c r="C3" s="16" t="s">
        <v>195</v>
      </c>
      <c r="D3" s="17"/>
      <c r="E3" s="17"/>
      <c r="F3" s="17"/>
      <c r="G3" s="17"/>
      <c r="H3" s="17"/>
      <c r="I3" s="17"/>
      <c r="J3" s="64"/>
      <c r="K3" s="17"/>
      <c r="L3" s="17"/>
      <c r="M3" s="65" t="s">
        <v>196</v>
      </c>
      <c r="N3" s="65"/>
      <c r="O3" s="14"/>
      <c r="P3" s="14"/>
      <c r="Q3" s="14"/>
      <c r="R3" s="14"/>
      <c r="S3" s="14"/>
      <c r="T3" s="66" t="s">
        <v>178</v>
      </c>
      <c r="U3" s="67"/>
      <c r="V3" s="67"/>
      <c r="W3" s="67"/>
      <c r="X3" s="14"/>
      <c r="Y3" s="14"/>
      <c r="Z3" s="14"/>
      <c r="AA3" s="68"/>
      <c r="AB3" s="14"/>
      <c r="AC3" s="14"/>
    </row>
    <row r="4" ht="9" customHeight="1" spans="1:2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69"/>
      <c r="AB4" s="14"/>
      <c r="AC4" s="14"/>
    </row>
    <row r="5" customHeight="1" spans="1:29">
      <c r="A5" s="19" t="s">
        <v>120</v>
      </c>
      <c r="B5" s="20" t="s">
        <v>179</v>
      </c>
      <c r="C5" s="21" t="s">
        <v>180</v>
      </c>
      <c r="D5" s="21" t="s">
        <v>181</v>
      </c>
      <c r="E5" s="22" t="s">
        <v>182</v>
      </c>
      <c r="F5" s="23" t="s">
        <v>123</v>
      </c>
      <c r="G5" s="24"/>
      <c r="H5" s="25" t="s">
        <v>124</v>
      </c>
      <c r="I5" s="24"/>
      <c r="J5" s="25" t="s">
        <v>125</v>
      </c>
      <c r="K5" s="24"/>
      <c r="L5" s="25" t="s">
        <v>126</v>
      </c>
      <c r="M5" s="24"/>
      <c r="N5" s="25" t="s">
        <v>127</v>
      </c>
      <c r="O5" s="24"/>
      <c r="P5" s="25" t="s">
        <v>128</v>
      </c>
      <c r="Q5" s="24"/>
      <c r="R5" s="21" t="s">
        <v>183</v>
      </c>
      <c r="S5" s="21" t="s">
        <v>129</v>
      </c>
      <c r="T5" s="21" t="s">
        <v>130</v>
      </c>
      <c r="U5" s="21" t="s">
        <v>131</v>
      </c>
      <c r="V5" s="21" t="s">
        <v>132</v>
      </c>
      <c r="W5" s="21" t="s">
        <v>133</v>
      </c>
      <c r="X5" s="21" t="s">
        <v>134</v>
      </c>
      <c r="Y5" s="21" t="s">
        <v>135</v>
      </c>
      <c r="Z5" s="70" t="s">
        <v>136</v>
      </c>
      <c r="AA5" s="71" t="s">
        <v>137</v>
      </c>
      <c r="AB5" s="14"/>
      <c r="AC5" s="14"/>
    </row>
    <row r="6" ht="86.25" customHeight="1" spans="1:29">
      <c r="A6" s="26"/>
      <c r="B6" s="26"/>
      <c r="C6" s="26"/>
      <c r="D6" s="26"/>
      <c r="E6" s="27"/>
      <c r="F6" s="28" t="s">
        <v>138</v>
      </c>
      <c r="G6" s="29" t="s">
        <v>139</v>
      </c>
      <c r="H6" s="29" t="s">
        <v>138</v>
      </c>
      <c r="I6" s="29" t="s">
        <v>139</v>
      </c>
      <c r="J6" s="29" t="s">
        <v>138</v>
      </c>
      <c r="K6" s="29" t="s">
        <v>139</v>
      </c>
      <c r="L6" s="29" t="s">
        <v>138</v>
      </c>
      <c r="M6" s="29" t="s">
        <v>139</v>
      </c>
      <c r="N6" s="29" t="s">
        <v>138</v>
      </c>
      <c r="O6" s="29" t="s">
        <v>139</v>
      </c>
      <c r="P6" s="29" t="s">
        <v>138</v>
      </c>
      <c r="Q6" s="29" t="s">
        <v>139</v>
      </c>
      <c r="R6" s="26"/>
      <c r="S6" s="26"/>
      <c r="T6" s="26"/>
      <c r="U6" s="26"/>
      <c r="V6" s="26"/>
      <c r="W6" s="26"/>
      <c r="X6" s="26"/>
      <c r="Y6" s="26"/>
      <c r="Z6" s="72"/>
      <c r="AA6" s="43"/>
      <c r="AB6" s="14"/>
      <c r="AC6" s="14"/>
    </row>
    <row r="7" customHeight="1" spans="1:29">
      <c r="A7" s="30">
        <v>1</v>
      </c>
      <c r="B7" s="31" t="s">
        <v>197</v>
      </c>
      <c r="C7" s="30" t="s">
        <v>42</v>
      </c>
      <c r="D7" s="30">
        <v>2</v>
      </c>
      <c r="E7" s="75">
        <v>71</v>
      </c>
      <c r="F7" s="36">
        <v>32</v>
      </c>
      <c r="G7" s="34"/>
      <c r="H7" s="34"/>
      <c r="I7" s="34"/>
      <c r="J7" s="34"/>
      <c r="K7" s="34"/>
      <c r="L7" s="34">
        <v>6</v>
      </c>
      <c r="M7" s="34"/>
      <c r="N7" s="34">
        <v>14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73"/>
      <c r="AA7" s="74">
        <f t="shared" ref="AA7:AA24" si="0">SUM(F7:Z7)</f>
        <v>52</v>
      </c>
      <c r="AB7" s="14"/>
      <c r="AC7" s="14"/>
    </row>
    <row r="8" customHeight="1" spans="1:29">
      <c r="A8" s="30">
        <v>2</v>
      </c>
      <c r="B8" s="37" t="s">
        <v>198</v>
      </c>
      <c r="C8" s="34" t="s">
        <v>40</v>
      </c>
      <c r="D8" s="34">
        <v>5</v>
      </c>
      <c r="E8" s="35">
        <v>46</v>
      </c>
      <c r="F8" s="36">
        <v>32</v>
      </c>
      <c r="G8" s="34"/>
      <c r="H8" s="34"/>
      <c r="I8" s="34"/>
      <c r="J8" s="34">
        <v>96</v>
      </c>
      <c r="K8" s="34"/>
      <c r="L8" s="34">
        <v>6</v>
      </c>
      <c r="M8" s="34"/>
      <c r="N8" s="34">
        <v>9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0"/>
      <c r="Z8" s="73"/>
      <c r="AA8" s="74">
        <f t="shared" si="0"/>
        <v>143</v>
      </c>
      <c r="AB8" s="14"/>
      <c r="AC8" s="14"/>
    </row>
    <row r="9" customHeight="1" spans="1:29">
      <c r="A9" s="30">
        <v>3</v>
      </c>
      <c r="B9" s="31" t="s">
        <v>199</v>
      </c>
      <c r="C9" s="30" t="s">
        <v>40</v>
      </c>
      <c r="D9" s="30">
        <v>6</v>
      </c>
      <c r="E9" s="32">
        <v>15</v>
      </c>
      <c r="F9" s="33">
        <v>16</v>
      </c>
      <c r="G9" s="30"/>
      <c r="H9" s="30"/>
      <c r="I9" s="30"/>
      <c r="J9" s="30"/>
      <c r="K9" s="30"/>
      <c r="L9" s="30"/>
      <c r="M9" s="30"/>
      <c r="N9" s="30"/>
      <c r="O9" s="30"/>
      <c r="P9" s="30">
        <v>2</v>
      </c>
      <c r="Q9" s="34"/>
      <c r="R9" s="34"/>
      <c r="S9" s="34"/>
      <c r="T9" s="34"/>
      <c r="U9" s="34"/>
      <c r="V9" s="34"/>
      <c r="W9" s="34"/>
      <c r="X9" s="34"/>
      <c r="Y9" s="30"/>
      <c r="Z9" s="73"/>
      <c r="AA9" s="74">
        <f t="shared" si="0"/>
        <v>18</v>
      </c>
      <c r="AB9" s="14"/>
      <c r="AC9" s="14"/>
    </row>
    <row r="10" customHeight="1" spans="1:29">
      <c r="A10" s="30">
        <v>4</v>
      </c>
      <c r="B10" s="37" t="s">
        <v>200</v>
      </c>
      <c r="C10" s="34" t="s">
        <v>32</v>
      </c>
      <c r="D10" s="30">
        <v>6</v>
      </c>
      <c r="E10" s="35">
        <v>15</v>
      </c>
      <c r="F10" s="36"/>
      <c r="G10" s="34"/>
      <c r="H10" s="34">
        <v>32</v>
      </c>
      <c r="I10" s="34"/>
      <c r="J10" s="34"/>
      <c r="K10" s="34"/>
      <c r="L10" s="34"/>
      <c r="M10" s="34"/>
      <c r="N10" s="34"/>
      <c r="O10" s="34"/>
      <c r="P10" s="34">
        <v>2</v>
      </c>
      <c r="Q10" s="30"/>
      <c r="R10" s="34"/>
      <c r="S10" s="34"/>
      <c r="T10" s="34"/>
      <c r="U10" s="34"/>
      <c r="V10" s="34"/>
      <c r="W10" s="34"/>
      <c r="X10" s="34"/>
      <c r="Y10" s="30"/>
      <c r="Z10" s="73"/>
      <c r="AA10" s="74">
        <f t="shared" si="0"/>
        <v>34</v>
      </c>
      <c r="AB10" s="14"/>
      <c r="AC10" s="14"/>
    </row>
    <row r="11" customHeight="1" spans="1:29">
      <c r="A11" s="30">
        <v>5</v>
      </c>
      <c r="B11" s="31" t="s">
        <v>187</v>
      </c>
      <c r="C11" s="30" t="s">
        <v>40</v>
      </c>
      <c r="D11" s="218" t="s">
        <v>188</v>
      </c>
      <c r="E11" s="35"/>
      <c r="F11" s="36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>
        <v>6</v>
      </c>
      <c r="T11" s="34">
        <v>30</v>
      </c>
      <c r="U11" s="34"/>
      <c r="V11" s="34"/>
      <c r="W11" s="34"/>
      <c r="X11" s="34"/>
      <c r="Y11" s="34"/>
      <c r="Z11" s="75"/>
      <c r="AA11" s="74">
        <f t="shared" si="0"/>
        <v>36</v>
      </c>
      <c r="AB11" s="14"/>
      <c r="AC11" s="14"/>
    </row>
    <row r="12" customHeight="1" spans="1:29">
      <c r="A12" s="34">
        <v>6</v>
      </c>
      <c r="B12" s="37" t="s">
        <v>189</v>
      </c>
      <c r="C12" s="34" t="s">
        <v>190</v>
      </c>
      <c r="D12" s="34">
        <v>6</v>
      </c>
      <c r="E12" s="35"/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>
        <v>20</v>
      </c>
      <c r="Y12" s="34"/>
      <c r="Z12" s="75"/>
      <c r="AA12" s="74">
        <f t="shared" si="0"/>
        <v>20</v>
      </c>
      <c r="AB12" s="14"/>
      <c r="AC12" s="14"/>
    </row>
    <row r="13" customHeight="1" spans="1:29">
      <c r="A13" s="34">
        <v>7</v>
      </c>
      <c r="B13" s="37"/>
      <c r="C13" s="34"/>
      <c r="D13" s="34"/>
      <c r="E13" s="35"/>
      <c r="F13" s="3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75"/>
      <c r="AA13" s="74">
        <f t="shared" si="0"/>
        <v>0</v>
      </c>
      <c r="AB13" s="14"/>
      <c r="AC13" s="14"/>
    </row>
    <row r="14" customHeight="1" spans="1:29">
      <c r="A14" s="38">
        <v>8</v>
      </c>
      <c r="B14" s="84"/>
      <c r="C14" s="85"/>
      <c r="D14" s="85"/>
      <c r="E14" s="86"/>
      <c r="F14" s="87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38"/>
      <c r="Z14" s="76"/>
      <c r="AA14" s="77">
        <f t="shared" si="0"/>
        <v>0</v>
      </c>
      <c r="AB14" s="14"/>
      <c r="AC14" s="14"/>
    </row>
    <row r="15" customHeight="1" spans="1:29">
      <c r="A15" s="42" t="s">
        <v>191</v>
      </c>
      <c r="B15" s="43"/>
      <c r="C15" s="44"/>
      <c r="D15" s="45"/>
      <c r="E15" s="46"/>
      <c r="F15" s="47">
        <f t="shared" ref="F15:Z15" si="1">SUM(F7:F14)</f>
        <v>80</v>
      </c>
      <c r="G15" s="48">
        <f t="shared" si="1"/>
        <v>0</v>
      </c>
      <c r="H15" s="48">
        <f t="shared" si="1"/>
        <v>32</v>
      </c>
      <c r="I15" s="48">
        <f t="shared" si="1"/>
        <v>0</v>
      </c>
      <c r="J15" s="48">
        <f t="shared" si="1"/>
        <v>96</v>
      </c>
      <c r="K15" s="48">
        <f t="shared" si="1"/>
        <v>0</v>
      </c>
      <c r="L15" s="48">
        <f t="shared" si="1"/>
        <v>12</v>
      </c>
      <c r="M15" s="48">
        <f t="shared" si="1"/>
        <v>0</v>
      </c>
      <c r="N15" s="48">
        <f t="shared" si="1"/>
        <v>23</v>
      </c>
      <c r="O15" s="48">
        <f t="shared" si="1"/>
        <v>0</v>
      </c>
      <c r="P15" s="48">
        <f t="shared" si="1"/>
        <v>4</v>
      </c>
      <c r="Q15" s="48">
        <f t="shared" si="1"/>
        <v>0</v>
      </c>
      <c r="R15" s="48">
        <f t="shared" si="1"/>
        <v>0</v>
      </c>
      <c r="S15" s="48">
        <f t="shared" si="1"/>
        <v>6</v>
      </c>
      <c r="T15" s="48">
        <f t="shared" si="1"/>
        <v>30</v>
      </c>
      <c r="U15" s="48">
        <f t="shared" si="1"/>
        <v>0</v>
      </c>
      <c r="V15" s="48">
        <f t="shared" si="1"/>
        <v>0</v>
      </c>
      <c r="W15" s="48">
        <f t="shared" si="1"/>
        <v>0</v>
      </c>
      <c r="X15" s="48">
        <f t="shared" si="1"/>
        <v>20</v>
      </c>
      <c r="Y15" s="48">
        <f t="shared" si="1"/>
        <v>0</v>
      </c>
      <c r="Z15" s="78">
        <f t="shared" si="1"/>
        <v>0</v>
      </c>
      <c r="AA15" s="79">
        <f t="shared" si="0"/>
        <v>303</v>
      </c>
      <c r="AB15" s="14"/>
      <c r="AC15" s="14"/>
    </row>
    <row r="16" customHeight="1" spans="1:29">
      <c r="A16" s="30">
        <v>1</v>
      </c>
      <c r="B16" s="37" t="s">
        <v>197</v>
      </c>
      <c r="C16" s="34" t="s">
        <v>40</v>
      </c>
      <c r="D16" s="34">
        <v>1</v>
      </c>
      <c r="E16" s="35">
        <v>24</v>
      </c>
      <c r="F16" s="33"/>
      <c r="G16" s="30"/>
      <c r="H16" s="30"/>
      <c r="I16" s="30"/>
      <c r="J16" s="30">
        <v>32</v>
      </c>
      <c r="K16" s="34"/>
      <c r="L16" s="34"/>
      <c r="M16" s="34"/>
      <c r="N16" s="34"/>
      <c r="O16" s="34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73"/>
      <c r="AA16" s="74">
        <f t="shared" si="0"/>
        <v>32</v>
      </c>
      <c r="AB16" s="14"/>
      <c r="AC16" s="14"/>
    </row>
    <row r="17" customHeight="1" spans="1:29">
      <c r="A17" s="30">
        <v>2</v>
      </c>
      <c r="B17" s="37" t="s">
        <v>201</v>
      </c>
      <c r="C17" s="34" t="s">
        <v>40</v>
      </c>
      <c r="D17" s="34">
        <v>2</v>
      </c>
      <c r="E17" s="35">
        <v>70</v>
      </c>
      <c r="F17" s="33">
        <v>32</v>
      </c>
      <c r="G17" s="30"/>
      <c r="H17" s="30"/>
      <c r="I17" s="30"/>
      <c r="J17" s="30"/>
      <c r="K17" s="34"/>
      <c r="L17" s="34">
        <v>6</v>
      </c>
      <c r="M17" s="34"/>
      <c r="N17" s="34">
        <v>14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73"/>
      <c r="AA17" s="74">
        <f t="shared" si="0"/>
        <v>52</v>
      </c>
      <c r="AB17" s="14"/>
      <c r="AC17" s="14"/>
    </row>
    <row r="18" customHeight="1" spans="1:29">
      <c r="A18" s="30">
        <v>3</v>
      </c>
      <c r="B18" s="37" t="s">
        <v>201</v>
      </c>
      <c r="C18" s="34" t="s">
        <v>190</v>
      </c>
      <c r="D18" s="34">
        <v>2</v>
      </c>
      <c r="E18" s="35">
        <v>87</v>
      </c>
      <c r="F18" s="36">
        <v>32</v>
      </c>
      <c r="G18" s="34"/>
      <c r="H18" s="34"/>
      <c r="I18" s="34"/>
      <c r="J18" s="34"/>
      <c r="K18" s="34"/>
      <c r="L18" s="34">
        <v>6</v>
      </c>
      <c r="M18" s="34"/>
      <c r="N18" s="34">
        <v>14</v>
      </c>
      <c r="O18" s="30"/>
      <c r="P18" s="30">
        <v>2</v>
      </c>
      <c r="Q18" s="30"/>
      <c r="R18" s="30"/>
      <c r="S18" s="30"/>
      <c r="T18" s="30"/>
      <c r="U18" s="30"/>
      <c r="V18" s="30"/>
      <c r="W18" s="30"/>
      <c r="X18" s="30"/>
      <c r="Y18" s="30"/>
      <c r="Z18" s="73"/>
      <c r="AA18" s="74">
        <f t="shared" si="0"/>
        <v>54</v>
      </c>
      <c r="AB18" s="14"/>
      <c r="AC18" s="14"/>
    </row>
    <row r="19" customHeight="1" spans="1:29">
      <c r="A19" s="34">
        <v>4</v>
      </c>
      <c r="B19" s="37" t="s">
        <v>198</v>
      </c>
      <c r="C19" s="34" t="s">
        <v>32</v>
      </c>
      <c r="D19" s="30">
        <v>5</v>
      </c>
      <c r="E19" s="32">
        <v>15</v>
      </c>
      <c r="F19" s="33">
        <v>32</v>
      </c>
      <c r="G19" s="30"/>
      <c r="H19" s="30"/>
      <c r="I19" s="30"/>
      <c r="J19" s="30">
        <v>32</v>
      </c>
      <c r="K19" s="30"/>
      <c r="L19" s="30"/>
      <c r="M19" s="30"/>
      <c r="N19" s="30"/>
      <c r="O19" s="30"/>
      <c r="P19" s="30">
        <v>2</v>
      </c>
      <c r="Q19" s="30"/>
      <c r="R19" s="34"/>
      <c r="S19" s="34"/>
      <c r="T19" s="34"/>
      <c r="U19" s="34"/>
      <c r="V19" s="34"/>
      <c r="W19" s="34"/>
      <c r="X19" s="34"/>
      <c r="Y19" s="30"/>
      <c r="Z19" s="75"/>
      <c r="AA19" s="74">
        <f t="shared" si="0"/>
        <v>66</v>
      </c>
      <c r="AB19" s="14"/>
      <c r="AC19" s="14"/>
    </row>
    <row r="20" customHeight="1" spans="1:29">
      <c r="A20" s="34">
        <v>5</v>
      </c>
      <c r="B20" s="31" t="s">
        <v>187</v>
      </c>
      <c r="C20" s="30" t="s">
        <v>40</v>
      </c>
      <c r="D20" s="30">
        <v>3.4</v>
      </c>
      <c r="E20" s="32"/>
      <c r="F20" s="3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4"/>
      <c r="S20" s="34">
        <v>6</v>
      </c>
      <c r="T20" s="34">
        <v>18</v>
      </c>
      <c r="U20" s="34"/>
      <c r="V20" s="34"/>
      <c r="W20" s="34">
        <v>15</v>
      </c>
      <c r="X20" s="34"/>
      <c r="Y20" s="34"/>
      <c r="Z20" s="75"/>
      <c r="AA20" s="74">
        <f t="shared" si="0"/>
        <v>39</v>
      </c>
      <c r="AB20" s="14"/>
      <c r="AC20" s="14"/>
    </row>
    <row r="21" customHeight="1" spans="1:29">
      <c r="A21" s="34">
        <v>6</v>
      </c>
      <c r="B21" s="37" t="s">
        <v>189</v>
      </c>
      <c r="C21" s="34" t="s">
        <v>190</v>
      </c>
      <c r="D21" s="34">
        <v>4</v>
      </c>
      <c r="E21" s="35"/>
      <c r="F21" s="36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>
        <v>47</v>
      </c>
      <c r="Y21" s="34"/>
      <c r="Z21" s="75"/>
      <c r="AA21" s="74">
        <f t="shared" si="0"/>
        <v>47</v>
      </c>
      <c r="AB21" s="14"/>
      <c r="AC21" s="14"/>
    </row>
    <row r="22" customHeight="1" spans="1:29">
      <c r="A22" s="34">
        <v>7</v>
      </c>
      <c r="B22" s="37"/>
      <c r="C22" s="34"/>
      <c r="D22" s="34"/>
      <c r="E22" s="35"/>
      <c r="F22" s="36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75"/>
      <c r="AA22" s="74">
        <f t="shared" si="0"/>
        <v>0</v>
      </c>
      <c r="AB22" s="14"/>
      <c r="AC22" s="14"/>
    </row>
    <row r="23" customHeight="1" spans="1:29">
      <c r="A23" s="38">
        <v>8</v>
      </c>
      <c r="B23" s="39"/>
      <c r="C23" s="38"/>
      <c r="D23" s="38"/>
      <c r="E23" s="40"/>
      <c r="F23" s="41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76"/>
      <c r="AA23" s="77">
        <f t="shared" si="0"/>
        <v>0</v>
      </c>
      <c r="AB23" s="14"/>
      <c r="AC23" s="14"/>
    </row>
    <row r="24" customHeight="1" spans="1:29">
      <c r="A24" s="42" t="s">
        <v>192</v>
      </c>
      <c r="B24" s="43"/>
      <c r="C24" s="44"/>
      <c r="D24" s="45"/>
      <c r="E24" s="46"/>
      <c r="F24" s="47">
        <f t="shared" ref="F24:Z24" si="2">SUM(F16:F23)</f>
        <v>96</v>
      </c>
      <c r="G24" s="48">
        <f t="shared" si="2"/>
        <v>0</v>
      </c>
      <c r="H24" s="48">
        <f t="shared" si="2"/>
        <v>0</v>
      </c>
      <c r="I24" s="48">
        <f t="shared" si="2"/>
        <v>0</v>
      </c>
      <c r="J24" s="48">
        <f t="shared" si="2"/>
        <v>64</v>
      </c>
      <c r="K24" s="48">
        <f t="shared" si="2"/>
        <v>0</v>
      </c>
      <c r="L24" s="48">
        <f t="shared" si="2"/>
        <v>12</v>
      </c>
      <c r="M24" s="48">
        <f t="shared" si="2"/>
        <v>0</v>
      </c>
      <c r="N24" s="48">
        <f t="shared" si="2"/>
        <v>28</v>
      </c>
      <c r="O24" s="48">
        <f t="shared" si="2"/>
        <v>0</v>
      </c>
      <c r="P24" s="48">
        <f t="shared" si="2"/>
        <v>4</v>
      </c>
      <c r="Q24" s="48">
        <f t="shared" si="2"/>
        <v>0</v>
      </c>
      <c r="R24" s="48">
        <f t="shared" si="2"/>
        <v>0</v>
      </c>
      <c r="S24" s="48">
        <f t="shared" si="2"/>
        <v>6</v>
      </c>
      <c r="T24" s="48">
        <f t="shared" si="2"/>
        <v>18</v>
      </c>
      <c r="U24" s="48">
        <f t="shared" si="2"/>
        <v>0</v>
      </c>
      <c r="V24" s="48">
        <f t="shared" si="2"/>
        <v>0</v>
      </c>
      <c r="W24" s="48">
        <f t="shared" si="2"/>
        <v>15</v>
      </c>
      <c r="X24" s="48">
        <f t="shared" si="2"/>
        <v>47</v>
      </c>
      <c r="Y24" s="48">
        <f t="shared" si="2"/>
        <v>0</v>
      </c>
      <c r="Z24" s="78">
        <f t="shared" si="2"/>
        <v>0</v>
      </c>
      <c r="AA24" s="79">
        <f t="shared" si="0"/>
        <v>290</v>
      </c>
      <c r="AB24" s="14"/>
      <c r="AC24" s="14"/>
    </row>
    <row r="25" customHeight="1" spans="1:29">
      <c r="A25" s="52" t="s">
        <v>167</v>
      </c>
      <c r="B25" s="53"/>
      <c r="C25" s="54"/>
      <c r="D25" s="54"/>
      <c r="E25" s="55"/>
      <c r="F25" s="56">
        <f t="shared" ref="F25:AA25" si="3">F15+F24</f>
        <v>176</v>
      </c>
      <c r="G25" s="57">
        <f t="shared" si="3"/>
        <v>0</v>
      </c>
      <c r="H25" s="57">
        <f t="shared" si="3"/>
        <v>32</v>
      </c>
      <c r="I25" s="57">
        <f t="shared" si="3"/>
        <v>0</v>
      </c>
      <c r="J25" s="57">
        <f t="shared" si="3"/>
        <v>160</v>
      </c>
      <c r="K25" s="57">
        <f t="shared" si="3"/>
        <v>0</v>
      </c>
      <c r="L25" s="57">
        <f t="shared" si="3"/>
        <v>24</v>
      </c>
      <c r="M25" s="57">
        <f t="shared" si="3"/>
        <v>0</v>
      </c>
      <c r="N25" s="57">
        <f t="shared" si="3"/>
        <v>51</v>
      </c>
      <c r="O25" s="57">
        <f t="shared" si="3"/>
        <v>0</v>
      </c>
      <c r="P25" s="57">
        <f t="shared" si="3"/>
        <v>8</v>
      </c>
      <c r="Q25" s="57">
        <f t="shared" si="3"/>
        <v>0</v>
      </c>
      <c r="R25" s="57">
        <f t="shared" si="3"/>
        <v>0</v>
      </c>
      <c r="S25" s="57">
        <f t="shared" si="3"/>
        <v>12</v>
      </c>
      <c r="T25" s="57">
        <f t="shared" si="3"/>
        <v>48</v>
      </c>
      <c r="U25" s="57">
        <f t="shared" si="3"/>
        <v>0</v>
      </c>
      <c r="V25" s="57">
        <f t="shared" si="3"/>
        <v>0</v>
      </c>
      <c r="W25" s="57">
        <f t="shared" si="3"/>
        <v>15</v>
      </c>
      <c r="X25" s="57">
        <f t="shared" si="3"/>
        <v>67</v>
      </c>
      <c r="Y25" s="57">
        <f t="shared" si="3"/>
        <v>0</v>
      </c>
      <c r="Z25" s="81">
        <f t="shared" si="3"/>
        <v>0</v>
      </c>
      <c r="AA25" s="79">
        <f t="shared" si="3"/>
        <v>593</v>
      </c>
      <c r="AB25" s="82">
        <f>'Зведене навантаження'!Y8</f>
        <v>0</v>
      </c>
      <c r="AC25" s="14"/>
    </row>
    <row r="26" ht="22.5" customHeight="1" spans="1:29">
      <c r="A26" s="14"/>
      <c r="B26" s="62" t="s">
        <v>168</v>
      </c>
      <c r="C26" s="88"/>
      <c r="D26" s="60"/>
      <c r="E26" s="61"/>
      <c r="F26" s="61"/>
      <c r="G26" s="61"/>
      <c r="H26" s="62" t="s">
        <v>168</v>
      </c>
      <c r="I26" s="88"/>
      <c r="J26" s="88"/>
      <c r="K26" s="88"/>
      <c r="L26" s="88"/>
      <c r="M26" s="88"/>
      <c r="N26" s="88"/>
      <c r="O26" s="88"/>
      <c r="P26" s="61"/>
      <c r="Q26" s="61"/>
      <c r="R26" s="61"/>
      <c r="S26" s="61"/>
      <c r="T26" s="63"/>
      <c r="U26" s="63"/>
      <c r="V26" s="14"/>
      <c r="W26" s="14"/>
      <c r="X26" s="14"/>
      <c r="Y26" s="14"/>
      <c r="Z26" s="14"/>
      <c r="AA26" s="68"/>
      <c r="AB26" s="14"/>
      <c r="AC26" s="14"/>
    </row>
    <row r="27" customHeight="1" spans="1:29">
      <c r="A27" s="14"/>
      <c r="B27" s="62" t="s">
        <v>169</v>
      </c>
      <c r="D27" s="61"/>
      <c r="E27" s="61"/>
      <c r="F27" s="63"/>
      <c r="G27" s="61"/>
      <c r="H27" s="62" t="s">
        <v>170</v>
      </c>
      <c r="P27" s="61"/>
      <c r="Q27" s="61"/>
      <c r="R27" s="61"/>
      <c r="S27" s="14"/>
      <c r="T27" s="61" t="s">
        <v>193</v>
      </c>
      <c r="U27" s="63"/>
      <c r="V27" s="14"/>
      <c r="W27" s="14"/>
      <c r="X27" s="14"/>
      <c r="Y27" s="14"/>
      <c r="Z27" s="14"/>
      <c r="AA27" s="68"/>
      <c r="AB27" s="14"/>
      <c r="AC27" s="14"/>
    </row>
    <row r="28" ht="12.75" customHeight="1" spans="1:29">
      <c r="A28" s="14"/>
      <c r="B28" s="62" t="s">
        <v>171</v>
      </c>
      <c r="D28" s="61"/>
      <c r="E28" s="61"/>
      <c r="F28" s="63"/>
      <c r="G28" s="63"/>
      <c r="H28" s="62" t="s">
        <v>172</v>
      </c>
      <c r="P28" s="63"/>
      <c r="Q28" s="63"/>
      <c r="R28" s="63"/>
      <c r="S28" s="63"/>
      <c r="T28" s="63"/>
      <c r="U28" s="63"/>
      <c r="V28" s="14"/>
      <c r="W28" s="14"/>
      <c r="X28" s="14"/>
      <c r="Y28" s="14"/>
      <c r="Z28" s="14"/>
      <c r="AA28" s="14"/>
      <c r="AB28" s="14"/>
      <c r="AC28" s="14"/>
    </row>
    <row r="29" ht="12.75" customHeight="1" spans="1:29">
      <c r="A29" s="14"/>
      <c r="B29" s="62" t="s">
        <v>173</v>
      </c>
      <c r="D29" s="14"/>
      <c r="E29" s="14"/>
      <c r="F29" s="14"/>
      <c r="G29" s="14"/>
      <c r="H29" s="62" t="s">
        <v>174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</sheetData>
  <mergeCells count="35">
    <mergeCell ref="A1:AA1"/>
    <mergeCell ref="A2:AA2"/>
    <mergeCell ref="T3:W3"/>
    <mergeCell ref="F5:G5"/>
    <mergeCell ref="H5:I5"/>
    <mergeCell ref="J5:K5"/>
    <mergeCell ref="L5:M5"/>
    <mergeCell ref="N5:O5"/>
    <mergeCell ref="P5:Q5"/>
    <mergeCell ref="A15:B15"/>
    <mergeCell ref="A24:B24"/>
    <mergeCell ref="A25:B25"/>
    <mergeCell ref="B26:C26"/>
    <mergeCell ref="H26:O26"/>
    <mergeCell ref="B27:C27"/>
    <mergeCell ref="H27:O27"/>
    <mergeCell ref="B28:C28"/>
    <mergeCell ref="H28:O28"/>
    <mergeCell ref="B29:C29"/>
    <mergeCell ref="H29:O29"/>
    <mergeCell ref="A5:A6"/>
    <mergeCell ref="B5:B6"/>
    <mergeCell ref="C5:C6"/>
    <mergeCell ref="D5:D6"/>
    <mergeCell ref="E5:E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</mergeCells>
  <hyperlinks>
    <hyperlink ref="A2:AA2" location="'Зведене навантаження'!A1" display="ПЛАН ПЕДАГОГІЧНОГО НАВАНТАЖЕННЯ"/>
  </hyperlinks>
  <pageMargins left="0.41" right="0.29" top="0.62" bottom="0.6" header="0" footer="0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"/>
  <sheetViews>
    <sheetView workbookViewId="0">
      <selection activeCell="M4" sqref="M4"/>
    </sheetView>
  </sheetViews>
  <sheetFormatPr defaultColWidth="14.4571428571429" defaultRowHeight="15" customHeight="1"/>
  <cols>
    <col min="1" max="1" width="3.26666666666667" customWidth="1"/>
    <col min="2" max="2" width="26.1809523809524" customWidth="1"/>
    <col min="3" max="3" width="6.72380952380952" customWidth="1"/>
    <col min="4" max="26" width="4.26666666666667" customWidth="1"/>
    <col min="27" max="27" width="5" customWidth="1"/>
    <col min="28" max="29" width="9.18095238095238" customWidth="1"/>
  </cols>
  <sheetData>
    <row r="1" ht="12.75" customHeight="1" spans="1:29">
      <c r="A1" s="11" t="s">
        <v>117</v>
      </c>
      <c r="AB1" s="14"/>
      <c r="AC1" s="14"/>
    </row>
    <row r="2" ht="22.5" customHeight="1" spans="1:29">
      <c r="A2" s="12" t="s">
        <v>118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</row>
    <row r="3" ht="15.75" customHeight="1" spans="1:29">
      <c r="A3" s="14"/>
      <c r="B3" s="15" t="s">
        <v>194</v>
      </c>
      <c r="C3" s="16" t="s">
        <v>202</v>
      </c>
      <c r="D3" s="17"/>
      <c r="E3" s="17"/>
      <c r="F3" s="17"/>
      <c r="G3" s="17"/>
      <c r="H3" s="17"/>
      <c r="I3" s="64"/>
      <c r="J3" s="64"/>
      <c r="K3" s="17"/>
      <c r="L3" s="17"/>
      <c r="M3" s="65" t="s">
        <v>177</v>
      </c>
      <c r="N3" s="65"/>
      <c r="O3" s="14"/>
      <c r="P3" s="14"/>
      <c r="Q3" s="14"/>
      <c r="R3" s="14"/>
      <c r="S3" s="14"/>
      <c r="T3" s="66" t="s">
        <v>178</v>
      </c>
      <c r="U3" s="67"/>
      <c r="V3" s="67"/>
      <c r="W3" s="67"/>
      <c r="X3" s="14"/>
      <c r="Y3" s="14"/>
      <c r="Z3" s="14"/>
      <c r="AA3" s="68"/>
      <c r="AB3" s="14"/>
      <c r="AC3" s="14"/>
    </row>
    <row r="4" ht="9" customHeight="1" spans="1:2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69"/>
      <c r="AB4" s="14"/>
      <c r="AC4" s="14"/>
    </row>
    <row r="5" customHeight="1" spans="1:29">
      <c r="A5" s="19" t="s">
        <v>120</v>
      </c>
      <c r="B5" s="20" t="s">
        <v>179</v>
      </c>
      <c r="C5" s="21" t="s">
        <v>180</v>
      </c>
      <c r="D5" s="21" t="s">
        <v>181</v>
      </c>
      <c r="E5" s="22" t="s">
        <v>182</v>
      </c>
      <c r="F5" s="23" t="s">
        <v>123</v>
      </c>
      <c r="G5" s="24"/>
      <c r="H5" s="25" t="s">
        <v>124</v>
      </c>
      <c r="I5" s="24"/>
      <c r="J5" s="25" t="s">
        <v>125</v>
      </c>
      <c r="K5" s="24"/>
      <c r="L5" s="25" t="s">
        <v>126</v>
      </c>
      <c r="M5" s="24"/>
      <c r="N5" s="25" t="s">
        <v>127</v>
      </c>
      <c r="O5" s="24"/>
      <c r="P5" s="25" t="s">
        <v>128</v>
      </c>
      <c r="Q5" s="24"/>
      <c r="R5" s="21" t="s">
        <v>183</v>
      </c>
      <c r="S5" s="21" t="s">
        <v>129</v>
      </c>
      <c r="T5" s="21" t="s">
        <v>130</v>
      </c>
      <c r="U5" s="21" t="s">
        <v>131</v>
      </c>
      <c r="V5" s="21" t="s">
        <v>132</v>
      </c>
      <c r="W5" s="21" t="s">
        <v>133</v>
      </c>
      <c r="X5" s="21" t="s">
        <v>134</v>
      </c>
      <c r="Y5" s="21" t="s">
        <v>135</v>
      </c>
      <c r="Z5" s="70" t="s">
        <v>136</v>
      </c>
      <c r="AA5" s="71" t="s">
        <v>137</v>
      </c>
      <c r="AB5" s="14"/>
      <c r="AC5" s="14"/>
    </row>
    <row r="6" ht="86.25" customHeight="1" spans="1:29">
      <c r="A6" s="26"/>
      <c r="B6" s="26"/>
      <c r="C6" s="26"/>
      <c r="D6" s="26"/>
      <c r="E6" s="27"/>
      <c r="F6" s="28" t="s">
        <v>138</v>
      </c>
      <c r="G6" s="29" t="s">
        <v>139</v>
      </c>
      <c r="H6" s="29" t="s">
        <v>138</v>
      </c>
      <c r="I6" s="29" t="s">
        <v>139</v>
      </c>
      <c r="J6" s="29" t="s">
        <v>138</v>
      </c>
      <c r="K6" s="29" t="s">
        <v>139</v>
      </c>
      <c r="L6" s="29" t="s">
        <v>138</v>
      </c>
      <c r="M6" s="29" t="s">
        <v>139</v>
      </c>
      <c r="N6" s="29" t="s">
        <v>138</v>
      </c>
      <c r="O6" s="29" t="s">
        <v>139</v>
      </c>
      <c r="P6" s="29" t="s">
        <v>138</v>
      </c>
      <c r="Q6" s="29" t="s">
        <v>139</v>
      </c>
      <c r="R6" s="26"/>
      <c r="S6" s="26"/>
      <c r="T6" s="26"/>
      <c r="U6" s="26"/>
      <c r="V6" s="26"/>
      <c r="W6" s="26"/>
      <c r="X6" s="26"/>
      <c r="Y6" s="26"/>
      <c r="Z6" s="72"/>
      <c r="AA6" s="43"/>
      <c r="AB6" s="14"/>
      <c r="AC6" s="14"/>
    </row>
    <row r="7" customHeight="1" spans="1:29">
      <c r="A7" s="30">
        <v>1</v>
      </c>
      <c r="B7" s="31" t="s">
        <v>30</v>
      </c>
      <c r="C7" s="30" t="s">
        <v>203</v>
      </c>
      <c r="D7" s="30">
        <v>2</v>
      </c>
      <c r="E7" s="32">
        <v>23</v>
      </c>
      <c r="F7" s="33"/>
      <c r="G7" s="30"/>
      <c r="H7" s="30"/>
      <c r="I7" s="30"/>
      <c r="J7" s="30">
        <v>32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73"/>
      <c r="AA7" s="74">
        <f t="shared" ref="AA7:AA24" si="0">SUM(F7:Z7)</f>
        <v>32</v>
      </c>
      <c r="AB7" s="14"/>
      <c r="AC7" s="14"/>
    </row>
    <row r="8" customHeight="1" spans="1:29">
      <c r="A8" s="30">
        <v>2</v>
      </c>
      <c r="B8" s="31" t="s">
        <v>30</v>
      </c>
      <c r="C8" s="30" t="s">
        <v>190</v>
      </c>
      <c r="D8" s="34">
        <v>2</v>
      </c>
      <c r="E8" s="35">
        <v>44</v>
      </c>
      <c r="F8" s="36"/>
      <c r="G8" s="34"/>
      <c r="H8" s="34"/>
      <c r="I8" s="34"/>
      <c r="J8" s="34">
        <v>64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>
        <v>28</v>
      </c>
      <c r="W8" s="30"/>
      <c r="X8" s="30"/>
      <c r="Y8" s="30"/>
      <c r="Z8" s="73"/>
      <c r="AA8" s="74">
        <f t="shared" si="0"/>
        <v>92</v>
      </c>
      <c r="AB8" s="14"/>
      <c r="AC8" s="14"/>
    </row>
    <row r="9" customHeight="1" spans="1:29">
      <c r="A9" s="30">
        <v>3</v>
      </c>
      <c r="B9" s="37" t="s">
        <v>204</v>
      </c>
      <c r="C9" s="34" t="s">
        <v>40</v>
      </c>
      <c r="D9" s="34">
        <v>3</v>
      </c>
      <c r="E9" s="35">
        <v>44</v>
      </c>
      <c r="F9" s="36"/>
      <c r="G9" s="34"/>
      <c r="H9" s="34"/>
      <c r="I9" s="34"/>
      <c r="J9" s="34">
        <v>64</v>
      </c>
      <c r="K9" s="34"/>
      <c r="L9" s="34"/>
      <c r="M9" s="34"/>
      <c r="N9" s="34"/>
      <c r="O9" s="34"/>
      <c r="P9" s="34"/>
      <c r="Q9" s="34"/>
      <c r="R9" s="34"/>
      <c r="S9" s="34"/>
      <c r="T9" s="30"/>
      <c r="U9" s="30"/>
      <c r="V9" s="30"/>
      <c r="W9" s="30"/>
      <c r="X9" s="30"/>
      <c r="Y9" s="30"/>
      <c r="Z9" s="73"/>
      <c r="AA9" s="74">
        <f t="shared" si="0"/>
        <v>64</v>
      </c>
      <c r="AB9" s="14"/>
      <c r="AC9" s="14"/>
    </row>
    <row r="10" customHeight="1" spans="1:29">
      <c r="A10" s="30">
        <v>4</v>
      </c>
      <c r="B10" s="31" t="s">
        <v>205</v>
      </c>
      <c r="C10" s="30" t="s">
        <v>190</v>
      </c>
      <c r="D10" s="34">
        <v>3</v>
      </c>
      <c r="E10" s="32">
        <v>76</v>
      </c>
      <c r="F10" s="33">
        <v>32</v>
      </c>
      <c r="G10" s="30"/>
      <c r="H10" s="30"/>
      <c r="I10" s="30"/>
      <c r="J10" s="30">
        <v>32</v>
      </c>
      <c r="K10" s="34"/>
      <c r="L10" s="34">
        <v>8</v>
      </c>
      <c r="M10" s="34"/>
      <c r="N10" s="34">
        <v>16</v>
      </c>
      <c r="O10" s="34"/>
      <c r="P10" s="34"/>
      <c r="Q10" s="34"/>
      <c r="R10" s="34"/>
      <c r="S10" s="34"/>
      <c r="T10" s="34"/>
      <c r="U10" s="34"/>
      <c r="V10" s="30"/>
      <c r="W10" s="34"/>
      <c r="X10" s="34"/>
      <c r="Y10" s="34"/>
      <c r="Z10" s="75"/>
      <c r="AA10" s="74">
        <f t="shared" si="0"/>
        <v>88</v>
      </c>
      <c r="AB10" s="14"/>
      <c r="AC10" s="14"/>
    </row>
    <row r="11" customHeight="1" spans="1:29">
      <c r="A11" s="34">
        <v>5</v>
      </c>
      <c r="B11" s="31" t="s">
        <v>206</v>
      </c>
      <c r="C11" s="30" t="s">
        <v>40</v>
      </c>
      <c r="D11" s="218" t="s">
        <v>188</v>
      </c>
      <c r="E11" s="32"/>
      <c r="F11" s="33"/>
      <c r="G11" s="30"/>
      <c r="H11" s="30"/>
      <c r="I11" s="30"/>
      <c r="J11" s="30"/>
      <c r="K11" s="34"/>
      <c r="L11" s="34"/>
      <c r="M11" s="34"/>
      <c r="N11" s="34"/>
      <c r="O11" s="34"/>
      <c r="P11" s="34"/>
      <c r="Q11" s="34"/>
      <c r="R11" s="34"/>
      <c r="S11" s="34">
        <v>6</v>
      </c>
      <c r="T11" s="34">
        <v>15</v>
      </c>
      <c r="U11" s="34"/>
      <c r="V11" s="34"/>
      <c r="W11" s="34"/>
      <c r="X11" s="34"/>
      <c r="Y11" s="34"/>
      <c r="Z11" s="75"/>
      <c r="AA11" s="74">
        <f t="shared" si="0"/>
        <v>21</v>
      </c>
      <c r="AB11" s="14"/>
      <c r="AC11" s="14"/>
    </row>
    <row r="12" customHeight="1" spans="1:29">
      <c r="A12" s="34">
        <v>6</v>
      </c>
      <c r="B12" s="37"/>
      <c r="C12" s="34"/>
      <c r="D12" s="34"/>
      <c r="E12" s="35"/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75"/>
      <c r="AA12" s="74">
        <f t="shared" si="0"/>
        <v>0</v>
      </c>
      <c r="AB12" s="14"/>
      <c r="AC12" s="14"/>
    </row>
    <row r="13" customHeight="1" spans="1:29">
      <c r="A13" s="34">
        <v>7</v>
      </c>
      <c r="B13" s="31"/>
      <c r="C13" s="30"/>
      <c r="D13" s="34"/>
      <c r="E13" s="35"/>
      <c r="F13" s="3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75"/>
      <c r="AA13" s="74">
        <f t="shared" si="0"/>
        <v>0</v>
      </c>
      <c r="AB13" s="14"/>
      <c r="AC13" s="14"/>
    </row>
    <row r="14" customHeight="1" spans="1:29">
      <c r="A14" s="38">
        <v>8</v>
      </c>
      <c r="B14" s="39"/>
      <c r="C14" s="38"/>
      <c r="D14" s="38"/>
      <c r="E14" s="40"/>
      <c r="F14" s="41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76"/>
      <c r="AA14" s="77">
        <f t="shared" si="0"/>
        <v>0</v>
      </c>
      <c r="AB14" s="14"/>
      <c r="AC14" s="14"/>
    </row>
    <row r="15" customHeight="1" spans="1:29">
      <c r="A15" s="42" t="s">
        <v>191</v>
      </c>
      <c r="B15" s="43"/>
      <c r="C15" s="44"/>
      <c r="D15" s="45"/>
      <c r="E15" s="46"/>
      <c r="F15" s="47">
        <f>SUM(F7:F14)</f>
        <v>32</v>
      </c>
      <c r="G15" s="48"/>
      <c r="H15" s="48">
        <f>SUM(H7:H14)</f>
        <v>0</v>
      </c>
      <c r="I15" s="48"/>
      <c r="J15" s="48">
        <f>SUM(J7:J14)</f>
        <v>192</v>
      </c>
      <c r="K15" s="48"/>
      <c r="L15" s="48">
        <f>SUM(L7:L14)</f>
        <v>8</v>
      </c>
      <c r="M15" s="48"/>
      <c r="N15" s="48">
        <f>SUM(N7:N14)</f>
        <v>16</v>
      </c>
      <c r="O15" s="48"/>
      <c r="P15" s="48">
        <f>SUM(P7:P14)</f>
        <v>0</v>
      </c>
      <c r="Q15" s="48"/>
      <c r="R15" s="48">
        <f t="shared" ref="R15:Z15" si="1">SUM(R7:R14)</f>
        <v>0</v>
      </c>
      <c r="S15" s="48">
        <f t="shared" si="1"/>
        <v>6</v>
      </c>
      <c r="T15" s="48">
        <f t="shared" si="1"/>
        <v>15</v>
      </c>
      <c r="U15" s="48">
        <f t="shared" si="1"/>
        <v>0</v>
      </c>
      <c r="V15" s="48">
        <f t="shared" si="1"/>
        <v>28</v>
      </c>
      <c r="W15" s="48">
        <f t="shared" si="1"/>
        <v>0</v>
      </c>
      <c r="X15" s="48">
        <f t="shared" si="1"/>
        <v>0</v>
      </c>
      <c r="Y15" s="48">
        <f t="shared" si="1"/>
        <v>0</v>
      </c>
      <c r="Z15" s="78">
        <f t="shared" si="1"/>
        <v>0</v>
      </c>
      <c r="AA15" s="79">
        <f t="shared" si="0"/>
        <v>297</v>
      </c>
      <c r="AB15" s="14"/>
      <c r="AC15" s="14"/>
    </row>
    <row r="16" customHeight="1" spans="1:29">
      <c r="A16" s="30">
        <v>1</v>
      </c>
      <c r="B16" s="31" t="s">
        <v>30</v>
      </c>
      <c r="C16" s="30" t="s">
        <v>190</v>
      </c>
      <c r="D16" s="30">
        <v>2</v>
      </c>
      <c r="E16" s="32">
        <v>23</v>
      </c>
      <c r="F16" s="33"/>
      <c r="G16" s="30"/>
      <c r="H16" s="30"/>
      <c r="I16" s="30"/>
      <c r="J16" s="34">
        <v>96</v>
      </c>
      <c r="K16" s="34"/>
      <c r="L16" s="34"/>
      <c r="M16" s="34"/>
      <c r="N16" s="34"/>
      <c r="O16" s="34"/>
      <c r="P16" s="34">
        <v>2</v>
      </c>
      <c r="Q16" s="30"/>
      <c r="R16" s="30"/>
      <c r="S16" s="30"/>
      <c r="T16" s="30"/>
      <c r="U16" s="30"/>
      <c r="V16" s="30">
        <v>26</v>
      </c>
      <c r="W16" s="30"/>
      <c r="X16" s="30"/>
      <c r="Y16" s="30"/>
      <c r="Z16" s="73"/>
      <c r="AA16" s="74">
        <f t="shared" si="0"/>
        <v>124</v>
      </c>
      <c r="AB16" s="14"/>
      <c r="AC16" s="14"/>
    </row>
    <row r="17" customHeight="1" spans="1:29">
      <c r="A17" s="34">
        <v>2</v>
      </c>
      <c r="B17" s="37" t="s">
        <v>205</v>
      </c>
      <c r="C17" s="34" t="s">
        <v>190</v>
      </c>
      <c r="D17" s="34">
        <v>3</v>
      </c>
      <c r="E17" s="35">
        <v>76</v>
      </c>
      <c r="F17" s="36">
        <v>32</v>
      </c>
      <c r="G17" s="34"/>
      <c r="H17" s="34"/>
      <c r="I17" s="34"/>
      <c r="J17" s="34">
        <v>96</v>
      </c>
      <c r="K17" s="34"/>
      <c r="L17" s="34">
        <v>8</v>
      </c>
      <c r="M17" s="34"/>
      <c r="N17" s="34">
        <v>15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75"/>
      <c r="AA17" s="74">
        <f t="shared" si="0"/>
        <v>151</v>
      </c>
      <c r="AB17" s="14"/>
      <c r="AC17" s="14"/>
    </row>
    <row r="18" customHeight="1" spans="1:29">
      <c r="A18" s="34">
        <v>3</v>
      </c>
      <c r="B18" s="31" t="s">
        <v>206</v>
      </c>
      <c r="C18" s="30" t="s">
        <v>40</v>
      </c>
      <c r="D18" s="34">
        <v>3.4</v>
      </c>
      <c r="E18" s="35"/>
      <c r="F18" s="36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6</v>
      </c>
      <c r="T18" s="49">
        <v>12</v>
      </c>
      <c r="U18" s="34"/>
      <c r="V18" s="34"/>
      <c r="W18" s="34"/>
      <c r="X18" s="34"/>
      <c r="Y18" s="34"/>
      <c r="Z18" s="75"/>
      <c r="AA18" s="74">
        <f t="shared" si="0"/>
        <v>18</v>
      </c>
      <c r="AB18" s="14"/>
      <c r="AC18" s="14"/>
    </row>
    <row r="19" customHeight="1" spans="1:29">
      <c r="A19" s="34">
        <v>4</v>
      </c>
      <c r="B19" s="31"/>
      <c r="C19" s="30"/>
      <c r="D19" s="34"/>
      <c r="E19" s="35"/>
      <c r="F19" s="36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49"/>
      <c r="U19" s="34"/>
      <c r="V19" s="34"/>
      <c r="W19" s="34"/>
      <c r="X19" s="34"/>
      <c r="Y19" s="34"/>
      <c r="Z19" s="75"/>
      <c r="AA19" s="74">
        <f t="shared" si="0"/>
        <v>0</v>
      </c>
      <c r="AB19" s="14"/>
      <c r="AC19" s="14"/>
    </row>
    <row r="20" customHeight="1" spans="1:29">
      <c r="A20" s="34">
        <v>5</v>
      </c>
      <c r="B20" s="31"/>
      <c r="C20" s="30"/>
      <c r="D20" s="34"/>
      <c r="E20" s="35"/>
      <c r="F20" s="36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49"/>
      <c r="U20" s="34"/>
      <c r="V20" s="34"/>
      <c r="W20" s="34"/>
      <c r="X20" s="34"/>
      <c r="Y20" s="34"/>
      <c r="Z20" s="75"/>
      <c r="AA20" s="74">
        <f t="shared" si="0"/>
        <v>0</v>
      </c>
      <c r="AB20" s="14"/>
      <c r="AC20" s="14"/>
    </row>
    <row r="21" customHeight="1" spans="1:29">
      <c r="A21" s="49">
        <v>6</v>
      </c>
      <c r="B21" s="37"/>
      <c r="C21" s="34"/>
      <c r="D21" s="49"/>
      <c r="E21" s="50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80"/>
      <c r="AA21" s="74">
        <f t="shared" si="0"/>
        <v>0</v>
      </c>
      <c r="AB21" s="14"/>
      <c r="AC21" s="14"/>
    </row>
    <row r="22" customHeight="1" spans="1:29">
      <c r="A22" s="49">
        <v>7</v>
      </c>
      <c r="B22" s="37"/>
      <c r="C22" s="34"/>
      <c r="D22" s="34"/>
      <c r="E22" s="50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80"/>
      <c r="AA22" s="74">
        <f t="shared" si="0"/>
        <v>0</v>
      </c>
      <c r="AB22" s="14"/>
      <c r="AC22" s="14"/>
    </row>
    <row r="23" customHeight="1" spans="1:29">
      <c r="A23" s="38">
        <v>8</v>
      </c>
      <c r="B23" s="39"/>
      <c r="C23" s="38"/>
      <c r="D23" s="38"/>
      <c r="E23" s="40"/>
      <c r="F23" s="41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76"/>
      <c r="AA23" s="77">
        <f t="shared" si="0"/>
        <v>0</v>
      </c>
      <c r="AB23" s="14"/>
      <c r="AC23" s="14"/>
    </row>
    <row r="24" customHeight="1" spans="1:29">
      <c r="A24" s="42" t="s">
        <v>192</v>
      </c>
      <c r="B24" s="43"/>
      <c r="C24" s="44"/>
      <c r="D24" s="45"/>
      <c r="E24" s="46"/>
      <c r="F24" s="47">
        <f>SUM(F16:F23)</f>
        <v>32</v>
      </c>
      <c r="G24" s="48"/>
      <c r="H24" s="48">
        <f>SUM(H16:H23)</f>
        <v>0</v>
      </c>
      <c r="I24" s="48"/>
      <c r="J24" s="48">
        <f>SUM(J16:J23)</f>
        <v>192</v>
      </c>
      <c r="K24" s="48"/>
      <c r="L24" s="48">
        <f>SUM(L16:L23)</f>
        <v>8</v>
      </c>
      <c r="M24" s="48"/>
      <c r="N24" s="48">
        <f>SUM(N16:N23)</f>
        <v>15</v>
      </c>
      <c r="O24" s="48"/>
      <c r="P24" s="48">
        <f>SUM(P16:P23)</f>
        <v>2</v>
      </c>
      <c r="Q24" s="48"/>
      <c r="R24" s="48">
        <f t="shared" ref="R24:Z24" si="2">SUM(R16:R23)</f>
        <v>0</v>
      </c>
      <c r="S24" s="48">
        <f t="shared" si="2"/>
        <v>6</v>
      </c>
      <c r="T24" s="48">
        <f t="shared" si="2"/>
        <v>12</v>
      </c>
      <c r="U24" s="48">
        <f t="shared" si="2"/>
        <v>0</v>
      </c>
      <c r="V24" s="48">
        <f t="shared" si="2"/>
        <v>26</v>
      </c>
      <c r="W24" s="48">
        <f t="shared" si="2"/>
        <v>0</v>
      </c>
      <c r="X24" s="48">
        <f t="shared" si="2"/>
        <v>0</v>
      </c>
      <c r="Y24" s="48">
        <f t="shared" si="2"/>
        <v>0</v>
      </c>
      <c r="Z24" s="78">
        <f t="shared" si="2"/>
        <v>0</v>
      </c>
      <c r="AA24" s="79">
        <f t="shared" si="0"/>
        <v>293</v>
      </c>
      <c r="AB24" s="14"/>
      <c r="AC24" s="14"/>
    </row>
    <row r="25" customHeight="1" spans="1:29">
      <c r="A25" s="52" t="s">
        <v>167</v>
      </c>
      <c r="B25" s="53"/>
      <c r="C25" s="54"/>
      <c r="D25" s="54"/>
      <c r="E25" s="55"/>
      <c r="F25" s="56">
        <f>F15+F24</f>
        <v>64</v>
      </c>
      <c r="G25" s="57"/>
      <c r="H25" s="57">
        <f>H15+H24</f>
        <v>0</v>
      </c>
      <c r="I25" s="57"/>
      <c r="J25" s="57">
        <f>J15+J24</f>
        <v>384</v>
      </c>
      <c r="K25" s="57"/>
      <c r="L25" s="57">
        <f>L15+L24</f>
        <v>16</v>
      </c>
      <c r="M25" s="57"/>
      <c r="N25" s="57">
        <f>N15+N24</f>
        <v>31</v>
      </c>
      <c r="O25" s="57"/>
      <c r="P25" s="57">
        <f>P15+P24</f>
        <v>2</v>
      </c>
      <c r="Q25" s="57"/>
      <c r="R25" s="57">
        <f t="shared" ref="R25:AA25" si="3">R15+R24</f>
        <v>0</v>
      </c>
      <c r="S25" s="57">
        <f t="shared" si="3"/>
        <v>12</v>
      </c>
      <c r="T25" s="57">
        <f t="shared" si="3"/>
        <v>27</v>
      </c>
      <c r="U25" s="57">
        <f t="shared" si="3"/>
        <v>0</v>
      </c>
      <c r="V25" s="57">
        <f t="shared" si="3"/>
        <v>54</v>
      </c>
      <c r="W25" s="57">
        <f t="shared" si="3"/>
        <v>0</v>
      </c>
      <c r="X25" s="57">
        <f t="shared" si="3"/>
        <v>0</v>
      </c>
      <c r="Y25" s="57">
        <f t="shared" si="3"/>
        <v>0</v>
      </c>
      <c r="Z25" s="81">
        <f t="shared" si="3"/>
        <v>0</v>
      </c>
      <c r="AA25" s="79">
        <f t="shared" si="3"/>
        <v>590</v>
      </c>
      <c r="AB25" s="82">
        <f>'Зведене навантаження'!Y9</f>
        <v>0</v>
      </c>
      <c r="AC25" s="83"/>
    </row>
    <row r="26" ht="22.5" customHeight="1" spans="1:29">
      <c r="A26" s="14"/>
      <c r="B26" s="58" t="s">
        <v>168</v>
      </c>
      <c r="C26" s="59"/>
      <c r="D26" s="60"/>
      <c r="E26" s="61"/>
      <c r="F26" s="61"/>
      <c r="G26" s="61"/>
      <c r="H26" s="58" t="s">
        <v>168</v>
      </c>
      <c r="I26" s="59"/>
      <c r="J26" s="59"/>
      <c r="K26" s="59"/>
      <c r="L26" s="59"/>
      <c r="M26" s="59"/>
      <c r="N26" s="59"/>
      <c r="O26" s="59"/>
      <c r="P26" s="61"/>
      <c r="Q26" s="61"/>
      <c r="R26" s="61"/>
      <c r="S26" s="61"/>
      <c r="T26" s="63"/>
      <c r="U26" s="63"/>
      <c r="V26" s="14"/>
      <c r="W26" s="14"/>
      <c r="X26" s="14"/>
      <c r="Y26" s="14"/>
      <c r="Z26" s="14"/>
      <c r="AA26" s="68"/>
      <c r="AB26" s="14"/>
      <c r="AC26" s="14"/>
    </row>
    <row r="27" customHeight="1" spans="1:29">
      <c r="A27" s="14"/>
      <c r="B27" s="62" t="s">
        <v>169</v>
      </c>
      <c r="D27" s="61"/>
      <c r="E27" s="61"/>
      <c r="F27" s="63"/>
      <c r="G27" s="61"/>
      <c r="H27" s="62" t="s">
        <v>170</v>
      </c>
      <c r="P27" s="61"/>
      <c r="Q27" s="61"/>
      <c r="R27" s="61"/>
      <c r="S27" s="14"/>
      <c r="T27" s="61" t="s">
        <v>193</v>
      </c>
      <c r="U27" s="63"/>
      <c r="V27" s="14"/>
      <c r="W27" s="14"/>
      <c r="X27" s="14"/>
      <c r="Y27" s="14"/>
      <c r="Z27" s="14"/>
      <c r="AA27" s="68"/>
      <c r="AB27" s="14"/>
      <c r="AC27" s="14"/>
    </row>
    <row r="28" ht="12.75" customHeight="1" spans="1:29">
      <c r="A28" s="14"/>
      <c r="B28" s="62" t="s">
        <v>171</v>
      </c>
      <c r="D28" s="61"/>
      <c r="E28" s="61"/>
      <c r="F28" s="63"/>
      <c r="G28" s="63"/>
      <c r="H28" s="62" t="s">
        <v>172</v>
      </c>
      <c r="P28" s="63"/>
      <c r="Q28" s="63"/>
      <c r="R28" s="63"/>
      <c r="S28" s="63"/>
      <c r="T28" s="63"/>
      <c r="U28" s="63"/>
      <c r="V28" s="14"/>
      <c r="W28" s="14"/>
      <c r="X28" s="14"/>
      <c r="Y28" s="14"/>
      <c r="Z28" s="14"/>
      <c r="AA28" s="14"/>
      <c r="AB28" s="14"/>
      <c r="AC28" s="14"/>
    </row>
    <row r="29" ht="12.75" customHeight="1" spans="1:29">
      <c r="A29" s="14"/>
      <c r="B29" s="62" t="s">
        <v>173</v>
      </c>
      <c r="D29" s="14"/>
      <c r="E29" s="14"/>
      <c r="F29" s="14"/>
      <c r="G29" s="14"/>
      <c r="H29" s="62" t="s">
        <v>174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</sheetData>
  <mergeCells count="35">
    <mergeCell ref="A1:AA1"/>
    <mergeCell ref="A2:AA2"/>
    <mergeCell ref="T3:W3"/>
    <mergeCell ref="F5:G5"/>
    <mergeCell ref="H5:I5"/>
    <mergeCell ref="J5:K5"/>
    <mergeCell ref="L5:M5"/>
    <mergeCell ref="N5:O5"/>
    <mergeCell ref="P5:Q5"/>
    <mergeCell ref="A15:B15"/>
    <mergeCell ref="A24:B24"/>
    <mergeCell ref="A25:B25"/>
    <mergeCell ref="B26:C26"/>
    <mergeCell ref="H26:O26"/>
    <mergeCell ref="B27:C27"/>
    <mergeCell ref="H27:O27"/>
    <mergeCell ref="B28:C28"/>
    <mergeCell ref="H28:O28"/>
    <mergeCell ref="B29:C29"/>
    <mergeCell ref="H29:O29"/>
    <mergeCell ref="A5:A6"/>
    <mergeCell ref="B5:B6"/>
    <mergeCell ref="C5:C6"/>
    <mergeCell ref="D5:D6"/>
    <mergeCell ref="E5:E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</mergeCells>
  <hyperlinks>
    <hyperlink ref="A2:AA2" location="'Зведене навантаження'!A1" display="ПЛАН ПЕДАГОГІЧНОГО НАВАНТАЖЕННЯ"/>
  </hyperlinks>
  <pageMargins left="0.41" right="0.29" top="0.62" bottom="0.6" header="0" footer="0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A10" sqref="A10"/>
    </sheetView>
  </sheetViews>
  <sheetFormatPr defaultColWidth="8.81904761904762" defaultRowHeight="15" outlineLevelCol="4"/>
  <cols>
    <col min="1" max="1" width="39.8190476190476" style="1" customWidth="1"/>
    <col min="2" max="2" width="27.8190476190476" style="1" customWidth="1"/>
    <col min="3" max="16384" width="8.81904761904762" style="1"/>
  </cols>
  <sheetData>
    <row r="1" spans="1:5">
      <c r="A1" s="2" t="s">
        <v>207</v>
      </c>
      <c r="B1" s="3"/>
      <c r="C1" s="4" t="s">
        <v>208</v>
      </c>
      <c r="D1" s="4" t="s">
        <v>209</v>
      </c>
      <c r="E1" s="4" t="s">
        <v>1</v>
      </c>
    </row>
    <row r="2" ht="16.15" customHeight="1" spans="1:5">
      <c r="A2" s="5" t="s">
        <v>141</v>
      </c>
      <c r="B2" s="6" t="s">
        <v>210</v>
      </c>
      <c r="C2" s="7">
        <f>D2+E2</f>
        <v>1</v>
      </c>
      <c r="D2" s="7">
        <v>1</v>
      </c>
      <c r="E2" s="7"/>
    </row>
    <row r="3" ht="15.75" spans="1:5">
      <c r="A3" s="5" t="s">
        <v>142</v>
      </c>
      <c r="B3" s="6" t="s">
        <v>211</v>
      </c>
      <c r="C3" s="7">
        <f>D3+E3</f>
        <v>1</v>
      </c>
      <c r="D3" s="7">
        <v>1</v>
      </c>
      <c r="E3" s="7"/>
    </row>
    <row r="4" ht="15.75" spans="1:5">
      <c r="A4" s="5" t="s">
        <v>143</v>
      </c>
      <c r="B4" s="6" t="s">
        <v>212</v>
      </c>
      <c r="C4" s="7">
        <f>D4+E4</f>
        <v>1</v>
      </c>
      <c r="D4" s="8"/>
      <c r="E4" s="7">
        <v>1</v>
      </c>
    </row>
    <row r="5" ht="15.75" spans="1:5">
      <c r="A5" s="5" t="s">
        <v>148</v>
      </c>
      <c r="B5" s="6" t="s">
        <v>213</v>
      </c>
      <c r="C5" s="7">
        <f>D5+E5</f>
        <v>1.25</v>
      </c>
      <c r="D5" s="7">
        <v>1</v>
      </c>
      <c r="E5" s="7">
        <v>0.25</v>
      </c>
    </row>
    <row r="6" ht="15.75" spans="1:5">
      <c r="A6" s="5" t="s">
        <v>150</v>
      </c>
      <c r="B6" s="6" t="s">
        <v>213</v>
      </c>
      <c r="C6" s="7">
        <f>D6+E6</f>
        <v>1</v>
      </c>
      <c r="D6" s="7">
        <v>1</v>
      </c>
      <c r="E6" s="7"/>
    </row>
    <row r="7" ht="15.75" spans="1:5">
      <c r="A7" s="5" t="s">
        <v>163</v>
      </c>
      <c r="B7" s="6" t="s">
        <v>214</v>
      </c>
      <c r="C7" s="7">
        <f>D7+E7</f>
        <v>0.5</v>
      </c>
      <c r="D7" s="8"/>
      <c r="E7" s="7">
        <v>0.5</v>
      </c>
    </row>
    <row r="8" ht="15.75" spans="1:5">
      <c r="A8" s="9"/>
      <c r="B8" s="10"/>
      <c r="C8" s="10">
        <f>SUM(C2:C7)</f>
        <v>5.75</v>
      </c>
      <c r="D8" s="10">
        <f>SUM(D2:D7)</f>
        <v>4</v>
      </c>
      <c r="E8" s="10">
        <f>SUM(E2:E7)</f>
        <v>1.75</v>
      </c>
    </row>
    <row r="9" spans="1:1">
      <c r="A9" s="10"/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R e f e r e n c e I d   x m l n s = " a 2 c 3 d 3 1 6 - b 1 8 5 - 4 d a c - a 9 3 2 - 1 a e 7 b b 6 9 0 1 4 9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>:C<5=B"   m a : c o n t e n t T y p e I D = " 0 x 0 1 0 1 0 0 6 9 B 1 4 3 6 2 E 6 E 6 C 7 4 6 9 8 8 7 3 E 1 9 4 D C 3 A E 2 D "   m a : c o n t e n t T y p e V e r s i o n = " 5 "   m a : c o n t e n t T y p e D e s c r i p t i o n = " !B2>@5==O  =>2>3>  4>:C<5=B0. "   m a : c o n t e n t T y p e S c o p e = " "   m a : v e r s i o n I D = " f c 3 d 3 f 6 8 b 0 c 7 8 d 8 c 9 d e 0 b 9 a f 3 2 6 1 d 0 d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0 1 8 0 c 9 4 d 3 9 b 7 1 d 5 d 9 e f a 6 c b 6 9 0 f 3 4 f a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2 c 3 d 3 1 6 - b 1 8 5 - 4 d a c - a 9 3 2 - 1 a e 7 b b 6 9 0 1 4 9 " >  
 < x s d : i m p o r t   n a m e s p a c e = " a 2 c 3 d 3 1 6 - b 1 8 5 - 4 d a c - a 9 3 2 - 1 a e 7 b b 6 9 0 1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R e f e r e n c e I d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2 c 3 d 3 1 6 - b 1 8 5 - 4 d a c - a 9 3 2 - 1 a e 7 b b 6 9 0 1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R e f e r e n c e I d "   m a : i n d e x = " 8 "   n i l l a b l e = " t r u e "   m a : d i s p l a y N a m e = " R e f e r e n c e I d "   m a : i n d e x e d = " t r u e "   m a : i n t e r n a l N a m e = " R e f e r e n c e I d " >  
 < x s d : s i m p l e T y p e >  
 < x s d : r e s t r i c t i o n   b a s e = " d m s : T e x t " / >  
 < / x s d : s i m p l e T y p e >  
 < / x s d : e l e m e n t >  
 < x s d : e l e m e n t   n a m e = " M e d i a S e r v i c e M e t a d a t a "   m a : i n d e x = " 9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"8?  2<VABC" / >  
 < x s d : e l e m e n t   r e f = " d c : t i t l e "   m i n O c c u r s = " 0 "   m a x O c c u r s = " 1 "   m a : i n d e x = " 4 "   m a : d i s p l a y N a m e = " 03>;>2>:" / > 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AD7CA277-4BCF-44C3-BE3F-CD1A3AA56FE7}">
  <ds:schemaRefs/>
</ds:datastoreItem>
</file>

<file path=customXml/itemProps2.xml><?xml version="1.0" encoding="utf-8"?>
<ds:datastoreItem xmlns:ds="http://schemas.openxmlformats.org/officeDocument/2006/customXml" ds:itemID="{19CC3B9C-5237-48A0-A02B-012EAC108986}">
  <ds:schemaRefs/>
</ds:datastoreItem>
</file>

<file path=customXml/itemProps3.xml><?xml version="1.0" encoding="utf-8"?>
<ds:datastoreItem xmlns:ds="http://schemas.openxmlformats.org/officeDocument/2006/customXml" ds:itemID="{607CA204-9180-4981-9A91-88A0D9BE3C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План</vt:lpstr>
      <vt:lpstr>Зведене навантаження</vt:lpstr>
      <vt:lpstr>Барський </vt:lpstr>
      <vt:lpstr>Кравець Назар</vt:lpstr>
      <vt:lpstr>Кравець Ольга</vt:lpstr>
      <vt:lpstr>Штатний розпис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Yaroshko</dc:creator>
  <cp:lastModifiedBy>Lenovo</cp:lastModifiedBy>
  <dcterms:created xsi:type="dcterms:W3CDTF">2011-07-07T07:11:00Z</dcterms:created>
  <dcterms:modified xsi:type="dcterms:W3CDTF">2024-10-16T17:02:19Z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0x01010069B14362E6E6C74698873E194DC3AE2D</vt:lpwstr>
  </property>
  <property fmtid="{D5CDD505-2E9C-101B-9397-08002B2CF9AE}" pid="3" name="Order">
    <vt:r8>2019900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ICV">
    <vt:lpwstr>A7EA4B26BA1341EC9E4DAB314F732E38_12</vt:lpwstr>
  </property>
  <property fmtid="{D5CDD505-2E9C-101B-9397-08002B2CF9AE}" pid="8" name="KSOProductBuildVer">
    <vt:lpwstr>1033-12.2.0.18283</vt:lpwstr>
  </property>
</Properties>
</file>