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TD\Final Report\"/>
    </mc:Choice>
  </mc:AlternateContent>
  <xr:revisionPtr revIDLastSave="0" documentId="13_ncr:1_{E0AE51DA-B76F-48E1-8FDD-32E89E6AF79B}" xr6:coauthVersionLast="45" xr6:coauthVersionMax="45" xr10:uidLastSave="{00000000-0000-0000-0000-000000000000}"/>
  <workbookProtection workbookAlgorithmName="SHA-512" workbookHashValue="XXddwfnNaSv5xqLX2lNG961rnPpSvi5WFQjl34+xAjcpnDiZkfY2+Xx0I9kKC2NJXtr6wXj9TldTRS1u/1iXEw==" workbookSaltValue="OfB7NSeFvxbb9vvF13sXig==" workbookSpinCount="100000" lockStructure="1"/>
  <bookViews>
    <workbookView xWindow="-108" yWindow="-108" windowWidth="23256" windowHeight="12576" xr2:uid="{E77681DA-04A3-485C-A9EF-2BECE7E6AF2D}"/>
  </bookViews>
  <sheets>
    <sheet name="TABLE 4A" sheetId="8" r:id="rId1"/>
    <sheet name="TABLE 4B" sheetId="9" r:id="rId2"/>
    <sheet name="TABLE 4C" sheetId="14" r:id="rId3"/>
    <sheet name="TABLE 5A" sheetId="25" r:id="rId4"/>
    <sheet name="TABLE 5B" sheetId="26" r:id="rId5"/>
    <sheet name="TABLE 5C" sheetId="27" r:id="rId6"/>
    <sheet name="TABLE 6A" sheetId="31" r:id="rId7"/>
    <sheet name="TABLE 6B" sheetId="30" r:id="rId8"/>
    <sheet name="TABLE 6C" sheetId="29" r:id="rId9"/>
    <sheet name="ACS 5-YEAR POPULATION (C18130)" sheetId="11" state="hidden" r:id="rId10"/>
    <sheet name="CLM &amp; DVMT DATA" sheetId="10" state="hidden" r:id="rId11"/>
    <sheet name="INVOICE DATA" sheetId="12" state="hidden" r:id="rId12"/>
    <sheet name="Years Dropdown" sheetId="32" state="hidden" r:id="rId13"/>
  </sheets>
  <definedNames>
    <definedName name="_xlnm.Print_Area" localSheetId="0">'TABLE 4A'!$A$1:$P$77</definedName>
    <definedName name="_xlnm.Print_Area" localSheetId="1">'TABLE 4B'!$A$1:$H$77</definedName>
    <definedName name="_xlnm.Print_Area" localSheetId="2">'TABLE 4C'!$A$1:$S$76</definedName>
    <definedName name="_xlnm.Print_Area" localSheetId="3">'TABLE 5A'!$A$1:$I$74</definedName>
    <definedName name="_xlnm.Print_Area" localSheetId="4">'TABLE 5B'!$A$1:$L$75</definedName>
    <definedName name="_xlnm.Print_Area" localSheetId="5">'TABLE 5C'!$A$1:$O$75</definedName>
    <definedName name="_xlnm.Print_Area" localSheetId="6">'TABLE 6A'!$A$1:$K$74</definedName>
    <definedName name="_xlnm.Print_Area" localSheetId="7">'TABLE 6B'!$A$1:$M$76</definedName>
    <definedName name="_xlnm.Print_Area" localSheetId="8">'TABLE 6C'!$A$1:$O$76</definedName>
    <definedName name="_xlnm.Print_Titles" localSheetId="0">'TABLE 4A'!$1:$8</definedName>
    <definedName name="_xlnm.Print_Titles" localSheetId="1">'TABLE 4B'!$1:$8</definedName>
    <definedName name="_xlnm.Print_Titles" localSheetId="2">'TABLE 4C'!$1:$7</definedName>
    <definedName name="_xlnm.Print_Titles" localSheetId="3">'TABLE 5A'!$1:$6</definedName>
    <definedName name="_xlnm.Print_Titles" localSheetId="4">'TABLE 5B'!$1:$7</definedName>
    <definedName name="_xlnm.Print_Titles" localSheetId="5">'TABLE 5C'!$1:$7</definedName>
    <definedName name="_xlnm.Print_Titles" localSheetId="6">'TABLE 6A'!$1:$6</definedName>
    <definedName name="_xlnm.Print_Titles" localSheetId="7">'TABLE 6B'!$1:$8</definedName>
    <definedName name="_xlnm.Print_Titles" localSheetId="8">'TABLE 6C'!$1:$8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" i="30" l="1"/>
  <c r="M5" i="30"/>
  <c r="K4" i="30"/>
  <c r="K5" i="30"/>
  <c r="K6" i="30"/>
  <c r="H7" i="29" l="1"/>
  <c r="H6" i="29"/>
  <c r="H5" i="29"/>
  <c r="H4" i="29"/>
  <c r="F7" i="29"/>
  <c r="F6" i="29"/>
  <c r="F5" i="29"/>
  <c r="F4" i="29"/>
  <c r="D7" i="29"/>
  <c r="D6" i="29"/>
  <c r="D5" i="29"/>
  <c r="D4" i="29"/>
  <c r="H6" i="27"/>
  <c r="H5" i="27"/>
  <c r="H4" i="27"/>
  <c r="F6" i="27"/>
  <c r="F5" i="27"/>
  <c r="F4" i="27"/>
  <c r="D6" i="27"/>
  <c r="D5" i="27"/>
  <c r="D4" i="27"/>
  <c r="F74" i="31" l="1"/>
  <c r="K7" i="31" s="1"/>
  <c r="F9" i="30" s="1"/>
  <c r="O76" i="29"/>
  <c r="N76" i="29"/>
  <c r="C10" i="9" a="1"/>
  <c r="C10" i="9" s="1"/>
  <c r="D10" i="9" a="1"/>
  <c r="D10" i="9" s="1"/>
  <c r="E10" i="9" a="1"/>
  <c r="E10" i="9" s="1"/>
  <c r="F10" i="9" a="1"/>
  <c r="F10" i="9" s="1"/>
  <c r="C11" i="9" a="1"/>
  <c r="C11" i="9" s="1"/>
  <c r="D11" i="9" a="1"/>
  <c r="D11" i="9" s="1"/>
  <c r="E11" i="9" a="1"/>
  <c r="E11" i="9" s="1"/>
  <c r="F11" i="9" a="1"/>
  <c r="F11" i="9" s="1"/>
  <c r="C12" i="9" a="1"/>
  <c r="C12" i="9" s="1"/>
  <c r="D12" i="9" a="1"/>
  <c r="D12" i="9" s="1"/>
  <c r="E12" i="9" a="1"/>
  <c r="E12" i="9" s="1"/>
  <c r="F12" i="9" a="1"/>
  <c r="F12" i="9" s="1"/>
  <c r="C13" i="9" a="1"/>
  <c r="C13" i="9" s="1"/>
  <c r="D13" i="9" a="1"/>
  <c r="D13" i="9" s="1"/>
  <c r="E13" i="9" a="1"/>
  <c r="E13" i="9" s="1"/>
  <c r="F13" i="9" a="1"/>
  <c r="F13" i="9" s="1"/>
  <c r="C14" i="9" a="1"/>
  <c r="C14" i="9" s="1"/>
  <c r="D14" i="9" a="1"/>
  <c r="D14" i="9" s="1"/>
  <c r="E14" i="9" a="1"/>
  <c r="E14" i="9" s="1"/>
  <c r="F14" i="9" a="1"/>
  <c r="F14" i="9" s="1"/>
  <c r="C15" i="9" a="1"/>
  <c r="C15" i="9" s="1"/>
  <c r="D15" i="9" a="1"/>
  <c r="D15" i="9" s="1"/>
  <c r="E15" i="9" a="1"/>
  <c r="E15" i="9" s="1"/>
  <c r="F15" i="9" a="1"/>
  <c r="F15" i="9" s="1"/>
  <c r="C16" i="9" a="1"/>
  <c r="C16" i="9" s="1"/>
  <c r="D16" i="9" a="1"/>
  <c r="D16" i="9" s="1"/>
  <c r="E16" i="9" a="1"/>
  <c r="E16" i="9" s="1"/>
  <c r="F16" i="9" a="1"/>
  <c r="F16" i="9" s="1"/>
  <c r="C17" i="9" a="1"/>
  <c r="C17" i="9" s="1"/>
  <c r="D17" i="9" a="1"/>
  <c r="D17" i="9" s="1"/>
  <c r="E17" i="9" a="1"/>
  <c r="E17" i="9" s="1"/>
  <c r="F17" i="9" a="1"/>
  <c r="F17" i="9" s="1"/>
  <c r="C18" i="9" a="1"/>
  <c r="C18" i="9" s="1"/>
  <c r="D18" i="9" a="1"/>
  <c r="D18" i="9" s="1"/>
  <c r="E18" i="9" a="1"/>
  <c r="E18" i="9" s="1"/>
  <c r="F18" i="9" a="1"/>
  <c r="F18" i="9" s="1"/>
  <c r="C19" i="9" a="1"/>
  <c r="C19" i="9" s="1"/>
  <c r="D19" i="9" a="1"/>
  <c r="D19" i="9" s="1"/>
  <c r="E19" i="9" a="1"/>
  <c r="E19" i="9" s="1"/>
  <c r="F19" i="9" a="1"/>
  <c r="F19" i="9" s="1"/>
  <c r="C20" i="9" a="1"/>
  <c r="C20" i="9" s="1"/>
  <c r="D20" i="9" a="1"/>
  <c r="D20" i="9" s="1"/>
  <c r="E20" i="9" a="1"/>
  <c r="E20" i="9" s="1"/>
  <c r="F20" i="9" a="1"/>
  <c r="F20" i="9" s="1"/>
  <c r="C21" i="9" a="1"/>
  <c r="C21" i="9" s="1"/>
  <c r="D21" i="9" a="1"/>
  <c r="D21" i="9" s="1"/>
  <c r="E21" i="9" a="1"/>
  <c r="E21" i="9" s="1"/>
  <c r="F21" i="9" a="1"/>
  <c r="F21" i="9" s="1"/>
  <c r="C22" i="9" a="1"/>
  <c r="C22" i="9" s="1"/>
  <c r="D22" i="9" a="1"/>
  <c r="D22" i="9" s="1"/>
  <c r="E22" i="9" a="1"/>
  <c r="E22" i="9" s="1"/>
  <c r="F22" i="9" a="1"/>
  <c r="F22" i="9" s="1"/>
  <c r="C23" i="9" a="1"/>
  <c r="C23" i="9" s="1"/>
  <c r="D23" i="9" a="1"/>
  <c r="D23" i="9" s="1"/>
  <c r="E23" i="9" a="1"/>
  <c r="E23" i="9" s="1"/>
  <c r="F23" i="9" a="1"/>
  <c r="F23" i="9" s="1"/>
  <c r="C24" i="9" a="1"/>
  <c r="C24" i="9" s="1"/>
  <c r="D24" i="9" a="1"/>
  <c r="D24" i="9" s="1"/>
  <c r="E24" i="9" a="1"/>
  <c r="E24" i="9" s="1"/>
  <c r="F24" i="9" a="1"/>
  <c r="F24" i="9" s="1"/>
  <c r="C25" i="9" a="1"/>
  <c r="C25" i="9" s="1"/>
  <c r="D25" i="9" a="1"/>
  <c r="D25" i="9" s="1"/>
  <c r="E25" i="9" a="1"/>
  <c r="E25" i="9" s="1"/>
  <c r="F25" i="9" a="1"/>
  <c r="F25" i="9" s="1"/>
  <c r="C26" i="9" a="1"/>
  <c r="C26" i="9" s="1"/>
  <c r="D26" i="9" a="1"/>
  <c r="D26" i="9" s="1"/>
  <c r="E26" i="9" a="1"/>
  <c r="E26" i="9" s="1"/>
  <c r="F26" i="9" a="1"/>
  <c r="F26" i="9" s="1"/>
  <c r="C27" i="9" a="1"/>
  <c r="C27" i="9" s="1"/>
  <c r="D27" i="9" a="1"/>
  <c r="D27" i="9" s="1"/>
  <c r="E27" i="9" a="1"/>
  <c r="E27" i="9" s="1"/>
  <c r="F27" i="9" a="1"/>
  <c r="F27" i="9" s="1"/>
  <c r="C28" i="9" a="1"/>
  <c r="C28" i="9" s="1"/>
  <c r="D28" i="9" a="1"/>
  <c r="D28" i="9" s="1"/>
  <c r="E28" i="9" a="1"/>
  <c r="E28" i="9" s="1"/>
  <c r="F28" i="9" a="1"/>
  <c r="F28" i="9" s="1"/>
  <c r="C29" i="9" a="1"/>
  <c r="C29" i="9" s="1"/>
  <c r="D29" i="9" a="1"/>
  <c r="D29" i="9" s="1"/>
  <c r="E29" i="9" a="1"/>
  <c r="E29" i="9" s="1"/>
  <c r="F29" i="9" a="1"/>
  <c r="F29" i="9" s="1"/>
  <c r="C30" i="9" a="1"/>
  <c r="C30" i="9" s="1"/>
  <c r="D30" i="9" a="1"/>
  <c r="D30" i="9" s="1"/>
  <c r="E30" i="9" a="1"/>
  <c r="E30" i="9" s="1"/>
  <c r="F30" i="9" a="1"/>
  <c r="F30" i="9" s="1"/>
  <c r="C31" i="9" a="1"/>
  <c r="C31" i="9" s="1"/>
  <c r="D31" i="9" a="1"/>
  <c r="D31" i="9" s="1"/>
  <c r="E31" i="9" a="1"/>
  <c r="E31" i="9" s="1"/>
  <c r="F31" i="9" a="1"/>
  <c r="F31" i="9" s="1"/>
  <c r="C32" i="9" a="1"/>
  <c r="C32" i="9" s="1"/>
  <c r="D32" i="9" a="1"/>
  <c r="D32" i="9" s="1"/>
  <c r="E32" i="9" a="1"/>
  <c r="E32" i="9" s="1"/>
  <c r="F32" i="9" a="1"/>
  <c r="F32" i="9" s="1"/>
  <c r="C33" i="9" a="1"/>
  <c r="C33" i="9" s="1"/>
  <c r="D33" i="9" a="1"/>
  <c r="D33" i="9" s="1"/>
  <c r="E33" i="9" a="1"/>
  <c r="E33" i="9" s="1"/>
  <c r="F33" i="9" a="1"/>
  <c r="F33" i="9" s="1"/>
  <c r="C34" i="9" a="1"/>
  <c r="C34" i="9" s="1"/>
  <c r="D34" i="9" a="1"/>
  <c r="D34" i="9" s="1"/>
  <c r="E34" i="9" a="1"/>
  <c r="E34" i="9" s="1"/>
  <c r="F34" i="9" a="1"/>
  <c r="F34" i="9" s="1"/>
  <c r="C35" i="9" a="1"/>
  <c r="C35" i="9" s="1"/>
  <c r="D35" i="9" a="1"/>
  <c r="D35" i="9" s="1"/>
  <c r="E35" i="9" a="1"/>
  <c r="E35" i="9" s="1"/>
  <c r="F35" i="9" a="1"/>
  <c r="F35" i="9" s="1"/>
  <c r="C36" i="9" a="1"/>
  <c r="C36" i="9" s="1"/>
  <c r="D36" i="9" a="1"/>
  <c r="D36" i="9" s="1"/>
  <c r="E36" i="9" a="1"/>
  <c r="E36" i="9" s="1"/>
  <c r="F36" i="9" a="1"/>
  <c r="F36" i="9" s="1"/>
  <c r="C37" i="9" a="1"/>
  <c r="C37" i="9" s="1"/>
  <c r="D37" i="9" a="1"/>
  <c r="D37" i="9" s="1"/>
  <c r="E37" i="9" a="1"/>
  <c r="E37" i="9" s="1"/>
  <c r="F37" i="9" a="1"/>
  <c r="F37" i="9" s="1"/>
  <c r="C38" i="9" a="1"/>
  <c r="C38" i="9" s="1"/>
  <c r="D38" i="9" a="1"/>
  <c r="D38" i="9" s="1"/>
  <c r="E38" i="9" a="1"/>
  <c r="E38" i="9" s="1"/>
  <c r="F38" i="9" a="1"/>
  <c r="F38" i="9" s="1"/>
  <c r="C39" i="9" a="1"/>
  <c r="C39" i="9" s="1"/>
  <c r="D39" i="9" a="1"/>
  <c r="D39" i="9" s="1"/>
  <c r="E39" i="9" a="1"/>
  <c r="E39" i="9" s="1"/>
  <c r="F39" i="9" a="1"/>
  <c r="F39" i="9" s="1"/>
  <c r="C40" i="9" a="1"/>
  <c r="C40" i="9" s="1"/>
  <c r="D40" i="9" a="1"/>
  <c r="D40" i="9" s="1"/>
  <c r="E40" i="9" a="1"/>
  <c r="E40" i="9" s="1"/>
  <c r="F40" i="9" a="1"/>
  <c r="F40" i="9" s="1"/>
  <c r="C41" i="9" a="1"/>
  <c r="C41" i="9" s="1"/>
  <c r="D41" i="9" a="1"/>
  <c r="D41" i="9" s="1"/>
  <c r="E41" i="9" a="1"/>
  <c r="E41" i="9" s="1"/>
  <c r="F41" i="9" a="1"/>
  <c r="F41" i="9" s="1"/>
  <c r="C42" i="9" a="1"/>
  <c r="C42" i="9" s="1"/>
  <c r="D42" i="9" a="1"/>
  <c r="D42" i="9" s="1"/>
  <c r="E42" i="9" a="1"/>
  <c r="E42" i="9" s="1"/>
  <c r="F42" i="9" a="1"/>
  <c r="F42" i="9" s="1"/>
  <c r="C43" i="9" a="1"/>
  <c r="C43" i="9" s="1"/>
  <c r="D43" i="9" a="1"/>
  <c r="D43" i="9" s="1"/>
  <c r="E43" i="9" a="1"/>
  <c r="E43" i="9" s="1"/>
  <c r="F43" i="9" a="1"/>
  <c r="F43" i="9" s="1"/>
  <c r="C44" i="9" a="1"/>
  <c r="C44" i="9" s="1"/>
  <c r="D44" i="9" a="1"/>
  <c r="D44" i="9" s="1"/>
  <c r="E44" i="9" a="1"/>
  <c r="E44" i="9" s="1"/>
  <c r="F44" i="9" a="1"/>
  <c r="F44" i="9" s="1"/>
  <c r="C45" i="9" a="1"/>
  <c r="C45" i="9" s="1"/>
  <c r="D45" i="9" a="1"/>
  <c r="D45" i="9" s="1"/>
  <c r="E45" i="9" a="1"/>
  <c r="E45" i="9" s="1"/>
  <c r="F45" i="9" a="1"/>
  <c r="F45" i="9" s="1"/>
  <c r="C46" i="9" a="1"/>
  <c r="C46" i="9" s="1"/>
  <c r="D46" i="9" a="1"/>
  <c r="D46" i="9" s="1"/>
  <c r="E46" i="9" a="1"/>
  <c r="E46" i="9" s="1"/>
  <c r="F46" i="9" a="1"/>
  <c r="F46" i="9" s="1"/>
  <c r="C47" i="9" a="1"/>
  <c r="C47" i="9" s="1"/>
  <c r="D47" i="9" a="1"/>
  <c r="D47" i="9" s="1"/>
  <c r="E47" i="9" a="1"/>
  <c r="E47" i="9" s="1"/>
  <c r="F47" i="9" a="1"/>
  <c r="F47" i="9" s="1"/>
  <c r="C48" i="9" a="1"/>
  <c r="C48" i="9" s="1"/>
  <c r="D48" i="9" a="1"/>
  <c r="D48" i="9" s="1"/>
  <c r="E48" i="9" a="1"/>
  <c r="E48" i="9" s="1"/>
  <c r="F48" i="9" a="1"/>
  <c r="F48" i="9" s="1"/>
  <c r="C49" i="9" a="1"/>
  <c r="C49" i="9" s="1"/>
  <c r="D49" i="9" a="1"/>
  <c r="D49" i="9" s="1"/>
  <c r="E49" i="9" a="1"/>
  <c r="E49" i="9" s="1"/>
  <c r="F49" i="9" a="1"/>
  <c r="F49" i="9" s="1"/>
  <c r="C50" i="9" a="1"/>
  <c r="C50" i="9" s="1"/>
  <c r="D50" i="9" a="1"/>
  <c r="D50" i="9" s="1"/>
  <c r="E50" i="9" a="1"/>
  <c r="E50" i="9" s="1"/>
  <c r="F50" i="9" a="1"/>
  <c r="F50" i="9" s="1"/>
  <c r="C51" i="9" a="1"/>
  <c r="C51" i="9" s="1"/>
  <c r="D51" i="9" a="1"/>
  <c r="D51" i="9" s="1"/>
  <c r="E51" i="9" a="1"/>
  <c r="E51" i="9" s="1"/>
  <c r="F51" i="9" a="1"/>
  <c r="F51" i="9" s="1"/>
  <c r="C52" i="9" a="1"/>
  <c r="C52" i="9" s="1"/>
  <c r="D52" i="9" a="1"/>
  <c r="D52" i="9" s="1"/>
  <c r="E52" i="9" a="1"/>
  <c r="E52" i="9" s="1"/>
  <c r="F52" i="9" a="1"/>
  <c r="F52" i="9" s="1"/>
  <c r="C53" i="9" a="1"/>
  <c r="C53" i="9" s="1"/>
  <c r="D53" i="9" a="1"/>
  <c r="D53" i="9" s="1"/>
  <c r="E53" i="9" a="1"/>
  <c r="E53" i="9" s="1"/>
  <c r="F53" i="9" a="1"/>
  <c r="F53" i="9" s="1"/>
  <c r="C54" i="9" a="1"/>
  <c r="C54" i="9" s="1"/>
  <c r="D54" i="9" a="1"/>
  <c r="D54" i="9" s="1"/>
  <c r="E54" i="9" a="1"/>
  <c r="E54" i="9" s="1"/>
  <c r="F54" i="9" a="1"/>
  <c r="F54" i="9" s="1"/>
  <c r="C55" i="9" a="1"/>
  <c r="C55" i="9" s="1"/>
  <c r="D55" i="9" a="1"/>
  <c r="D55" i="9" s="1"/>
  <c r="E55" i="9" a="1"/>
  <c r="E55" i="9" s="1"/>
  <c r="F55" i="9" a="1"/>
  <c r="F55" i="9" s="1"/>
  <c r="C56" i="9" a="1"/>
  <c r="C56" i="9" s="1"/>
  <c r="D56" i="9" a="1"/>
  <c r="D56" i="9" s="1"/>
  <c r="E56" i="9" a="1"/>
  <c r="E56" i="9" s="1"/>
  <c r="F56" i="9" a="1"/>
  <c r="F56" i="9" s="1"/>
  <c r="C57" i="9" a="1"/>
  <c r="C57" i="9" s="1"/>
  <c r="D57" i="9" a="1"/>
  <c r="D57" i="9" s="1"/>
  <c r="E57" i="9" a="1"/>
  <c r="E57" i="9" s="1"/>
  <c r="F57" i="9" a="1"/>
  <c r="F57" i="9" s="1"/>
  <c r="C58" i="9" a="1"/>
  <c r="C58" i="9" s="1"/>
  <c r="D58" i="9" a="1"/>
  <c r="D58" i="9" s="1"/>
  <c r="E58" i="9" a="1"/>
  <c r="E58" i="9" s="1"/>
  <c r="F58" i="9" a="1"/>
  <c r="F58" i="9" s="1"/>
  <c r="C59" i="9" a="1"/>
  <c r="C59" i="9" s="1"/>
  <c r="D59" i="9" a="1"/>
  <c r="D59" i="9" s="1"/>
  <c r="E59" i="9" a="1"/>
  <c r="E59" i="9" s="1"/>
  <c r="F59" i="9" a="1"/>
  <c r="F59" i="9" s="1"/>
  <c r="C60" i="9" a="1"/>
  <c r="C60" i="9" s="1"/>
  <c r="D60" i="9" a="1"/>
  <c r="D60" i="9" s="1"/>
  <c r="E60" i="9" a="1"/>
  <c r="E60" i="9" s="1"/>
  <c r="F60" i="9" a="1"/>
  <c r="F60" i="9" s="1"/>
  <c r="C61" i="9" a="1"/>
  <c r="C61" i="9" s="1"/>
  <c r="D61" i="9" a="1"/>
  <c r="D61" i="9" s="1"/>
  <c r="E61" i="9" a="1"/>
  <c r="E61" i="9" s="1"/>
  <c r="F61" i="9" a="1"/>
  <c r="F61" i="9" s="1"/>
  <c r="C62" i="9" a="1"/>
  <c r="C62" i="9" s="1"/>
  <c r="D62" i="9" a="1"/>
  <c r="D62" i="9" s="1"/>
  <c r="E62" i="9" a="1"/>
  <c r="E62" i="9" s="1"/>
  <c r="F62" i="9" a="1"/>
  <c r="F62" i="9" s="1"/>
  <c r="C63" i="9" a="1"/>
  <c r="C63" i="9" s="1"/>
  <c r="D63" i="9" a="1"/>
  <c r="D63" i="9" s="1"/>
  <c r="E63" i="9" a="1"/>
  <c r="E63" i="9" s="1"/>
  <c r="F63" i="9" a="1"/>
  <c r="F63" i="9" s="1"/>
  <c r="C64" i="9" a="1"/>
  <c r="C64" i="9" s="1"/>
  <c r="D64" i="9" a="1"/>
  <c r="D64" i="9" s="1"/>
  <c r="E64" i="9" a="1"/>
  <c r="E64" i="9" s="1"/>
  <c r="F64" i="9" a="1"/>
  <c r="F64" i="9" s="1"/>
  <c r="C65" i="9" a="1"/>
  <c r="C65" i="9" s="1"/>
  <c r="D65" i="9" a="1"/>
  <c r="D65" i="9" s="1"/>
  <c r="E65" i="9" a="1"/>
  <c r="E65" i="9" s="1"/>
  <c r="F65" i="9" a="1"/>
  <c r="F65" i="9" s="1"/>
  <c r="C66" i="9" a="1"/>
  <c r="C66" i="9" s="1"/>
  <c r="D66" i="9" a="1"/>
  <c r="D66" i="9" s="1"/>
  <c r="E66" i="9" a="1"/>
  <c r="E66" i="9" s="1"/>
  <c r="F66" i="9" a="1"/>
  <c r="F66" i="9" s="1"/>
  <c r="C67" i="9" a="1"/>
  <c r="C67" i="9" s="1"/>
  <c r="D67" i="9" a="1"/>
  <c r="D67" i="9" s="1"/>
  <c r="E67" i="9" a="1"/>
  <c r="E67" i="9" s="1"/>
  <c r="F67" i="9" a="1"/>
  <c r="F67" i="9" s="1"/>
  <c r="C68" i="9" a="1"/>
  <c r="C68" i="9" s="1"/>
  <c r="D68" i="9" a="1"/>
  <c r="D68" i="9" s="1"/>
  <c r="E68" i="9" a="1"/>
  <c r="E68" i="9" s="1"/>
  <c r="F68" i="9" a="1"/>
  <c r="F68" i="9" s="1"/>
  <c r="C69" i="9" a="1"/>
  <c r="C69" i="9" s="1"/>
  <c r="D69" i="9" a="1"/>
  <c r="D69" i="9" s="1"/>
  <c r="E69" i="9" a="1"/>
  <c r="E69" i="9" s="1"/>
  <c r="F69" i="9" a="1"/>
  <c r="F69" i="9" s="1"/>
  <c r="C70" i="9" a="1"/>
  <c r="C70" i="9" s="1"/>
  <c r="D70" i="9" a="1"/>
  <c r="D70" i="9" s="1"/>
  <c r="E70" i="9" a="1"/>
  <c r="E70" i="9" s="1"/>
  <c r="F70" i="9" a="1"/>
  <c r="F70" i="9" s="1"/>
  <c r="C71" i="9" a="1"/>
  <c r="C71" i="9" s="1"/>
  <c r="D71" i="9" a="1"/>
  <c r="D71" i="9" s="1"/>
  <c r="E71" i="9" a="1"/>
  <c r="E71" i="9" s="1"/>
  <c r="F71" i="9" a="1"/>
  <c r="F71" i="9" s="1"/>
  <c r="C72" i="9" a="1"/>
  <c r="C72" i="9" s="1"/>
  <c r="D72" i="9" a="1"/>
  <c r="D72" i="9" s="1"/>
  <c r="E72" i="9" a="1"/>
  <c r="E72" i="9" s="1"/>
  <c r="F72" i="9" a="1"/>
  <c r="F72" i="9" s="1"/>
  <c r="C73" i="9" a="1"/>
  <c r="C73" i="9" s="1"/>
  <c r="D73" i="9" a="1"/>
  <c r="D73" i="9" s="1"/>
  <c r="E73" i="9" a="1"/>
  <c r="E73" i="9" s="1"/>
  <c r="F73" i="9" a="1"/>
  <c r="F73" i="9" s="1"/>
  <c r="C74" i="9" a="1"/>
  <c r="C74" i="9" s="1"/>
  <c r="D74" i="9" a="1"/>
  <c r="D74" i="9" s="1"/>
  <c r="E74" i="9" a="1"/>
  <c r="E74" i="9" s="1"/>
  <c r="F74" i="9" a="1"/>
  <c r="F74" i="9" s="1"/>
  <c r="C75" i="9" a="1"/>
  <c r="C75" i="9" s="1"/>
  <c r="D75" i="9" a="1"/>
  <c r="D75" i="9" s="1"/>
  <c r="E75" i="9" a="1"/>
  <c r="E75" i="9" s="1"/>
  <c r="F75" i="9" a="1"/>
  <c r="F75" i="9" s="1"/>
  <c r="C76" i="9" a="1"/>
  <c r="C76" i="9" s="1"/>
  <c r="D76" i="9" a="1"/>
  <c r="D76" i="9" s="1"/>
  <c r="E76" i="9" a="1"/>
  <c r="E76" i="9" s="1"/>
  <c r="F76" i="9" a="1"/>
  <c r="F76" i="9" s="1"/>
  <c r="K64" i="31" l="1"/>
  <c r="F66" i="30" s="1"/>
  <c r="K52" i="31"/>
  <c r="F54" i="30" s="1"/>
  <c r="K40" i="31"/>
  <c r="F42" i="30" s="1"/>
  <c r="K28" i="31"/>
  <c r="F30" i="30" s="1"/>
  <c r="K16" i="31"/>
  <c r="F18" i="30" s="1"/>
  <c r="K46" i="31"/>
  <c r="F48" i="30" s="1"/>
  <c r="K63" i="31"/>
  <c r="F65" i="30" s="1"/>
  <c r="K51" i="31"/>
  <c r="F53" i="30" s="1"/>
  <c r="K39" i="31"/>
  <c r="F41" i="30" s="1"/>
  <c r="K27" i="31"/>
  <c r="F29" i="30" s="1"/>
  <c r="K15" i="31"/>
  <c r="F17" i="30" s="1"/>
  <c r="K34" i="31"/>
  <c r="F36" i="30" s="1"/>
  <c r="K17" i="31"/>
  <c r="F19" i="30" s="1"/>
  <c r="K62" i="31"/>
  <c r="F64" i="30" s="1"/>
  <c r="K50" i="31"/>
  <c r="F52" i="30" s="1"/>
  <c r="K38" i="31"/>
  <c r="F40" i="30" s="1"/>
  <c r="K26" i="31"/>
  <c r="F28" i="30" s="1"/>
  <c r="K14" i="31"/>
  <c r="K58" i="31"/>
  <c r="F60" i="30" s="1"/>
  <c r="K41" i="31"/>
  <c r="F43" i="30" s="1"/>
  <c r="K73" i="31"/>
  <c r="F75" i="30" s="1"/>
  <c r="K61" i="31"/>
  <c r="F63" i="30" s="1"/>
  <c r="K49" i="31"/>
  <c r="F51" i="30" s="1"/>
  <c r="K37" i="31"/>
  <c r="F39" i="30" s="1"/>
  <c r="K25" i="31"/>
  <c r="F27" i="30" s="1"/>
  <c r="K13" i="31"/>
  <c r="F15" i="30" s="1"/>
  <c r="K72" i="31"/>
  <c r="F74" i="30" s="1"/>
  <c r="K60" i="31"/>
  <c r="F62" i="30" s="1"/>
  <c r="K48" i="31"/>
  <c r="F50" i="30" s="1"/>
  <c r="K36" i="31"/>
  <c r="F38" i="30" s="1"/>
  <c r="K24" i="31"/>
  <c r="F26" i="30" s="1"/>
  <c r="K12" i="31"/>
  <c r="F14" i="30" s="1"/>
  <c r="K65" i="31"/>
  <c r="F67" i="30" s="1"/>
  <c r="K71" i="31"/>
  <c r="F73" i="30" s="1"/>
  <c r="K59" i="31"/>
  <c r="F61" i="30" s="1"/>
  <c r="K47" i="31"/>
  <c r="F49" i="30" s="1"/>
  <c r="K35" i="31"/>
  <c r="F37" i="30" s="1"/>
  <c r="K23" i="31"/>
  <c r="F25" i="30" s="1"/>
  <c r="K11" i="31"/>
  <c r="F13" i="30" s="1"/>
  <c r="K53" i="31"/>
  <c r="F55" i="30" s="1"/>
  <c r="K70" i="31"/>
  <c r="F72" i="30" s="1"/>
  <c r="K22" i="31"/>
  <c r="F24" i="30" s="1"/>
  <c r="K10" i="31"/>
  <c r="F12" i="30" s="1"/>
  <c r="K69" i="31"/>
  <c r="F71" i="30" s="1"/>
  <c r="K57" i="31"/>
  <c r="F59" i="30" s="1"/>
  <c r="K45" i="31"/>
  <c r="F47" i="30" s="1"/>
  <c r="K33" i="31"/>
  <c r="F35" i="30" s="1"/>
  <c r="K21" i="31"/>
  <c r="F23" i="30" s="1"/>
  <c r="K9" i="31"/>
  <c r="F11" i="30" s="1"/>
  <c r="K68" i="31"/>
  <c r="F70" i="30" s="1"/>
  <c r="K56" i="31"/>
  <c r="F58" i="30" s="1"/>
  <c r="K44" i="31"/>
  <c r="F46" i="30" s="1"/>
  <c r="K32" i="31"/>
  <c r="F34" i="30" s="1"/>
  <c r="K20" i="31"/>
  <c r="F22" i="30" s="1"/>
  <c r="K8" i="31"/>
  <c r="F10" i="30" s="1"/>
  <c r="K18" i="31"/>
  <c r="F20" i="30" s="1"/>
  <c r="K29" i="31"/>
  <c r="F31" i="30" s="1"/>
  <c r="K67" i="31"/>
  <c r="F69" i="30" s="1"/>
  <c r="K55" i="31"/>
  <c r="F57" i="30" s="1"/>
  <c r="K43" i="31"/>
  <c r="F45" i="30" s="1"/>
  <c r="K31" i="31"/>
  <c r="F33" i="30" s="1"/>
  <c r="K19" i="31"/>
  <c r="F21" i="30" s="1"/>
  <c r="K66" i="31"/>
  <c r="F68" i="30" s="1"/>
  <c r="K54" i="31"/>
  <c r="F56" i="30" s="1"/>
  <c r="K42" i="31"/>
  <c r="F44" i="30" s="1"/>
  <c r="K30" i="31"/>
  <c r="F32" i="30" s="1"/>
  <c r="H62" i="9"/>
  <c r="H59" i="9"/>
  <c r="H44" i="9"/>
  <c r="H32" i="9"/>
  <c r="H70" i="9"/>
  <c r="H64" i="9"/>
  <c r="H61" i="9"/>
  <c r="H58" i="9"/>
  <c r="H55" i="9"/>
  <c r="H52" i="9"/>
  <c r="H49" i="9"/>
  <c r="H46" i="9"/>
  <c r="H28" i="9"/>
  <c r="H75" i="9"/>
  <c r="H36" i="9"/>
  <c r="H24" i="9"/>
  <c r="H21" i="9"/>
  <c r="H18" i="9"/>
  <c r="H65" i="9"/>
  <c r="H39" i="9"/>
  <c r="H56" i="9"/>
  <c r="H53" i="9"/>
  <c r="H50" i="9"/>
  <c r="H25" i="9"/>
  <c r="H22" i="9"/>
  <c r="H47" i="9"/>
  <c r="H33" i="9"/>
  <c r="H19" i="9"/>
  <c r="H16" i="9"/>
  <c r="H72" i="9"/>
  <c r="H67" i="9"/>
  <c r="H41" i="9"/>
  <c r="H30" i="9"/>
  <c r="H13" i="9"/>
  <c r="H69" i="9"/>
  <c r="H38" i="9"/>
  <c r="H27" i="9"/>
  <c r="H35" i="9"/>
  <c r="H71" i="9"/>
  <c r="H66" i="9"/>
  <c r="H43" i="9"/>
  <c r="H40" i="9"/>
  <c r="H15" i="9"/>
  <c r="H12" i="9"/>
  <c r="H10" i="9"/>
  <c r="H74" i="9"/>
  <c r="H63" i="9"/>
  <c r="H60" i="9"/>
  <c r="H57" i="9"/>
  <c r="H37" i="9"/>
  <c r="H29" i="9"/>
  <c r="H54" i="9"/>
  <c r="H51" i="9"/>
  <c r="H34" i="9"/>
  <c r="H26" i="9"/>
  <c r="H23" i="9"/>
  <c r="H20" i="9"/>
  <c r="H76" i="9"/>
  <c r="H48" i="9"/>
  <c r="H45" i="9"/>
  <c r="H31" i="9"/>
  <c r="H17" i="9"/>
  <c r="H73" i="9"/>
  <c r="H68" i="9"/>
  <c r="H42" i="9"/>
  <c r="H14" i="9"/>
  <c r="H11" i="9"/>
  <c r="D20" i="25" l="1"/>
  <c r="D20" i="31"/>
  <c r="D23" i="31"/>
  <c r="D23" i="25"/>
  <c r="D64" i="31"/>
  <c r="D64" i="25"/>
  <c r="D37" i="31"/>
  <c r="D37" i="25"/>
  <c r="D15" i="25"/>
  <c r="D15" i="31"/>
  <c r="D39" i="25"/>
  <c r="D39" i="31"/>
  <c r="D13" i="31"/>
  <c r="D13" i="25"/>
  <c r="D65" i="25"/>
  <c r="D65" i="31"/>
  <c r="D63" i="25"/>
  <c r="D63" i="31"/>
  <c r="D16" i="25"/>
  <c r="D16" i="31"/>
  <c r="D21" i="25"/>
  <c r="D21" i="31"/>
  <c r="D29" i="25"/>
  <c r="D29" i="31"/>
  <c r="D38" i="25"/>
  <c r="D38" i="31"/>
  <c r="D12" i="31"/>
  <c r="D12" i="25"/>
  <c r="D58" i="31"/>
  <c r="D58" i="25"/>
  <c r="D31" i="25"/>
  <c r="D31" i="31"/>
  <c r="D61" i="31"/>
  <c r="D61" i="25"/>
  <c r="D48" i="31"/>
  <c r="D48" i="25"/>
  <c r="D18" i="25"/>
  <c r="D18" i="31"/>
  <c r="D51" i="25"/>
  <c r="D51" i="31"/>
  <c r="D70" i="31"/>
  <c r="D70" i="25"/>
  <c r="D26" i="25"/>
  <c r="D26" i="31"/>
  <c r="D68" i="25"/>
  <c r="D68" i="31"/>
  <c r="D30" i="25"/>
  <c r="D30" i="31"/>
  <c r="D33" i="25"/>
  <c r="D33" i="31"/>
  <c r="D41" i="25"/>
  <c r="D41" i="31"/>
  <c r="D9" i="31"/>
  <c r="D9" i="25"/>
  <c r="D8" i="25"/>
  <c r="D8" i="31"/>
  <c r="D62" i="25"/>
  <c r="D62" i="31"/>
  <c r="D11" i="25"/>
  <c r="D11" i="31"/>
  <c r="D69" i="31"/>
  <c r="D69" i="25"/>
  <c r="D40" i="25"/>
  <c r="D40" i="31"/>
  <c r="D67" i="25"/>
  <c r="D67" i="31"/>
  <c r="D14" i="25"/>
  <c r="D14" i="31"/>
  <c r="D34" i="31"/>
  <c r="D34" i="25"/>
  <c r="D32" i="25"/>
  <c r="D32" i="31"/>
  <c r="D44" i="25"/>
  <c r="D44" i="31"/>
  <c r="D72" i="31"/>
  <c r="D72" i="25"/>
  <c r="D56" i="25"/>
  <c r="D56" i="31"/>
  <c r="D55" i="31"/>
  <c r="D55" i="25"/>
  <c r="D54" i="31"/>
  <c r="D54" i="25"/>
  <c r="D19" i="31"/>
  <c r="D19" i="25"/>
  <c r="D42" i="31"/>
  <c r="D42" i="25"/>
  <c r="D57" i="31"/>
  <c r="D57" i="25"/>
  <c r="D35" i="31"/>
  <c r="D35" i="25"/>
  <c r="D22" i="31"/>
  <c r="D22" i="25"/>
  <c r="D43" i="31"/>
  <c r="D43" i="25"/>
  <c r="D45" i="31"/>
  <c r="D45" i="25"/>
  <c r="D60" i="31"/>
  <c r="D60" i="25"/>
  <c r="D66" i="31"/>
  <c r="D66" i="25"/>
  <c r="D47" i="25"/>
  <c r="D47" i="31"/>
  <c r="D46" i="31"/>
  <c r="D46" i="25"/>
  <c r="D25" i="31"/>
  <c r="D25" i="25"/>
  <c r="D36" i="31"/>
  <c r="D36" i="25"/>
  <c r="D28" i="25"/>
  <c r="D28" i="31"/>
  <c r="D24" i="31"/>
  <c r="D24" i="25"/>
  <c r="D59" i="31"/>
  <c r="D59" i="25"/>
  <c r="D73" i="31"/>
  <c r="D73" i="25"/>
  <c r="D71" i="31"/>
  <c r="D71" i="25"/>
  <c r="D10" i="31"/>
  <c r="D10" i="25"/>
  <c r="D50" i="25"/>
  <c r="D50" i="31"/>
  <c r="D49" i="31"/>
  <c r="D49" i="25"/>
  <c r="D17" i="25"/>
  <c r="D17" i="31"/>
  <c r="D7" i="31"/>
  <c r="D7" i="25"/>
  <c r="D27" i="25"/>
  <c r="D27" i="31"/>
  <c r="D53" i="25"/>
  <c r="D53" i="31"/>
  <c r="D52" i="25"/>
  <c r="D52" i="31"/>
  <c r="K74" i="31"/>
  <c r="F76" i="30" s="1"/>
  <c r="F16" i="30"/>
  <c r="L7" i="14"/>
  <c r="K7" i="14"/>
  <c r="I7" i="14"/>
  <c r="J7" i="14"/>
  <c r="H7" i="14"/>
  <c r="D74" i="25" l="1"/>
  <c r="H71" i="25" s="1"/>
  <c r="D72" i="26" s="1"/>
  <c r="D74" i="31"/>
  <c r="I42" i="31" s="1"/>
  <c r="D44" i="30" s="1"/>
  <c r="C10" i="8" a="1"/>
  <c r="C10" i="8" s="1"/>
  <c r="I58" i="31" l="1"/>
  <c r="D60" i="30" s="1"/>
  <c r="H38" i="25"/>
  <c r="D39" i="26" s="1"/>
  <c r="H56" i="25"/>
  <c r="D57" i="26" s="1"/>
  <c r="H19" i="25"/>
  <c r="D20" i="26" s="1"/>
  <c r="H49" i="25"/>
  <c r="D50" i="26" s="1"/>
  <c r="H34" i="25"/>
  <c r="D35" i="26" s="1"/>
  <c r="H28" i="25"/>
  <c r="D29" i="26" s="1"/>
  <c r="H22" i="25"/>
  <c r="D23" i="26" s="1"/>
  <c r="H25" i="25"/>
  <c r="D26" i="26" s="1"/>
  <c r="H27" i="25"/>
  <c r="D28" i="26" s="1"/>
  <c r="H30" i="25"/>
  <c r="D31" i="26" s="1"/>
  <c r="H41" i="25"/>
  <c r="D42" i="26" s="1"/>
  <c r="H32" i="25"/>
  <c r="D33" i="26" s="1"/>
  <c r="H73" i="25"/>
  <c r="D74" i="26" s="1"/>
  <c r="H23" i="25"/>
  <c r="D24" i="26" s="1"/>
  <c r="H13" i="25"/>
  <c r="D14" i="26" s="1"/>
  <c r="H36" i="25"/>
  <c r="D37" i="26" s="1"/>
  <c r="H60" i="25"/>
  <c r="D61" i="26" s="1"/>
  <c r="H64" i="25"/>
  <c r="D65" i="26" s="1"/>
  <c r="H43" i="25"/>
  <c r="D44" i="26" s="1"/>
  <c r="H50" i="25"/>
  <c r="D51" i="26" s="1"/>
  <c r="H24" i="25"/>
  <c r="D25" i="26" s="1"/>
  <c r="H15" i="25"/>
  <c r="D16" i="26" s="1"/>
  <c r="H12" i="25"/>
  <c r="D13" i="26" s="1"/>
  <c r="H26" i="25"/>
  <c r="D27" i="26" s="1"/>
  <c r="H61" i="25"/>
  <c r="D62" i="26" s="1"/>
  <c r="H7" i="25"/>
  <c r="D8" i="26" s="1"/>
  <c r="H18" i="25"/>
  <c r="D19" i="26" s="1"/>
  <c r="H47" i="25"/>
  <c r="D48" i="26" s="1"/>
  <c r="H59" i="25"/>
  <c r="D60" i="26" s="1"/>
  <c r="H52" i="25"/>
  <c r="D53" i="26" s="1"/>
  <c r="H45" i="25"/>
  <c r="D46" i="26" s="1"/>
  <c r="H16" i="25"/>
  <c r="D17" i="26" s="1"/>
  <c r="H20" i="25"/>
  <c r="D21" i="26" s="1"/>
  <c r="H9" i="25"/>
  <c r="D10" i="26" s="1"/>
  <c r="H11" i="25"/>
  <c r="D12" i="26" s="1"/>
  <c r="H70" i="25"/>
  <c r="D71" i="26" s="1"/>
  <c r="H69" i="25"/>
  <c r="D70" i="26" s="1"/>
  <c r="H55" i="25"/>
  <c r="D56" i="26" s="1"/>
  <c r="H10" i="25"/>
  <c r="D11" i="26" s="1"/>
  <c r="H51" i="25"/>
  <c r="D52" i="26" s="1"/>
  <c r="H68" i="25"/>
  <c r="D69" i="26" s="1"/>
  <c r="H54" i="25"/>
  <c r="D55" i="26" s="1"/>
  <c r="H29" i="25"/>
  <c r="D30" i="26" s="1"/>
  <c r="H8" i="25"/>
  <c r="D9" i="26" s="1"/>
  <c r="H35" i="25"/>
  <c r="D36" i="26" s="1"/>
  <c r="H31" i="25"/>
  <c r="D32" i="26" s="1"/>
  <c r="H17" i="25"/>
  <c r="D18" i="26" s="1"/>
  <c r="H39" i="25"/>
  <c r="D40" i="26" s="1"/>
  <c r="H48" i="25"/>
  <c r="D49" i="26" s="1"/>
  <c r="H42" i="25"/>
  <c r="D43" i="26" s="1"/>
  <c r="H46" i="25"/>
  <c r="D47" i="26" s="1"/>
  <c r="H14" i="25"/>
  <c r="D15" i="26" s="1"/>
  <c r="H65" i="25"/>
  <c r="D66" i="26" s="1"/>
  <c r="H57" i="25"/>
  <c r="D58" i="26" s="1"/>
  <c r="H21" i="25"/>
  <c r="D22" i="26" s="1"/>
  <c r="H44" i="25"/>
  <c r="D45" i="26" s="1"/>
  <c r="H67" i="25"/>
  <c r="D68" i="26" s="1"/>
  <c r="H62" i="25"/>
  <c r="D63" i="26" s="1"/>
  <c r="H33" i="25"/>
  <c r="D34" i="26" s="1"/>
  <c r="H37" i="25"/>
  <c r="D38" i="26" s="1"/>
  <c r="H66" i="25"/>
  <c r="D67" i="26" s="1"/>
  <c r="H58" i="25"/>
  <c r="D59" i="26" s="1"/>
  <c r="H72" i="25"/>
  <c r="D73" i="26" s="1"/>
  <c r="H40" i="25"/>
  <c r="D41" i="26" s="1"/>
  <c r="H63" i="25"/>
  <c r="D64" i="26" s="1"/>
  <c r="H53" i="25"/>
  <c r="D54" i="26" s="1"/>
  <c r="I10" i="31"/>
  <c r="D12" i="30" s="1"/>
  <c r="I54" i="31"/>
  <c r="D56" i="30" s="1"/>
  <c r="I37" i="31"/>
  <c r="D39" i="30" s="1"/>
  <c r="I45" i="31"/>
  <c r="D47" i="30" s="1"/>
  <c r="I14" i="31"/>
  <c r="D16" i="30" s="1"/>
  <c r="I53" i="31"/>
  <c r="D55" i="30" s="1"/>
  <c r="I29" i="31"/>
  <c r="D31" i="30" s="1"/>
  <c r="I49" i="31"/>
  <c r="D51" i="30" s="1"/>
  <c r="I47" i="31"/>
  <c r="D49" i="30" s="1"/>
  <c r="I67" i="31"/>
  <c r="D69" i="30" s="1"/>
  <c r="I19" i="31"/>
  <c r="D21" i="30" s="1"/>
  <c r="I43" i="31"/>
  <c r="D45" i="30" s="1"/>
  <c r="I12" i="31"/>
  <c r="D14" i="30" s="1"/>
  <c r="I20" i="31"/>
  <c r="D22" i="30" s="1"/>
  <c r="I40" i="31"/>
  <c r="D42" i="30" s="1"/>
  <c r="I35" i="31"/>
  <c r="D37" i="30" s="1"/>
  <c r="I31" i="31"/>
  <c r="D33" i="30" s="1"/>
  <c r="I32" i="31"/>
  <c r="D34" i="30" s="1"/>
  <c r="I41" i="31"/>
  <c r="D43" i="30" s="1"/>
  <c r="I30" i="31"/>
  <c r="D32" i="30" s="1"/>
  <c r="I28" i="31"/>
  <c r="D30" i="30" s="1"/>
  <c r="I7" i="31"/>
  <c r="D9" i="30" s="1"/>
  <c r="I71" i="31"/>
  <c r="D73" i="30" s="1"/>
  <c r="I51" i="31"/>
  <c r="D53" i="30" s="1"/>
  <c r="I61" i="31"/>
  <c r="D63" i="30" s="1"/>
  <c r="I22" i="31"/>
  <c r="D24" i="30" s="1"/>
  <c r="I17" i="31"/>
  <c r="D19" i="30" s="1"/>
  <c r="I68" i="31"/>
  <c r="D70" i="30" s="1"/>
  <c r="I46" i="31"/>
  <c r="D48" i="30" s="1"/>
  <c r="I56" i="31"/>
  <c r="D58" i="30" s="1"/>
  <c r="I69" i="31"/>
  <c r="D71" i="30" s="1"/>
  <c r="I48" i="31"/>
  <c r="D50" i="30" s="1"/>
  <c r="I18" i="31"/>
  <c r="D20" i="30" s="1"/>
  <c r="I44" i="31"/>
  <c r="D46" i="30" s="1"/>
  <c r="I16" i="31"/>
  <c r="D18" i="30" s="1"/>
  <c r="I21" i="31"/>
  <c r="D23" i="30" s="1"/>
  <c r="I34" i="31"/>
  <c r="D36" i="30" s="1"/>
  <c r="I57" i="31"/>
  <c r="D59" i="30" s="1"/>
  <c r="I9" i="31"/>
  <c r="D11" i="30" s="1"/>
  <c r="I50" i="31"/>
  <c r="D52" i="30" s="1"/>
  <c r="I25" i="31"/>
  <c r="D27" i="30" s="1"/>
  <c r="I26" i="31"/>
  <c r="D28" i="30" s="1"/>
  <c r="I66" i="31"/>
  <c r="D68" i="30" s="1"/>
  <c r="I23" i="31"/>
  <c r="D25" i="30" s="1"/>
  <c r="I27" i="31"/>
  <c r="D29" i="30" s="1"/>
  <c r="I65" i="31"/>
  <c r="D67" i="30" s="1"/>
  <c r="I59" i="31"/>
  <c r="D61" i="30" s="1"/>
  <c r="I73" i="31"/>
  <c r="D75" i="30" s="1"/>
  <c r="I11" i="31"/>
  <c r="D13" i="30" s="1"/>
  <c r="I38" i="31"/>
  <c r="D40" i="30" s="1"/>
  <c r="I70" i="31"/>
  <c r="D72" i="30" s="1"/>
  <c r="I60" i="31"/>
  <c r="D62" i="30" s="1"/>
  <c r="I33" i="31"/>
  <c r="D35" i="30" s="1"/>
  <c r="I72" i="31"/>
  <c r="D74" i="30" s="1"/>
  <c r="I63" i="31"/>
  <c r="D65" i="30" s="1"/>
  <c r="I39" i="31"/>
  <c r="D41" i="30" s="1"/>
  <c r="I36" i="31"/>
  <c r="D38" i="30" s="1"/>
  <c r="I52" i="31"/>
  <c r="D54" i="30" s="1"/>
  <c r="I15" i="31"/>
  <c r="D17" i="30" s="1"/>
  <c r="I24" i="31"/>
  <c r="D26" i="30" s="1"/>
  <c r="I8" i="31"/>
  <c r="D10" i="30" s="1"/>
  <c r="I62" i="31"/>
  <c r="D64" i="30" s="1"/>
  <c r="I64" i="31"/>
  <c r="D66" i="30" s="1"/>
  <c r="I55" i="31"/>
  <c r="D57" i="30" s="1"/>
  <c r="I13" i="31"/>
  <c r="D15" i="30" s="1"/>
  <c r="E10" i="14"/>
  <c r="I74" i="31" l="1"/>
  <c r="D76" i="30" s="1"/>
  <c r="F26" i="8" l="1" a="1"/>
  <c r="F26" i="8" s="1"/>
  <c r="N76" i="8" a="1"/>
  <c r="N76" i="8" s="1"/>
  <c r="N75" i="8" a="1"/>
  <c r="N75" i="8" s="1"/>
  <c r="N74" i="8" a="1"/>
  <c r="N74" i="8" s="1"/>
  <c r="N73" i="8" a="1"/>
  <c r="N73" i="8" s="1"/>
  <c r="N72" i="8" a="1"/>
  <c r="N72" i="8" s="1"/>
  <c r="N71" i="8" a="1"/>
  <c r="N71" i="8" s="1"/>
  <c r="N70" i="8" a="1"/>
  <c r="N70" i="8" s="1"/>
  <c r="N69" i="8" a="1"/>
  <c r="N69" i="8" s="1"/>
  <c r="N68" i="8" a="1"/>
  <c r="N68" i="8" s="1"/>
  <c r="N67" i="8" a="1"/>
  <c r="N67" i="8" s="1"/>
  <c r="N66" i="8" a="1"/>
  <c r="N66" i="8" s="1"/>
  <c r="N65" i="8" a="1"/>
  <c r="N65" i="8" s="1"/>
  <c r="N64" i="8" a="1"/>
  <c r="N64" i="8" s="1"/>
  <c r="N63" i="8" a="1"/>
  <c r="N63" i="8" s="1"/>
  <c r="N62" i="8" a="1"/>
  <c r="N62" i="8" s="1"/>
  <c r="N61" i="8" a="1"/>
  <c r="N61" i="8" s="1"/>
  <c r="N60" i="8" a="1"/>
  <c r="N60" i="8" s="1"/>
  <c r="N59" i="8" a="1"/>
  <c r="N59" i="8" s="1"/>
  <c r="N58" i="8" a="1"/>
  <c r="N58" i="8" s="1"/>
  <c r="N57" i="8" a="1"/>
  <c r="N57" i="8" s="1"/>
  <c r="N56" i="8" a="1"/>
  <c r="N56" i="8" s="1"/>
  <c r="N55" i="8" a="1"/>
  <c r="N55" i="8" s="1"/>
  <c r="N54" i="8" a="1"/>
  <c r="N54" i="8" s="1"/>
  <c r="N53" i="8" a="1"/>
  <c r="N53" i="8" s="1"/>
  <c r="N52" i="8" a="1"/>
  <c r="N52" i="8" s="1"/>
  <c r="N51" i="8" a="1"/>
  <c r="N51" i="8" s="1"/>
  <c r="N50" i="8" a="1"/>
  <c r="N50" i="8" s="1"/>
  <c r="N49" i="8" a="1"/>
  <c r="N49" i="8" s="1"/>
  <c r="N48" i="8" a="1"/>
  <c r="N48" i="8" s="1"/>
  <c r="N47" i="8" a="1"/>
  <c r="N47" i="8" s="1"/>
  <c r="N46" i="8" a="1"/>
  <c r="N46" i="8" s="1"/>
  <c r="N45" i="8" a="1"/>
  <c r="N45" i="8" s="1"/>
  <c r="N44" i="8" a="1"/>
  <c r="N44" i="8" s="1"/>
  <c r="N43" i="8" a="1"/>
  <c r="N43" i="8" s="1"/>
  <c r="N42" i="8" a="1"/>
  <c r="N42" i="8" s="1"/>
  <c r="N41" i="8" a="1"/>
  <c r="N41" i="8" s="1"/>
  <c r="N40" i="8" a="1"/>
  <c r="N40" i="8" s="1"/>
  <c r="N39" i="8" a="1"/>
  <c r="N39" i="8" s="1"/>
  <c r="N38" i="8" a="1"/>
  <c r="N38" i="8" s="1"/>
  <c r="N37" i="8" a="1"/>
  <c r="N37" i="8" s="1"/>
  <c r="N36" i="8" a="1"/>
  <c r="N36" i="8" s="1"/>
  <c r="N35" i="8" a="1"/>
  <c r="N35" i="8" s="1"/>
  <c r="N34" i="8" a="1"/>
  <c r="N34" i="8" s="1"/>
  <c r="N33" i="8" a="1"/>
  <c r="N33" i="8" s="1"/>
  <c r="N32" i="8" a="1"/>
  <c r="N32" i="8" s="1"/>
  <c r="N31" i="8" a="1"/>
  <c r="N31" i="8" s="1"/>
  <c r="N30" i="8" a="1"/>
  <c r="N30" i="8" s="1"/>
  <c r="N29" i="8" a="1"/>
  <c r="N29" i="8" s="1"/>
  <c r="N28" i="8" a="1"/>
  <c r="N28" i="8" s="1"/>
  <c r="N27" i="8" a="1"/>
  <c r="N27" i="8" s="1"/>
  <c r="N26" i="8" a="1"/>
  <c r="N26" i="8" s="1"/>
  <c r="N25" i="8" a="1"/>
  <c r="N25" i="8" s="1"/>
  <c r="N24" i="8" a="1"/>
  <c r="N24" i="8" s="1"/>
  <c r="N23" i="8" a="1"/>
  <c r="N23" i="8" s="1"/>
  <c r="N22" i="8" a="1"/>
  <c r="N22" i="8" s="1"/>
  <c r="N21" i="8" a="1"/>
  <c r="N21" i="8" s="1"/>
  <c r="N20" i="8" a="1"/>
  <c r="N20" i="8" s="1"/>
  <c r="N19" i="8" a="1"/>
  <c r="N19" i="8" s="1"/>
  <c r="N18" i="8" a="1"/>
  <c r="N18" i="8" s="1"/>
  <c r="N17" i="8" a="1"/>
  <c r="N17" i="8" s="1"/>
  <c r="N16" i="8" a="1"/>
  <c r="N16" i="8" s="1"/>
  <c r="N15" i="8" a="1"/>
  <c r="N15" i="8" s="1"/>
  <c r="N14" i="8" a="1"/>
  <c r="N14" i="8" s="1"/>
  <c r="N13" i="8" a="1"/>
  <c r="N13" i="8" s="1"/>
  <c r="N12" i="8" a="1"/>
  <c r="N12" i="8" s="1"/>
  <c r="N11" i="8" a="1"/>
  <c r="N11" i="8" s="1"/>
  <c r="N10" i="8" a="1"/>
  <c r="N10" i="8" s="1"/>
  <c r="M76" i="8" a="1"/>
  <c r="M76" i="8" s="1"/>
  <c r="M75" i="8" a="1"/>
  <c r="M75" i="8" s="1"/>
  <c r="M74" i="8" a="1"/>
  <c r="M74" i="8" s="1"/>
  <c r="M73" i="8" a="1"/>
  <c r="M73" i="8" s="1"/>
  <c r="M72" i="8" a="1"/>
  <c r="M72" i="8" s="1"/>
  <c r="M71" i="8" a="1"/>
  <c r="M71" i="8" s="1"/>
  <c r="M70" i="8" a="1"/>
  <c r="M70" i="8" s="1"/>
  <c r="M69" i="8" a="1"/>
  <c r="M69" i="8" s="1"/>
  <c r="M68" i="8" a="1"/>
  <c r="M68" i="8" s="1"/>
  <c r="M67" i="8" a="1"/>
  <c r="M67" i="8" s="1"/>
  <c r="M66" i="8" a="1"/>
  <c r="M66" i="8" s="1"/>
  <c r="M65" i="8" a="1"/>
  <c r="M65" i="8" s="1"/>
  <c r="M64" i="8" a="1"/>
  <c r="M64" i="8" s="1"/>
  <c r="M63" i="8" a="1"/>
  <c r="M63" i="8" s="1"/>
  <c r="M62" i="8" a="1"/>
  <c r="M62" i="8" s="1"/>
  <c r="M61" i="8" a="1"/>
  <c r="M61" i="8" s="1"/>
  <c r="M60" i="8" a="1"/>
  <c r="M60" i="8" s="1"/>
  <c r="M59" i="8" a="1"/>
  <c r="M59" i="8" s="1"/>
  <c r="M58" i="8" a="1"/>
  <c r="M58" i="8" s="1"/>
  <c r="M57" i="8" a="1"/>
  <c r="M57" i="8" s="1"/>
  <c r="M56" i="8" a="1"/>
  <c r="M56" i="8" s="1"/>
  <c r="M55" i="8" a="1"/>
  <c r="M55" i="8" s="1"/>
  <c r="M54" i="8" a="1"/>
  <c r="M54" i="8" s="1"/>
  <c r="M53" i="8" a="1"/>
  <c r="M53" i="8" s="1"/>
  <c r="M52" i="8" a="1"/>
  <c r="M52" i="8" s="1"/>
  <c r="M51" i="8" a="1"/>
  <c r="M51" i="8" s="1"/>
  <c r="M50" i="8" a="1"/>
  <c r="M50" i="8" s="1"/>
  <c r="M49" i="8" a="1"/>
  <c r="M49" i="8" s="1"/>
  <c r="M48" i="8" a="1"/>
  <c r="M48" i="8" s="1"/>
  <c r="M47" i="8" a="1"/>
  <c r="M47" i="8" s="1"/>
  <c r="M46" i="8" a="1"/>
  <c r="M46" i="8" s="1"/>
  <c r="M45" i="8" a="1"/>
  <c r="M45" i="8" s="1"/>
  <c r="M44" i="8" a="1"/>
  <c r="M44" i="8" s="1"/>
  <c r="M43" i="8" a="1"/>
  <c r="M43" i="8" s="1"/>
  <c r="M42" i="8" a="1"/>
  <c r="M42" i="8" s="1"/>
  <c r="M41" i="8" a="1"/>
  <c r="M41" i="8" s="1"/>
  <c r="M40" i="8" a="1"/>
  <c r="M40" i="8" s="1"/>
  <c r="M39" i="8" a="1"/>
  <c r="M39" i="8" s="1"/>
  <c r="M38" i="8" a="1"/>
  <c r="M38" i="8" s="1"/>
  <c r="M37" i="8" a="1"/>
  <c r="M37" i="8" s="1"/>
  <c r="M36" i="8" a="1"/>
  <c r="M36" i="8" s="1"/>
  <c r="M35" i="8" a="1"/>
  <c r="M35" i="8" s="1"/>
  <c r="M34" i="8" a="1"/>
  <c r="M34" i="8" s="1"/>
  <c r="M33" i="8" a="1"/>
  <c r="M33" i="8" s="1"/>
  <c r="M32" i="8" a="1"/>
  <c r="M32" i="8" s="1"/>
  <c r="M31" i="8" a="1"/>
  <c r="M31" i="8" s="1"/>
  <c r="M30" i="8" a="1"/>
  <c r="M30" i="8" s="1"/>
  <c r="M29" i="8" a="1"/>
  <c r="M29" i="8" s="1"/>
  <c r="M28" i="8" a="1"/>
  <c r="M28" i="8" s="1"/>
  <c r="M27" i="8" a="1"/>
  <c r="M27" i="8" s="1"/>
  <c r="M26" i="8" a="1"/>
  <c r="M26" i="8" s="1"/>
  <c r="M25" i="8" a="1"/>
  <c r="M25" i="8" s="1"/>
  <c r="M24" i="8" a="1"/>
  <c r="M24" i="8" s="1"/>
  <c r="M23" i="8" a="1"/>
  <c r="M23" i="8" s="1"/>
  <c r="M22" i="8" a="1"/>
  <c r="M22" i="8" s="1"/>
  <c r="M21" i="8" a="1"/>
  <c r="M21" i="8" s="1"/>
  <c r="M20" i="8" a="1"/>
  <c r="M20" i="8" s="1"/>
  <c r="M19" i="8" a="1"/>
  <c r="M19" i="8" s="1"/>
  <c r="M18" i="8" a="1"/>
  <c r="M18" i="8" s="1"/>
  <c r="M17" i="8" a="1"/>
  <c r="M17" i="8" s="1"/>
  <c r="M16" i="8" a="1"/>
  <c r="M16" i="8" s="1"/>
  <c r="M15" i="8" a="1"/>
  <c r="M15" i="8" s="1"/>
  <c r="M14" i="8" a="1"/>
  <c r="M14" i="8" s="1"/>
  <c r="M13" i="8" a="1"/>
  <c r="M13" i="8" s="1"/>
  <c r="M12" i="8" a="1"/>
  <c r="M12" i="8" s="1"/>
  <c r="M11" i="8" a="1"/>
  <c r="M11" i="8" s="1"/>
  <c r="M10" i="8" a="1"/>
  <c r="M10" i="8" s="1"/>
  <c r="L76" i="8" a="1"/>
  <c r="L76" i="8" s="1"/>
  <c r="L75" i="8" a="1"/>
  <c r="L75" i="8" s="1"/>
  <c r="L74" i="8" a="1"/>
  <c r="L74" i="8" s="1"/>
  <c r="L73" i="8" a="1"/>
  <c r="L73" i="8" s="1"/>
  <c r="L72" i="8" a="1"/>
  <c r="L72" i="8" s="1"/>
  <c r="L71" i="8" a="1"/>
  <c r="L71" i="8" s="1"/>
  <c r="L70" i="8" a="1"/>
  <c r="L70" i="8" s="1"/>
  <c r="L69" i="8" a="1"/>
  <c r="L69" i="8" s="1"/>
  <c r="L68" i="8" a="1"/>
  <c r="L68" i="8" s="1"/>
  <c r="L67" i="8" a="1"/>
  <c r="L67" i="8" s="1"/>
  <c r="L66" i="8" a="1"/>
  <c r="L66" i="8" s="1"/>
  <c r="L65" i="8" a="1"/>
  <c r="L65" i="8" s="1"/>
  <c r="L64" i="8" a="1"/>
  <c r="L64" i="8" s="1"/>
  <c r="L63" i="8" a="1"/>
  <c r="L63" i="8" s="1"/>
  <c r="L62" i="8" a="1"/>
  <c r="L62" i="8" s="1"/>
  <c r="L61" i="8" a="1"/>
  <c r="L61" i="8" s="1"/>
  <c r="L60" i="8" a="1"/>
  <c r="L60" i="8" s="1"/>
  <c r="L59" i="8" a="1"/>
  <c r="L59" i="8" s="1"/>
  <c r="L58" i="8" a="1"/>
  <c r="L58" i="8" s="1"/>
  <c r="L57" i="8" a="1"/>
  <c r="L57" i="8" s="1"/>
  <c r="L56" i="8" a="1"/>
  <c r="L56" i="8" s="1"/>
  <c r="L55" i="8" a="1"/>
  <c r="L55" i="8" s="1"/>
  <c r="L54" i="8" a="1"/>
  <c r="L54" i="8" s="1"/>
  <c r="L53" i="8" a="1"/>
  <c r="L53" i="8" s="1"/>
  <c r="L52" i="8" a="1"/>
  <c r="L52" i="8" s="1"/>
  <c r="L51" i="8" a="1"/>
  <c r="L51" i="8" s="1"/>
  <c r="L50" i="8" a="1"/>
  <c r="L50" i="8" s="1"/>
  <c r="L49" i="8" a="1"/>
  <c r="L49" i="8" s="1"/>
  <c r="L48" i="8" a="1"/>
  <c r="L48" i="8" s="1"/>
  <c r="L47" i="8" a="1"/>
  <c r="L47" i="8" s="1"/>
  <c r="L46" i="8" a="1"/>
  <c r="L46" i="8" s="1"/>
  <c r="L45" i="8" a="1"/>
  <c r="L45" i="8" s="1"/>
  <c r="L44" i="8" a="1"/>
  <c r="L44" i="8" s="1"/>
  <c r="L43" i="8" a="1"/>
  <c r="L43" i="8" s="1"/>
  <c r="L42" i="8" a="1"/>
  <c r="L42" i="8" s="1"/>
  <c r="L41" i="8" a="1"/>
  <c r="L41" i="8" s="1"/>
  <c r="L40" i="8" a="1"/>
  <c r="L40" i="8" s="1"/>
  <c r="L39" i="8" a="1"/>
  <c r="L39" i="8" s="1"/>
  <c r="L38" i="8" a="1"/>
  <c r="L38" i="8" s="1"/>
  <c r="L37" i="8" a="1"/>
  <c r="L37" i="8" s="1"/>
  <c r="L36" i="8" a="1"/>
  <c r="L36" i="8" s="1"/>
  <c r="L35" i="8" a="1"/>
  <c r="L35" i="8" s="1"/>
  <c r="L34" i="8" a="1"/>
  <c r="L34" i="8" s="1"/>
  <c r="L33" i="8" a="1"/>
  <c r="L33" i="8" s="1"/>
  <c r="L32" i="8" a="1"/>
  <c r="L32" i="8" s="1"/>
  <c r="L31" i="8" a="1"/>
  <c r="L31" i="8" s="1"/>
  <c r="L30" i="8" a="1"/>
  <c r="L30" i="8" s="1"/>
  <c r="L29" i="8" a="1"/>
  <c r="L29" i="8" s="1"/>
  <c r="L28" i="8" a="1"/>
  <c r="L28" i="8" s="1"/>
  <c r="L27" i="8" a="1"/>
  <c r="L27" i="8" s="1"/>
  <c r="L26" i="8" a="1"/>
  <c r="L26" i="8" s="1"/>
  <c r="L25" i="8" a="1"/>
  <c r="L25" i="8" s="1"/>
  <c r="L24" i="8" a="1"/>
  <c r="L24" i="8" s="1"/>
  <c r="L23" i="8" a="1"/>
  <c r="L23" i="8" s="1"/>
  <c r="L22" i="8" a="1"/>
  <c r="L22" i="8" s="1"/>
  <c r="L21" i="8" a="1"/>
  <c r="L21" i="8" s="1"/>
  <c r="L20" i="8" a="1"/>
  <c r="L20" i="8" s="1"/>
  <c r="L19" i="8" a="1"/>
  <c r="L19" i="8" s="1"/>
  <c r="L18" i="8" a="1"/>
  <c r="L18" i="8" s="1"/>
  <c r="L17" i="8" a="1"/>
  <c r="L17" i="8" s="1"/>
  <c r="L16" i="8" a="1"/>
  <c r="L16" i="8" s="1"/>
  <c r="L15" i="8" a="1"/>
  <c r="L15" i="8" s="1"/>
  <c r="L14" i="8" a="1"/>
  <c r="L14" i="8" s="1"/>
  <c r="L13" i="8" a="1"/>
  <c r="L13" i="8" s="1"/>
  <c r="L12" i="8" a="1"/>
  <c r="L12" i="8" s="1"/>
  <c r="L11" i="8" a="1"/>
  <c r="L11" i="8" s="1"/>
  <c r="L10" i="8" a="1"/>
  <c r="L10" i="8" s="1"/>
  <c r="K76" i="8" a="1"/>
  <c r="K76" i="8" s="1"/>
  <c r="K75" i="8" a="1"/>
  <c r="K75" i="8" s="1"/>
  <c r="K74" i="8" a="1"/>
  <c r="K74" i="8" s="1"/>
  <c r="K73" i="8" a="1"/>
  <c r="K73" i="8" s="1"/>
  <c r="K72" i="8" a="1"/>
  <c r="K72" i="8" s="1"/>
  <c r="K71" i="8" a="1"/>
  <c r="K71" i="8" s="1"/>
  <c r="K70" i="8" a="1"/>
  <c r="K70" i="8" s="1"/>
  <c r="K69" i="8" a="1"/>
  <c r="K69" i="8" s="1"/>
  <c r="K68" i="8" a="1"/>
  <c r="K68" i="8" s="1"/>
  <c r="K67" i="8" a="1"/>
  <c r="K67" i="8" s="1"/>
  <c r="K66" i="8" a="1"/>
  <c r="K66" i="8" s="1"/>
  <c r="K65" i="8" a="1"/>
  <c r="K65" i="8" s="1"/>
  <c r="K64" i="8" a="1"/>
  <c r="K64" i="8" s="1"/>
  <c r="K63" i="8" a="1"/>
  <c r="K63" i="8" s="1"/>
  <c r="K62" i="8" a="1"/>
  <c r="K62" i="8" s="1"/>
  <c r="K61" i="8" a="1"/>
  <c r="K61" i="8" s="1"/>
  <c r="K60" i="8" a="1"/>
  <c r="K60" i="8" s="1"/>
  <c r="K59" i="8" a="1"/>
  <c r="K59" i="8" s="1"/>
  <c r="K58" i="8" a="1"/>
  <c r="K58" i="8" s="1"/>
  <c r="K57" i="8" a="1"/>
  <c r="K57" i="8" s="1"/>
  <c r="K56" i="8" a="1"/>
  <c r="K56" i="8" s="1"/>
  <c r="K55" i="8" a="1"/>
  <c r="K55" i="8" s="1"/>
  <c r="K54" i="8" a="1"/>
  <c r="K54" i="8" s="1"/>
  <c r="K53" i="8" a="1"/>
  <c r="K53" i="8" s="1"/>
  <c r="K52" i="8" a="1"/>
  <c r="K52" i="8" s="1"/>
  <c r="K51" i="8" a="1"/>
  <c r="K51" i="8" s="1"/>
  <c r="K50" i="8" a="1"/>
  <c r="K50" i="8" s="1"/>
  <c r="K49" i="8" a="1"/>
  <c r="K49" i="8" s="1"/>
  <c r="K48" i="8" a="1"/>
  <c r="K48" i="8" s="1"/>
  <c r="K47" i="8" a="1"/>
  <c r="K47" i="8" s="1"/>
  <c r="K46" i="8" a="1"/>
  <c r="K46" i="8" s="1"/>
  <c r="K45" i="8" a="1"/>
  <c r="K45" i="8" s="1"/>
  <c r="K44" i="8" a="1"/>
  <c r="K44" i="8" s="1"/>
  <c r="K43" i="8" a="1"/>
  <c r="K43" i="8" s="1"/>
  <c r="K42" i="8" a="1"/>
  <c r="K42" i="8" s="1"/>
  <c r="K41" i="8" a="1"/>
  <c r="K41" i="8" s="1"/>
  <c r="K40" i="8" a="1"/>
  <c r="K40" i="8" s="1"/>
  <c r="K39" i="8" a="1"/>
  <c r="K39" i="8" s="1"/>
  <c r="K38" i="8" a="1"/>
  <c r="K38" i="8" s="1"/>
  <c r="K37" i="8" a="1"/>
  <c r="K37" i="8" s="1"/>
  <c r="K36" i="8" a="1"/>
  <c r="K36" i="8" s="1"/>
  <c r="K35" i="8" a="1"/>
  <c r="K35" i="8" s="1"/>
  <c r="K34" i="8" a="1"/>
  <c r="K34" i="8" s="1"/>
  <c r="K33" i="8" a="1"/>
  <c r="K33" i="8" s="1"/>
  <c r="K32" i="8" a="1"/>
  <c r="K32" i="8" s="1"/>
  <c r="K31" i="8" a="1"/>
  <c r="K31" i="8" s="1"/>
  <c r="K30" i="8" a="1"/>
  <c r="K30" i="8" s="1"/>
  <c r="K29" i="8" a="1"/>
  <c r="K29" i="8" s="1"/>
  <c r="K28" i="8" a="1"/>
  <c r="K28" i="8" s="1"/>
  <c r="K27" i="8" a="1"/>
  <c r="K27" i="8" s="1"/>
  <c r="K26" i="8" a="1"/>
  <c r="K26" i="8" s="1"/>
  <c r="K25" i="8" a="1"/>
  <c r="K25" i="8" s="1"/>
  <c r="K24" i="8" a="1"/>
  <c r="K24" i="8" s="1"/>
  <c r="K23" i="8" a="1"/>
  <c r="K23" i="8" s="1"/>
  <c r="K22" i="8" a="1"/>
  <c r="K22" i="8" s="1"/>
  <c r="K21" i="8" a="1"/>
  <c r="K21" i="8" s="1"/>
  <c r="K20" i="8" a="1"/>
  <c r="K20" i="8" s="1"/>
  <c r="K19" i="8" a="1"/>
  <c r="K19" i="8" s="1"/>
  <c r="K18" i="8" a="1"/>
  <c r="K18" i="8" s="1"/>
  <c r="K17" i="8" a="1"/>
  <c r="K17" i="8" s="1"/>
  <c r="K16" i="8" a="1"/>
  <c r="K16" i="8" s="1"/>
  <c r="K15" i="8" a="1"/>
  <c r="K15" i="8" s="1"/>
  <c r="K14" i="8" a="1"/>
  <c r="K14" i="8" s="1"/>
  <c r="K13" i="8" a="1"/>
  <c r="K13" i="8" s="1"/>
  <c r="K12" i="8" a="1"/>
  <c r="K12" i="8" s="1"/>
  <c r="K11" i="8" a="1"/>
  <c r="K11" i="8" s="1"/>
  <c r="K10" i="8" a="1"/>
  <c r="K10" i="8" s="1"/>
  <c r="J76" i="8" a="1"/>
  <c r="J76" i="8" s="1"/>
  <c r="J75" i="8" a="1"/>
  <c r="J75" i="8" s="1"/>
  <c r="J74" i="8" a="1"/>
  <c r="J74" i="8" s="1"/>
  <c r="J73" i="8" a="1"/>
  <c r="J73" i="8" s="1"/>
  <c r="J72" i="8" a="1"/>
  <c r="J72" i="8" s="1"/>
  <c r="J71" i="8" a="1"/>
  <c r="J71" i="8" s="1"/>
  <c r="J70" i="8" a="1"/>
  <c r="J70" i="8" s="1"/>
  <c r="J69" i="8" a="1"/>
  <c r="J69" i="8" s="1"/>
  <c r="J68" i="8" a="1"/>
  <c r="J68" i="8" s="1"/>
  <c r="J67" i="8" a="1"/>
  <c r="J67" i="8" s="1"/>
  <c r="J66" i="8" a="1"/>
  <c r="J66" i="8" s="1"/>
  <c r="J65" i="8" a="1"/>
  <c r="J65" i="8" s="1"/>
  <c r="J64" i="8" a="1"/>
  <c r="J64" i="8" s="1"/>
  <c r="J63" i="8" a="1"/>
  <c r="J63" i="8" s="1"/>
  <c r="J62" i="8" a="1"/>
  <c r="J62" i="8" s="1"/>
  <c r="J61" i="8" a="1"/>
  <c r="J61" i="8" s="1"/>
  <c r="J60" i="8" a="1"/>
  <c r="J60" i="8" s="1"/>
  <c r="J59" i="8" a="1"/>
  <c r="J59" i="8" s="1"/>
  <c r="J58" i="8" a="1"/>
  <c r="J58" i="8" s="1"/>
  <c r="J57" i="8" a="1"/>
  <c r="J57" i="8" s="1"/>
  <c r="J56" i="8" a="1"/>
  <c r="J56" i="8" s="1"/>
  <c r="J55" i="8" a="1"/>
  <c r="J55" i="8" s="1"/>
  <c r="J54" i="8" a="1"/>
  <c r="J54" i="8" s="1"/>
  <c r="J53" i="8" a="1"/>
  <c r="J53" i="8" s="1"/>
  <c r="J52" i="8" a="1"/>
  <c r="J52" i="8" s="1"/>
  <c r="J51" i="8" a="1"/>
  <c r="J51" i="8" s="1"/>
  <c r="J50" i="8" a="1"/>
  <c r="J50" i="8" s="1"/>
  <c r="J49" i="8" a="1"/>
  <c r="J49" i="8" s="1"/>
  <c r="J48" i="8" a="1"/>
  <c r="J48" i="8" s="1"/>
  <c r="J47" i="8" a="1"/>
  <c r="J47" i="8" s="1"/>
  <c r="J46" i="8" a="1"/>
  <c r="J46" i="8" s="1"/>
  <c r="J45" i="8" a="1"/>
  <c r="J45" i="8" s="1"/>
  <c r="J44" i="8" a="1"/>
  <c r="J44" i="8" s="1"/>
  <c r="J43" i="8" a="1"/>
  <c r="J43" i="8" s="1"/>
  <c r="J42" i="8" a="1"/>
  <c r="J42" i="8" s="1"/>
  <c r="J41" i="8" a="1"/>
  <c r="J41" i="8" s="1"/>
  <c r="J40" i="8" a="1"/>
  <c r="J40" i="8" s="1"/>
  <c r="J39" i="8" a="1"/>
  <c r="J39" i="8" s="1"/>
  <c r="J38" i="8" a="1"/>
  <c r="J38" i="8" s="1"/>
  <c r="J37" i="8" a="1"/>
  <c r="J37" i="8" s="1"/>
  <c r="J36" i="8" a="1"/>
  <c r="J36" i="8" s="1"/>
  <c r="J35" i="8" a="1"/>
  <c r="J35" i="8" s="1"/>
  <c r="J34" i="8" a="1"/>
  <c r="J34" i="8" s="1"/>
  <c r="J33" i="8" a="1"/>
  <c r="J33" i="8" s="1"/>
  <c r="J32" i="8" a="1"/>
  <c r="J32" i="8" s="1"/>
  <c r="J31" i="8" a="1"/>
  <c r="J31" i="8" s="1"/>
  <c r="J30" i="8" a="1"/>
  <c r="J30" i="8" s="1"/>
  <c r="J29" i="8" a="1"/>
  <c r="J29" i="8" s="1"/>
  <c r="J28" i="8" a="1"/>
  <c r="J28" i="8" s="1"/>
  <c r="J27" i="8" a="1"/>
  <c r="J27" i="8" s="1"/>
  <c r="J26" i="8" a="1"/>
  <c r="J26" i="8" s="1"/>
  <c r="J25" i="8" a="1"/>
  <c r="J25" i="8" s="1"/>
  <c r="J24" i="8" a="1"/>
  <c r="J24" i="8" s="1"/>
  <c r="J23" i="8" a="1"/>
  <c r="J23" i="8" s="1"/>
  <c r="J22" i="8" a="1"/>
  <c r="J22" i="8" s="1"/>
  <c r="J21" i="8" a="1"/>
  <c r="J21" i="8" s="1"/>
  <c r="J20" i="8" a="1"/>
  <c r="J20" i="8" s="1"/>
  <c r="J19" i="8" a="1"/>
  <c r="J19" i="8" s="1"/>
  <c r="J18" i="8" a="1"/>
  <c r="J18" i="8" s="1"/>
  <c r="J17" i="8" a="1"/>
  <c r="J17" i="8" s="1"/>
  <c r="J16" i="8" a="1"/>
  <c r="J16" i="8" s="1"/>
  <c r="J15" i="8" a="1"/>
  <c r="J15" i="8" s="1"/>
  <c r="J14" i="8" a="1"/>
  <c r="J14" i="8" s="1"/>
  <c r="J13" i="8" a="1"/>
  <c r="J13" i="8" s="1"/>
  <c r="J12" i="8" a="1"/>
  <c r="J12" i="8" s="1"/>
  <c r="J11" i="8" a="1"/>
  <c r="J11" i="8" s="1"/>
  <c r="J10" i="8" a="1"/>
  <c r="J10" i="8" s="1"/>
  <c r="I76" i="8" a="1"/>
  <c r="I76" i="8" s="1"/>
  <c r="I75" i="8" a="1"/>
  <c r="I75" i="8" s="1"/>
  <c r="I74" i="8" a="1"/>
  <c r="I74" i="8" s="1"/>
  <c r="I73" i="8" a="1"/>
  <c r="I73" i="8" s="1"/>
  <c r="I72" i="8" a="1"/>
  <c r="I72" i="8" s="1"/>
  <c r="I71" i="8" a="1"/>
  <c r="I71" i="8" s="1"/>
  <c r="I70" i="8" a="1"/>
  <c r="I70" i="8" s="1"/>
  <c r="I69" i="8" a="1"/>
  <c r="I69" i="8" s="1"/>
  <c r="I68" i="8" a="1"/>
  <c r="I68" i="8" s="1"/>
  <c r="I67" i="8" a="1"/>
  <c r="I67" i="8" s="1"/>
  <c r="I66" i="8" a="1"/>
  <c r="I66" i="8" s="1"/>
  <c r="I65" i="8" a="1"/>
  <c r="I65" i="8" s="1"/>
  <c r="I64" i="8" a="1"/>
  <c r="I64" i="8" s="1"/>
  <c r="I63" i="8" a="1"/>
  <c r="I63" i="8" s="1"/>
  <c r="I62" i="8" a="1"/>
  <c r="I62" i="8" s="1"/>
  <c r="I61" i="8" a="1"/>
  <c r="I61" i="8" s="1"/>
  <c r="I60" i="8" a="1"/>
  <c r="I60" i="8" s="1"/>
  <c r="I59" i="8" a="1"/>
  <c r="I59" i="8" s="1"/>
  <c r="I58" i="8" a="1"/>
  <c r="I58" i="8" s="1"/>
  <c r="I57" i="8" a="1"/>
  <c r="I57" i="8" s="1"/>
  <c r="I56" i="8" a="1"/>
  <c r="I56" i="8" s="1"/>
  <c r="I55" i="8" a="1"/>
  <c r="I55" i="8" s="1"/>
  <c r="I54" i="8" a="1"/>
  <c r="I54" i="8" s="1"/>
  <c r="I53" i="8" a="1"/>
  <c r="I53" i="8" s="1"/>
  <c r="I52" i="8" a="1"/>
  <c r="I52" i="8" s="1"/>
  <c r="I51" i="8" a="1"/>
  <c r="I51" i="8" s="1"/>
  <c r="I50" i="8" a="1"/>
  <c r="I50" i="8" s="1"/>
  <c r="I49" i="8" a="1"/>
  <c r="I49" i="8" s="1"/>
  <c r="I48" i="8" a="1"/>
  <c r="I48" i="8" s="1"/>
  <c r="I47" i="8" a="1"/>
  <c r="I47" i="8" s="1"/>
  <c r="I46" i="8" a="1"/>
  <c r="I46" i="8" s="1"/>
  <c r="I45" i="8" a="1"/>
  <c r="I45" i="8" s="1"/>
  <c r="I44" i="8" a="1"/>
  <c r="I44" i="8" s="1"/>
  <c r="I43" i="8" a="1"/>
  <c r="I43" i="8" s="1"/>
  <c r="I42" i="8" a="1"/>
  <c r="I42" i="8" s="1"/>
  <c r="I41" i="8" a="1"/>
  <c r="I41" i="8" s="1"/>
  <c r="I40" i="8" a="1"/>
  <c r="I40" i="8" s="1"/>
  <c r="I39" i="8" a="1"/>
  <c r="I39" i="8" s="1"/>
  <c r="I38" i="8" a="1"/>
  <c r="I38" i="8" s="1"/>
  <c r="I37" i="8" a="1"/>
  <c r="I37" i="8" s="1"/>
  <c r="I36" i="8" a="1"/>
  <c r="I36" i="8" s="1"/>
  <c r="I35" i="8" a="1"/>
  <c r="I35" i="8" s="1"/>
  <c r="I34" i="8" a="1"/>
  <c r="I34" i="8" s="1"/>
  <c r="I33" i="8" a="1"/>
  <c r="I33" i="8" s="1"/>
  <c r="I32" i="8" a="1"/>
  <c r="I32" i="8" s="1"/>
  <c r="I31" i="8" a="1"/>
  <c r="I31" i="8" s="1"/>
  <c r="I30" i="8" a="1"/>
  <c r="I30" i="8" s="1"/>
  <c r="I29" i="8" a="1"/>
  <c r="I29" i="8" s="1"/>
  <c r="I28" i="8" a="1"/>
  <c r="I28" i="8" s="1"/>
  <c r="I27" i="8" a="1"/>
  <c r="I27" i="8" s="1"/>
  <c r="I26" i="8" a="1"/>
  <c r="I26" i="8" s="1"/>
  <c r="I25" i="8" a="1"/>
  <c r="I25" i="8" s="1"/>
  <c r="I24" i="8" a="1"/>
  <c r="I24" i="8" s="1"/>
  <c r="I23" i="8" a="1"/>
  <c r="I23" i="8" s="1"/>
  <c r="I22" i="8" a="1"/>
  <c r="I22" i="8" s="1"/>
  <c r="I21" i="8" a="1"/>
  <c r="I21" i="8" s="1"/>
  <c r="I20" i="8" a="1"/>
  <c r="I20" i="8" s="1"/>
  <c r="I19" i="8" a="1"/>
  <c r="I19" i="8" s="1"/>
  <c r="I18" i="8" a="1"/>
  <c r="I18" i="8" s="1"/>
  <c r="I17" i="8" a="1"/>
  <c r="I17" i="8" s="1"/>
  <c r="I16" i="8" a="1"/>
  <c r="I16" i="8" s="1"/>
  <c r="I15" i="8" a="1"/>
  <c r="I15" i="8" s="1"/>
  <c r="I14" i="8" a="1"/>
  <c r="I14" i="8" s="1"/>
  <c r="I13" i="8" a="1"/>
  <c r="I13" i="8" s="1"/>
  <c r="I12" i="8" a="1"/>
  <c r="I12" i="8" s="1"/>
  <c r="I11" i="8" a="1"/>
  <c r="I11" i="8" s="1"/>
  <c r="I10" i="8" a="1"/>
  <c r="I10" i="8" s="1"/>
  <c r="H76" i="8" a="1"/>
  <c r="H76" i="8" s="1"/>
  <c r="H75" i="8" a="1"/>
  <c r="H75" i="8" s="1"/>
  <c r="H74" i="8" a="1"/>
  <c r="H74" i="8" s="1"/>
  <c r="H73" i="8" a="1"/>
  <c r="H73" i="8" s="1"/>
  <c r="H72" i="8" a="1"/>
  <c r="H72" i="8" s="1"/>
  <c r="H71" i="8" a="1"/>
  <c r="H71" i="8" s="1"/>
  <c r="H70" i="8" a="1"/>
  <c r="H70" i="8" s="1"/>
  <c r="H69" i="8" a="1"/>
  <c r="H69" i="8" s="1"/>
  <c r="H68" i="8" a="1"/>
  <c r="H68" i="8" s="1"/>
  <c r="H67" i="8" a="1"/>
  <c r="H67" i="8" s="1"/>
  <c r="H66" i="8" a="1"/>
  <c r="H66" i="8" s="1"/>
  <c r="H65" i="8" a="1"/>
  <c r="H65" i="8" s="1"/>
  <c r="H64" i="8" a="1"/>
  <c r="H64" i="8" s="1"/>
  <c r="H63" i="8" a="1"/>
  <c r="H63" i="8" s="1"/>
  <c r="H62" i="8" a="1"/>
  <c r="H62" i="8" s="1"/>
  <c r="H61" i="8" a="1"/>
  <c r="H61" i="8" s="1"/>
  <c r="H60" i="8" a="1"/>
  <c r="H60" i="8" s="1"/>
  <c r="H59" i="8" a="1"/>
  <c r="H59" i="8" s="1"/>
  <c r="H58" i="8" a="1"/>
  <c r="H58" i="8" s="1"/>
  <c r="H57" i="8" a="1"/>
  <c r="H57" i="8" s="1"/>
  <c r="H56" i="8" a="1"/>
  <c r="H56" i="8" s="1"/>
  <c r="H55" i="8" a="1"/>
  <c r="H55" i="8" s="1"/>
  <c r="H54" i="8" a="1"/>
  <c r="H54" i="8" s="1"/>
  <c r="H53" i="8" a="1"/>
  <c r="H53" i="8" s="1"/>
  <c r="H52" i="8" a="1"/>
  <c r="H52" i="8" s="1"/>
  <c r="H51" i="8" a="1"/>
  <c r="H51" i="8" s="1"/>
  <c r="H50" i="8" a="1"/>
  <c r="H50" i="8" s="1"/>
  <c r="H49" i="8" a="1"/>
  <c r="H49" i="8" s="1"/>
  <c r="H48" i="8" a="1"/>
  <c r="H48" i="8" s="1"/>
  <c r="H47" i="8" a="1"/>
  <c r="H47" i="8" s="1"/>
  <c r="H46" i="8" a="1"/>
  <c r="H46" i="8" s="1"/>
  <c r="H45" i="8" a="1"/>
  <c r="H45" i="8" s="1"/>
  <c r="H44" i="8" a="1"/>
  <c r="H44" i="8" s="1"/>
  <c r="H43" i="8" a="1"/>
  <c r="H43" i="8" s="1"/>
  <c r="H42" i="8" a="1"/>
  <c r="H42" i="8" s="1"/>
  <c r="H41" i="8" a="1"/>
  <c r="H41" i="8" s="1"/>
  <c r="H40" i="8" a="1"/>
  <c r="H40" i="8" s="1"/>
  <c r="H39" i="8" a="1"/>
  <c r="H39" i="8" s="1"/>
  <c r="H38" i="8" a="1"/>
  <c r="H38" i="8" s="1"/>
  <c r="H37" i="8" a="1"/>
  <c r="H37" i="8" s="1"/>
  <c r="H36" i="8" a="1"/>
  <c r="H36" i="8" s="1"/>
  <c r="H35" i="8" a="1"/>
  <c r="H35" i="8" s="1"/>
  <c r="H34" i="8" a="1"/>
  <c r="H34" i="8" s="1"/>
  <c r="H33" i="8" a="1"/>
  <c r="H33" i="8" s="1"/>
  <c r="H32" i="8" a="1"/>
  <c r="H32" i="8" s="1"/>
  <c r="H31" i="8" a="1"/>
  <c r="H31" i="8" s="1"/>
  <c r="H30" i="8" a="1"/>
  <c r="H30" i="8" s="1"/>
  <c r="H29" i="8" a="1"/>
  <c r="H29" i="8" s="1"/>
  <c r="H28" i="8" a="1"/>
  <c r="H28" i="8" s="1"/>
  <c r="H27" i="8" a="1"/>
  <c r="H27" i="8" s="1"/>
  <c r="H26" i="8" a="1"/>
  <c r="H26" i="8" s="1"/>
  <c r="H25" i="8" a="1"/>
  <c r="H25" i="8" s="1"/>
  <c r="H24" i="8" a="1"/>
  <c r="H24" i="8" s="1"/>
  <c r="H23" i="8" a="1"/>
  <c r="H23" i="8" s="1"/>
  <c r="H22" i="8" a="1"/>
  <c r="H22" i="8" s="1"/>
  <c r="H21" i="8" a="1"/>
  <c r="H21" i="8" s="1"/>
  <c r="H20" i="8" a="1"/>
  <c r="H20" i="8" s="1"/>
  <c r="H19" i="8" a="1"/>
  <c r="H19" i="8" s="1"/>
  <c r="H18" i="8" a="1"/>
  <c r="H18" i="8" s="1"/>
  <c r="H17" i="8" a="1"/>
  <c r="H17" i="8" s="1"/>
  <c r="H16" i="8" a="1"/>
  <c r="H16" i="8" s="1"/>
  <c r="H15" i="8" a="1"/>
  <c r="H15" i="8" s="1"/>
  <c r="H14" i="8" a="1"/>
  <c r="H14" i="8" s="1"/>
  <c r="H13" i="8" a="1"/>
  <c r="H13" i="8" s="1"/>
  <c r="H12" i="8" a="1"/>
  <c r="H12" i="8" s="1"/>
  <c r="H11" i="8" a="1"/>
  <c r="H11" i="8" s="1"/>
  <c r="H10" i="8" a="1"/>
  <c r="H10" i="8" s="1"/>
  <c r="G76" i="8" a="1"/>
  <c r="G76" i="8" s="1"/>
  <c r="G75" i="8" a="1"/>
  <c r="G75" i="8" s="1"/>
  <c r="G74" i="8" a="1"/>
  <c r="G74" i="8" s="1"/>
  <c r="G73" i="8" a="1"/>
  <c r="G73" i="8" s="1"/>
  <c r="G72" i="8" a="1"/>
  <c r="G72" i="8" s="1"/>
  <c r="G71" i="8" a="1"/>
  <c r="G71" i="8" s="1"/>
  <c r="G70" i="8" a="1"/>
  <c r="G70" i="8" s="1"/>
  <c r="G69" i="8" a="1"/>
  <c r="G69" i="8" s="1"/>
  <c r="G68" i="8" a="1"/>
  <c r="G68" i="8" s="1"/>
  <c r="G67" i="8" a="1"/>
  <c r="G67" i="8" s="1"/>
  <c r="G66" i="8" a="1"/>
  <c r="G66" i="8" s="1"/>
  <c r="G65" i="8" a="1"/>
  <c r="G65" i="8" s="1"/>
  <c r="G64" i="8" a="1"/>
  <c r="G64" i="8" s="1"/>
  <c r="G63" i="8" a="1"/>
  <c r="G63" i="8" s="1"/>
  <c r="G62" i="8" a="1"/>
  <c r="G62" i="8" s="1"/>
  <c r="G61" i="8" a="1"/>
  <c r="G61" i="8" s="1"/>
  <c r="G60" i="8" a="1"/>
  <c r="G60" i="8" s="1"/>
  <c r="G59" i="8" a="1"/>
  <c r="G59" i="8" s="1"/>
  <c r="G58" i="8" a="1"/>
  <c r="G58" i="8" s="1"/>
  <c r="G57" i="8" a="1"/>
  <c r="G57" i="8" s="1"/>
  <c r="G56" i="8" a="1"/>
  <c r="G56" i="8" s="1"/>
  <c r="G55" i="8" a="1"/>
  <c r="G55" i="8" s="1"/>
  <c r="G54" i="8" a="1"/>
  <c r="G54" i="8" s="1"/>
  <c r="G53" i="8" a="1"/>
  <c r="G53" i="8" s="1"/>
  <c r="G52" i="8" a="1"/>
  <c r="G52" i="8" s="1"/>
  <c r="G51" i="8" a="1"/>
  <c r="G51" i="8" s="1"/>
  <c r="G50" i="8" a="1"/>
  <c r="G50" i="8" s="1"/>
  <c r="G49" i="8" a="1"/>
  <c r="G49" i="8" s="1"/>
  <c r="G48" i="8" a="1"/>
  <c r="G48" i="8" s="1"/>
  <c r="G47" i="8" a="1"/>
  <c r="G47" i="8" s="1"/>
  <c r="G46" i="8" a="1"/>
  <c r="G46" i="8" s="1"/>
  <c r="G45" i="8" a="1"/>
  <c r="G45" i="8" s="1"/>
  <c r="G44" i="8" a="1"/>
  <c r="G44" i="8" s="1"/>
  <c r="G43" i="8" a="1"/>
  <c r="G43" i="8" s="1"/>
  <c r="G42" i="8" a="1"/>
  <c r="G42" i="8" s="1"/>
  <c r="G41" i="8" a="1"/>
  <c r="G41" i="8" s="1"/>
  <c r="G40" i="8" a="1"/>
  <c r="G40" i="8" s="1"/>
  <c r="G39" i="8" a="1"/>
  <c r="G39" i="8" s="1"/>
  <c r="G38" i="8" a="1"/>
  <c r="G38" i="8" s="1"/>
  <c r="G37" i="8" a="1"/>
  <c r="G37" i="8" s="1"/>
  <c r="G36" i="8" a="1"/>
  <c r="G36" i="8" s="1"/>
  <c r="G35" i="8" a="1"/>
  <c r="G35" i="8" s="1"/>
  <c r="G34" i="8" a="1"/>
  <c r="G34" i="8" s="1"/>
  <c r="G33" i="8" a="1"/>
  <c r="G33" i="8" s="1"/>
  <c r="G32" i="8" a="1"/>
  <c r="G32" i="8" s="1"/>
  <c r="G31" i="8" a="1"/>
  <c r="G31" i="8" s="1"/>
  <c r="G30" i="8" a="1"/>
  <c r="G30" i="8" s="1"/>
  <c r="G29" i="8" a="1"/>
  <c r="G29" i="8" s="1"/>
  <c r="G28" i="8" a="1"/>
  <c r="G28" i="8" s="1"/>
  <c r="G27" i="8" a="1"/>
  <c r="G27" i="8" s="1"/>
  <c r="G26" i="8" a="1"/>
  <c r="G26" i="8" s="1"/>
  <c r="G25" i="8" a="1"/>
  <c r="G25" i="8" s="1"/>
  <c r="G24" i="8" a="1"/>
  <c r="G24" i="8" s="1"/>
  <c r="G23" i="8" a="1"/>
  <c r="G23" i="8" s="1"/>
  <c r="G22" i="8" a="1"/>
  <c r="G22" i="8" s="1"/>
  <c r="G21" i="8" a="1"/>
  <c r="G21" i="8" s="1"/>
  <c r="G20" i="8" a="1"/>
  <c r="G20" i="8" s="1"/>
  <c r="G19" i="8" a="1"/>
  <c r="G19" i="8" s="1"/>
  <c r="G18" i="8" a="1"/>
  <c r="G18" i="8" s="1"/>
  <c r="G17" i="8" a="1"/>
  <c r="G17" i="8" s="1"/>
  <c r="G16" i="8" a="1"/>
  <c r="G16" i="8" s="1"/>
  <c r="G15" i="8" a="1"/>
  <c r="G15" i="8" s="1"/>
  <c r="G14" i="8" a="1"/>
  <c r="G14" i="8" s="1"/>
  <c r="G13" i="8" a="1"/>
  <c r="G13" i="8" s="1"/>
  <c r="G12" i="8" a="1"/>
  <c r="G12" i="8" s="1"/>
  <c r="G11" i="8" a="1"/>
  <c r="G11" i="8" s="1"/>
  <c r="G10" i="8" a="1"/>
  <c r="G10" i="8" s="1"/>
  <c r="F76" i="8" a="1"/>
  <c r="F76" i="8" s="1"/>
  <c r="F75" i="8" a="1"/>
  <c r="F75" i="8" s="1"/>
  <c r="F74" i="8" a="1"/>
  <c r="F74" i="8" s="1"/>
  <c r="F73" i="8" a="1"/>
  <c r="F73" i="8" s="1"/>
  <c r="F72" i="8" a="1"/>
  <c r="F72" i="8" s="1"/>
  <c r="F71" i="8" a="1"/>
  <c r="F71" i="8" s="1"/>
  <c r="F70" i="8" a="1"/>
  <c r="F70" i="8" s="1"/>
  <c r="F69" i="8" a="1"/>
  <c r="F69" i="8" s="1"/>
  <c r="F68" i="8" a="1"/>
  <c r="F68" i="8" s="1"/>
  <c r="F67" i="8" a="1"/>
  <c r="F67" i="8" s="1"/>
  <c r="F66" i="8" a="1"/>
  <c r="F66" i="8" s="1"/>
  <c r="F65" i="8" a="1"/>
  <c r="F65" i="8" s="1"/>
  <c r="F64" i="8" a="1"/>
  <c r="F64" i="8" s="1"/>
  <c r="F63" i="8" a="1"/>
  <c r="F63" i="8" s="1"/>
  <c r="F62" i="8" a="1"/>
  <c r="F62" i="8" s="1"/>
  <c r="F61" i="8" a="1"/>
  <c r="F61" i="8" s="1"/>
  <c r="F60" i="8" a="1"/>
  <c r="F60" i="8" s="1"/>
  <c r="F59" i="8" a="1"/>
  <c r="F59" i="8" s="1"/>
  <c r="F58" i="8" a="1"/>
  <c r="F58" i="8" s="1"/>
  <c r="F57" i="8" a="1"/>
  <c r="F57" i="8" s="1"/>
  <c r="F56" i="8" a="1"/>
  <c r="F56" i="8" s="1"/>
  <c r="F55" i="8" a="1"/>
  <c r="F55" i="8" s="1"/>
  <c r="F54" i="8" a="1"/>
  <c r="F54" i="8" s="1"/>
  <c r="F53" i="8" a="1"/>
  <c r="F53" i="8" s="1"/>
  <c r="F52" i="8" a="1"/>
  <c r="F52" i="8" s="1"/>
  <c r="F51" i="8" a="1"/>
  <c r="F51" i="8" s="1"/>
  <c r="F50" i="8" a="1"/>
  <c r="F50" i="8" s="1"/>
  <c r="F49" i="8" a="1"/>
  <c r="F49" i="8" s="1"/>
  <c r="F48" i="8" a="1"/>
  <c r="F48" i="8" s="1"/>
  <c r="F47" i="8" a="1"/>
  <c r="F47" i="8" s="1"/>
  <c r="F46" i="8" a="1"/>
  <c r="F46" i="8" s="1"/>
  <c r="F45" i="8" a="1"/>
  <c r="F45" i="8" s="1"/>
  <c r="F44" i="8" a="1"/>
  <c r="F44" i="8" s="1"/>
  <c r="F43" i="8" a="1"/>
  <c r="F43" i="8" s="1"/>
  <c r="F42" i="8" a="1"/>
  <c r="F42" i="8" s="1"/>
  <c r="F41" i="8" a="1"/>
  <c r="F41" i="8" s="1"/>
  <c r="F40" i="8" a="1"/>
  <c r="F40" i="8" s="1"/>
  <c r="F39" i="8" a="1"/>
  <c r="F39" i="8" s="1"/>
  <c r="F38" i="8" a="1"/>
  <c r="F38" i="8" s="1"/>
  <c r="F37" i="8" a="1"/>
  <c r="F37" i="8" s="1"/>
  <c r="F36" i="8" a="1"/>
  <c r="F36" i="8" s="1"/>
  <c r="F35" i="8" a="1"/>
  <c r="F35" i="8" s="1"/>
  <c r="F34" i="8" a="1"/>
  <c r="F34" i="8" s="1"/>
  <c r="F33" i="8" a="1"/>
  <c r="F33" i="8" s="1"/>
  <c r="F32" i="8" a="1"/>
  <c r="F32" i="8" s="1"/>
  <c r="F31" i="8" a="1"/>
  <c r="F31" i="8" s="1"/>
  <c r="F30" i="8" a="1"/>
  <c r="F30" i="8" s="1"/>
  <c r="F29" i="8" a="1"/>
  <c r="F29" i="8" s="1"/>
  <c r="F28" i="8" a="1"/>
  <c r="F28" i="8" s="1"/>
  <c r="F27" i="8" a="1"/>
  <c r="F27" i="8" s="1"/>
  <c r="F25" i="8" a="1"/>
  <c r="F25" i="8" s="1"/>
  <c r="F24" i="8" a="1"/>
  <c r="F24" i="8" s="1"/>
  <c r="F23" i="8" a="1"/>
  <c r="F23" i="8" s="1"/>
  <c r="F22" i="8" a="1"/>
  <c r="F22" i="8" s="1"/>
  <c r="F21" i="8" a="1"/>
  <c r="F21" i="8" s="1"/>
  <c r="F20" i="8" a="1"/>
  <c r="F20" i="8" s="1"/>
  <c r="F19" i="8" a="1"/>
  <c r="F19" i="8" s="1"/>
  <c r="F18" i="8" a="1"/>
  <c r="F18" i="8" s="1"/>
  <c r="F17" i="8" a="1"/>
  <c r="F17" i="8" s="1"/>
  <c r="F16" i="8" a="1"/>
  <c r="F16" i="8" s="1"/>
  <c r="F15" i="8" a="1"/>
  <c r="F15" i="8" s="1"/>
  <c r="F14" i="8" a="1"/>
  <c r="F14" i="8" s="1"/>
  <c r="F13" i="8" a="1"/>
  <c r="F13" i="8" s="1"/>
  <c r="F12" i="8" a="1"/>
  <c r="F12" i="8" s="1"/>
  <c r="F11" i="8" a="1"/>
  <c r="F11" i="8" s="1"/>
  <c r="F10" i="8" a="1"/>
  <c r="F10" i="8" s="1"/>
  <c r="E76" i="8" a="1"/>
  <c r="E76" i="8" s="1"/>
  <c r="E75" i="8" a="1"/>
  <c r="E75" i="8" s="1"/>
  <c r="E74" i="8" a="1"/>
  <c r="E74" i="8" s="1"/>
  <c r="E73" i="8" a="1"/>
  <c r="E73" i="8" s="1"/>
  <c r="E72" i="8" a="1"/>
  <c r="E72" i="8" s="1"/>
  <c r="E71" i="8" a="1"/>
  <c r="E71" i="8" s="1"/>
  <c r="E70" i="8" a="1"/>
  <c r="E70" i="8" s="1"/>
  <c r="E69" i="8" a="1"/>
  <c r="E69" i="8" s="1"/>
  <c r="E68" i="8" a="1"/>
  <c r="E68" i="8" s="1"/>
  <c r="E67" i="8" a="1"/>
  <c r="E67" i="8" s="1"/>
  <c r="E66" i="8" a="1"/>
  <c r="E66" i="8" s="1"/>
  <c r="E65" i="8" a="1"/>
  <c r="E65" i="8" s="1"/>
  <c r="E64" i="8" a="1"/>
  <c r="E64" i="8" s="1"/>
  <c r="E63" i="8" a="1"/>
  <c r="E63" i="8" s="1"/>
  <c r="E62" i="8" a="1"/>
  <c r="E62" i="8" s="1"/>
  <c r="E61" i="8" a="1"/>
  <c r="E61" i="8" s="1"/>
  <c r="E60" i="8" a="1"/>
  <c r="E60" i="8" s="1"/>
  <c r="E59" i="8" a="1"/>
  <c r="E59" i="8" s="1"/>
  <c r="E58" i="8" a="1"/>
  <c r="E58" i="8" s="1"/>
  <c r="E57" i="8" a="1"/>
  <c r="E57" i="8" s="1"/>
  <c r="E56" i="8" a="1"/>
  <c r="E56" i="8" s="1"/>
  <c r="E55" i="8" a="1"/>
  <c r="E55" i="8" s="1"/>
  <c r="E54" i="8" a="1"/>
  <c r="E54" i="8" s="1"/>
  <c r="E53" i="8" a="1"/>
  <c r="E53" i="8" s="1"/>
  <c r="E52" i="8" a="1"/>
  <c r="E52" i="8" s="1"/>
  <c r="E51" i="8" a="1"/>
  <c r="E51" i="8" s="1"/>
  <c r="E50" i="8" a="1"/>
  <c r="E50" i="8" s="1"/>
  <c r="E49" i="8" a="1"/>
  <c r="E49" i="8" s="1"/>
  <c r="E48" i="8" a="1"/>
  <c r="E48" i="8" s="1"/>
  <c r="E47" i="8" a="1"/>
  <c r="E47" i="8" s="1"/>
  <c r="E46" i="8" a="1"/>
  <c r="E46" i="8" s="1"/>
  <c r="E45" i="8" a="1"/>
  <c r="E45" i="8" s="1"/>
  <c r="E44" i="8" a="1"/>
  <c r="E44" i="8" s="1"/>
  <c r="E43" i="8" a="1"/>
  <c r="E43" i="8" s="1"/>
  <c r="E42" i="8" a="1"/>
  <c r="E42" i="8" s="1"/>
  <c r="E41" i="8" a="1"/>
  <c r="E41" i="8" s="1"/>
  <c r="E40" i="8" a="1"/>
  <c r="E40" i="8" s="1"/>
  <c r="E39" i="8" a="1"/>
  <c r="E39" i="8" s="1"/>
  <c r="E38" i="8" a="1"/>
  <c r="E38" i="8" s="1"/>
  <c r="E37" i="8" a="1"/>
  <c r="E37" i="8" s="1"/>
  <c r="E36" i="8" a="1"/>
  <c r="E36" i="8" s="1"/>
  <c r="E35" i="8" a="1"/>
  <c r="E35" i="8" s="1"/>
  <c r="E34" i="8" a="1"/>
  <c r="E34" i="8" s="1"/>
  <c r="E33" i="8" a="1"/>
  <c r="E33" i="8" s="1"/>
  <c r="E32" i="8" a="1"/>
  <c r="E32" i="8" s="1"/>
  <c r="E31" i="8" a="1"/>
  <c r="E31" i="8" s="1"/>
  <c r="E30" i="8" a="1"/>
  <c r="E30" i="8" s="1"/>
  <c r="E29" i="8" a="1"/>
  <c r="E29" i="8" s="1"/>
  <c r="E28" i="8" a="1"/>
  <c r="E28" i="8" s="1"/>
  <c r="E27" i="8" a="1"/>
  <c r="E27" i="8" s="1"/>
  <c r="E26" i="8" a="1"/>
  <c r="E26" i="8" s="1"/>
  <c r="E25" i="8" a="1"/>
  <c r="E25" i="8" s="1"/>
  <c r="E24" i="8" a="1"/>
  <c r="E24" i="8" s="1"/>
  <c r="E23" i="8" a="1"/>
  <c r="E23" i="8" s="1"/>
  <c r="E22" i="8" a="1"/>
  <c r="E22" i="8" s="1"/>
  <c r="E21" i="8" a="1"/>
  <c r="E21" i="8" s="1"/>
  <c r="E20" i="8" a="1"/>
  <c r="E20" i="8" s="1"/>
  <c r="E19" i="8" a="1"/>
  <c r="E19" i="8" s="1"/>
  <c r="E18" i="8" a="1"/>
  <c r="E18" i="8" s="1"/>
  <c r="E17" i="8" a="1"/>
  <c r="E17" i="8" s="1"/>
  <c r="E16" i="8" a="1"/>
  <c r="E16" i="8" s="1"/>
  <c r="E15" i="8" a="1"/>
  <c r="E15" i="8" s="1"/>
  <c r="E14" i="8" a="1"/>
  <c r="E14" i="8" s="1"/>
  <c r="E13" i="8" a="1"/>
  <c r="E13" i="8" s="1"/>
  <c r="E12" i="8" a="1"/>
  <c r="E12" i="8" s="1"/>
  <c r="E11" i="8" a="1"/>
  <c r="E11" i="8" s="1"/>
  <c r="E10" i="8" a="1"/>
  <c r="E10" i="8" s="1"/>
  <c r="D76" i="8" a="1"/>
  <c r="D76" i="8" s="1"/>
  <c r="D75" i="8" a="1"/>
  <c r="D75" i="8" s="1"/>
  <c r="D74" i="8" a="1"/>
  <c r="D74" i="8" s="1"/>
  <c r="D73" i="8" a="1"/>
  <c r="D73" i="8" s="1"/>
  <c r="D72" i="8" a="1"/>
  <c r="D72" i="8" s="1"/>
  <c r="D71" i="8" a="1"/>
  <c r="D71" i="8" s="1"/>
  <c r="D70" i="8" a="1"/>
  <c r="D70" i="8" s="1"/>
  <c r="D69" i="8" a="1"/>
  <c r="D69" i="8" s="1"/>
  <c r="D68" i="8" a="1"/>
  <c r="D68" i="8" s="1"/>
  <c r="D67" i="8" a="1"/>
  <c r="D67" i="8" s="1"/>
  <c r="D66" i="8" a="1"/>
  <c r="D66" i="8" s="1"/>
  <c r="D65" i="8" a="1"/>
  <c r="D65" i="8" s="1"/>
  <c r="D64" i="8" a="1"/>
  <c r="D64" i="8" s="1"/>
  <c r="D63" i="8" a="1"/>
  <c r="D63" i="8" s="1"/>
  <c r="D62" i="8" a="1"/>
  <c r="D62" i="8" s="1"/>
  <c r="D61" i="8" a="1"/>
  <c r="D61" i="8" s="1"/>
  <c r="D60" i="8" a="1"/>
  <c r="D60" i="8" s="1"/>
  <c r="D59" i="8" a="1"/>
  <c r="D59" i="8" s="1"/>
  <c r="D58" i="8" a="1"/>
  <c r="D58" i="8" s="1"/>
  <c r="D57" i="8" a="1"/>
  <c r="D57" i="8" s="1"/>
  <c r="D56" i="8" a="1"/>
  <c r="D56" i="8" s="1"/>
  <c r="D55" i="8" a="1"/>
  <c r="D55" i="8" s="1"/>
  <c r="D54" i="8" a="1"/>
  <c r="D54" i="8" s="1"/>
  <c r="D53" i="8" a="1"/>
  <c r="D53" i="8" s="1"/>
  <c r="D52" i="8" a="1"/>
  <c r="D52" i="8" s="1"/>
  <c r="D51" i="8" a="1"/>
  <c r="D51" i="8" s="1"/>
  <c r="D50" i="8" a="1"/>
  <c r="D50" i="8" s="1"/>
  <c r="D49" i="8" a="1"/>
  <c r="D49" i="8" s="1"/>
  <c r="D48" i="8" a="1"/>
  <c r="D48" i="8" s="1"/>
  <c r="D47" i="8" a="1"/>
  <c r="D47" i="8" s="1"/>
  <c r="D46" i="8" a="1"/>
  <c r="D46" i="8" s="1"/>
  <c r="D45" i="8" a="1"/>
  <c r="D45" i="8" s="1"/>
  <c r="D44" i="8" a="1"/>
  <c r="D44" i="8" s="1"/>
  <c r="D43" i="8" a="1"/>
  <c r="D43" i="8" s="1"/>
  <c r="D42" i="8" a="1"/>
  <c r="D42" i="8" s="1"/>
  <c r="D41" i="8" a="1"/>
  <c r="D41" i="8" s="1"/>
  <c r="D40" i="8" a="1"/>
  <c r="D40" i="8" s="1"/>
  <c r="D39" i="8" a="1"/>
  <c r="D39" i="8" s="1"/>
  <c r="D38" i="8" a="1"/>
  <c r="D38" i="8" s="1"/>
  <c r="D37" i="8" a="1"/>
  <c r="D37" i="8" s="1"/>
  <c r="D36" i="8" a="1"/>
  <c r="D36" i="8" s="1"/>
  <c r="D35" i="8" a="1"/>
  <c r="D35" i="8" s="1"/>
  <c r="D34" i="8" a="1"/>
  <c r="D34" i="8" s="1"/>
  <c r="D33" i="8" a="1"/>
  <c r="D33" i="8" s="1"/>
  <c r="D32" i="8" a="1"/>
  <c r="D32" i="8" s="1"/>
  <c r="D31" i="8" a="1"/>
  <c r="D31" i="8" s="1"/>
  <c r="D30" i="8" a="1"/>
  <c r="D30" i="8" s="1"/>
  <c r="D29" i="8" a="1"/>
  <c r="D29" i="8" s="1"/>
  <c r="D28" i="8" a="1"/>
  <c r="D28" i="8" s="1"/>
  <c r="D27" i="8" a="1"/>
  <c r="D27" i="8" s="1"/>
  <c r="D26" i="8" a="1"/>
  <c r="D26" i="8" s="1"/>
  <c r="D25" i="8" a="1"/>
  <c r="D25" i="8" s="1"/>
  <c r="D24" i="8" a="1"/>
  <c r="D24" i="8" s="1"/>
  <c r="D23" i="8" a="1"/>
  <c r="D23" i="8" s="1"/>
  <c r="D22" i="8" a="1"/>
  <c r="D22" i="8" s="1"/>
  <c r="D21" i="8" a="1"/>
  <c r="D21" i="8" s="1"/>
  <c r="D20" i="8" a="1"/>
  <c r="D20" i="8" s="1"/>
  <c r="D19" i="8" a="1"/>
  <c r="D19" i="8" s="1"/>
  <c r="D18" i="8" a="1"/>
  <c r="D18" i="8" s="1"/>
  <c r="D17" i="8" a="1"/>
  <c r="D17" i="8" s="1"/>
  <c r="D16" i="8" a="1"/>
  <c r="D16" i="8" s="1"/>
  <c r="D15" i="8" a="1"/>
  <c r="D15" i="8" s="1"/>
  <c r="D14" i="8" a="1"/>
  <c r="D14" i="8" s="1"/>
  <c r="D13" i="8" a="1"/>
  <c r="D13" i="8" s="1"/>
  <c r="D12" i="8" a="1"/>
  <c r="D12" i="8" s="1"/>
  <c r="D11" i="8" a="1"/>
  <c r="D11" i="8" s="1"/>
  <c r="D10" i="8" a="1"/>
  <c r="D10" i="8" s="1"/>
  <c r="C76" i="8" a="1"/>
  <c r="C76" i="8" s="1"/>
  <c r="C75" i="8" a="1"/>
  <c r="C75" i="8" s="1"/>
  <c r="C74" i="8" a="1"/>
  <c r="C74" i="8" s="1"/>
  <c r="C73" i="8" a="1"/>
  <c r="C73" i="8" s="1"/>
  <c r="C72" i="8" a="1"/>
  <c r="C72" i="8" s="1"/>
  <c r="C71" i="8" a="1"/>
  <c r="C71" i="8" s="1"/>
  <c r="C70" i="8" a="1"/>
  <c r="C70" i="8" s="1"/>
  <c r="C69" i="8" a="1"/>
  <c r="C69" i="8" s="1"/>
  <c r="C68" i="8" a="1"/>
  <c r="C68" i="8" s="1"/>
  <c r="C67" i="8" a="1"/>
  <c r="C67" i="8" s="1"/>
  <c r="C66" i="8" a="1"/>
  <c r="C66" i="8" s="1"/>
  <c r="C65" i="8" a="1"/>
  <c r="C65" i="8" s="1"/>
  <c r="C64" i="8" a="1"/>
  <c r="C64" i="8" s="1"/>
  <c r="C63" i="8" a="1"/>
  <c r="C63" i="8" s="1"/>
  <c r="C62" i="8" a="1"/>
  <c r="C62" i="8" s="1"/>
  <c r="C61" i="8" a="1"/>
  <c r="C61" i="8" s="1"/>
  <c r="C60" i="8" a="1"/>
  <c r="C60" i="8" s="1"/>
  <c r="C59" i="8" a="1"/>
  <c r="C59" i="8" s="1"/>
  <c r="C58" i="8" a="1"/>
  <c r="C58" i="8" s="1"/>
  <c r="C57" i="8" a="1"/>
  <c r="C57" i="8" s="1"/>
  <c r="C56" i="8" a="1"/>
  <c r="C56" i="8" s="1"/>
  <c r="C55" i="8" a="1"/>
  <c r="C55" i="8" s="1"/>
  <c r="C54" i="8" a="1"/>
  <c r="C54" i="8" s="1"/>
  <c r="C53" i="8" a="1"/>
  <c r="C53" i="8" s="1"/>
  <c r="C52" i="8" a="1"/>
  <c r="C52" i="8" s="1"/>
  <c r="C51" i="8" a="1"/>
  <c r="C51" i="8" s="1"/>
  <c r="C50" i="8" a="1"/>
  <c r="C50" i="8" s="1"/>
  <c r="C49" i="8" a="1"/>
  <c r="C49" i="8" s="1"/>
  <c r="C48" i="8" a="1"/>
  <c r="C48" i="8" s="1"/>
  <c r="C47" i="8" a="1"/>
  <c r="C47" i="8" s="1"/>
  <c r="C46" i="8" a="1"/>
  <c r="C46" i="8" s="1"/>
  <c r="C45" i="8" a="1"/>
  <c r="C45" i="8" s="1"/>
  <c r="C44" i="8" a="1"/>
  <c r="C44" i="8" s="1"/>
  <c r="C43" i="8" a="1"/>
  <c r="C43" i="8" s="1"/>
  <c r="C42" i="8" a="1"/>
  <c r="C42" i="8" s="1"/>
  <c r="C41" i="8" a="1"/>
  <c r="C41" i="8" s="1"/>
  <c r="C40" i="8" a="1"/>
  <c r="C40" i="8" s="1"/>
  <c r="C39" i="8" a="1"/>
  <c r="C39" i="8" s="1"/>
  <c r="C38" i="8" a="1"/>
  <c r="C38" i="8" s="1"/>
  <c r="C37" i="8" a="1"/>
  <c r="C37" i="8" s="1"/>
  <c r="C36" i="8" a="1"/>
  <c r="C36" i="8" s="1"/>
  <c r="C35" i="8" a="1"/>
  <c r="C35" i="8" s="1"/>
  <c r="C34" i="8" a="1"/>
  <c r="C34" i="8" s="1"/>
  <c r="C33" i="8" a="1"/>
  <c r="C33" i="8" s="1"/>
  <c r="C32" i="8" a="1"/>
  <c r="C32" i="8" s="1"/>
  <c r="C31" i="8" a="1"/>
  <c r="C31" i="8" s="1"/>
  <c r="C30" i="8" a="1"/>
  <c r="C30" i="8" s="1"/>
  <c r="C29" i="8" a="1"/>
  <c r="C29" i="8" s="1"/>
  <c r="C28" i="8" a="1"/>
  <c r="C28" i="8" s="1"/>
  <c r="C27" i="8" a="1"/>
  <c r="C27" i="8" s="1"/>
  <c r="C26" i="8" a="1"/>
  <c r="C26" i="8" s="1"/>
  <c r="P26" i="8" s="1"/>
  <c r="C25" i="8" a="1"/>
  <c r="C25" i="8" s="1"/>
  <c r="C24" i="8" a="1"/>
  <c r="C24" i="8" s="1"/>
  <c r="C23" i="8" a="1"/>
  <c r="C23" i="8" s="1"/>
  <c r="C22" i="8" a="1"/>
  <c r="C22" i="8" s="1"/>
  <c r="C21" i="8" a="1"/>
  <c r="C21" i="8" s="1"/>
  <c r="C20" i="8" a="1"/>
  <c r="C20" i="8" s="1"/>
  <c r="C19" i="8" a="1"/>
  <c r="C19" i="8" s="1"/>
  <c r="C18" i="8" a="1"/>
  <c r="C18" i="8" s="1"/>
  <c r="C17" i="8" a="1"/>
  <c r="C17" i="8" s="1"/>
  <c r="C16" i="8" a="1"/>
  <c r="C16" i="8" s="1"/>
  <c r="C15" i="8" a="1"/>
  <c r="C15" i="8" s="1"/>
  <c r="C14" i="8" a="1"/>
  <c r="C14" i="8" s="1"/>
  <c r="P14" i="8" s="1"/>
  <c r="C13" i="8" a="1"/>
  <c r="C13" i="8" s="1"/>
  <c r="C12" i="8" a="1"/>
  <c r="C12" i="8" s="1"/>
  <c r="C11" i="8" a="1"/>
  <c r="C11" i="8" s="1"/>
  <c r="P38" i="8" l="1"/>
  <c r="C35" i="31" s="1"/>
  <c r="P50" i="8"/>
  <c r="C47" i="25" s="1"/>
  <c r="P62" i="8"/>
  <c r="C59" i="25" s="1"/>
  <c r="P74" i="8"/>
  <c r="C71" i="31" s="1"/>
  <c r="P27" i="8"/>
  <c r="C24" i="25" s="1"/>
  <c r="P51" i="8"/>
  <c r="C48" i="31" s="1"/>
  <c r="P63" i="8"/>
  <c r="P75" i="8"/>
  <c r="P39" i="8"/>
  <c r="C36" i="31" s="1"/>
  <c r="P40" i="8"/>
  <c r="C37" i="25" s="1"/>
  <c r="P76" i="8"/>
  <c r="C73" i="25" s="1"/>
  <c r="P28" i="8"/>
  <c r="C25" i="25" s="1"/>
  <c r="P64" i="8"/>
  <c r="C61" i="31" s="1"/>
  <c r="P33" i="8"/>
  <c r="C30" i="25" s="1"/>
  <c r="P57" i="8"/>
  <c r="C54" i="25" s="1"/>
  <c r="P71" i="8"/>
  <c r="C68" i="25" s="1"/>
  <c r="P16" i="8"/>
  <c r="C13" i="25" s="1"/>
  <c r="P52" i="8"/>
  <c r="C49" i="31" s="1"/>
  <c r="P69" i="8"/>
  <c r="C66" i="25" s="1"/>
  <c r="P45" i="8"/>
  <c r="C42" i="25" s="1"/>
  <c r="P15" i="8"/>
  <c r="C12" i="31" s="1"/>
  <c r="P21" i="8"/>
  <c r="C18" i="31" s="1"/>
  <c r="P19" i="8"/>
  <c r="C16" i="31" s="1"/>
  <c r="P17" i="8"/>
  <c r="C14" i="25" s="1"/>
  <c r="P41" i="8"/>
  <c r="C38" i="25" s="1"/>
  <c r="P53" i="8"/>
  <c r="C50" i="31" s="1"/>
  <c r="P65" i="8"/>
  <c r="C62" i="25" s="1"/>
  <c r="P10" i="8"/>
  <c r="C7" i="25" s="1"/>
  <c r="P29" i="8"/>
  <c r="C26" i="31" s="1"/>
  <c r="P31" i="8"/>
  <c r="C28" i="31" s="1"/>
  <c r="P43" i="8"/>
  <c r="C40" i="25" s="1"/>
  <c r="P55" i="8"/>
  <c r="C52" i="25" s="1"/>
  <c r="P67" i="8"/>
  <c r="C64" i="25" s="1"/>
  <c r="P32" i="8"/>
  <c r="C29" i="25" s="1"/>
  <c r="P44" i="8"/>
  <c r="C41" i="25" s="1"/>
  <c r="P56" i="8"/>
  <c r="C53" i="25" s="1"/>
  <c r="P68" i="8"/>
  <c r="C65" i="25" s="1"/>
  <c r="P20" i="8"/>
  <c r="C17" i="31" s="1"/>
  <c r="P22" i="8"/>
  <c r="C19" i="31" s="1"/>
  <c r="P46" i="8"/>
  <c r="C43" i="25" s="1"/>
  <c r="P58" i="8"/>
  <c r="C55" i="25" s="1"/>
  <c r="P70" i="8"/>
  <c r="C67" i="31" s="1"/>
  <c r="P34" i="8"/>
  <c r="C31" i="25" s="1"/>
  <c r="P23" i="8"/>
  <c r="C20" i="25" s="1"/>
  <c r="P35" i="8"/>
  <c r="C32" i="25" s="1"/>
  <c r="P47" i="8"/>
  <c r="C44" i="25" s="1"/>
  <c r="P59" i="8"/>
  <c r="C56" i="25" s="1"/>
  <c r="P11" i="8"/>
  <c r="C8" i="25" s="1"/>
  <c r="P12" i="8"/>
  <c r="C9" i="25" s="1"/>
  <c r="P24" i="8"/>
  <c r="C21" i="25" s="1"/>
  <c r="P36" i="8"/>
  <c r="C33" i="25" s="1"/>
  <c r="P48" i="8"/>
  <c r="C45" i="25" s="1"/>
  <c r="P60" i="8"/>
  <c r="C57" i="25" s="1"/>
  <c r="P72" i="8"/>
  <c r="C69" i="31" s="1"/>
  <c r="P13" i="8"/>
  <c r="C10" i="25" s="1"/>
  <c r="P25" i="8"/>
  <c r="C22" i="25" s="1"/>
  <c r="P37" i="8"/>
  <c r="C34" i="25" s="1"/>
  <c r="P49" i="8"/>
  <c r="C46" i="31" s="1"/>
  <c r="P61" i="8"/>
  <c r="C58" i="25" s="1"/>
  <c r="P73" i="8"/>
  <c r="C70" i="31" s="1"/>
  <c r="C35" i="25"/>
  <c r="C60" i="25"/>
  <c r="C60" i="31"/>
  <c r="C23" i="25"/>
  <c r="C23" i="31"/>
  <c r="C48" i="25"/>
  <c r="C11" i="25"/>
  <c r="C11" i="31"/>
  <c r="C47" i="31"/>
  <c r="C72" i="25"/>
  <c r="C72" i="31"/>
  <c r="P18" i="8"/>
  <c r="P30" i="8"/>
  <c r="P42" i="8"/>
  <c r="P54" i="8"/>
  <c r="P66" i="8"/>
  <c r="C24" i="31" l="1"/>
  <c r="C54" i="31"/>
  <c r="C49" i="25"/>
  <c r="C71" i="25"/>
  <c r="C59" i="31"/>
  <c r="C61" i="25"/>
  <c r="C36" i="25"/>
  <c r="C30" i="31"/>
  <c r="C65" i="31"/>
  <c r="C12" i="25"/>
  <c r="C42" i="31"/>
  <c r="C73" i="31"/>
  <c r="C37" i="31"/>
  <c r="C38" i="31"/>
  <c r="C9" i="31"/>
  <c r="C8" i="31"/>
  <c r="C16" i="25"/>
  <c r="C25" i="31"/>
  <c r="C67" i="25"/>
  <c r="C69" i="25"/>
  <c r="C45" i="31"/>
  <c r="C68" i="31"/>
  <c r="C66" i="31"/>
  <c r="C13" i="31"/>
  <c r="C26" i="25"/>
  <c r="C57" i="31"/>
  <c r="C55" i="31"/>
  <c r="C7" i="31"/>
  <c r="C46" i="25"/>
  <c r="C18" i="25"/>
  <c r="C19" i="25"/>
  <c r="C43" i="31"/>
  <c r="C17" i="25"/>
  <c r="C14" i="31"/>
  <c r="C50" i="25"/>
  <c r="C33" i="31"/>
  <c r="C53" i="31"/>
  <c r="C70" i="25"/>
  <c r="C28" i="25"/>
  <c r="C21" i="31"/>
  <c r="C34" i="31"/>
  <c r="C22" i="31"/>
  <c r="C41" i="31"/>
  <c r="C56" i="31"/>
  <c r="C29" i="31"/>
  <c r="C10" i="31"/>
  <c r="C44" i="31"/>
  <c r="C64" i="31"/>
  <c r="C32" i="31"/>
  <c r="C52" i="31"/>
  <c r="C58" i="31"/>
  <c r="C62" i="31"/>
  <c r="C20" i="31"/>
  <c r="C31" i="31"/>
  <c r="C40" i="31"/>
  <c r="C39" i="25"/>
  <c r="C39" i="31"/>
  <c r="C51" i="25"/>
  <c r="C51" i="31"/>
  <c r="C15" i="25"/>
  <c r="C15" i="31"/>
  <c r="C63" i="25"/>
  <c r="C63" i="31"/>
  <c r="C27" i="25"/>
  <c r="C27" i="31"/>
  <c r="N75" i="27"/>
  <c r="O75" i="27"/>
  <c r="C74" i="25" l="1"/>
  <c r="G26" i="25" s="1"/>
  <c r="C27" i="26" s="1"/>
  <c r="C74" i="31"/>
  <c r="H71" i="31" s="1"/>
  <c r="C73" i="30" s="1"/>
  <c r="M9" i="14"/>
  <c r="Q75" i="14"/>
  <c r="P75" i="14"/>
  <c r="O75" i="14"/>
  <c r="N75" i="14"/>
  <c r="M75" i="14"/>
  <c r="Q74" i="14"/>
  <c r="P74" i="14"/>
  <c r="O74" i="14"/>
  <c r="N74" i="14"/>
  <c r="M74" i="14"/>
  <c r="Q73" i="14"/>
  <c r="P73" i="14"/>
  <c r="O73" i="14"/>
  <c r="N73" i="14"/>
  <c r="M73" i="14"/>
  <c r="Q72" i="14"/>
  <c r="P72" i="14"/>
  <c r="O72" i="14"/>
  <c r="N72" i="14"/>
  <c r="M72" i="14"/>
  <c r="Q71" i="14"/>
  <c r="P71" i="14"/>
  <c r="O71" i="14"/>
  <c r="N71" i="14"/>
  <c r="M71" i="14"/>
  <c r="Q70" i="14"/>
  <c r="P70" i="14"/>
  <c r="O70" i="14"/>
  <c r="N70" i="14"/>
  <c r="M70" i="14"/>
  <c r="Q69" i="14"/>
  <c r="P69" i="14"/>
  <c r="O69" i="14"/>
  <c r="N69" i="14"/>
  <c r="M69" i="14"/>
  <c r="Q68" i="14"/>
  <c r="P68" i="14"/>
  <c r="O68" i="14"/>
  <c r="N68" i="14"/>
  <c r="M68" i="14"/>
  <c r="Q67" i="14"/>
  <c r="P67" i="14"/>
  <c r="O67" i="14"/>
  <c r="N67" i="14"/>
  <c r="M67" i="14"/>
  <c r="Q66" i="14"/>
  <c r="P66" i="14"/>
  <c r="O66" i="14"/>
  <c r="N66" i="14"/>
  <c r="M66" i="14"/>
  <c r="Q65" i="14"/>
  <c r="P65" i="14"/>
  <c r="O65" i="14"/>
  <c r="N65" i="14"/>
  <c r="M65" i="14"/>
  <c r="Q64" i="14"/>
  <c r="P64" i="14"/>
  <c r="O64" i="14"/>
  <c r="N64" i="14"/>
  <c r="M64" i="14"/>
  <c r="Q63" i="14"/>
  <c r="P63" i="14"/>
  <c r="O63" i="14"/>
  <c r="N63" i="14"/>
  <c r="M63" i="14"/>
  <c r="Q62" i="14"/>
  <c r="P62" i="14"/>
  <c r="O62" i="14"/>
  <c r="N62" i="14"/>
  <c r="M62" i="14"/>
  <c r="Q61" i="14"/>
  <c r="P61" i="14"/>
  <c r="O61" i="14"/>
  <c r="N61" i="14"/>
  <c r="M61" i="14"/>
  <c r="Q60" i="14"/>
  <c r="P60" i="14"/>
  <c r="O60" i="14"/>
  <c r="N60" i="14"/>
  <c r="M60" i="14"/>
  <c r="Q59" i="14"/>
  <c r="P59" i="14"/>
  <c r="O59" i="14"/>
  <c r="N59" i="14"/>
  <c r="M59" i="14"/>
  <c r="Q58" i="14"/>
  <c r="P58" i="14"/>
  <c r="O58" i="14"/>
  <c r="N58" i="14"/>
  <c r="M58" i="14"/>
  <c r="Q57" i="14"/>
  <c r="P57" i="14"/>
  <c r="O57" i="14"/>
  <c r="N57" i="14"/>
  <c r="M57" i="14"/>
  <c r="Q56" i="14"/>
  <c r="P56" i="14"/>
  <c r="O56" i="14"/>
  <c r="N56" i="14"/>
  <c r="M56" i="14"/>
  <c r="Q55" i="14"/>
  <c r="P55" i="14"/>
  <c r="O55" i="14"/>
  <c r="N55" i="14"/>
  <c r="M55" i="14"/>
  <c r="Q54" i="14"/>
  <c r="P54" i="14"/>
  <c r="O54" i="14"/>
  <c r="N54" i="14"/>
  <c r="M54" i="14"/>
  <c r="Q53" i="14"/>
  <c r="P53" i="14"/>
  <c r="O53" i="14"/>
  <c r="N53" i="14"/>
  <c r="M53" i="14"/>
  <c r="Q52" i="14"/>
  <c r="P52" i="14"/>
  <c r="O52" i="14"/>
  <c r="N52" i="14"/>
  <c r="M52" i="14"/>
  <c r="Q51" i="14"/>
  <c r="P51" i="14"/>
  <c r="O51" i="14"/>
  <c r="N51" i="14"/>
  <c r="M51" i="14"/>
  <c r="Q50" i="14"/>
  <c r="P50" i="14"/>
  <c r="O50" i="14"/>
  <c r="N50" i="14"/>
  <c r="M50" i="14"/>
  <c r="Q49" i="14"/>
  <c r="P49" i="14"/>
  <c r="O49" i="14"/>
  <c r="N49" i="14"/>
  <c r="M49" i="14"/>
  <c r="Q48" i="14"/>
  <c r="P48" i="14"/>
  <c r="O48" i="14"/>
  <c r="N48" i="14"/>
  <c r="M48" i="14"/>
  <c r="Q47" i="14"/>
  <c r="P47" i="14"/>
  <c r="O47" i="14"/>
  <c r="N47" i="14"/>
  <c r="M47" i="14"/>
  <c r="Q46" i="14"/>
  <c r="P46" i="14"/>
  <c r="O46" i="14"/>
  <c r="N46" i="14"/>
  <c r="M46" i="14"/>
  <c r="Q45" i="14"/>
  <c r="P45" i="14"/>
  <c r="O45" i="14"/>
  <c r="N45" i="14"/>
  <c r="M45" i="14"/>
  <c r="Q44" i="14"/>
  <c r="P44" i="14"/>
  <c r="O44" i="14"/>
  <c r="N44" i="14"/>
  <c r="M44" i="14"/>
  <c r="Q43" i="14"/>
  <c r="P43" i="14"/>
  <c r="O43" i="14"/>
  <c r="N43" i="14"/>
  <c r="M43" i="14"/>
  <c r="Q42" i="14"/>
  <c r="P42" i="14"/>
  <c r="O42" i="14"/>
  <c r="N42" i="14"/>
  <c r="M42" i="14"/>
  <c r="Q41" i="14"/>
  <c r="P41" i="14"/>
  <c r="O41" i="14"/>
  <c r="N41" i="14"/>
  <c r="M41" i="14"/>
  <c r="Q40" i="14"/>
  <c r="P40" i="14"/>
  <c r="O40" i="14"/>
  <c r="N40" i="14"/>
  <c r="M40" i="14"/>
  <c r="Q39" i="14"/>
  <c r="P39" i="14"/>
  <c r="O39" i="14"/>
  <c r="N39" i="14"/>
  <c r="M39" i="14"/>
  <c r="Q38" i="14"/>
  <c r="P38" i="14"/>
  <c r="O38" i="14"/>
  <c r="N38" i="14"/>
  <c r="M38" i="14"/>
  <c r="Q37" i="14"/>
  <c r="P37" i="14"/>
  <c r="O37" i="14"/>
  <c r="N37" i="14"/>
  <c r="M37" i="14"/>
  <c r="Q36" i="14"/>
  <c r="P36" i="14"/>
  <c r="O36" i="14"/>
  <c r="N36" i="14"/>
  <c r="M36" i="14"/>
  <c r="Q35" i="14"/>
  <c r="P35" i="14"/>
  <c r="O35" i="14"/>
  <c r="N35" i="14"/>
  <c r="M35" i="14"/>
  <c r="Q34" i="14"/>
  <c r="P34" i="14"/>
  <c r="O34" i="14"/>
  <c r="N34" i="14"/>
  <c r="M34" i="14"/>
  <c r="Q33" i="14"/>
  <c r="P33" i="14"/>
  <c r="O33" i="14"/>
  <c r="N33" i="14"/>
  <c r="M33" i="14"/>
  <c r="Q32" i="14"/>
  <c r="P32" i="14"/>
  <c r="O32" i="14"/>
  <c r="N32" i="14"/>
  <c r="M32" i="14"/>
  <c r="Q31" i="14"/>
  <c r="P31" i="14"/>
  <c r="O31" i="14"/>
  <c r="N31" i="14"/>
  <c r="M31" i="14"/>
  <c r="Q30" i="14"/>
  <c r="P30" i="14"/>
  <c r="O30" i="14"/>
  <c r="N30" i="14"/>
  <c r="M30" i="14"/>
  <c r="Q29" i="14"/>
  <c r="P29" i="14"/>
  <c r="O29" i="14"/>
  <c r="N29" i="14"/>
  <c r="M29" i="14"/>
  <c r="Q28" i="14"/>
  <c r="P28" i="14"/>
  <c r="O28" i="14"/>
  <c r="N28" i="14"/>
  <c r="M28" i="14"/>
  <c r="Q27" i="14"/>
  <c r="P27" i="14"/>
  <c r="O27" i="14"/>
  <c r="N27" i="14"/>
  <c r="M27" i="14"/>
  <c r="Q26" i="14"/>
  <c r="P26" i="14"/>
  <c r="O26" i="14"/>
  <c r="N26" i="14"/>
  <c r="M26" i="14"/>
  <c r="Q25" i="14"/>
  <c r="P25" i="14"/>
  <c r="O25" i="14"/>
  <c r="N25" i="14"/>
  <c r="M25" i="14"/>
  <c r="Q24" i="14"/>
  <c r="P24" i="14"/>
  <c r="O24" i="14"/>
  <c r="N24" i="14"/>
  <c r="M24" i="14"/>
  <c r="Q23" i="14"/>
  <c r="P23" i="14"/>
  <c r="O23" i="14"/>
  <c r="N23" i="14"/>
  <c r="M23" i="14"/>
  <c r="Q22" i="14"/>
  <c r="P22" i="14"/>
  <c r="O22" i="14"/>
  <c r="N22" i="14"/>
  <c r="M22" i="14"/>
  <c r="Q21" i="14"/>
  <c r="P21" i="14"/>
  <c r="O21" i="14"/>
  <c r="N21" i="14"/>
  <c r="M21" i="14"/>
  <c r="Q20" i="14"/>
  <c r="P20" i="14"/>
  <c r="O20" i="14"/>
  <c r="N20" i="14"/>
  <c r="M20" i="14"/>
  <c r="Q19" i="14"/>
  <c r="P19" i="14"/>
  <c r="O19" i="14"/>
  <c r="N19" i="14"/>
  <c r="M19" i="14"/>
  <c r="Q18" i="14"/>
  <c r="P18" i="14"/>
  <c r="O18" i="14"/>
  <c r="N18" i="14"/>
  <c r="M18" i="14"/>
  <c r="Q17" i="14"/>
  <c r="P17" i="14"/>
  <c r="O17" i="14"/>
  <c r="N17" i="14"/>
  <c r="M17" i="14"/>
  <c r="Q16" i="14"/>
  <c r="P16" i="14"/>
  <c r="O16" i="14"/>
  <c r="N16" i="14"/>
  <c r="M16" i="14"/>
  <c r="Q15" i="14"/>
  <c r="P15" i="14"/>
  <c r="O15" i="14"/>
  <c r="N15" i="14"/>
  <c r="M15" i="14"/>
  <c r="Q14" i="14"/>
  <c r="P14" i="14"/>
  <c r="O14" i="14"/>
  <c r="N14" i="14"/>
  <c r="M14" i="14"/>
  <c r="Q13" i="14"/>
  <c r="P13" i="14"/>
  <c r="O13" i="14"/>
  <c r="N13" i="14"/>
  <c r="M13" i="14"/>
  <c r="Q12" i="14"/>
  <c r="P12" i="14"/>
  <c r="O12" i="14"/>
  <c r="N12" i="14"/>
  <c r="M12" i="14"/>
  <c r="Q11" i="14"/>
  <c r="P11" i="14"/>
  <c r="O11" i="14"/>
  <c r="N11" i="14"/>
  <c r="M11" i="14"/>
  <c r="Q10" i="14"/>
  <c r="P10" i="14"/>
  <c r="O10" i="14"/>
  <c r="N10" i="14"/>
  <c r="M10" i="14"/>
  <c r="Q9" i="14"/>
  <c r="P9" i="14"/>
  <c r="O9" i="14"/>
  <c r="N9" i="14"/>
  <c r="L9" i="14"/>
  <c r="L75" i="14"/>
  <c r="K75" i="14"/>
  <c r="J75" i="14"/>
  <c r="I75" i="14"/>
  <c r="H75" i="14"/>
  <c r="L74" i="14"/>
  <c r="K74" i="14"/>
  <c r="J74" i="14"/>
  <c r="I74" i="14"/>
  <c r="H74" i="14"/>
  <c r="L73" i="14"/>
  <c r="K73" i="14"/>
  <c r="J73" i="14"/>
  <c r="I73" i="14"/>
  <c r="H73" i="14"/>
  <c r="L72" i="14"/>
  <c r="K72" i="14"/>
  <c r="J72" i="14"/>
  <c r="I72" i="14"/>
  <c r="H72" i="14"/>
  <c r="L71" i="14"/>
  <c r="K71" i="14"/>
  <c r="J71" i="14"/>
  <c r="I71" i="14"/>
  <c r="H71" i="14"/>
  <c r="L70" i="14"/>
  <c r="K70" i="14"/>
  <c r="J70" i="14"/>
  <c r="I70" i="14"/>
  <c r="H70" i="14"/>
  <c r="L69" i="14"/>
  <c r="K69" i="14"/>
  <c r="J69" i="14"/>
  <c r="I69" i="14"/>
  <c r="H69" i="14"/>
  <c r="L68" i="14"/>
  <c r="K68" i="14"/>
  <c r="J68" i="14"/>
  <c r="I68" i="14"/>
  <c r="H68" i="14"/>
  <c r="L67" i="14"/>
  <c r="K67" i="14"/>
  <c r="J67" i="14"/>
  <c r="I67" i="14"/>
  <c r="H67" i="14"/>
  <c r="L66" i="14"/>
  <c r="K66" i="14"/>
  <c r="J66" i="14"/>
  <c r="I66" i="14"/>
  <c r="H66" i="14"/>
  <c r="L65" i="14"/>
  <c r="K65" i="14"/>
  <c r="J65" i="14"/>
  <c r="I65" i="14"/>
  <c r="H65" i="14"/>
  <c r="L64" i="14"/>
  <c r="K64" i="14"/>
  <c r="J64" i="14"/>
  <c r="I64" i="14"/>
  <c r="H64" i="14"/>
  <c r="L63" i="14"/>
  <c r="K63" i="14"/>
  <c r="J63" i="14"/>
  <c r="I63" i="14"/>
  <c r="H63" i="14"/>
  <c r="L62" i="14"/>
  <c r="K62" i="14"/>
  <c r="J62" i="14"/>
  <c r="I62" i="14"/>
  <c r="H62" i="14"/>
  <c r="L61" i="14"/>
  <c r="K61" i="14"/>
  <c r="J61" i="14"/>
  <c r="I61" i="14"/>
  <c r="H61" i="14"/>
  <c r="L60" i="14"/>
  <c r="K60" i="14"/>
  <c r="J60" i="14"/>
  <c r="I60" i="14"/>
  <c r="H60" i="14"/>
  <c r="L59" i="14"/>
  <c r="K59" i="14"/>
  <c r="J59" i="14"/>
  <c r="I59" i="14"/>
  <c r="H59" i="14"/>
  <c r="L58" i="14"/>
  <c r="K58" i="14"/>
  <c r="J58" i="14"/>
  <c r="I58" i="14"/>
  <c r="H58" i="14"/>
  <c r="L57" i="14"/>
  <c r="K57" i="14"/>
  <c r="J57" i="14"/>
  <c r="I57" i="14"/>
  <c r="H57" i="14"/>
  <c r="L56" i="14"/>
  <c r="K56" i="14"/>
  <c r="J56" i="14"/>
  <c r="I56" i="14"/>
  <c r="H56" i="14"/>
  <c r="L55" i="14"/>
  <c r="K55" i="14"/>
  <c r="J55" i="14"/>
  <c r="I55" i="14"/>
  <c r="H55" i="14"/>
  <c r="L54" i="14"/>
  <c r="K54" i="14"/>
  <c r="J54" i="14"/>
  <c r="I54" i="14"/>
  <c r="H54" i="14"/>
  <c r="L53" i="14"/>
  <c r="K53" i="14"/>
  <c r="J53" i="14"/>
  <c r="I53" i="14"/>
  <c r="H53" i="14"/>
  <c r="L52" i="14"/>
  <c r="K52" i="14"/>
  <c r="J52" i="14"/>
  <c r="I52" i="14"/>
  <c r="H52" i="14"/>
  <c r="L51" i="14"/>
  <c r="K51" i="14"/>
  <c r="J51" i="14"/>
  <c r="I51" i="14"/>
  <c r="H51" i="14"/>
  <c r="L49" i="14"/>
  <c r="K49" i="14"/>
  <c r="J49" i="14"/>
  <c r="I49" i="14"/>
  <c r="H49" i="14"/>
  <c r="L48" i="14"/>
  <c r="K48" i="14"/>
  <c r="J48" i="14"/>
  <c r="I48" i="14"/>
  <c r="H48" i="14"/>
  <c r="L47" i="14"/>
  <c r="K47" i="14"/>
  <c r="J47" i="14"/>
  <c r="I47" i="14"/>
  <c r="H47" i="14"/>
  <c r="L46" i="14"/>
  <c r="K46" i="14"/>
  <c r="J46" i="14"/>
  <c r="I46" i="14"/>
  <c r="H46" i="14"/>
  <c r="L45" i="14"/>
  <c r="K45" i="14"/>
  <c r="J45" i="14"/>
  <c r="I45" i="14"/>
  <c r="H45" i="14"/>
  <c r="L44" i="14"/>
  <c r="K44" i="14"/>
  <c r="J44" i="14"/>
  <c r="I44" i="14"/>
  <c r="H44" i="14"/>
  <c r="L43" i="14"/>
  <c r="K43" i="14"/>
  <c r="J43" i="14"/>
  <c r="I43" i="14"/>
  <c r="H43" i="14"/>
  <c r="L42" i="14"/>
  <c r="K42" i="14"/>
  <c r="J42" i="14"/>
  <c r="I42" i="14"/>
  <c r="H42" i="14"/>
  <c r="L41" i="14"/>
  <c r="K41" i="14"/>
  <c r="J41" i="14"/>
  <c r="I41" i="14"/>
  <c r="H41" i="14"/>
  <c r="L40" i="14"/>
  <c r="K40" i="14"/>
  <c r="J40" i="14"/>
  <c r="I40" i="14"/>
  <c r="H40" i="14"/>
  <c r="L39" i="14"/>
  <c r="K39" i="14"/>
  <c r="J39" i="14"/>
  <c r="I39" i="14"/>
  <c r="H39" i="14"/>
  <c r="L38" i="14"/>
  <c r="K38" i="14"/>
  <c r="J38" i="14"/>
  <c r="I38" i="14"/>
  <c r="H38" i="14"/>
  <c r="L37" i="14"/>
  <c r="K37" i="14"/>
  <c r="J37" i="14"/>
  <c r="I37" i="14"/>
  <c r="L36" i="14"/>
  <c r="K36" i="14"/>
  <c r="J36" i="14"/>
  <c r="I36" i="14"/>
  <c r="H36" i="14"/>
  <c r="L35" i="14"/>
  <c r="K35" i="14"/>
  <c r="J35" i="14"/>
  <c r="I35" i="14"/>
  <c r="H35" i="14"/>
  <c r="L34" i="14"/>
  <c r="K34" i="14"/>
  <c r="J34" i="14"/>
  <c r="I34" i="14"/>
  <c r="H34" i="14"/>
  <c r="L33" i="14"/>
  <c r="K33" i="14"/>
  <c r="J33" i="14"/>
  <c r="I33" i="14"/>
  <c r="H33" i="14"/>
  <c r="L32" i="14"/>
  <c r="K32" i="14"/>
  <c r="J32" i="14"/>
  <c r="I32" i="14"/>
  <c r="H32" i="14"/>
  <c r="L31" i="14"/>
  <c r="K31" i="14"/>
  <c r="J31" i="14"/>
  <c r="I31" i="14"/>
  <c r="H31" i="14"/>
  <c r="L30" i="14"/>
  <c r="K30" i="14"/>
  <c r="J30" i="14"/>
  <c r="I30" i="14"/>
  <c r="H30" i="14"/>
  <c r="L29" i="14"/>
  <c r="K29" i="14"/>
  <c r="J29" i="14"/>
  <c r="I29" i="14"/>
  <c r="L28" i="14"/>
  <c r="K28" i="14"/>
  <c r="J28" i="14"/>
  <c r="I28" i="14"/>
  <c r="H28" i="14"/>
  <c r="L27" i="14"/>
  <c r="K27" i="14"/>
  <c r="J27" i="14"/>
  <c r="I27" i="14"/>
  <c r="H27" i="14"/>
  <c r="L26" i="14"/>
  <c r="K26" i="14"/>
  <c r="J26" i="14"/>
  <c r="I26" i="14"/>
  <c r="H26" i="14"/>
  <c r="L25" i="14"/>
  <c r="K25" i="14"/>
  <c r="J25" i="14"/>
  <c r="I25" i="14"/>
  <c r="H25" i="14"/>
  <c r="L24" i="14"/>
  <c r="K24" i="14"/>
  <c r="J24" i="14"/>
  <c r="I24" i="14"/>
  <c r="H24" i="14"/>
  <c r="L23" i="14"/>
  <c r="K23" i="14"/>
  <c r="J23" i="14"/>
  <c r="I23" i="14"/>
  <c r="H23" i="14"/>
  <c r="L22" i="14"/>
  <c r="K22" i="14"/>
  <c r="J22" i="14"/>
  <c r="I22" i="14"/>
  <c r="H22" i="14"/>
  <c r="L21" i="14"/>
  <c r="K21" i="14"/>
  <c r="J21" i="14"/>
  <c r="I21" i="14"/>
  <c r="H21" i="14"/>
  <c r="L20" i="14"/>
  <c r="K20" i="14"/>
  <c r="J20" i="14"/>
  <c r="I20" i="14"/>
  <c r="H20" i="14"/>
  <c r="L19" i="14"/>
  <c r="K19" i="14"/>
  <c r="J19" i="14"/>
  <c r="I19" i="14"/>
  <c r="H19" i="14"/>
  <c r="L17" i="14"/>
  <c r="K17" i="14"/>
  <c r="J17" i="14"/>
  <c r="I17" i="14"/>
  <c r="H17" i="14"/>
  <c r="L16" i="14"/>
  <c r="K16" i="14"/>
  <c r="J16" i="14"/>
  <c r="I16" i="14"/>
  <c r="H16" i="14"/>
  <c r="L15" i="14"/>
  <c r="K15" i="14"/>
  <c r="J15" i="14"/>
  <c r="I15" i="14"/>
  <c r="H15" i="14"/>
  <c r="L14" i="14"/>
  <c r="K14" i="14"/>
  <c r="J14" i="14"/>
  <c r="I14" i="14"/>
  <c r="H14" i="14"/>
  <c r="L13" i="14"/>
  <c r="K13" i="14"/>
  <c r="J13" i="14"/>
  <c r="I13" i="14"/>
  <c r="H13" i="14"/>
  <c r="L12" i="14"/>
  <c r="K12" i="14"/>
  <c r="J12" i="14"/>
  <c r="I12" i="14"/>
  <c r="H12" i="14"/>
  <c r="L11" i="14"/>
  <c r="K11" i="14"/>
  <c r="J11" i="14"/>
  <c r="I11" i="14"/>
  <c r="H11" i="14"/>
  <c r="L10" i="14"/>
  <c r="K10" i="14"/>
  <c r="J10" i="14"/>
  <c r="I10" i="14"/>
  <c r="H10" i="14"/>
  <c r="K9" i="14"/>
  <c r="J9" i="14"/>
  <c r="I9" i="14"/>
  <c r="H9" i="14"/>
  <c r="C9" i="14"/>
  <c r="G75" i="14"/>
  <c r="F75" i="14"/>
  <c r="E75" i="14"/>
  <c r="D75" i="14"/>
  <c r="C75" i="14"/>
  <c r="G74" i="14"/>
  <c r="F74" i="14"/>
  <c r="E74" i="14"/>
  <c r="D74" i="14"/>
  <c r="C74" i="14"/>
  <c r="G73" i="14"/>
  <c r="F73" i="14"/>
  <c r="E73" i="14"/>
  <c r="D73" i="14"/>
  <c r="C73" i="14"/>
  <c r="G72" i="14"/>
  <c r="F72" i="14"/>
  <c r="E72" i="14"/>
  <c r="D72" i="14"/>
  <c r="C72" i="14"/>
  <c r="G71" i="14"/>
  <c r="F71" i="14"/>
  <c r="E71" i="14"/>
  <c r="D71" i="14"/>
  <c r="C71" i="14"/>
  <c r="G70" i="14"/>
  <c r="F70" i="14"/>
  <c r="E70" i="14"/>
  <c r="D70" i="14"/>
  <c r="C70" i="14"/>
  <c r="G69" i="14"/>
  <c r="F69" i="14"/>
  <c r="E69" i="14"/>
  <c r="D69" i="14"/>
  <c r="C69" i="14"/>
  <c r="G68" i="14"/>
  <c r="F68" i="14"/>
  <c r="E68" i="14"/>
  <c r="D68" i="14"/>
  <c r="C68" i="14"/>
  <c r="G67" i="14"/>
  <c r="F67" i="14"/>
  <c r="E67" i="14"/>
  <c r="D67" i="14"/>
  <c r="C67" i="14"/>
  <c r="G66" i="14"/>
  <c r="F66" i="14"/>
  <c r="E66" i="14"/>
  <c r="D66" i="14"/>
  <c r="C66" i="14"/>
  <c r="G65" i="14"/>
  <c r="F65" i="14"/>
  <c r="E65" i="14"/>
  <c r="D65" i="14"/>
  <c r="C65" i="14"/>
  <c r="G64" i="14"/>
  <c r="F64" i="14"/>
  <c r="E64" i="14"/>
  <c r="D64" i="14"/>
  <c r="C64" i="14"/>
  <c r="G63" i="14"/>
  <c r="F63" i="14"/>
  <c r="E63" i="14"/>
  <c r="D63" i="14"/>
  <c r="C63" i="14"/>
  <c r="G62" i="14"/>
  <c r="F62" i="14"/>
  <c r="E62" i="14"/>
  <c r="D62" i="14"/>
  <c r="C62" i="14"/>
  <c r="G61" i="14"/>
  <c r="F61" i="14"/>
  <c r="E61" i="14"/>
  <c r="D61" i="14"/>
  <c r="C61" i="14"/>
  <c r="G60" i="14"/>
  <c r="F60" i="14"/>
  <c r="E60" i="14"/>
  <c r="D60" i="14"/>
  <c r="C60" i="14"/>
  <c r="G59" i="14"/>
  <c r="F59" i="14"/>
  <c r="E59" i="14"/>
  <c r="D59" i="14"/>
  <c r="C59" i="14"/>
  <c r="G58" i="14"/>
  <c r="F58" i="14"/>
  <c r="E58" i="14"/>
  <c r="D58" i="14"/>
  <c r="C58" i="14"/>
  <c r="G57" i="14"/>
  <c r="F57" i="14"/>
  <c r="E57" i="14"/>
  <c r="D57" i="14"/>
  <c r="C57" i="14"/>
  <c r="G56" i="14"/>
  <c r="F56" i="14"/>
  <c r="E56" i="14"/>
  <c r="D56" i="14"/>
  <c r="C56" i="14"/>
  <c r="G55" i="14"/>
  <c r="F55" i="14"/>
  <c r="E55" i="14"/>
  <c r="D55" i="14"/>
  <c r="C55" i="14"/>
  <c r="G54" i="14"/>
  <c r="F54" i="14"/>
  <c r="E54" i="14"/>
  <c r="D54" i="14"/>
  <c r="C54" i="14"/>
  <c r="G53" i="14"/>
  <c r="F53" i="14"/>
  <c r="E53" i="14"/>
  <c r="D53" i="14"/>
  <c r="C53" i="14"/>
  <c r="G52" i="14"/>
  <c r="F52" i="14"/>
  <c r="E52" i="14"/>
  <c r="D52" i="14"/>
  <c r="C52" i="14"/>
  <c r="G51" i="14"/>
  <c r="F51" i="14"/>
  <c r="E51" i="14"/>
  <c r="D51" i="14"/>
  <c r="C51" i="14"/>
  <c r="G49" i="14"/>
  <c r="F49" i="14"/>
  <c r="E49" i="14"/>
  <c r="D49" i="14"/>
  <c r="C49" i="14"/>
  <c r="G48" i="14"/>
  <c r="F48" i="14"/>
  <c r="E48" i="14"/>
  <c r="D48" i="14"/>
  <c r="C48" i="14"/>
  <c r="G47" i="14"/>
  <c r="F47" i="14"/>
  <c r="E47" i="14"/>
  <c r="D47" i="14"/>
  <c r="C47" i="14"/>
  <c r="G46" i="14"/>
  <c r="F46" i="14"/>
  <c r="E46" i="14"/>
  <c r="D46" i="14"/>
  <c r="C46" i="14"/>
  <c r="G45" i="14"/>
  <c r="F45" i="14"/>
  <c r="E45" i="14"/>
  <c r="D45" i="14"/>
  <c r="C45" i="14"/>
  <c r="G44" i="14"/>
  <c r="F44" i="14"/>
  <c r="E44" i="14"/>
  <c r="D44" i="14"/>
  <c r="C44" i="14"/>
  <c r="G43" i="14"/>
  <c r="F43" i="14"/>
  <c r="E43" i="14"/>
  <c r="D43" i="14"/>
  <c r="C43" i="14"/>
  <c r="G42" i="14"/>
  <c r="F42" i="14"/>
  <c r="E42" i="14"/>
  <c r="D42" i="14"/>
  <c r="C42" i="14"/>
  <c r="G41" i="14"/>
  <c r="F41" i="14"/>
  <c r="E41" i="14"/>
  <c r="D41" i="14"/>
  <c r="C41" i="14"/>
  <c r="G40" i="14"/>
  <c r="F40" i="14"/>
  <c r="E40" i="14"/>
  <c r="D40" i="14"/>
  <c r="C40" i="14"/>
  <c r="G39" i="14"/>
  <c r="F39" i="14"/>
  <c r="E39" i="14"/>
  <c r="D39" i="14"/>
  <c r="C39" i="14"/>
  <c r="G38" i="14"/>
  <c r="F38" i="14"/>
  <c r="E38" i="14"/>
  <c r="D38" i="14"/>
  <c r="C38" i="14"/>
  <c r="G37" i="14"/>
  <c r="F37" i="14"/>
  <c r="E37" i="14"/>
  <c r="D37" i="14"/>
  <c r="C37" i="14"/>
  <c r="G36" i="14"/>
  <c r="F36" i="14"/>
  <c r="E36" i="14"/>
  <c r="D36" i="14"/>
  <c r="C36" i="14"/>
  <c r="G35" i="14"/>
  <c r="F35" i="14"/>
  <c r="E35" i="14"/>
  <c r="D35" i="14"/>
  <c r="C35" i="14"/>
  <c r="G34" i="14"/>
  <c r="F34" i="14"/>
  <c r="E34" i="14"/>
  <c r="D34" i="14"/>
  <c r="C34" i="14"/>
  <c r="G33" i="14"/>
  <c r="F33" i="14"/>
  <c r="E33" i="14"/>
  <c r="D33" i="14"/>
  <c r="C33" i="14"/>
  <c r="G32" i="14"/>
  <c r="F32" i="14"/>
  <c r="E32" i="14"/>
  <c r="D32" i="14"/>
  <c r="C32" i="14"/>
  <c r="G31" i="14"/>
  <c r="F31" i="14"/>
  <c r="E31" i="14"/>
  <c r="D31" i="14"/>
  <c r="C31" i="14"/>
  <c r="G30" i="14"/>
  <c r="F30" i="14"/>
  <c r="E30" i="14"/>
  <c r="D30" i="14"/>
  <c r="C30" i="14"/>
  <c r="G29" i="14"/>
  <c r="F29" i="14"/>
  <c r="E29" i="14"/>
  <c r="D29" i="14"/>
  <c r="C29" i="14"/>
  <c r="G28" i="14"/>
  <c r="F28" i="14"/>
  <c r="E28" i="14"/>
  <c r="D28" i="14"/>
  <c r="C28" i="14"/>
  <c r="G27" i="14"/>
  <c r="F27" i="14"/>
  <c r="E27" i="14"/>
  <c r="D27" i="14"/>
  <c r="C27" i="14"/>
  <c r="G26" i="14"/>
  <c r="F26" i="14"/>
  <c r="E26" i="14"/>
  <c r="D26" i="14"/>
  <c r="C26" i="14"/>
  <c r="G25" i="14"/>
  <c r="F25" i="14"/>
  <c r="E25" i="14"/>
  <c r="D25" i="14"/>
  <c r="C25" i="14"/>
  <c r="G24" i="14"/>
  <c r="F24" i="14"/>
  <c r="E24" i="14"/>
  <c r="D24" i="14"/>
  <c r="C24" i="14"/>
  <c r="G23" i="14"/>
  <c r="F23" i="14"/>
  <c r="E23" i="14"/>
  <c r="D23" i="14"/>
  <c r="C23" i="14"/>
  <c r="G22" i="14"/>
  <c r="F22" i="14"/>
  <c r="E22" i="14"/>
  <c r="D22" i="14"/>
  <c r="C22" i="14"/>
  <c r="G21" i="14"/>
  <c r="F21" i="14"/>
  <c r="E21" i="14"/>
  <c r="D21" i="14"/>
  <c r="C21" i="14"/>
  <c r="G20" i="14"/>
  <c r="F20" i="14"/>
  <c r="E20" i="14"/>
  <c r="D20" i="14"/>
  <c r="C20" i="14"/>
  <c r="G19" i="14"/>
  <c r="F19" i="14"/>
  <c r="E19" i="14"/>
  <c r="D19" i="14"/>
  <c r="C19" i="14"/>
  <c r="G17" i="14"/>
  <c r="F17" i="14"/>
  <c r="E17" i="14"/>
  <c r="D17" i="14"/>
  <c r="C17" i="14"/>
  <c r="G16" i="14"/>
  <c r="F16" i="14"/>
  <c r="E16" i="14"/>
  <c r="D16" i="14"/>
  <c r="C16" i="14"/>
  <c r="G15" i="14"/>
  <c r="F15" i="14"/>
  <c r="E15" i="14"/>
  <c r="D15" i="14"/>
  <c r="C15" i="14"/>
  <c r="G14" i="14"/>
  <c r="F14" i="14"/>
  <c r="E14" i="14"/>
  <c r="D14" i="14"/>
  <c r="C14" i="14"/>
  <c r="G13" i="14"/>
  <c r="F13" i="14"/>
  <c r="E13" i="14"/>
  <c r="D13" i="14"/>
  <c r="C13" i="14"/>
  <c r="G12" i="14"/>
  <c r="F12" i="14"/>
  <c r="E12" i="14"/>
  <c r="D12" i="14"/>
  <c r="C12" i="14"/>
  <c r="G11" i="14"/>
  <c r="F11" i="14"/>
  <c r="E11" i="14"/>
  <c r="D11" i="14"/>
  <c r="C11" i="14"/>
  <c r="G10" i="14"/>
  <c r="F10" i="14"/>
  <c r="D10" i="14"/>
  <c r="C10" i="14"/>
  <c r="G9" i="14"/>
  <c r="F9" i="14"/>
  <c r="E9" i="14"/>
  <c r="D9" i="14"/>
  <c r="G45" i="25" l="1"/>
  <c r="C46" i="26" s="1"/>
  <c r="G7" i="25"/>
  <c r="C8" i="26" s="1"/>
  <c r="G70" i="25"/>
  <c r="C71" i="26" s="1"/>
  <c r="G37" i="25"/>
  <c r="C38" i="26" s="1"/>
  <c r="G12" i="25"/>
  <c r="C13" i="26" s="1"/>
  <c r="G41" i="25"/>
  <c r="C42" i="26" s="1"/>
  <c r="G56" i="25"/>
  <c r="C57" i="26" s="1"/>
  <c r="G66" i="25"/>
  <c r="C67" i="26" s="1"/>
  <c r="G10" i="25"/>
  <c r="C11" i="26" s="1"/>
  <c r="G13" i="25"/>
  <c r="C14" i="26" s="1"/>
  <c r="G48" i="25"/>
  <c r="C49" i="26" s="1"/>
  <c r="G42" i="25"/>
  <c r="C43" i="26" s="1"/>
  <c r="G25" i="25"/>
  <c r="C26" i="26" s="1"/>
  <c r="G18" i="25"/>
  <c r="C19" i="26" s="1"/>
  <c r="G29" i="25"/>
  <c r="C30" i="26" s="1"/>
  <c r="G72" i="25"/>
  <c r="C73" i="26" s="1"/>
  <c r="G14" i="25"/>
  <c r="C15" i="26" s="1"/>
  <c r="H54" i="31"/>
  <c r="C56" i="30" s="1"/>
  <c r="H21" i="31"/>
  <c r="C23" i="30" s="1"/>
  <c r="H32" i="31"/>
  <c r="C34" i="30" s="1"/>
  <c r="G53" i="25"/>
  <c r="C54" i="26" s="1"/>
  <c r="G32" i="25"/>
  <c r="C33" i="26" s="1"/>
  <c r="H39" i="31"/>
  <c r="C41" i="30" s="1"/>
  <c r="G9" i="25"/>
  <c r="C10" i="26" s="1"/>
  <c r="H45" i="31"/>
  <c r="C47" i="30" s="1"/>
  <c r="G63" i="25"/>
  <c r="C64" i="26" s="1"/>
  <c r="G49" i="25"/>
  <c r="C50" i="26" s="1"/>
  <c r="H69" i="31"/>
  <c r="C71" i="30" s="1"/>
  <c r="H62" i="31"/>
  <c r="C64" i="30" s="1"/>
  <c r="H19" i="31"/>
  <c r="C21" i="30" s="1"/>
  <c r="G51" i="25"/>
  <c r="C52" i="26" s="1"/>
  <c r="G73" i="25"/>
  <c r="C74" i="26" s="1"/>
  <c r="G47" i="25"/>
  <c r="C48" i="26" s="1"/>
  <c r="H68" i="31"/>
  <c r="C70" i="30" s="1"/>
  <c r="H7" i="31"/>
  <c r="C9" i="30" s="1"/>
  <c r="H44" i="31"/>
  <c r="C46" i="30" s="1"/>
  <c r="G39" i="25"/>
  <c r="C40" i="26" s="1"/>
  <c r="G68" i="25"/>
  <c r="C69" i="26" s="1"/>
  <c r="H36" i="31"/>
  <c r="C38" i="30" s="1"/>
  <c r="H25" i="31"/>
  <c r="C27" i="30" s="1"/>
  <c r="H30" i="31"/>
  <c r="C32" i="30" s="1"/>
  <c r="G15" i="25"/>
  <c r="C16" i="26" s="1"/>
  <c r="G67" i="25"/>
  <c r="C68" i="26" s="1"/>
  <c r="G21" i="25"/>
  <c r="C22" i="26" s="1"/>
  <c r="G17" i="25"/>
  <c r="C18" i="26" s="1"/>
  <c r="G54" i="25"/>
  <c r="C55" i="26" s="1"/>
  <c r="G30" i="25"/>
  <c r="C31" i="26" s="1"/>
  <c r="H12" i="31"/>
  <c r="C14" i="30" s="1"/>
  <c r="H61" i="31"/>
  <c r="C63" i="30" s="1"/>
  <c r="H37" i="31"/>
  <c r="C39" i="30" s="1"/>
  <c r="H56" i="31"/>
  <c r="C58" i="30" s="1"/>
  <c r="H31" i="31"/>
  <c r="C33" i="30" s="1"/>
  <c r="H64" i="31"/>
  <c r="C66" i="30" s="1"/>
  <c r="H8" i="31"/>
  <c r="C10" i="30" s="1"/>
  <c r="H50" i="31"/>
  <c r="C52" i="30" s="1"/>
  <c r="G36" i="25"/>
  <c r="C37" i="26" s="1"/>
  <c r="G71" i="25"/>
  <c r="C72" i="26" s="1"/>
  <c r="G23" i="25"/>
  <c r="C24" i="26" s="1"/>
  <c r="H29" i="31"/>
  <c r="C31" i="30" s="1"/>
  <c r="H11" i="31"/>
  <c r="C13" i="30" s="1"/>
  <c r="G57" i="25"/>
  <c r="C58" i="26" s="1"/>
  <c r="G44" i="25"/>
  <c r="C45" i="26" s="1"/>
  <c r="H34" i="31"/>
  <c r="C36" i="30" s="1"/>
  <c r="G27" i="25"/>
  <c r="C28" i="26" s="1"/>
  <c r="G65" i="25"/>
  <c r="C66" i="26" s="1"/>
  <c r="G31" i="25"/>
  <c r="C32" i="26" s="1"/>
  <c r="G52" i="25"/>
  <c r="C53" i="26" s="1"/>
  <c r="G28" i="25"/>
  <c r="C29" i="26" s="1"/>
  <c r="G58" i="25"/>
  <c r="C59" i="26" s="1"/>
  <c r="H33" i="31"/>
  <c r="C35" i="30" s="1"/>
  <c r="H58" i="31"/>
  <c r="C60" i="30" s="1"/>
  <c r="H24" i="31"/>
  <c r="C26" i="30" s="1"/>
  <c r="H60" i="31"/>
  <c r="C62" i="30" s="1"/>
  <c r="H10" i="31"/>
  <c r="C12" i="30" s="1"/>
  <c r="G11" i="25"/>
  <c r="C12" i="26" s="1"/>
  <c r="G20" i="25"/>
  <c r="C21" i="26" s="1"/>
  <c r="H23" i="31"/>
  <c r="C25" i="30" s="1"/>
  <c r="G60" i="25"/>
  <c r="C61" i="26" s="1"/>
  <c r="G24" i="25"/>
  <c r="C25" i="26" s="1"/>
  <c r="G22" i="25"/>
  <c r="C23" i="26" s="1"/>
  <c r="G62" i="25"/>
  <c r="C63" i="26" s="1"/>
  <c r="G38" i="25"/>
  <c r="C39" i="26" s="1"/>
  <c r="G46" i="25"/>
  <c r="C47" i="26" s="1"/>
  <c r="H35" i="31"/>
  <c r="C37" i="30" s="1"/>
  <c r="H9" i="31"/>
  <c r="C11" i="30" s="1"/>
  <c r="H65" i="31"/>
  <c r="C67" i="30" s="1"/>
  <c r="H40" i="31"/>
  <c r="C42" i="30" s="1"/>
  <c r="H43" i="31"/>
  <c r="C45" i="30" s="1"/>
  <c r="H13" i="31"/>
  <c r="C15" i="30" s="1"/>
  <c r="H26" i="31"/>
  <c r="C28" i="30" s="1"/>
  <c r="H70" i="31"/>
  <c r="C72" i="30" s="1"/>
  <c r="H73" i="31"/>
  <c r="C75" i="30" s="1"/>
  <c r="H20" i="31"/>
  <c r="C22" i="30" s="1"/>
  <c r="G8" i="25"/>
  <c r="C9" i="26" s="1"/>
  <c r="G55" i="25"/>
  <c r="C56" i="26" s="1"/>
  <c r="G61" i="25"/>
  <c r="C62" i="26" s="1"/>
  <c r="G59" i="25"/>
  <c r="C60" i="26" s="1"/>
  <c r="G35" i="25"/>
  <c r="C36" i="26" s="1"/>
  <c r="H63" i="31"/>
  <c r="C65" i="30" s="1"/>
  <c r="H52" i="31"/>
  <c r="C54" i="30" s="1"/>
  <c r="H49" i="31"/>
  <c r="C51" i="30" s="1"/>
  <c r="H18" i="31"/>
  <c r="C20" i="30" s="1"/>
  <c r="H57" i="31"/>
  <c r="C59" i="30" s="1"/>
  <c r="H67" i="31"/>
  <c r="C69" i="30" s="1"/>
  <c r="H47" i="31"/>
  <c r="C49" i="30" s="1"/>
  <c r="G19" i="25"/>
  <c r="C20" i="26" s="1"/>
  <c r="H51" i="31"/>
  <c r="C53" i="30" s="1"/>
  <c r="H46" i="31"/>
  <c r="C48" i="30" s="1"/>
  <c r="H17" i="31"/>
  <c r="C19" i="30" s="1"/>
  <c r="H72" i="31"/>
  <c r="C74" i="30" s="1"/>
  <c r="H55" i="31"/>
  <c r="C57" i="30" s="1"/>
  <c r="G69" i="25"/>
  <c r="C70" i="26" s="1"/>
  <c r="G33" i="25"/>
  <c r="C34" i="26" s="1"/>
  <c r="G40" i="25"/>
  <c r="C41" i="26" s="1"/>
  <c r="G16" i="25"/>
  <c r="C17" i="26" s="1"/>
  <c r="H15" i="31"/>
  <c r="C17" i="30" s="1"/>
  <c r="H38" i="31"/>
  <c r="C40" i="30" s="1"/>
  <c r="H28" i="31"/>
  <c r="C30" i="30" s="1"/>
  <c r="H42" i="31"/>
  <c r="C44" i="30" s="1"/>
  <c r="H16" i="31"/>
  <c r="C18" i="30" s="1"/>
  <c r="H41" i="31"/>
  <c r="C43" i="30" s="1"/>
  <c r="G34" i="25"/>
  <c r="C35" i="26" s="1"/>
  <c r="G43" i="25"/>
  <c r="C44" i="26" s="1"/>
  <c r="G64" i="25"/>
  <c r="C65" i="26" s="1"/>
  <c r="G50" i="25"/>
  <c r="C51" i="26" s="1"/>
  <c r="H27" i="31"/>
  <c r="C29" i="30" s="1"/>
  <c r="H59" i="31"/>
  <c r="C61" i="30" s="1"/>
  <c r="H22" i="31"/>
  <c r="C24" i="30" s="1"/>
  <c r="H14" i="31"/>
  <c r="C16" i="30" s="1"/>
  <c r="H48" i="31"/>
  <c r="C50" i="30" s="1"/>
  <c r="H53" i="31"/>
  <c r="C55" i="30" s="1"/>
  <c r="H66" i="31"/>
  <c r="C68" i="30" s="1"/>
  <c r="S19" i="14"/>
  <c r="E17" i="31" s="1"/>
  <c r="S58" i="14"/>
  <c r="E56" i="31" s="1"/>
  <c r="S74" i="14"/>
  <c r="E72" i="31" s="1"/>
  <c r="S51" i="14"/>
  <c r="E49" i="31" s="1"/>
  <c r="S45" i="14"/>
  <c r="E43" i="31" s="1"/>
  <c r="O76" i="14"/>
  <c r="S38" i="14"/>
  <c r="E36" i="31" s="1"/>
  <c r="S43" i="14"/>
  <c r="E41" i="31" s="1"/>
  <c r="S46" i="14"/>
  <c r="E44" i="31" s="1"/>
  <c r="S22" i="14"/>
  <c r="E20" i="31" s="1"/>
  <c r="S66" i="14"/>
  <c r="E64" i="31" s="1"/>
  <c r="S25" i="14"/>
  <c r="E23" i="31" s="1"/>
  <c r="S28" i="14"/>
  <c r="E26" i="31" s="1"/>
  <c r="S32" i="14"/>
  <c r="E30" i="31" s="1"/>
  <c r="S35" i="14"/>
  <c r="E33" i="31" s="1"/>
  <c r="S47" i="14"/>
  <c r="E45" i="31" s="1"/>
  <c r="S49" i="14"/>
  <c r="E47" i="31" s="1"/>
  <c r="S52" i="14"/>
  <c r="E50" i="31" s="1"/>
  <c r="S59" i="14"/>
  <c r="E57" i="31" s="1"/>
  <c r="S68" i="14"/>
  <c r="E66" i="31" s="1"/>
  <c r="S40" i="14"/>
  <c r="E38" i="31" s="1"/>
  <c r="S60" i="14"/>
  <c r="E58" i="31" s="1"/>
  <c r="S13" i="14"/>
  <c r="E11" i="31" s="1"/>
  <c r="S64" i="14"/>
  <c r="E62" i="31" s="1"/>
  <c r="S14" i="14"/>
  <c r="E12" i="31" s="1"/>
  <c r="S70" i="14"/>
  <c r="E68" i="31" s="1"/>
  <c r="S39" i="14"/>
  <c r="E37" i="31" s="1"/>
  <c r="S20" i="14"/>
  <c r="E18" i="31" s="1"/>
  <c r="S23" i="14"/>
  <c r="E21" i="31" s="1"/>
  <c r="S26" i="14"/>
  <c r="E24" i="31" s="1"/>
  <c r="S33" i="14"/>
  <c r="E31" i="31" s="1"/>
  <c r="S30" i="14"/>
  <c r="E28" i="31" s="1"/>
  <c r="S11" i="14"/>
  <c r="E9" i="31" s="1"/>
  <c r="S41" i="14"/>
  <c r="E39" i="31" s="1"/>
  <c r="S16" i="14"/>
  <c r="E14" i="31" s="1"/>
  <c r="M76" i="14"/>
  <c r="S31" i="14"/>
  <c r="E29" i="31" s="1"/>
  <c r="S36" i="14"/>
  <c r="E34" i="31" s="1"/>
  <c r="S10" i="14"/>
  <c r="E8" i="31" s="1"/>
  <c r="P76" i="14"/>
  <c r="S24" i="14"/>
  <c r="E22" i="31" s="1"/>
  <c r="S9" i="14"/>
  <c r="E7" i="31" s="1"/>
  <c r="S21" i="14"/>
  <c r="E19" i="31" s="1"/>
  <c r="S27" i="14"/>
  <c r="E25" i="31" s="1"/>
  <c r="S15" i="14"/>
  <c r="E13" i="31" s="1"/>
  <c r="S34" i="14"/>
  <c r="E32" i="31" s="1"/>
  <c r="S12" i="14"/>
  <c r="E10" i="31" s="1"/>
  <c r="S17" i="14"/>
  <c r="E15" i="31" s="1"/>
  <c r="S44" i="14"/>
  <c r="E42" i="31" s="1"/>
  <c r="S48" i="14"/>
  <c r="E46" i="31" s="1"/>
  <c r="S67" i="14"/>
  <c r="E65" i="31" s="1"/>
  <c r="S69" i="14"/>
  <c r="E67" i="31" s="1"/>
  <c r="Q76" i="14"/>
  <c r="S53" i="14"/>
  <c r="E51" i="31" s="1"/>
  <c r="S71" i="14"/>
  <c r="E69" i="31" s="1"/>
  <c r="S54" i="14"/>
  <c r="E52" i="31" s="1"/>
  <c r="S55" i="14"/>
  <c r="E53" i="31" s="1"/>
  <c r="S61" i="14"/>
  <c r="E59" i="31" s="1"/>
  <c r="S72" i="14"/>
  <c r="E70" i="31" s="1"/>
  <c r="N76" i="14"/>
  <c r="S62" i="14"/>
  <c r="E60" i="31" s="1"/>
  <c r="S63" i="14"/>
  <c r="E61" i="31" s="1"/>
  <c r="S73" i="14"/>
  <c r="E71" i="31" s="1"/>
  <c r="S42" i="14"/>
  <c r="E40" i="31" s="1"/>
  <c r="S56" i="14"/>
  <c r="E54" i="31" s="1"/>
  <c r="S57" i="14"/>
  <c r="E55" i="31" s="1"/>
  <c r="S65" i="14"/>
  <c r="E63" i="31" s="1"/>
  <c r="S75" i="14"/>
  <c r="E73" i="31" s="1"/>
  <c r="H74" i="31" l="1"/>
  <c r="C76" i="30" s="1"/>
  <c r="E63" i="25"/>
  <c r="E51" i="25"/>
  <c r="E47" i="25"/>
  <c r="E54" i="25"/>
  <c r="E13" i="25"/>
  <c r="E29" i="25"/>
  <c r="E37" i="25"/>
  <c r="E45" i="25"/>
  <c r="E53" i="25"/>
  <c r="E10" i="25"/>
  <c r="E55" i="25"/>
  <c r="E34" i="25"/>
  <c r="E43" i="25"/>
  <c r="E40" i="25"/>
  <c r="E67" i="25"/>
  <c r="E33" i="25"/>
  <c r="E32" i="25"/>
  <c r="E71" i="25"/>
  <c r="E25" i="25"/>
  <c r="E68" i="25"/>
  <c r="E30" i="25"/>
  <c r="E49" i="25"/>
  <c r="E52" i="25"/>
  <c r="E57" i="25"/>
  <c r="E72" i="25"/>
  <c r="E69" i="25"/>
  <c r="E61" i="25"/>
  <c r="E12" i="25"/>
  <c r="E60" i="25"/>
  <c r="E65" i="25"/>
  <c r="E7" i="25"/>
  <c r="E39" i="25"/>
  <c r="E62" i="25"/>
  <c r="E23" i="25"/>
  <c r="E56" i="25"/>
  <c r="E50" i="25"/>
  <c r="E19" i="25"/>
  <c r="E17" i="25"/>
  <c r="E73" i="25"/>
  <c r="E18" i="25"/>
  <c r="E14" i="25"/>
  <c r="E9" i="25"/>
  <c r="E11" i="25"/>
  <c r="E70" i="25"/>
  <c r="E22" i="25"/>
  <c r="E28" i="25"/>
  <c r="E58" i="25"/>
  <c r="E20" i="25"/>
  <c r="E15" i="25"/>
  <c r="E8" i="25"/>
  <c r="E26" i="25"/>
  <c r="E46" i="25"/>
  <c r="E64" i="25"/>
  <c r="E42" i="25"/>
  <c r="E59" i="25"/>
  <c r="E31" i="25"/>
  <c r="E38" i="25"/>
  <c r="E44" i="25"/>
  <c r="E24" i="25"/>
  <c r="E66" i="25"/>
  <c r="E41" i="25"/>
  <c r="E21" i="25"/>
  <c r="E36" i="25"/>
  <c r="D77" i="9"/>
  <c r="F77" i="9"/>
  <c r="E77" i="9"/>
  <c r="C77" i="9"/>
  <c r="H77" i="9" l="1"/>
  <c r="E77" i="8" l="1"/>
  <c r="F77" i="8"/>
  <c r="G77" i="8"/>
  <c r="L77" i="8"/>
  <c r="J77" i="8"/>
  <c r="K77" i="8"/>
  <c r="I77" i="8"/>
  <c r="H77" i="8"/>
  <c r="N77" i="8"/>
  <c r="M77" i="8"/>
  <c r="D77" i="8"/>
  <c r="C77" i="8" l="1"/>
  <c r="P77" i="8" l="1"/>
  <c r="G74" i="25" l="1"/>
  <c r="C75" i="26" s="1"/>
  <c r="H74" i="25"/>
  <c r="D75" i="26" s="1"/>
  <c r="H29" i="14" l="1"/>
  <c r="S29" i="14" l="1"/>
  <c r="E27" i="25" l="1"/>
  <c r="E27" i="31"/>
  <c r="H37" i="14" l="1"/>
  <c r="S37" i="14" l="1"/>
  <c r="E35" i="31" l="1"/>
  <c r="E35" i="25"/>
  <c r="L50" i="14" l="1"/>
  <c r="G50" i="14"/>
  <c r="K50" i="14"/>
  <c r="F50" i="14"/>
  <c r="J50" i="14"/>
  <c r="E50" i="14"/>
  <c r="I50" i="14"/>
  <c r="D50" i="14"/>
  <c r="H50" i="14"/>
  <c r="C50" i="14"/>
  <c r="L18" i="14"/>
  <c r="L76" i="14" s="1"/>
  <c r="G18" i="14"/>
  <c r="K18" i="14"/>
  <c r="K76" i="14" s="1"/>
  <c r="F18" i="14"/>
  <c r="F76" i="14" s="1"/>
  <c r="J18" i="14"/>
  <c r="J76" i="14" s="1"/>
  <c r="E18" i="14"/>
  <c r="I18" i="14"/>
  <c r="D18" i="14"/>
  <c r="H18" i="14"/>
  <c r="C18" i="14"/>
  <c r="I76" i="14" l="1"/>
  <c r="G76" i="14"/>
  <c r="S50" i="14"/>
  <c r="H76" i="14"/>
  <c r="C76" i="14"/>
  <c r="S18" i="14"/>
  <c r="D76" i="14"/>
  <c r="E76" i="14"/>
  <c r="E16" i="31" l="1"/>
  <c r="E16" i="25"/>
  <c r="S76" i="14"/>
  <c r="E48" i="31"/>
  <c r="E48" i="25"/>
  <c r="E74" i="31" l="1"/>
  <c r="E74" i="25"/>
  <c r="I16" i="25" s="1"/>
  <c r="E17" i="26" s="1"/>
  <c r="G17" i="26" l="1"/>
  <c r="C17" i="27" s="1"/>
  <c r="J17" i="27" s="1"/>
  <c r="K17" i="26"/>
  <c r="G17" i="27" s="1"/>
  <c r="L17" i="27" s="1"/>
  <c r="I17" i="26"/>
  <c r="E17" i="27" s="1"/>
  <c r="K17" i="27" s="1"/>
  <c r="J35" i="31"/>
  <c r="E37" i="30" s="1"/>
  <c r="J45" i="31"/>
  <c r="E47" i="30" s="1"/>
  <c r="J62" i="31"/>
  <c r="E64" i="30" s="1"/>
  <c r="J66" i="31"/>
  <c r="E68" i="30" s="1"/>
  <c r="J44" i="31"/>
  <c r="E46" i="30" s="1"/>
  <c r="J50" i="31"/>
  <c r="E52" i="30" s="1"/>
  <c r="J56" i="31"/>
  <c r="E58" i="30" s="1"/>
  <c r="J61" i="31"/>
  <c r="E63" i="30" s="1"/>
  <c r="J17" i="31"/>
  <c r="E19" i="30" s="1"/>
  <c r="J43" i="31"/>
  <c r="E45" i="30" s="1"/>
  <c r="J55" i="31"/>
  <c r="E57" i="30" s="1"/>
  <c r="J65" i="31"/>
  <c r="E67" i="30" s="1"/>
  <c r="J70" i="31"/>
  <c r="E72" i="30" s="1"/>
  <c r="J26" i="31"/>
  <c r="E28" i="30" s="1"/>
  <c r="J39" i="31"/>
  <c r="E41" i="30" s="1"/>
  <c r="J42" i="31"/>
  <c r="E44" i="30" s="1"/>
  <c r="J20" i="31"/>
  <c r="E22" i="30" s="1"/>
  <c r="J72" i="31"/>
  <c r="E74" i="30" s="1"/>
  <c r="J21" i="31"/>
  <c r="E23" i="30" s="1"/>
  <c r="J69" i="31"/>
  <c r="E71" i="30" s="1"/>
  <c r="J14" i="31"/>
  <c r="E16" i="30" s="1"/>
  <c r="J57" i="31"/>
  <c r="E59" i="30" s="1"/>
  <c r="J67" i="31"/>
  <c r="E69" i="30" s="1"/>
  <c r="J68" i="31"/>
  <c r="E70" i="30" s="1"/>
  <c r="J12" i="31"/>
  <c r="E14" i="30" s="1"/>
  <c r="J38" i="31"/>
  <c r="E40" i="30" s="1"/>
  <c r="J8" i="31"/>
  <c r="E10" i="30" s="1"/>
  <c r="J13" i="31"/>
  <c r="E15" i="30" s="1"/>
  <c r="J46" i="31"/>
  <c r="E48" i="30" s="1"/>
  <c r="J64" i="31"/>
  <c r="E66" i="30" s="1"/>
  <c r="J10" i="31"/>
  <c r="E12" i="30" s="1"/>
  <c r="J59" i="31"/>
  <c r="E61" i="30" s="1"/>
  <c r="J71" i="31"/>
  <c r="E73" i="30" s="1"/>
  <c r="J34" i="31"/>
  <c r="E36" i="30" s="1"/>
  <c r="J9" i="31"/>
  <c r="E11" i="30" s="1"/>
  <c r="J37" i="31"/>
  <c r="E39" i="30" s="1"/>
  <c r="J15" i="31"/>
  <c r="E17" i="30" s="1"/>
  <c r="J63" i="31"/>
  <c r="E65" i="30" s="1"/>
  <c r="J51" i="31"/>
  <c r="E53" i="30" s="1"/>
  <c r="J60" i="31"/>
  <c r="E62" i="30" s="1"/>
  <c r="J52" i="31"/>
  <c r="E54" i="30" s="1"/>
  <c r="J22" i="31"/>
  <c r="E24" i="30" s="1"/>
  <c r="J33" i="31"/>
  <c r="E35" i="30" s="1"/>
  <c r="J23" i="31"/>
  <c r="E25" i="30" s="1"/>
  <c r="J53" i="31"/>
  <c r="E55" i="30" s="1"/>
  <c r="J7" i="31"/>
  <c r="J49" i="31"/>
  <c r="E51" i="30" s="1"/>
  <c r="J19" i="31"/>
  <c r="E21" i="30" s="1"/>
  <c r="J30" i="31"/>
  <c r="E32" i="30" s="1"/>
  <c r="J54" i="31"/>
  <c r="E56" i="30" s="1"/>
  <c r="J36" i="31"/>
  <c r="E38" i="30" s="1"/>
  <c r="J32" i="31"/>
  <c r="E34" i="30" s="1"/>
  <c r="J47" i="31"/>
  <c r="E49" i="30" s="1"/>
  <c r="J27" i="31"/>
  <c r="E29" i="30" s="1"/>
  <c r="J40" i="31"/>
  <c r="E42" i="30" s="1"/>
  <c r="J58" i="31"/>
  <c r="E60" i="30" s="1"/>
  <c r="J28" i="31"/>
  <c r="E30" i="30" s="1"/>
  <c r="J11" i="31"/>
  <c r="E13" i="30" s="1"/>
  <c r="J25" i="31"/>
  <c r="E27" i="30" s="1"/>
  <c r="J41" i="31"/>
  <c r="E43" i="30" s="1"/>
  <c r="J31" i="31"/>
  <c r="E33" i="30" s="1"/>
  <c r="J18" i="31"/>
  <c r="E20" i="30" s="1"/>
  <c r="J24" i="31"/>
  <c r="E26" i="30" s="1"/>
  <c r="J73" i="31"/>
  <c r="E75" i="30" s="1"/>
  <c r="J29" i="31"/>
  <c r="E31" i="30" s="1"/>
  <c r="I35" i="25"/>
  <c r="E36" i="26" s="1"/>
  <c r="I50" i="25"/>
  <c r="E51" i="26" s="1"/>
  <c r="I23" i="25"/>
  <c r="E24" i="26" s="1"/>
  <c r="I10" i="25"/>
  <c r="E11" i="26" s="1"/>
  <c r="I41" i="25"/>
  <c r="E42" i="26" s="1"/>
  <c r="I47" i="25"/>
  <c r="E48" i="26" s="1"/>
  <c r="I54" i="25"/>
  <c r="E55" i="26" s="1"/>
  <c r="I8" i="25"/>
  <c r="E9" i="26" s="1"/>
  <c r="I71" i="25"/>
  <c r="E72" i="26" s="1"/>
  <c r="I45" i="25"/>
  <c r="E46" i="26" s="1"/>
  <c r="I52" i="25"/>
  <c r="E53" i="26" s="1"/>
  <c r="I63" i="25"/>
  <c r="E64" i="26" s="1"/>
  <c r="I18" i="25"/>
  <c r="E19" i="26" s="1"/>
  <c r="I44" i="25"/>
  <c r="E45" i="26" s="1"/>
  <c r="I53" i="25"/>
  <c r="E54" i="26" s="1"/>
  <c r="I19" i="25"/>
  <c r="E20" i="26" s="1"/>
  <c r="I11" i="25"/>
  <c r="E12" i="26" s="1"/>
  <c r="I21" i="25"/>
  <c r="E22" i="26" s="1"/>
  <c r="I29" i="25"/>
  <c r="E30" i="26" s="1"/>
  <c r="I46" i="25"/>
  <c r="E47" i="26" s="1"/>
  <c r="I31" i="25"/>
  <c r="E32" i="26" s="1"/>
  <c r="I40" i="25"/>
  <c r="E41" i="26" s="1"/>
  <c r="I22" i="25"/>
  <c r="E23" i="26" s="1"/>
  <c r="I24" i="25"/>
  <c r="E25" i="26" s="1"/>
  <c r="I7" i="25"/>
  <c r="I14" i="25"/>
  <c r="E15" i="26" s="1"/>
  <c r="I68" i="25"/>
  <c r="E69" i="26" s="1"/>
  <c r="I59" i="25"/>
  <c r="E60" i="26" s="1"/>
  <c r="I33" i="25"/>
  <c r="E34" i="26" s="1"/>
  <c r="I51" i="25"/>
  <c r="E52" i="26" s="1"/>
  <c r="I17" i="25"/>
  <c r="E18" i="26" s="1"/>
  <c r="I26" i="25"/>
  <c r="E27" i="26" s="1"/>
  <c r="I37" i="25"/>
  <c r="E38" i="26" s="1"/>
  <c r="I38" i="25"/>
  <c r="E39" i="26" s="1"/>
  <c r="I61" i="25"/>
  <c r="E62" i="26" s="1"/>
  <c r="I13" i="25"/>
  <c r="E14" i="26" s="1"/>
  <c r="I39" i="25"/>
  <c r="E40" i="26" s="1"/>
  <c r="I12" i="25"/>
  <c r="E13" i="26" s="1"/>
  <c r="I20" i="25"/>
  <c r="E21" i="26" s="1"/>
  <c r="I69" i="25"/>
  <c r="E70" i="26" s="1"/>
  <c r="I62" i="25"/>
  <c r="E63" i="26" s="1"/>
  <c r="I28" i="25"/>
  <c r="E29" i="26" s="1"/>
  <c r="I60" i="25"/>
  <c r="E61" i="26" s="1"/>
  <c r="I66" i="25"/>
  <c r="E67" i="26" s="1"/>
  <c r="I64" i="25"/>
  <c r="E65" i="26" s="1"/>
  <c r="I36" i="25"/>
  <c r="E37" i="26" s="1"/>
  <c r="I65" i="25"/>
  <c r="E66" i="26" s="1"/>
  <c r="I49" i="25"/>
  <c r="E50" i="26" s="1"/>
  <c r="I70" i="25"/>
  <c r="E71" i="26" s="1"/>
  <c r="I9" i="25"/>
  <c r="E10" i="26" s="1"/>
  <c r="I55" i="25"/>
  <c r="E56" i="26" s="1"/>
  <c r="I27" i="25"/>
  <c r="E28" i="26" s="1"/>
  <c r="I57" i="25"/>
  <c r="E58" i="26" s="1"/>
  <c r="I56" i="25"/>
  <c r="E57" i="26" s="1"/>
  <c r="I67" i="25"/>
  <c r="E68" i="26" s="1"/>
  <c r="I15" i="25"/>
  <c r="E16" i="26" s="1"/>
  <c r="I43" i="25"/>
  <c r="E44" i="26" s="1"/>
  <c r="I42" i="25"/>
  <c r="E43" i="26" s="1"/>
  <c r="I72" i="25"/>
  <c r="E73" i="26" s="1"/>
  <c r="I58" i="25"/>
  <c r="E59" i="26" s="1"/>
  <c r="I73" i="25"/>
  <c r="E74" i="26" s="1"/>
  <c r="I30" i="25"/>
  <c r="E31" i="26" s="1"/>
  <c r="I25" i="25"/>
  <c r="E26" i="26" s="1"/>
  <c r="I32" i="25"/>
  <c r="E33" i="26" s="1"/>
  <c r="I34" i="25"/>
  <c r="E35" i="26" s="1"/>
  <c r="J48" i="31"/>
  <c r="E50" i="30" s="1"/>
  <c r="I48" i="25"/>
  <c r="E49" i="26" s="1"/>
  <c r="J16" i="31"/>
  <c r="E18" i="30" s="1"/>
  <c r="K56" i="26" l="1"/>
  <c r="G56" i="27" s="1"/>
  <c r="L56" i="27" s="1"/>
  <c r="I56" i="26"/>
  <c r="E56" i="27" s="1"/>
  <c r="K56" i="27" s="1"/>
  <c r="G56" i="26"/>
  <c r="C56" i="27" s="1"/>
  <c r="J56" i="27" s="1"/>
  <c r="L71" i="30"/>
  <c r="G71" i="29" s="1"/>
  <c r="L71" i="29" s="1"/>
  <c r="H71" i="30"/>
  <c r="C71" i="29" s="1"/>
  <c r="J71" i="29" s="1"/>
  <c r="J71" i="30"/>
  <c r="E71" i="29" s="1"/>
  <c r="K71" i="29" s="1"/>
  <c r="H20" i="30"/>
  <c r="C20" i="29" s="1"/>
  <c r="J20" i="29" s="1"/>
  <c r="J20" i="30"/>
  <c r="E20" i="29" s="1"/>
  <c r="K20" i="29" s="1"/>
  <c r="L20" i="30"/>
  <c r="G20" i="29" s="1"/>
  <c r="L20" i="29" s="1"/>
  <c r="K33" i="26"/>
  <c r="G33" i="27" s="1"/>
  <c r="L33" i="27" s="1"/>
  <c r="G33" i="26"/>
  <c r="C33" i="27" s="1"/>
  <c r="J33" i="27" s="1"/>
  <c r="I33" i="26"/>
  <c r="E33" i="27" s="1"/>
  <c r="K33" i="27" s="1"/>
  <c r="K28" i="26"/>
  <c r="G28" i="27" s="1"/>
  <c r="L28" i="27" s="1"/>
  <c r="G28" i="26"/>
  <c r="C28" i="27" s="1"/>
  <c r="J28" i="27" s="1"/>
  <c r="I28" i="26"/>
  <c r="E28" i="27" s="1"/>
  <c r="K28" i="27" s="1"/>
  <c r="K70" i="26"/>
  <c r="G70" i="27" s="1"/>
  <c r="L70" i="27" s="1"/>
  <c r="G70" i="26"/>
  <c r="C70" i="27" s="1"/>
  <c r="J70" i="27" s="1"/>
  <c r="I70" i="26"/>
  <c r="E70" i="27" s="1"/>
  <c r="K70" i="27" s="1"/>
  <c r="K60" i="26"/>
  <c r="G60" i="27" s="1"/>
  <c r="L60" i="27" s="1"/>
  <c r="I60" i="26"/>
  <c r="E60" i="27" s="1"/>
  <c r="K60" i="27" s="1"/>
  <c r="G60" i="26"/>
  <c r="C60" i="27" s="1"/>
  <c r="J60" i="27" s="1"/>
  <c r="K20" i="26"/>
  <c r="G20" i="27" s="1"/>
  <c r="L20" i="27" s="1"/>
  <c r="I20" i="26"/>
  <c r="E20" i="27" s="1"/>
  <c r="K20" i="27" s="1"/>
  <c r="G20" i="26"/>
  <c r="C20" i="27" s="1"/>
  <c r="J20" i="27" s="1"/>
  <c r="G11" i="26"/>
  <c r="C11" i="27" s="1"/>
  <c r="J11" i="27" s="1"/>
  <c r="I11" i="26"/>
  <c r="E11" i="27" s="1"/>
  <c r="K11" i="27" s="1"/>
  <c r="K11" i="26"/>
  <c r="G11" i="27" s="1"/>
  <c r="L11" i="27" s="1"/>
  <c r="L30" i="30"/>
  <c r="G30" i="29" s="1"/>
  <c r="L30" i="29" s="1"/>
  <c r="H30" i="30"/>
  <c r="C30" i="29" s="1"/>
  <c r="J30" i="29" s="1"/>
  <c r="J30" i="30"/>
  <c r="E30" i="29" s="1"/>
  <c r="K30" i="29" s="1"/>
  <c r="H55" i="30"/>
  <c r="C55" i="29" s="1"/>
  <c r="J55" i="29" s="1"/>
  <c r="J55" i="30"/>
  <c r="E55" i="29" s="1"/>
  <c r="K55" i="29" s="1"/>
  <c r="L55" i="30"/>
  <c r="G55" i="29" s="1"/>
  <c r="L55" i="29" s="1"/>
  <c r="H73" i="30"/>
  <c r="C73" i="29" s="1"/>
  <c r="J73" i="29" s="1"/>
  <c r="J73" i="30"/>
  <c r="E73" i="29" s="1"/>
  <c r="K73" i="29" s="1"/>
  <c r="L73" i="30"/>
  <c r="G73" i="29" s="1"/>
  <c r="L73" i="29" s="1"/>
  <c r="H16" i="30"/>
  <c r="C16" i="29" s="1"/>
  <c r="J16" i="29" s="1"/>
  <c r="J16" i="30"/>
  <c r="E16" i="29" s="1"/>
  <c r="K16" i="29" s="1"/>
  <c r="L16" i="30"/>
  <c r="G16" i="29" s="1"/>
  <c r="L16" i="29" s="1"/>
  <c r="H19" i="30"/>
  <c r="C19" i="29" s="1"/>
  <c r="J19" i="29" s="1"/>
  <c r="L19" i="30"/>
  <c r="G19" i="29" s="1"/>
  <c r="L19" i="29" s="1"/>
  <c r="J19" i="30"/>
  <c r="E19" i="29" s="1"/>
  <c r="K19" i="29" s="1"/>
  <c r="J25" i="30"/>
  <c r="E25" i="29" s="1"/>
  <c r="K25" i="29" s="1"/>
  <c r="H25" i="30"/>
  <c r="C25" i="29" s="1"/>
  <c r="J25" i="29" s="1"/>
  <c r="L25" i="30"/>
  <c r="G25" i="29" s="1"/>
  <c r="L25" i="29" s="1"/>
  <c r="I10" i="26"/>
  <c r="E10" i="27" s="1"/>
  <c r="K10" i="27" s="1"/>
  <c r="G10" i="26"/>
  <c r="C10" i="27" s="1"/>
  <c r="J10" i="27" s="1"/>
  <c r="K10" i="26"/>
  <c r="G10" i="27" s="1"/>
  <c r="L10" i="27" s="1"/>
  <c r="I45" i="26"/>
  <c r="E45" i="27" s="1"/>
  <c r="K45" i="27" s="1"/>
  <c r="G45" i="26"/>
  <c r="C45" i="27" s="1"/>
  <c r="J45" i="27" s="1"/>
  <c r="K45" i="26"/>
  <c r="G45" i="27" s="1"/>
  <c r="L45" i="27" s="1"/>
  <c r="H35" i="30"/>
  <c r="C35" i="29" s="1"/>
  <c r="J35" i="29" s="1"/>
  <c r="L35" i="30"/>
  <c r="G35" i="29" s="1"/>
  <c r="L35" i="29" s="1"/>
  <c r="J35" i="30"/>
  <c r="E35" i="29" s="1"/>
  <c r="K35" i="29" s="1"/>
  <c r="J58" i="30"/>
  <c r="E58" i="29" s="1"/>
  <c r="K58" i="29" s="1"/>
  <c r="H58" i="30"/>
  <c r="C58" i="29" s="1"/>
  <c r="J58" i="29" s="1"/>
  <c r="L58" i="30"/>
  <c r="G58" i="29" s="1"/>
  <c r="L58" i="29" s="1"/>
  <c r="G74" i="26"/>
  <c r="C74" i="27" s="1"/>
  <c r="J74" i="27" s="1"/>
  <c r="I74" i="26"/>
  <c r="E74" i="27" s="1"/>
  <c r="K74" i="27" s="1"/>
  <c r="K74" i="26"/>
  <c r="G74" i="27" s="1"/>
  <c r="L74" i="27" s="1"/>
  <c r="K71" i="26"/>
  <c r="G71" i="27" s="1"/>
  <c r="L71" i="27" s="1"/>
  <c r="G71" i="26"/>
  <c r="C71" i="27" s="1"/>
  <c r="J71" i="27" s="1"/>
  <c r="I71" i="26"/>
  <c r="E71" i="27" s="1"/>
  <c r="K71" i="27" s="1"/>
  <c r="G40" i="26"/>
  <c r="C40" i="27" s="1"/>
  <c r="J40" i="27" s="1"/>
  <c r="K40" i="26"/>
  <c r="G40" i="27" s="1"/>
  <c r="L40" i="27" s="1"/>
  <c r="I40" i="26"/>
  <c r="E40" i="27" s="1"/>
  <c r="K40" i="27" s="1"/>
  <c r="E8" i="26"/>
  <c r="I74" i="25"/>
  <c r="E75" i="26" s="1"/>
  <c r="K19" i="26"/>
  <c r="G19" i="27" s="1"/>
  <c r="L19" i="27" s="1"/>
  <c r="G19" i="26"/>
  <c r="C19" i="27" s="1"/>
  <c r="J19" i="27" s="1"/>
  <c r="I19" i="26"/>
  <c r="E19" i="27" s="1"/>
  <c r="K19" i="27" s="1"/>
  <c r="I36" i="26"/>
  <c r="E36" i="27" s="1"/>
  <c r="K36" i="27" s="1"/>
  <c r="G36" i="26"/>
  <c r="C36" i="27" s="1"/>
  <c r="J36" i="27" s="1"/>
  <c r="K36" i="26"/>
  <c r="G36" i="27" s="1"/>
  <c r="L36" i="27" s="1"/>
  <c r="L29" i="30"/>
  <c r="G29" i="29" s="1"/>
  <c r="L29" i="29" s="1"/>
  <c r="H29" i="30"/>
  <c r="C29" i="29" s="1"/>
  <c r="J29" i="29" s="1"/>
  <c r="J29" i="30"/>
  <c r="E29" i="29" s="1"/>
  <c r="K29" i="29" s="1"/>
  <c r="H24" i="30"/>
  <c r="C24" i="29" s="1"/>
  <c r="J24" i="29" s="1"/>
  <c r="L24" i="30"/>
  <c r="G24" i="29" s="1"/>
  <c r="L24" i="29" s="1"/>
  <c r="J24" i="30"/>
  <c r="E24" i="29" s="1"/>
  <c r="K24" i="29" s="1"/>
  <c r="H66" i="30"/>
  <c r="C66" i="29" s="1"/>
  <c r="J66" i="29" s="1"/>
  <c r="J66" i="30"/>
  <c r="E66" i="29" s="1"/>
  <c r="K66" i="29" s="1"/>
  <c r="L66" i="30"/>
  <c r="G66" i="29" s="1"/>
  <c r="L66" i="29" s="1"/>
  <c r="H74" i="30"/>
  <c r="C74" i="29" s="1"/>
  <c r="J74" i="29" s="1"/>
  <c r="L74" i="30"/>
  <c r="G74" i="29" s="1"/>
  <c r="L74" i="29" s="1"/>
  <c r="J74" i="30"/>
  <c r="E74" i="29" s="1"/>
  <c r="K74" i="29" s="1"/>
  <c r="L52" i="30"/>
  <c r="G52" i="29" s="1"/>
  <c r="L52" i="29" s="1"/>
  <c r="H52" i="30"/>
  <c r="C52" i="29" s="1"/>
  <c r="J52" i="29" s="1"/>
  <c r="J52" i="30"/>
  <c r="E52" i="29" s="1"/>
  <c r="K52" i="29" s="1"/>
  <c r="I21" i="26"/>
  <c r="E21" i="27" s="1"/>
  <c r="K21" i="27" s="1"/>
  <c r="G21" i="26"/>
  <c r="C21" i="27" s="1"/>
  <c r="J21" i="27" s="1"/>
  <c r="K21" i="26"/>
  <c r="G21" i="27" s="1"/>
  <c r="L21" i="27" s="1"/>
  <c r="I54" i="26"/>
  <c r="E54" i="27" s="1"/>
  <c r="K54" i="27" s="1"/>
  <c r="G54" i="26"/>
  <c r="C54" i="27" s="1"/>
  <c r="J54" i="27" s="1"/>
  <c r="K54" i="26"/>
  <c r="G54" i="27" s="1"/>
  <c r="L54" i="27" s="1"/>
  <c r="I51" i="26"/>
  <c r="E51" i="27" s="1"/>
  <c r="K51" i="27" s="1"/>
  <c r="K51" i="26"/>
  <c r="G51" i="27" s="1"/>
  <c r="L51" i="27" s="1"/>
  <c r="G51" i="26"/>
  <c r="C51" i="27" s="1"/>
  <c r="J51" i="27" s="1"/>
  <c r="G14" i="26"/>
  <c r="C14" i="27" s="1"/>
  <c r="J14" i="27" s="1"/>
  <c r="K14" i="26"/>
  <c r="G14" i="27" s="1"/>
  <c r="L14" i="27" s="1"/>
  <c r="I14" i="26"/>
  <c r="E14" i="27" s="1"/>
  <c r="K14" i="27" s="1"/>
  <c r="I64" i="26"/>
  <c r="E64" i="27" s="1"/>
  <c r="K64" i="27" s="1"/>
  <c r="G64" i="26"/>
  <c r="C64" i="27" s="1"/>
  <c r="J64" i="27" s="1"/>
  <c r="K64" i="26"/>
  <c r="G64" i="27" s="1"/>
  <c r="L64" i="27" s="1"/>
  <c r="H31" i="30"/>
  <c r="C31" i="29" s="1"/>
  <c r="J31" i="29" s="1"/>
  <c r="J31" i="30"/>
  <c r="E31" i="29" s="1"/>
  <c r="K31" i="29" s="1"/>
  <c r="L31" i="30"/>
  <c r="G31" i="29" s="1"/>
  <c r="L31" i="29" s="1"/>
  <c r="H49" i="30"/>
  <c r="C49" i="29" s="1"/>
  <c r="J49" i="29" s="1"/>
  <c r="J49" i="30"/>
  <c r="E49" i="29" s="1"/>
  <c r="K49" i="29" s="1"/>
  <c r="L49" i="30"/>
  <c r="G49" i="29" s="1"/>
  <c r="L49" i="29" s="1"/>
  <c r="H54" i="30"/>
  <c r="C54" i="29" s="1"/>
  <c r="J54" i="29" s="1"/>
  <c r="J54" i="30"/>
  <c r="E54" i="29" s="1"/>
  <c r="K54" i="29" s="1"/>
  <c r="L54" i="30"/>
  <c r="G54" i="29" s="1"/>
  <c r="L54" i="29" s="1"/>
  <c r="J48" i="30"/>
  <c r="E48" i="29" s="1"/>
  <c r="K48" i="29" s="1"/>
  <c r="L48" i="30"/>
  <c r="G48" i="29" s="1"/>
  <c r="L48" i="29" s="1"/>
  <c r="H48" i="30"/>
  <c r="C48" i="29" s="1"/>
  <c r="J48" i="29" s="1"/>
  <c r="J22" i="30"/>
  <c r="E22" i="29" s="1"/>
  <c r="K22" i="29" s="1"/>
  <c r="L22" i="30"/>
  <c r="G22" i="29" s="1"/>
  <c r="L22" i="29" s="1"/>
  <c r="H22" i="30"/>
  <c r="C22" i="29" s="1"/>
  <c r="J22" i="29" s="1"/>
  <c r="H46" i="30"/>
  <c r="C46" i="29" s="1"/>
  <c r="J46" i="29" s="1"/>
  <c r="J46" i="30"/>
  <c r="E46" i="29" s="1"/>
  <c r="K46" i="29" s="1"/>
  <c r="L46" i="30"/>
  <c r="G46" i="29" s="1"/>
  <c r="L46" i="29" s="1"/>
  <c r="G69" i="26"/>
  <c r="C69" i="27" s="1"/>
  <c r="J69" i="27" s="1"/>
  <c r="I69" i="26"/>
  <c r="E69" i="27" s="1"/>
  <c r="K69" i="27" s="1"/>
  <c r="K69" i="26"/>
  <c r="G69" i="27" s="1"/>
  <c r="L69" i="27" s="1"/>
  <c r="G13" i="26"/>
  <c r="C13" i="27" s="1"/>
  <c r="J13" i="27" s="1"/>
  <c r="I13" i="26"/>
  <c r="E13" i="27" s="1"/>
  <c r="K13" i="27" s="1"/>
  <c r="K13" i="26"/>
  <c r="G13" i="27" s="1"/>
  <c r="L13" i="27" s="1"/>
  <c r="H12" i="30"/>
  <c r="C12" i="29" s="1"/>
  <c r="J12" i="29" s="1"/>
  <c r="J12" i="30"/>
  <c r="E12" i="29" s="1"/>
  <c r="K12" i="29" s="1"/>
  <c r="L12" i="30"/>
  <c r="G12" i="29" s="1"/>
  <c r="L12" i="29" s="1"/>
  <c r="I59" i="26"/>
  <c r="E59" i="27" s="1"/>
  <c r="K59" i="27" s="1"/>
  <c r="G59" i="26"/>
  <c r="C59" i="27" s="1"/>
  <c r="J59" i="27" s="1"/>
  <c r="K59" i="26"/>
  <c r="G59" i="27" s="1"/>
  <c r="L59" i="27" s="1"/>
  <c r="I66" i="26"/>
  <c r="E66" i="27" s="1"/>
  <c r="K66" i="27" s="1"/>
  <c r="K66" i="26"/>
  <c r="G66" i="27" s="1"/>
  <c r="L66" i="27" s="1"/>
  <c r="G66" i="26"/>
  <c r="C66" i="27" s="1"/>
  <c r="J66" i="27" s="1"/>
  <c r="G23" i="26"/>
  <c r="C23" i="27" s="1"/>
  <c r="J23" i="27" s="1"/>
  <c r="I23" i="26"/>
  <c r="E23" i="27" s="1"/>
  <c r="K23" i="27" s="1"/>
  <c r="K23" i="26"/>
  <c r="G23" i="27" s="1"/>
  <c r="L23" i="27" s="1"/>
  <c r="L75" i="30"/>
  <c r="G75" i="29" s="1"/>
  <c r="L75" i="29" s="1"/>
  <c r="H75" i="30"/>
  <c r="C75" i="29" s="1"/>
  <c r="J75" i="29" s="1"/>
  <c r="J75" i="30"/>
  <c r="E75" i="29" s="1"/>
  <c r="K75" i="29" s="1"/>
  <c r="H34" i="30"/>
  <c r="C34" i="29" s="1"/>
  <c r="J34" i="29" s="1"/>
  <c r="L34" i="30"/>
  <c r="G34" i="29" s="1"/>
  <c r="L34" i="29" s="1"/>
  <c r="J34" i="30"/>
  <c r="E34" i="29" s="1"/>
  <c r="K34" i="29" s="1"/>
  <c r="J62" i="30"/>
  <c r="E62" i="29" s="1"/>
  <c r="K62" i="29" s="1"/>
  <c r="H62" i="30"/>
  <c r="C62" i="29" s="1"/>
  <c r="J62" i="29" s="1"/>
  <c r="L62" i="30"/>
  <c r="G62" i="29" s="1"/>
  <c r="L62" i="29" s="1"/>
  <c r="H15" i="30"/>
  <c r="C15" i="29" s="1"/>
  <c r="J15" i="29" s="1"/>
  <c r="L15" i="30"/>
  <c r="G15" i="29" s="1"/>
  <c r="L15" i="29" s="1"/>
  <c r="J15" i="30"/>
  <c r="E15" i="29" s="1"/>
  <c r="K15" i="29" s="1"/>
  <c r="L44" i="30"/>
  <c r="G44" i="29" s="1"/>
  <c r="L44" i="29" s="1"/>
  <c r="H44" i="30"/>
  <c r="C44" i="29" s="1"/>
  <c r="J44" i="29" s="1"/>
  <c r="J44" i="30"/>
  <c r="E44" i="29" s="1"/>
  <c r="K44" i="29" s="1"/>
  <c r="H68" i="30"/>
  <c r="C68" i="29" s="1"/>
  <c r="J68" i="29" s="1"/>
  <c r="L68" i="30"/>
  <c r="G68" i="29" s="1"/>
  <c r="L68" i="29" s="1"/>
  <c r="J68" i="30"/>
  <c r="E68" i="29" s="1"/>
  <c r="K68" i="29" s="1"/>
  <c r="K26" i="26"/>
  <c r="G26" i="27" s="1"/>
  <c r="L26" i="27" s="1"/>
  <c r="I26" i="26"/>
  <c r="E26" i="27" s="1"/>
  <c r="K26" i="27" s="1"/>
  <c r="G26" i="26"/>
  <c r="C26" i="27" s="1"/>
  <c r="J26" i="27" s="1"/>
  <c r="J60" i="30"/>
  <c r="E60" i="29" s="1"/>
  <c r="K60" i="29" s="1"/>
  <c r="L60" i="30"/>
  <c r="G60" i="29" s="1"/>
  <c r="L60" i="29" s="1"/>
  <c r="H60" i="30"/>
  <c r="C60" i="29" s="1"/>
  <c r="J60" i="29" s="1"/>
  <c r="G31" i="26"/>
  <c r="C31" i="27" s="1"/>
  <c r="J31" i="27" s="1"/>
  <c r="I31" i="26"/>
  <c r="E31" i="27" s="1"/>
  <c r="K31" i="27" s="1"/>
  <c r="K31" i="26"/>
  <c r="G31" i="27" s="1"/>
  <c r="L31" i="27" s="1"/>
  <c r="I15" i="26"/>
  <c r="E15" i="27" s="1"/>
  <c r="K15" i="27" s="1"/>
  <c r="K15" i="26"/>
  <c r="G15" i="27" s="1"/>
  <c r="L15" i="27" s="1"/>
  <c r="G15" i="26"/>
  <c r="C15" i="27" s="1"/>
  <c r="J15" i="27" s="1"/>
  <c r="J42" i="30"/>
  <c r="E42" i="29" s="1"/>
  <c r="K42" i="29" s="1"/>
  <c r="H42" i="30"/>
  <c r="C42" i="29" s="1"/>
  <c r="J42" i="29" s="1"/>
  <c r="L42" i="30"/>
  <c r="G42" i="29" s="1"/>
  <c r="L42" i="29" s="1"/>
  <c r="L23" i="30"/>
  <c r="G23" i="29" s="1"/>
  <c r="L23" i="29" s="1"/>
  <c r="H23" i="30"/>
  <c r="C23" i="29" s="1"/>
  <c r="J23" i="29" s="1"/>
  <c r="J23" i="30"/>
  <c r="E23" i="29" s="1"/>
  <c r="K23" i="29" s="1"/>
  <c r="I50" i="26"/>
  <c r="E50" i="27" s="1"/>
  <c r="K50" i="27" s="1"/>
  <c r="K50" i="26"/>
  <c r="G50" i="27" s="1"/>
  <c r="L50" i="27" s="1"/>
  <c r="G50" i="26"/>
  <c r="C50" i="27" s="1"/>
  <c r="J50" i="27" s="1"/>
  <c r="G25" i="26"/>
  <c r="C25" i="27" s="1"/>
  <c r="J25" i="27" s="1"/>
  <c r="I25" i="26"/>
  <c r="E25" i="27" s="1"/>
  <c r="K25" i="27" s="1"/>
  <c r="K25" i="26"/>
  <c r="G25" i="27" s="1"/>
  <c r="L25" i="27" s="1"/>
  <c r="I73" i="26"/>
  <c r="E73" i="27" s="1"/>
  <c r="K73" i="27" s="1"/>
  <c r="G73" i="26"/>
  <c r="C73" i="27" s="1"/>
  <c r="J73" i="27" s="1"/>
  <c r="K73" i="26"/>
  <c r="G73" i="27" s="1"/>
  <c r="L73" i="27" s="1"/>
  <c r="K62" i="26"/>
  <c r="G62" i="27" s="1"/>
  <c r="L62" i="27" s="1"/>
  <c r="G62" i="26"/>
  <c r="C62" i="27" s="1"/>
  <c r="J62" i="27" s="1"/>
  <c r="I62" i="26"/>
  <c r="E62" i="27" s="1"/>
  <c r="K62" i="27" s="1"/>
  <c r="I53" i="26"/>
  <c r="E53" i="27" s="1"/>
  <c r="K53" i="27" s="1"/>
  <c r="G53" i="26"/>
  <c r="C53" i="27" s="1"/>
  <c r="J53" i="27" s="1"/>
  <c r="K53" i="26"/>
  <c r="G53" i="27" s="1"/>
  <c r="L53" i="27" s="1"/>
  <c r="I43" i="26"/>
  <c r="E43" i="27" s="1"/>
  <c r="K43" i="27" s="1"/>
  <c r="G43" i="26"/>
  <c r="C43" i="27" s="1"/>
  <c r="J43" i="27" s="1"/>
  <c r="K43" i="26"/>
  <c r="G43" i="27" s="1"/>
  <c r="L43" i="27" s="1"/>
  <c r="K37" i="26"/>
  <c r="G37" i="27" s="1"/>
  <c r="L37" i="27" s="1"/>
  <c r="G37" i="26"/>
  <c r="C37" i="27" s="1"/>
  <c r="J37" i="27" s="1"/>
  <c r="I37" i="26"/>
  <c r="E37" i="27" s="1"/>
  <c r="K37" i="27" s="1"/>
  <c r="K39" i="26"/>
  <c r="G39" i="27" s="1"/>
  <c r="L39" i="27" s="1"/>
  <c r="I39" i="26"/>
  <c r="E39" i="27" s="1"/>
  <c r="K39" i="27" s="1"/>
  <c r="G39" i="26"/>
  <c r="C39" i="27" s="1"/>
  <c r="J39" i="27" s="1"/>
  <c r="G41" i="26"/>
  <c r="C41" i="27" s="1"/>
  <c r="J41" i="27" s="1"/>
  <c r="I41" i="26"/>
  <c r="E41" i="27" s="1"/>
  <c r="K41" i="27" s="1"/>
  <c r="K41" i="26"/>
  <c r="G41" i="27" s="1"/>
  <c r="L41" i="27" s="1"/>
  <c r="G46" i="26"/>
  <c r="C46" i="27" s="1"/>
  <c r="J46" i="27" s="1"/>
  <c r="I46" i="26"/>
  <c r="E46" i="27" s="1"/>
  <c r="K46" i="27" s="1"/>
  <c r="K46" i="26"/>
  <c r="G46" i="27" s="1"/>
  <c r="L46" i="27" s="1"/>
  <c r="L26" i="30"/>
  <c r="G26" i="29" s="1"/>
  <c r="L26" i="29" s="1"/>
  <c r="H26" i="30"/>
  <c r="C26" i="29" s="1"/>
  <c r="J26" i="29" s="1"/>
  <c r="J26" i="30"/>
  <c r="E26" i="29" s="1"/>
  <c r="K26" i="29" s="1"/>
  <c r="H38" i="30"/>
  <c r="C38" i="29" s="1"/>
  <c r="J38" i="29" s="1"/>
  <c r="L38" i="30"/>
  <c r="G38" i="29" s="1"/>
  <c r="L38" i="29" s="1"/>
  <c r="J38" i="30"/>
  <c r="E38" i="29" s="1"/>
  <c r="K38" i="29" s="1"/>
  <c r="H53" i="30"/>
  <c r="C53" i="29" s="1"/>
  <c r="J53" i="29" s="1"/>
  <c r="J53" i="30"/>
  <c r="E53" i="29" s="1"/>
  <c r="K53" i="29" s="1"/>
  <c r="L53" i="30"/>
  <c r="G53" i="29" s="1"/>
  <c r="L53" i="29" s="1"/>
  <c r="L10" i="30"/>
  <c r="G10" i="29" s="1"/>
  <c r="L10" i="29" s="1"/>
  <c r="H10" i="30"/>
  <c r="C10" i="29" s="1"/>
  <c r="J10" i="29" s="1"/>
  <c r="J10" i="30"/>
  <c r="E10" i="29" s="1"/>
  <c r="K10" i="29" s="1"/>
  <c r="H41" i="30"/>
  <c r="C41" i="29" s="1"/>
  <c r="J41" i="29" s="1"/>
  <c r="J41" i="30"/>
  <c r="E41" i="29" s="1"/>
  <c r="K41" i="29" s="1"/>
  <c r="L41" i="30"/>
  <c r="G41" i="29" s="1"/>
  <c r="L41" i="29" s="1"/>
  <c r="L64" i="30"/>
  <c r="G64" i="29" s="1"/>
  <c r="L64" i="29" s="1"/>
  <c r="J64" i="30"/>
  <c r="E64" i="29" s="1"/>
  <c r="K64" i="29" s="1"/>
  <c r="H64" i="30"/>
  <c r="C64" i="29" s="1"/>
  <c r="J64" i="29" s="1"/>
  <c r="J61" i="30"/>
  <c r="E61" i="29" s="1"/>
  <c r="K61" i="29" s="1"/>
  <c r="L61" i="30"/>
  <c r="G61" i="29" s="1"/>
  <c r="L61" i="29" s="1"/>
  <c r="H61" i="30"/>
  <c r="C61" i="29" s="1"/>
  <c r="J61" i="29" s="1"/>
  <c r="I38" i="26"/>
  <c r="E38" i="27" s="1"/>
  <c r="K38" i="27" s="1"/>
  <c r="K38" i="26"/>
  <c r="G38" i="27" s="1"/>
  <c r="L38" i="27" s="1"/>
  <c r="G38" i="26"/>
  <c r="C38" i="27" s="1"/>
  <c r="J38" i="27" s="1"/>
  <c r="H56" i="30"/>
  <c r="C56" i="29" s="1"/>
  <c r="J56" i="29" s="1"/>
  <c r="J56" i="30"/>
  <c r="E56" i="29" s="1"/>
  <c r="K56" i="29" s="1"/>
  <c r="L56" i="30"/>
  <c r="G56" i="29" s="1"/>
  <c r="L56" i="29" s="1"/>
  <c r="H65" i="30"/>
  <c r="C65" i="29" s="1"/>
  <c r="J65" i="29" s="1"/>
  <c r="L65" i="30"/>
  <c r="G65" i="29" s="1"/>
  <c r="L65" i="29" s="1"/>
  <c r="J65" i="30"/>
  <c r="E65" i="29" s="1"/>
  <c r="K65" i="29" s="1"/>
  <c r="H40" i="30"/>
  <c r="C40" i="29" s="1"/>
  <c r="J40" i="29" s="1"/>
  <c r="L40" i="30"/>
  <c r="G40" i="29" s="1"/>
  <c r="L40" i="29" s="1"/>
  <c r="J40" i="30"/>
  <c r="E40" i="29" s="1"/>
  <c r="K40" i="29" s="1"/>
  <c r="J28" i="30"/>
  <c r="E28" i="29" s="1"/>
  <c r="K28" i="29" s="1"/>
  <c r="L28" i="30"/>
  <c r="G28" i="29" s="1"/>
  <c r="L28" i="29" s="1"/>
  <c r="H28" i="30"/>
  <c r="C28" i="29" s="1"/>
  <c r="J28" i="29" s="1"/>
  <c r="J47" i="30"/>
  <c r="E47" i="29" s="1"/>
  <c r="K47" i="29" s="1"/>
  <c r="H47" i="30"/>
  <c r="C47" i="29" s="1"/>
  <c r="J47" i="29" s="1"/>
  <c r="L47" i="30"/>
  <c r="G47" i="29" s="1"/>
  <c r="L47" i="29" s="1"/>
  <c r="H18" i="30"/>
  <c r="C18" i="29" s="1"/>
  <c r="J18" i="29" s="1"/>
  <c r="J18" i="30"/>
  <c r="E18" i="29" s="1"/>
  <c r="K18" i="29" s="1"/>
  <c r="L18" i="30"/>
  <c r="G18" i="29" s="1"/>
  <c r="L18" i="29" s="1"/>
  <c r="K16" i="26"/>
  <c r="G16" i="27" s="1"/>
  <c r="L16" i="27" s="1"/>
  <c r="G16" i="26"/>
  <c r="C16" i="27" s="1"/>
  <c r="J16" i="27" s="1"/>
  <c r="I16" i="26"/>
  <c r="E16" i="27" s="1"/>
  <c r="K16" i="27" s="1"/>
  <c r="I67" i="26"/>
  <c r="E67" i="27" s="1"/>
  <c r="K67" i="27" s="1"/>
  <c r="G67" i="26"/>
  <c r="C67" i="27" s="1"/>
  <c r="J67" i="27" s="1"/>
  <c r="K67" i="26"/>
  <c r="G67" i="27" s="1"/>
  <c r="L67" i="27" s="1"/>
  <c r="K27" i="26"/>
  <c r="G27" i="27" s="1"/>
  <c r="L27" i="27" s="1"/>
  <c r="I27" i="26"/>
  <c r="E27" i="27" s="1"/>
  <c r="K27" i="27" s="1"/>
  <c r="G27" i="26"/>
  <c r="C27" i="27" s="1"/>
  <c r="J27" i="27" s="1"/>
  <c r="I47" i="26"/>
  <c r="E47" i="27" s="1"/>
  <c r="K47" i="27" s="1"/>
  <c r="G47" i="26"/>
  <c r="C47" i="27" s="1"/>
  <c r="J47" i="27" s="1"/>
  <c r="K47" i="26"/>
  <c r="G47" i="27" s="1"/>
  <c r="L47" i="27" s="1"/>
  <c r="G9" i="26"/>
  <c r="C9" i="27" s="1"/>
  <c r="J9" i="27" s="1"/>
  <c r="K9" i="26"/>
  <c r="G9" i="27" s="1"/>
  <c r="L9" i="27" s="1"/>
  <c r="I9" i="26"/>
  <c r="E9" i="27" s="1"/>
  <c r="K9" i="27" s="1"/>
  <c r="H33" i="30"/>
  <c r="C33" i="29" s="1"/>
  <c r="J33" i="29" s="1"/>
  <c r="J33" i="30"/>
  <c r="E33" i="29" s="1"/>
  <c r="K33" i="29" s="1"/>
  <c r="L33" i="30"/>
  <c r="G33" i="29" s="1"/>
  <c r="L33" i="29" s="1"/>
  <c r="H32" i="30"/>
  <c r="C32" i="29" s="1"/>
  <c r="J32" i="29" s="1"/>
  <c r="L32" i="30"/>
  <c r="G32" i="29" s="1"/>
  <c r="L32" i="29" s="1"/>
  <c r="J32" i="30"/>
  <c r="E32" i="29" s="1"/>
  <c r="K32" i="29" s="1"/>
  <c r="J17" i="30"/>
  <c r="E17" i="29" s="1"/>
  <c r="K17" i="29" s="1"/>
  <c r="L17" i="30"/>
  <c r="G17" i="29" s="1"/>
  <c r="L17" i="29" s="1"/>
  <c r="H17" i="30"/>
  <c r="C17" i="29" s="1"/>
  <c r="J17" i="29" s="1"/>
  <c r="H14" i="30"/>
  <c r="C14" i="29" s="1"/>
  <c r="J14" i="29" s="1"/>
  <c r="L14" i="30"/>
  <c r="G14" i="29" s="1"/>
  <c r="L14" i="29" s="1"/>
  <c r="J14" i="30"/>
  <c r="E14" i="29" s="1"/>
  <c r="K14" i="29" s="1"/>
  <c r="H72" i="30"/>
  <c r="C72" i="29" s="1"/>
  <c r="J72" i="29" s="1"/>
  <c r="L72" i="30"/>
  <c r="G72" i="29" s="1"/>
  <c r="L72" i="29" s="1"/>
  <c r="J72" i="30"/>
  <c r="E72" i="29" s="1"/>
  <c r="K72" i="29" s="1"/>
  <c r="J37" i="30"/>
  <c r="E37" i="29" s="1"/>
  <c r="K37" i="29" s="1"/>
  <c r="H37" i="30"/>
  <c r="C37" i="29" s="1"/>
  <c r="J37" i="29" s="1"/>
  <c r="L37" i="30"/>
  <c r="G37" i="29" s="1"/>
  <c r="L37" i="29" s="1"/>
  <c r="L63" i="30"/>
  <c r="G63" i="29" s="1"/>
  <c r="L63" i="29" s="1"/>
  <c r="H63" i="30"/>
  <c r="C63" i="29" s="1"/>
  <c r="J63" i="29" s="1"/>
  <c r="J63" i="30"/>
  <c r="E63" i="29" s="1"/>
  <c r="K63" i="29" s="1"/>
  <c r="G44" i="26"/>
  <c r="C44" i="27" s="1"/>
  <c r="J44" i="27" s="1"/>
  <c r="K44" i="26"/>
  <c r="G44" i="27" s="1"/>
  <c r="L44" i="27" s="1"/>
  <c r="I44" i="26"/>
  <c r="E44" i="27" s="1"/>
  <c r="K44" i="27" s="1"/>
  <c r="I72" i="26"/>
  <c r="E72" i="27" s="1"/>
  <c r="K72" i="27" s="1"/>
  <c r="G72" i="26"/>
  <c r="C72" i="27" s="1"/>
  <c r="J72" i="27" s="1"/>
  <c r="K72" i="26"/>
  <c r="G72" i="27" s="1"/>
  <c r="L72" i="27" s="1"/>
  <c r="K68" i="26"/>
  <c r="G68" i="27" s="1"/>
  <c r="L68" i="27" s="1"/>
  <c r="I68" i="26"/>
  <c r="E68" i="27" s="1"/>
  <c r="K68" i="27" s="1"/>
  <c r="G68" i="26"/>
  <c r="C68" i="27" s="1"/>
  <c r="J68" i="27" s="1"/>
  <c r="I30" i="26"/>
  <c r="E30" i="27" s="1"/>
  <c r="K30" i="27" s="1"/>
  <c r="K30" i="26"/>
  <c r="G30" i="27" s="1"/>
  <c r="L30" i="27" s="1"/>
  <c r="G30" i="26"/>
  <c r="C30" i="27" s="1"/>
  <c r="J30" i="27" s="1"/>
  <c r="J43" i="30"/>
  <c r="E43" i="29" s="1"/>
  <c r="K43" i="29" s="1"/>
  <c r="H43" i="30"/>
  <c r="C43" i="29" s="1"/>
  <c r="J43" i="29" s="1"/>
  <c r="L43" i="30"/>
  <c r="G43" i="29" s="1"/>
  <c r="L43" i="29" s="1"/>
  <c r="H50" i="30"/>
  <c r="C50" i="29" s="1"/>
  <c r="J50" i="29" s="1"/>
  <c r="J50" i="30"/>
  <c r="E50" i="29" s="1"/>
  <c r="K50" i="29" s="1"/>
  <c r="L50" i="30"/>
  <c r="G50" i="29" s="1"/>
  <c r="L50" i="29" s="1"/>
  <c r="I57" i="26"/>
  <c r="E57" i="27" s="1"/>
  <c r="K57" i="27" s="1"/>
  <c r="K57" i="26"/>
  <c r="G57" i="27" s="1"/>
  <c r="L57" i="27" s="1"/>
  <c r="G57" i="26"/>
  <c r="C57" i="27" s="1"/>
  <c r="J57" i="27" s="1"/>
  <c r="G29" i="26"/>
  <c r="C29" i="27" s="1"/>
  <c r="J29" i="27" s="1"/>
  <c r="K29" i="26"/>
  <c r="G29" i="27" s="1"/>
  <c r="L29" i="27" s="1"/>
  <c r="I29" i="26"/>
  <c r="E29" i="27" s="1"/>
  <c r="K29" i="27" s="1"/>
  <c r="K52" i="26"/>
  <c r="G52" i="27" s="1"/>
  <c r="L52" i="27" s="1"/>
  <c r="I52" i="26"/>
  <c r="E52" i="27" s="1"/>
  <c r="K52" i="27" s="1"/>
  <c r="G52" i="26"/>
  <c r="C52" i="27" s="1"/>
  <c r="J52" i="27" s="1"/>
  <c r="K22" i="26"/>
  <c r="G22" i="27" s="1"/>
  <c r="L22" i="27" s="1"/>
  <c r="I22" i="26"/>
  <c r="E22" i="27" s="1"/>
  <c r="K22" i="27" s="1"/>
  <c r="G22" i="26"/>
  <c r="C22" i="27" s="1"/>
  <c r="J22" i="27" s="1"/>
  <c r="G48" i="26"/>
  <c r="C48" i="27" s="1"/>
  <c r="J48" i="27" s="1"/>
  <c r="K48" i="26"/>
  <c r="G48" i="27" s="1"/>
  <c r="L48" i="27" s="1"/>
  <c r="I48" i="26"/>
  <c r="E48" i="27" s="1"/>
  <c r="K48" i="27" s="1"/>
  <c r="L27" i="30"/>
  <c r="G27" i="29" s="1"/>
  <c r="L27" i="29" s="1"/>
  <c r="H27" i="30"/>
  <c r="C27" i="29" s="1"/>
  <c r="J27" i="29" s="1"/>
  <c r="J27" i="30"/>
  <c r="E27" i="29" s="1"/>
  <c r="K27" i="29" s="1"/>
  <c r="J51" i="30"/>
  <c r="E51" i="29" s="1"/>
  <c r="K51" i="29" s="1"/>
  <c r="L51" i="30"/>
  <c r="G51" i="29" s="1"/>
  <c r="L51" i="29" s="1"/>
  <c r="H51" i="30"/>
  <c r="C51" i="29" s="1"/>
  <c r="J51" i="29" s="1"/>
  <c r="J11" i="30"/>
  <c r="E11" i="29" s="1"/>
  <c r="K11" i="29" s="1"/>
  <c r="L11" i="30"/>
  <c r="G11" i="29" s="1"/>
  <c r="L11" i="29" s="1"/>
  <c r="H11" i="30"/>
  <c r="C11" i="29" s="1"/>
  <c r="J11" i="29" s="1"/>
  <c r="L69" i="30"/>
  <c r="G69" i="29" s="1"/>
  <c r="L69" i="29" s="1"/>
  <c r="H69" i="30"/>
  <c r="C69" i="29" s="1"/>
  <c r="J69" i="29" s="1"/>
  <c r="J69" i="30"/>
  <c r="E69" i="29" s="1"/>
  <c r="K69" i="29" s="1"/>
  <c r="L57" i="30"/>
  <c r="G57" i="29" s="1"/>
  <c r="L57" i="29" s="1"/>
  <c r="J57" i="30"/>
  <c r="E57" i="29" s="1"/>
  <c r="K57" i="29" s="1"/>
  <c r="H57" i="30"/>
  <c r="C57" i="29" s="1"/>
  <c r="J57" i="29" s="1"/>
  <c r="K24" i="26"/>
  <c r="G24" i="27" s="1"/>
  <c r="L24" i="27" s="1"/>
  <c r="I24" i="26"/>
  <c r="E24" i="27" s="1"/>
  <c r="K24" i="27" s="1"/>
  <c r="G24" i="26"/>
  <c r="C24" i="27" s="1"/>
  <c r="J24" i="27" s="1"/>
  <c r="G65" i="26"/>
  <c r="C65" i="27" s="1"/>
  <c r="J65" i="27" s="1"/>
  <c r="I65" i="26"/>
  <c r="E65" i="27" s="1"/>
  <c r="K65" i="27" s="1"/>
  <c r="K65" i="26"/>
  <c r="G65" i="27" s="1"/>
  <c r="L65" i="27" s="1"/>
  <c r="K32" i="26"/>
  <c r="G32" i="27" s="1"/>
  <c r="L32" i="27" s="1"/>
  <c r="I32" i="26"/>
  <c r="E32" i="27" s="1"/>
  <c r="K32" i="27" s="1"/>
  <c r="G32" i="26"/>
  <c r="C32" i="27" s="1"/>
  <c r="J32" i="27" s="1"/>
  <c r="G49" i="26"/>
  <c r="C49" i="27" s="1"/>
  <c r="J49" i="27" s="1"/>
  <c r="K49" i="26"/>
  <c r="G49" i="27" s="1"/>
  <c r="L49" i="27" s="1"/>
  <c r="I49" i="26"/>
  <c r="E49" i="27" s="1"/>
  <c r="K49" i="27" s="1"/>
  <c r="K61" i="26"/>
  <c r="G61" i="27" s="1"/>
  <c r="L61" i="27" s="1"/>
  <c r="G61" i="26"/>
  <c r="C61" i="27" s="1"/>
  <c r="J61" i="27" s="1"/>
  <c r="I61" i="26"/>
  <c r="E61" i="27" s="1"/>
  <c r="K61" i="27" s="1"/>
  <c r="I18" i="26"/>
  <c r="E18" i="27" s="1"/>
  <c r="K18" i="27" s="1"/>
  <c r="K18" i="26"/>
  <c r="G18" i="27" s="1"/>
  <c r="L18" i="27" s="1"/>
  <c r="G18" i="26"/>
  <c r="C18" i="27" s="1"/>
  <c r="J18" i="27" s="1"/>
  <c r="K55" i="26"/>
  <c r="G55" i="27" s="1"/>
  <c r="L55" i="27" s="1"/>
  <c r="I55" i="26"/>
  <c r="E55" i="27" s="1"/>
  <c r="K55" i="27" s="1"/>
  <c r="G55" i="26"/>
  <c r="C55" i="27" s="1"/>
  <c r="J55" i="27" s="1"/>
  <c r="H21" i="30"/>
  <c r="C21" i="29" s="1"/>
  <c r="J21" i="29" s="1"/>
  <c r="J21" i="30"/>
  <c r="E21" i="29" s="1"/>
  <c r="K21" i="29" s="1"/>
  <c r="L21" i="30"/>
  <c r="G21" i="29" s="1"/>
  <c r="L21" i="29" s="1"/>
  <c r="L39" i="30"/>
  <c r="G39" i="29" s="1"/>
  <c r="L39" i="29" s="1"/>
  <c r="H39" i="30"/>
  <c r="C39" i="29" s="1"/>
  <c r="J39" i="29" s="1"/>
  <c r="J39" i="30"/>
  <c r="E39" i="29" s="1"/>
  <c r="K39" i="29" s="1"/>
  <c r="L70" i="30"/>
  <c r="G70" i="29" s="1"/>
  <c r="L70" i="29" s="1"/>
  <c r="H70" i="30"/>
  <c r="C70" i="29" s="1"/>
  <c r="J70" i="29" s="1"/>
  <c r="J70" i="30"/>
  <c r="E70" i="29" s="1"/>
  <c r="K70" i="29" s="1"/>
  <c r="H67" i="30"/>
  <c r="C67" i="29" s="1"/>
  <c r="J67" i="29" s="1"/>
  <c r="J67" i="30"/>
  <c r="E67" i="29" s="1"/>
  <c r="K67" i="29" s="1"/>
  <c r="L67" i="30"/>
  <c r="G67" i="29" s="1"/>
  <c r="L67" i="29" s="1"/>
  <c r="G35" i="26"/>
  <c r="C35" i="27" s="1"/>
  <c r="J35" i="27" s="1"/>
  <c r="I35" i="26"/>
  <c r="E35" i="27" s="1"/>
  <c r="K35" i="27" s="1"/>
  <c r="K35" i="26"/>
  <c r="G35" i="27" s="1"/>
  <c r="L35" i="27" s="1"/>
  <c r="I58" i="26"/>
  <c r="E58" i="27" s="1"/>
  <c r="K58" i="27" s="1"/>
  <c r="G58" i="26"/>
  <c r="C58" i="27" s="1"/>
  <c r="J58" i="27" s="1"/>
  <c r="K58" i="26"/>
  <c r="G58" i="27" s="1"/>
  <c r="L58" i="27" s="1"/>
  <c r="G63" i="26"/>
  <c r="C63" i="27" s="1"/>
  <c r="J63" i="27" s="1"/>
  <c r="I63" i="26"/>
  <c r="E63" i="27" s="1"/>
  <c r="K63" i="27" s="1"/>
  <c r="K63" i="26"/>
  <c r="G63" i="27" s="1"/>
  <c r="L63" i="27" s="1"/>
  <c r="I34" i="26"/>
  <c r="E34" i="27" s="1"/>
  <c r="K34" i="27" s="1"/>
  <c r="G34" i="26"/>
  <c r="C34" i="27" s="1"/>
  <c r="J34" i="27" s="1"/>
  <c r="K34" i="26"/>
  <c r="G34" i="27" s="1"/>
  <c r="L34" i="27" s="1"/>
  <c r="I12" i="26"/>
  <c r="E12" i="27" s="1"/>
  <c r="K12" i="27" s="1"/>
  <c r="G12" i="26"/>
  <c r="C12" i="27" s="1"/>
  <c r="J12" i="27" s="1"/>
  <c r="K12" i="26"/>
  <c r="G12" i="27" s="1"/>
  <c r="L12" i="27" s="1"/>
  <c r="K42" i="26"/>
  <c r="G42" i="27" s="1"/>
  <c r="L42" i="27" s="1"/>
  <c r="G42" i="26"/>
  <c r="C42" i="27" s="1"/>
  <c r="J42" i="27" s="1"/>
  <c r="I42" i="26"/>
  <c r="E42" i="27" s="1"/>
  <c r="K42" i="27" s="1"/>
  <c r="J13" i="30"/>
  <c r="E13" i="29" s="1"/>
  <c r="K13" i="29" s="1"/>
  <c r="L13" i="30"/>
  <c r="G13" i="29" s="1"/>
  <c r="L13" i="29" s="1"/>
  <c r="H13" i="30"/>
  <c r="C13" i="29" s="1"/>
  <c r="J13" i="29" s="1"/>
  <c r="E9" i="30"/>
  <c r="J74" i="31"/>
  <c r="E76" i="30" s="1"/>
  <c r="H36" i="30"/>
  <c r="C36" i="29" s="1"/>
  <c r="J36" i="29" s="1"/>
  <c r="J36" i="30"/>
  <c r="E36" i="29" s="1"/>
  <c r="K36" i="29" s="1"/>
  <c r="L36" i="30"/>
  <c r="G36" i="29" s="1"/>
  <c r="L36" i="29" s="1"/>
  <c r="J59" i="30"/>
  <c r="E59" i="29" s="1"/>
  <c r="K59" i="29" s="1"/>
  <c r="L59" i="30"/>
  <c r="G59" i="29" s="1"/>
  <c r="L59" i="29" s="1"/>
  <c r="H59" i="30"/>
  <c r="C59" i="29" s="1"/>
  <c r="J59" i="29" s="1"/>
  <c r="J45" i="30"/>
  <c r="E45" i="29" s="1"/>
  <c r="K45" i="29" s="1"/>
  <c r="H45" i="30"/>
  <c r="C45" i="29" s="1"/>
  <c r="J45" i="29" s="1"/>
  <c r="L45" i="30"/>
  <c r="G45" i="29" s="1"/>
  <c r="L45" i="29" s="1"/>
  <c r="K8" i="26" l="1"/>
  <c r="G8" i="26"/>
  <c r="I8" i="26"/>
  <c r="J9" i="30"/>
  <c r="H9" i="30"/>
  <c r="L9" i="30"/>
  <c r="G9" i="29" l="1"/>
  <c r="L76" i="30"/>
  <c r="H76" i="30"/>
  <c r="C9" i="29"/>
  <c r="I75" i="26"/>
  <c r="E8" i="27"/>
  <c r="G75" i="26"/>
  <c r="C8" i="27"/>
  <c r="E9" i="29"/>
  <c r="J76" i="30"/>
  <c r="G8" i="27"/>
  <c r="K75" i="26"/>
  <c r="C75" i="27" l="1"/>
  <c r="J8" i="27"/>
  <c r="J75" i="27" s="1"/>
  <c r="K8" i="27"/>
  <c r="K75" i="27" s="1"/>
  <c r="E75" i="27"/>
  <c r="G75" i="27"/>
  <c r="L8" i="27"/>
  <c r="L75" i="27" s="1"/>
  <c r="E76" i="29"/>
  <c r="K9" i="29"/>
  <c r="K76" i="29" s="1"/>
  <c r="J9" i="29"/>
  <c r="J76" i="29" s="1"/>
  <c r="C76" i="29"/>
  <c r="G76" i="29"/>
  <c r="L9" i="29"/>
  <c r="L76" i="2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<sst xmlns="http://schemas.openxmlformats.org/spreadsheetml/2006/main" count="1853" uniqueCount="148">
  <si>
    <t>COUNTY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</si>
  <si>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</si>
  <si>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</si>
  <si>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</si>
  <si>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</si>
  <si>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</si>
  <si>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</si>
  <si>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</si>
  <si>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</si>
  <si>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</si>
  <si>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</si>
  <si>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</si>
  <si>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</si>
  <si>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</si>
  <si>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</si>
  <si>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</si>
  <si>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</si>
  <si>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</si>
  <si>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</si>
  <si>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</si>
  <si>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</si>
  <si>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</si>
  <si>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</si>
  <si>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</si>
  <si>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</si>
  <si>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</si>
  <si>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</si>
  <si>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</si>
  <si>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</si>
  <si>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</si>
  <si>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</si>
  <si>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</si>
  <si>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</si>
  <si>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</si>
  <si>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</si>
  <si>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</si>
  <si>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</si>
  <si>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</si>
  <si>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</si>
  <si>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</si>
  <si>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</si>
  <si>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</si>
  <si>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</si>
  <si>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</si>
  <si>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</si>
  <si>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</si>
  <si>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</si>
  <si>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</si>
  <si>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</si>
  <si>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</si>
  <si>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</si>
  <si>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</si>
  <si>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</si>
  <si>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</si>
  <si>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</si>
  <si>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</si>
  <si>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</si>
  <si>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</si>
  <si>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</si>
  <si>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</si>
  <si>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</si>
  <si>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</si>
  <si>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</si>
  <si>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</si>
  <si>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</si>
  <si>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</si>
  <si>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</si>
  <si>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</si>
  <si>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TOTAL</t>
  </si>
  <si>
    <t>No Disability</t>
  </si>
  <si>
    <t>Below Poverty</t>
  </si>
  <si>
    <t>At/Above Poverty</t>
  </si>
  <si>
    <t>Under 18 Years</t>
  </si>
  <si>
    <t>65 Years and Over</t>
  </si>
  <si>
    <t>18 to 64 Years</t>
  </si>
  <si>
    <t>WEIGHT</t>
  </si>
  <si>
    <t>With a Disability</t>
  </si>
  <si>
    <t>Rural</t>
  </si>
  <si>
    <t>Small Urban</t>
  </si>
  <si>
    <t>Small Urbanized</t>
  </si>
  <si>
    <t>Large Urbanized</t>
  </si>
  <si>
    <t>FHWA</t>
  </si>
  <si>
    <t>DVMT</t>
  </si>
  <si>
    <t>CLM</t>
  </si>
  <si>
    <t>COUNTY TOTAL</t>
  </si>
  <si>
    <t>Desoto</t>
  </si>
  <si>
    <t>ALL COUNTIES</t>
  </si>
  <si>
    <t>ACS 5-YEAR - AGE BY DISABILITY STATUS BY POVERTY STATUS (C18130)</t>
  </si>
  <si>
    <t>Ambulatory</t>
  </si>
  <si>
    <t>Wheelchair</t>
  </si>
  <si>
    <t>Stretcher</t>
  </si>
  <si>
    <t>Group</t>
  </si>
  <si>
    <t>Group Group</t>
  </si>
  <si>
    <t>Trips</t>
  </si>
  <si>
    <t>Miles</t>
  </si>
  <si>
    <t>Monthly</t>
  </si>
  <si>
    <t>10-Day</t>
  </si>
  <si>
    <t>Weekly</t>
  </si>
  <si>
    <t>Daily</t>
  </si>
  <si>
    <t>One-Trip</t>
  </si>
  <si>
    <t>Bus Passes</t>
  </si>
  <si>
    <t>2018-2019</t>
  </si>
  <si>
    <t>BUS PASSES</t>
  </si>
  <si>
    <t>MILES</t>
  </si>
  <si>
    <t>TRIP &amp; EQUIPMENT GRANT INVOICE DATA</t>
  </si>
  <si>
    <t>WEIGHTED INVOICE TOTAL</t>
  </si>
  <si>
    <t>WEIGHTED PUBLIC ROADS</t>
  </si>
  <si>
    <t>TD Population</t>
  </si>
  <si>
    <t>WEIGHTED POPULATION</t>
  </si>
  <si>
    <t>Single Trip</t>
  </si>
  <si>
    <t>CENTERLINE MILES (CLM)</t>
  </si>
  <si>
    <t>TOTAL CLM</t>
  </si>
  <si>
    <t>INHERENT DEMAND</t>
  </si>
  <si>
    <t>PERFORMANCE</t>
  </si>
  <si>
    <t>Centerline Miles</t>
  </si>
  <si>
    <t>Invoiced Trips</t>
  </si>
  <si>
    <t>MODEL 1</t>
  </si>
  <si>
    <t>MODEL 2</t>
  </si>
  <si>
    <t>MODEL 3</t>
  </si>
  <si>
    <t>TOTAL FUNDING AVAILABLE</t>
  </si>
  <si>
    <t>2018-2019
ALLOCATION</t>
  </si>
  <si>
    <t>MODEL 1 FACTORS</t>
  </si>
  <si>
    <t>MODEL 2 FACTORS</t>
  </si>
  <si>
    <t>MODEL 3 FACTORS</t>
  </si>
  <si>
    <t>BASE FUNDING</t>
  </si>
  <si>
    <t>2019-2020 Allocation</t>
  </si>
  <si>
    <t>19-20 Allocation</t>
  </si>
  <si>
    <t>2019-2020
ALLOCATION
pre-"Hold Harmless"</t>
  </si>
  <si>
    <r>
      <t xml:space="preserve">TABLE 4A: </t>
    </r>
    <r>
      <rPr>
        <sz val="16"/>
        <color theme="0"/>
        <rFont val="Calibri"/>
        <family val="2"/>
        <scheme val="minor"/>
      </rPr>
      <t>MODELS FOR CONSIDERATION - POPULATION (WEIGHTING)</t>
    </r>
  </si>
  <si>
    <r>
      <t xml:space="preserve">TABLE 4B: </t>
    </r>
    <r>
      <rPr>
        <sz val="16"/>
        <color theme="0"/>
        <rFont val="Calibri"/>
        <family val="2"/>
        <scheme val="minor"/>
      </rPr>
      <t>MODELS FOR CONSIDERATION - PUBLIC ROADS (WEIGHTING)</t>
    </r>
  </si>
  <si>
    <r>
      <t xml:space="preserve">TABLE 4C: </t>
    </r>
    <r>
      <rPr>
        <sz val="16"/>
        <color theme="0"/>
        <rFont val="Calibri"/>
        <family val="2"/>
        <scheme val="minor"/>
      </rPr>
      <t>MODELS FOR CONSIDERATION - TRIP AND EQUIPMENT GRANT INVOICES (WEIGHTING)</t>
    </r>
  </si>
  <si>
    <r>
      <t xml:space="preserve">TABLE 5A: </t>
    </r>
    <r>
      <rPr>
        <sz val="16"/>
        <color theme="0"/>
        <rFont val="Calibri"/>
        <family val="2"/>
        <scheme val="minor"/>
      </rPr>
      <t>MODELS FOR CONSIDERATION - WEIGHTED TOTALS AND WEIGHTED STATEWIDE SHARES</t>
    </r>
  </si>
  <si>
    <r>
      <t xml:space="preserve">TABLE 5B: </t>
    </r>
    <r>
      <rPr>
        <sz val="16"/>
        <color theme="0"/>
        <rFont val="Calibri"/>
        <family val="2"/>
        <scheme val="minor"/>
      </rPr>
      <t>MODELS FOR CONSIDERATION - TRIP AND EQUIPMENT GRANT FINAL ALLOCATION FACTORS</t>
    </r>
  </si>
  <si>
    <t>WEIGHTED TOTALS BY VARIABLE</t>
  </si>
  <si>
    <t>WEIGHTED STATEWIDE SHARES BY VARIABLE</t>
  </si>
  <si>
    <r>
      <t xml:space="preserve">TABLE 5C: </t>
    </r>
    <r>
      <rPr>
        <sz val="16"/>
        <color theme="0"/>
        <rFont val="Calibri"/>
        <family val="2"/>
        <scheme val="minor"/>
      </rPr>
      <t>MODELS FOR CONSIDERATION - TRIP AND EQUIPMENT GRANT FINAL ALLOCATIONS (FUNDING FORMULA ONLY)</t>
    </r>
  </si>
  <si>
    <r>
      <t xml:space="preserve">TABLE 6A: </t>
    </r>
    <r>
      <rPr>
        <sz val="16"/>
        <color theme="0"/>
        <rFont val="Calibri"/>
        <family val="2"/>
        <scheme val="minor"/>
      </rPr>
      <t>MODELS FOR CONSIDERATION - WEIGHTED TOTALS AND WEIGHTED STATEWIDE SHARES WITH BASE</t>
    </r>
  </si>
  <si>
    <r>
      <t xml:space="preserve">TABLE 6B: </t>
    </r>
    <r>
      <rPr>
        <sz val="16"/>
        <color theme="0"/>
        <rFont val="Calibri"/>
        <family val="2"/>
        <scheme val="minor"/>
      </rPr>
      <t>MODELS FOR CONSIDERATION - TRIP AND EQUIPMENT GRANT FINAL ALLOCATION FACTORS WITH BASE</t>
    </r>
  </si>
  <si>
    <r>
      <t xml:space="preserve">TABLE 6C: </t>
    </r>
    <r>
      <rPr>
        <sz val="16"/>
        <color theme="0"/>
        <rFont val="Calibri"/>
        <family val="2"/>
        <scheme val="minor"/>
      </rPr>
      <t>MODELS FOR CONSIDERATION - TRIP AND EQUIPMENT GRANT FINAL ALLOCATIONS WITH BASE</t>
    </r>
  </si>
  <si>
    <t>Group Per Passenger</t>
  </si>
  <si>
    <t>Group Per Group</t>
  </si>
  <si>
    <t>ClayJTA</t>
  </si>
  <si>
    <t>ColHamSuw</t>
  </si>
  <si>
    <t>GladesHendry</t>
  </si>
  <si>
    <t>DesHardHighOkee</t>
  </si>
  <si>
    <t>HolmesWashington</t>
  </si>
  <si>
    <t>MartinMTM</t>
  </si>
  <si>
    <t>OrangeOsceolaSeminole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</si>
</sst>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#,##0.000"/>
    <numFmt numFmtId="166" formatCode="_(* #,##0.000_);_(* \(#,##0.000\);_(* &quot;-&quot;??_);_(@_)"/>
    <numFmt numFmtId="167" formatCode="#,##0.000_);\(#,##0.000\)"/>
    <numFmt numFmtId="168" formatCode="0.0%"/>
    <numFmt numFmtId="169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u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3" tint="-0.499984740745262"/>
      </left>
      <right/>
      <top style="medium">
        <color theme="3" tint="-0.499984740745262"/>
      </top>
      <bottom style="medium">
        <color theme="3" tint="-0.499984740745262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theme="3" tint="-0.499984740745262"/>
      </bottom>
      <diagonal/>
    </border>
    <border>
      <left/>
      <right style="medium">
        <color theme="3" tint="-0.499984740745262"/>
      </right>
      <top style="medium">
        <color theme="3" tint="-0.499984740745262"/>
      </top>
      <bottom style="medium">
        <color theme="3" tint="-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theme="0"/>
      </bottom>
      <diagonal/>
    </border>
    <border>
      <left style="medium">
        <color theme="3" tint="-0.499984740745262"/>
      </left>
      <right/>
      <top/>
      <bottom style="double">
        <color theme="0"/>
      </bottom>
      <diagonal/>
    </border>
    <border>
      <left/>
      <right style="medium">
        <color theme="3" tint="-0.499984740745262"/>
      </right>
      <top/>
      <bottom style="double">
        <color theme="0"/>
      </bottom>
      <diagonal/>
    </border>
    <border>
      <left style="medium">
        <color theme="3" tint="-0.499984740745262"/>
      </left>
      <right/>
      <top style="medium">
        <color theme="3" tint="-0.499984740745262"/>
      </top>
      <bottom/>
      <diagonal/>
    </border>
    <border>
      <left/>
      <right style="medium">
        <color theme="3" tint="-0.499984740745262"/>
      </right>
      <top style="medium">
        <color theme="3" tint="-0.499984740745262"/>
      </top>
      <bottom/>
      <diagonal/>
    </border>
    <border>
      <left style="medium">
        <color theme="3" tint="-0.499984740745262"/>
      </left>
      <right/>
      <top/>
      <bottom/>
      <diagonal/>
    </border>
    <border>
      <left/>
      <right style="medium">
        <color theme="3" tint="-0.499984740745262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theme="3" tint="-0.499984740745262"/>
      </top>
      <bottom style="medium">
        <color theme="3" tint="-0.499984740745262"/>
      </bottom>
      <diagonal/>
    </border>
    <border>
      <left/>
      <right style="medium">
        <color indexed="64"/>
      </right>
      <top style="medium">
        <color theme="3" tint="-0.499984740745262"/>
      </top>
      <bottom style="medium">
        <color theme="3" tint="-0.499984740745262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theme="3" tint="-0.499984740745262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double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theme="3" tint="-0.49998474074526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theme="3" tint="-0.499984740745262"/>
      </bottom>
      <diagonal/>
    </border>
    <border>
      <left/>
      <right/>
      <top style="double">
        <color theme="0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3" tint="-0.499984740745262"/>
      </left>
      <right/>
      <top style="thin">
        <color theme="3" tint="-0.499984740745262"/>
      </top>
      <bottom style="medium">
        <color theme="3" tint="-0.499984740745262"/>
      </bottom>
      <diagonal/>
    </border>
    <border>
      <left style="medium">
        <color theme="3" tint="-0.499984740745262"/>
      </left>
      <right style="thin">
        <color theme="3" tint="-0.499984740745262"/>
      </right>
      <top style="thin">
        <color theme="3" tint="-0.499984740745262"/>
      </top>
      <bottom style="medium">
        <color theme="3" tint="-0.499984740745262"/>
      </bottom>
      <diagonal/>
    </border>
    <border>
      <left style="thin">
        <color theme="3" tint="-0.499984740745262"/>
      </left>
      <right style="medium">
        <color theme="3" tint="-0.499984740745262"/>
      </right>
      <top style="thin">
        <color theme="3" tint="-0.499984740745262"/>
      </top>
      <bottom style="medium">
        <color theme="3" tint="-0.499984740745262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indexed="64"/>
      </left>
      <right/>
      <top/>
      <bottom style="double">
        <color theme="0"/>
      </bottom>
      <diagonal/>
    </border>
    <border>
      <left style="medium">
        <color indexed="64"/>
      </left>
      <right/>
      <top style="double">
        <color theme="0"/>
      </top>
      <bottom/>
      <diagonal/>
    </border>
    <border>
      <left style="medium">
        <color indexed="64"/>
      </left>
      <right/>
      <top style="thin">
        <color theme="3" tint="-0.499984740745262"/>
      </top>
      <bottom style="medium">
        <color theme="3" tint="-0.499984740745262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9">
    <xf numFmtId="0" fontId="0" fillId="0" borderId="0" xfId="0"/>
    <xf numFmtId="0" fontId="21" fillId="34" borderId="0" xfId="0" applyFont="1" applyFill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16" fillId="0" borderId="24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27" xfId="0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3" fontId="0" fillId="0" borderId="0" xfId="0" applyNumberFormat="1"/>
    <xf numFmtId="0" fontId="24" fillId="0" borderId="31" xfId="0" applyFont="1" applyBorder="1" applyAlignment="1">
      <alignment horizontal="left" indent="1"/>
    </xf>
    <xf numFmtId="0" fontId="0" fillId="0" borderId="31" xfId="0" applyBorder="1"/>
    <xf numFmtId="3" fontId="0" fillId="0" borderId="32" xfId="0" applyNumberFormat="1" applyBorder="1"/>
    <xf numFmtId="3" fontId="0" fillId="0" borderId="31" xfId="0" applyNumberFormat="1" applyBorder="1"/>
    <xf numFmtId="3" fontId="0" fillId="0" borderId="33" xfId="0" applyNumberFormat="1" applyBorder="1"/>
    <xf numFmtId="44" fontId="25" fillId="0" borderId="31" xfId="2" applyFont="1" applyBorder="1"/>
    <xf numFmtId="0" fontId="21" fillId="37" borderId="0" xfId="0" applyFont="1" applyFill="1"/>
    <xf numFmtId="0" fontId="26" fillId="37" borderId="0" xfId="0" applyFont="1" applyFill="1"/>
    <xf numFmtId="37" fontId="21" fillId="33" borderId="0" xfId="0" applyNumberFormat="1" applyFont="1" applyFill="1"/>
    <xf numFmtId="44" fontId="27" fillId="37" borderId="0" xfId="2" applyFont="1" applyFill="1"/>
    <xf numFmtId="0" fontId="16" fillId="0" borderId="34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35" xfId="0" applyFont="1" applyBorder="1" applyAlignment="1">
      <alignment horizontal="center"/>
    </xf>
    <xf numFmtId="3" fontId="0" fillId="0" borderId="36" xfId="0" applyNumberFormat="1" applyBorder="1"/>
    <xf numFmtId="3" fontId="0" fillId="0" borderId="37" xfId="0" applyNumberFormat="1" applyBorder="1"/>
    <xf numFmtId="37" fontId="25" fillId="0" borderId="31" xfId="2" applyNumberFormat="1" applyFont="1" applyBorder="1"/>
    <xf numFmtId="37" fontId="27" fillId="37" borderId="0" xfId="2" applyNumberFormat="1" applyFont="1" applyFill="1"/>
    <xf numFmtId="9" fontId="13" fillId="0" borderId="45" xfId="3" applyFont="1" applyFill="1" applyBorder="1" applyAlignment="1">
      <alignment horizontal="center"/>
    </xf>
    <xf numFmtId="0" fontId="21" fillId="0" borderId="0" xfId="0" applyFont="1" applyAlignment="1">
      <alignment horizontal="center" vertical="center"/>
    </xf>
    <xf numFmtId="0" fontId="16" fillId="0" borderId="46" xfId="0" applyFont="1" applyBorder="1" applyAlignment="1">
      <alignment horizontal="center"/>
    </xf>
    <xf numFmtId="0" fontId="16" fillId="0" borderId="47" xfId="0" applyFont="1" applyBorder="1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24" fillId="0" borderId="0" xfId="0" applyFont="1" applyAlignment="1">
      <alignment horizontal="left" indent="1"/>
    </xf>
    <xf numFmtId="165" fontId="0" fillId="0" borderId="48" xfId="0" applyNumberFormat="1" applyBorder="1"/>
    <xf numFmtId="165" fontId="0" fillId="0" borderId="0" xfId="0" applyNumberFormat="1"/>
    <xf numFmtId="165" fontId="0" fillId="0" borderId="36" xfId="0" applyNumberFormat="1" applyBorder="1"/>
    <xf numFmtId="165" fontId="0" fillId="0" borderId="32" xfId="0" applyNumberFormat="1" applyBorder="1"/>
    <xf numFmtId="165" fontId="0" fillId="0" borderId="31" xfId="0" applyNumberFormat="1" applyBorder="1"/>
    <xf numFmtId="165" fontId="21" fillId="33" borderId="0" xfId="0" applyNumberFormat="1" applyFont="1" applyFill="1"/>
    <xf numFmtId="0" fontId="28" fillId="0" borderId="0" xfId="0" applyFont="1"/>
    <xf numFmtId="166" fontId="25" fillId="0" borderId="0" xfId="1" applyNumberFormat="1" applyFont="1"/>
    <xf numFmtId="166" fontId="25" fillId="0" borderId="31" xfId="1" applyNumberFormat="1" applyFont="1" applyBorder="1"/>
    <xf numFmtId="166" fontId="27" fillId="37" borderId="0" xfId="1" applyNumberFormat="1" applyFont="1" applyFill="1"/>
    <xf numFmtId="37" fontId="0" fillId="0" borderId="0" xfId="0" applyNumberFormat="1"/>
    <xf numFmtId="0" fontId="23" fillId="36" borderId="50" xfId="0" applyFont="1" applyFill="1" applyBorder="1" applyAlignment="1">
      <alignment horizontal="center"/>
    </xf>
    <xf numFmtId="165" fontId="0" fillId="0" borderId="47" xfId="0" applyNumberFormat="1" applyBorder="1"/>
    <xf numFmtId="10" fontId="0" fillId="0" borderId="0" xfId="3" applyNumberFormat="1" applyFont="1" applyBorder="1"/>
    <xf numFmtId="10" fontId="0" fillId="0" borderId="47" xfId="3" applyNumberFormat="1" applyFont="1" applyBorder="1"/>
    <xf numFmtId="165" fontId="0" fillId="0" borderId="49" xfId="0" applyNumberFormat="1" applyBorder="1"/>
    <xf numFmtId="10" fontId="0" fillId="0" borderId="31" xfId="3" applyNumberFormat="1" applyFont="1" applyBorder="1"/>
    <xf numFmtId="10" fontId="0" fillId="0" borderId="49" xfId="3" applyNumberFormat="1" applyFont="1" applyBorder="1"/>
    <xf numFmtId="167" fontId="21" fillId="33" borderId="0" xfId="0" applyNumberFormat="1" applyFont="1" applyFill="1"/>
    <xf numFmtId="0" fontId="23" fillId="38" borderId="22" xfId="0" applyFont="1" applyFill="1" applyBorder="1" applyAlignment="1">
      <alignment horizontal="left"/>
    </xf>
    <xf numFmtId="168" fontId="23" fillId="38" borderId="51" xfId="0" applyNumberFormat="1" applyFont="1" applyFill="1" applyBorder="1" applyAlignment="1">
      <alignment horizontal="center"/>
    </xf>
    <xf numFmtId="0" fontId="23" fillId="36" borderId="52" xfId="0" applyFont="1" applyFill="1" applyBorder="1" applyAlignment="1">
      <alignment horizontal="left"/>
    </xf>
    <xf numFmtId="168" fontId="23" fillId="36" borderId="53" xfId="0" applyNumberFormat="1" applyFont="1" applyFill="1" applyBorder="1" applyAlignment="1">
      <alignment horizontal="center"/>
    </xf>
    <xf numFmtId="0" fontId="23" fillId="39" borderId="52" xfId="0" applyFont="1" applyFill="1" applyBorder="1" applyAlignment="1">
      <alignment horizontal="left"/>
    </xf>
    <xf numFmtId="168" fontId="23" fillId="39" borderId="53" xfId="0" applyNumberFormat="1" applyFont="1" applyFill="1" applyBorder="1" applyAlignment="1">
      <alignment horizontal="center"/>
    </xf>
    <xf numFmtId="0" fontId="23" fillId="38" borderId="54" xfId="0" applyFont="1" applyFill="1" applyBorder="1" applyAlignment="1">
      <alignment horizontal="left"/>
    </xf>
    <xf numFmtId="168" fontId="23" fillId="38" borderId="55" xfId="0" applyNumberFormat="1" applyFont="1" applyFill="1" applyBorder="1" applyAlignment="1">
      <alignment horizontal="center"/>
    </xf>
    <xf numFmtId="0" fontId="23" fillId="36" borderId="54" xfId="0" applyFont="1" applyFill="1" applyBorder="1" applyAlignment="1">
      <alignment horizontal="left"/>
    </xf>
    <xf numFmtId="168" fontId="23" fillId="36" borderId="55" xfId="0" applyNumberFormat="1" applyFont="1" applyFill="1" applyBorder="1" applyAlignment="1">
      <alignment horizontal="center"/>
    </xf>
    <xf numFmtId="0" fontId="23" fillId="39" borderId="54" xfId="0" applyFont="1" applyFill="1" applyBorder="1" applyAlignment="1">
      <alignment horizontal="left"/>
    </xf>
    <xf numFmtId="168" fontId="23" fillId="39" borderId="55" xfId="0" applyNumberFormat="1" applyFont="1" applyFill="1" applyBorder="1" applyAlignment="1">
      <alignment horizontal="center"/>
    </xf>
    <xf numFmtId="0" fontId="16" fillId="38" borderId="56" xfId="0" applyFont="1" applyFill="1" applyBorder="1" applyAlignment="1">
      <alignment horizontal="left"/>
    </xf>
    <xf numFmtId="168" fontId="16" fillId="38" borderId="57" xfId="0" applyNumberFormat="1" applyFont="1" applyFill="1" applyBorder="1" applyAlignment="1">
      <alignment horizontal="center"/>
    </xf>
    <xf numFmtId="0" fontId="16" fillId="36" borderId="56" xfId="0" applyFont="1" applyFill="1" applyBorder="1" applyAlignment="1">
      <alignment horizontal="left"/>
    </xf>
    <xf numFmtId="168" fontId="16" fillId="36" borderId="57" xfId="0" applyNumberFormat="1" applyFont="1" applyFill="1" applyBorder="1" applyAlignment="1">
      <alignment horizontal="center"/>
    </xf>
    <xf numFmtId="0" fontId="16" fillId="39" borderId="56" xfId="0" applyFont="1" applyFill="1" applyBorder="1" applyAlignment="1">
      <alignment horizontal="left"/>
    </xf>
    <xf numFmtId="168" fontId="16" fillId="39" borderId="57" xfId="0" applyNumberFormat="1" applyFont="1" applyFill="1" applyBorder="1" applyAlignment="1">
      <alignment horizontal="center"/>
    </xf>
    <xf numFmtId="10" fontId="0" fillId="0" borderId="0" xfId="3" applyNumberFormat="1" applyFont="1" applyBorder="1" applyAlignment="1">
      <alignment horizontal="center"/>
    </xf>
    <xf numFmtId="10" fontId="0" fillId="0" borderId="47" xfId="3" applyNumberFormat="1" applyFont="1" applyBorder="1" applyAlignment="1">
      <alignment horizontal="center"/>
    </xf>
    <xf numFmtId="10" fontId="0" fillId="0" borderId="31" xfId="3" applyNumberFormat="1" applyFont="1" applyBorder="1" applyAlignment="1">
      <alignment horizontal="center"/>
    </xf>
    <xf numFmtId="10" fontId="0" fillId="0" borderId="49" xfId="3" applyNumberFormat="1" applyFont="1" applyBorder="1" applyAlignment="1">
      <alignment horizontal="center"/>
    </xf>
    <xf numFmtId="44" fontId="16" fillId="0" borderId="0" xfId="0" applyNumberFormat="1" applyFont="1"/>
    <xf numFmtId="44" fontId="25" fillId="0" borderId="0" xfId="2" applyFont="1"/>
    <xf numFmtId="168" fontId="0" fillId="0" borderId="0" xfId="3" applyNumberFormat="1" applyFont="1"/>
    <xf numFmtId="44" fontId="21" fillId="34" borderId="0" xfId="0" applyNumberFormat="1" applyFont="1" applyFill="1"/>
    <xf numFmtId="169" fontId="0" fillId="0" borderId="47" xfId="0" applyNumberFormat="1" applyBorder="1"/>
    <xf numFmtId="169" fontId="0" fillId="0" borderId="49" xfId="0" applyNumberFormat="1" applyBorder="1"/>
    <xf numFmtId="169" fontId="21" fillId="33" borderId="0" xfId="0" applyNumberFormat="1" applyFont="1" applyFill="1"/>
    <xf numFmtId="0" fontId="23" fillId="36" borderId="64" xfId="0" applyFont="1" applyFill="1" applyBorder="1" applyAlignment="1">
      <alignment horizontal="center"/>
    </xf>
    <xf numFmtId="0" fontId="16" fillId="38" borderId="65" xfId="0" applyFont="1" applyFill="1" applyBorder="1" applyAlignment="1">
      <alignment horizontal="left"/>
    </xf>
    <xf numFmtId="168" fontId="16" fillId="38" borderId="66" xfId="0" applyNumberFormat="1" applyFont="1" applyFill="1" applyBorder="1" applyAlignment="1">
      <alignment horizontal="center"/>
    </xf>
    <xf numFmtId="0" fontId="16" fillId="36" borderId="65" xfId="0" applyFont="1" applyFill="1" applyBorder="1" applyAlignment="1">
      <alignment horizontal="left"/>
    </xf>
    <xf numFmtId="168" fontId="16" fillId="36" borderId="66" xfId="0" applyNumberFormat="1" applyFont="1" applyFill="1" applyBorder="1" applyAlignment="1">
      <alignment horizontal="center"/>
    </xf>
    <xf numFmtId="0" fontId="16" fillId="39" borderId="65" xfId="0" applyFont="1" applyFill="1" applyBorder="1" applyAlignment="1">
      <alignment horizontal="left"/>
    </xf>
    <xf numFmtId="168" fontId="16" fillId="39" borderId="66" xfId="0" applyNumberFormat="1" applyFont="1" applyFill="1" applyBorder="1" applyAlignment="1">
      <alignment horizontal="center"/>
    </xf>
    <xf numFmtId="168" fontId="16" fillId="38" borderId="67" xfId="0" applyNumberFormat="1" applyFont="1" applyFill="1" applyBorder="1" applyAlignment="1">
      <alignment horizontal="center"/>
    </xf>
    <xf numFmtId="0" fontId="16" fillId="36" borderId="68" xfId="0" applyFont="1" applyFill="1" applyBorder="1" applyAlignment="1">
      <alignment horizontal="left"/>
    </xf>
    <xf numFmtId="168" fontId="16" fillId="36" borderId="69" xfId="0" applyNumberFormat="1" applyFont="1" applyFill="1" applyBorder="1" applyAlignment="1">
      <alignment horizontal="center"/>
    </xf>
    <xf numFmtId="0" fontId="16" fillId="39" borderId="68" xfId="0" applyFont="1" applyFill="1" applyBorder="1" applyAlignment="1">
      <alignment horizontal="left"/>
    </xf>
    <xf numFmtId="168" fontId="16" fillId="39" borderId="69" xfId="0" applyNumberFormat="1" applyFont="1" applyFill="1" applyBorder="1" applyAlignment="1">
      <alignment horizontal="center"/>
    </xf>
    <xf numFmtId="10" fontId="23" fillId="36" borderId="53" xfId="0" applyNumberFormat="1" applyFont="1" applyFill="1" applyBorder="1" applyAlignment="1">
      <alignment horizontal="center"/>
    </xf>
    <xf numFmtId="10" fontId="23" fillId="36" borderId="55" xfId="0" applyNumberFormat="1" applyFont="1" applyFill="1" applyBorder="1" applyAlignment="1">
      <alignment horizontal="center"/>
    </xf>
    <xf numFmtId="10" fontId="23" fillId="39" borderId="53" xfId="0" applyNumberFormat="1" applyFont="1" applyFill="1" applyBorder="1" applyAlignment="1">
      <alignment horizontal="center"/>
    </xf>
    <xf numFmtId="10" fontId="23" fillId="39" borderId="55" xfId="0" applyNumberFormat="1" applyFont="1" applyFill="1" applyBorder="1" applyAlignment="1">
      <alignment horizontal="center"/>
    </xf>
    <xf numFmtId="0" fontId="23" fillId="36" borderId="17" xfId="0" applyFont="1" applyFill="1" applyBorder="1" applyAlignment="1">
      <alignment horizontal="center"/>
    </xf>
    <xf numFmtId="0" fontId="0" fillId="0" borderId="0" xfId="0"/>
    <xf numFmtId="0" fontId="16" fillId="0" borderId="0" xfId="0" applyFont="1" applyBorder="1" applyAlignment="1">
      <alignment horizontal="center"/>
    </xf>
    <xf numFmtId="165" fontId="0" fillId="0" borderId="0" xfId="0" applyNumberFormat="1" applyBorder="1"/>
    <xf numFmtId="10" fontId="0" fillId="0" borderId="48" xfId="3" applyNumberFormat="1" applyFont="1" applyBorder="1" applyAlignment="1">
      <alignment horizontal="center"/>
    </xf>
    <xf numFmtId="10" fontId="0" fillId="0" borderId="73" xfId="3" applyNumberFormat="1" applyFont="1" applyBorder="1" applyAlignment="1">
      <alignment horizontal="center"/>
    </xf>
    <xf numFmtId="10" fontId="21" fillId="33" borderId="48" xfId="3" applyNumberFormat="1" applyFont="1" applyFill="1" applyBorder="1" applyAlignment="1">
      <alignment horizontal="center"/>
    </xf>
    <xf numFmtId="10" fontId="21" fillId="33" borderId="0" xfId="3" applyNumberFormat="1" applyFont="1" applyFill="1" applyBorder="1" applyAlignment="1">
      <alignment horizontal="center"/>
    </xf>
    <xf numFmtId="10" fontId="0" fillId="0" borderId="48" xfId="3" applyNumberFormat="1" applyFont="1" applyBorder="1"/>
    <xf numFmtId="10" fontId="0" fillId="0" borderId="73" xfId="3" applyNumberFormat="1" applyFont="1" applyBorder="1"/>
    <xf numFmtId="10" fontId="21" fillId="33" borderId="48" xfId="3" applyNumberFormat="1" applyFont="1" applyFill="1" applyBorder="1"/>
    <xf numFmtId="10" fontId="21" fillId="33" borderId="0" xfId="3" applyNumberFormat="1" applyFont="1" applyFill="1" applyBorder="1"/>
    <xf numFmtId="0" fontId="16" fillId="38" borderId="75" xfId="0" applyFont="1" applyFill="1" applyBorder="1" applyAlignment="1">
      <alignment horizontal="left"/>
    </xf>
    <xf numFmtId="0" fontId="16" fillId="0" borderId="48" xfId="0" applyFont="1" applyBorder="1" applyAlignment="1">
      <alignment horizontal="center"/>
    </xf>
    <xf numFmtId="164" fontId="13" fillId="33" borderId="13" xfId="0" applyNumberFormat="1" applyFont="1" applyFill="1" applyBorder="1" applyAlignment="1" applyProtection="1">
      <alignment horizontal="center"/>
      <protection locked="0"/>
    </xf>
    <xf numFmtId="164" fontId="13" fillId="33" borderId="14" xfId="0" applyNumberFormat="1" applyFont="1" applyFill="1" applyBorder="1" applyAlignment="1" applyProtection="1">
      <alignment horizontal="center"/>
      <protection locked="0"/>
    </xf>
    <xf numFmtId="164" fontId="13" fillId="33" borderId="15" xfId="0" applyNumberFormat="1" applyFont="1" applyFill="1" applyBorder="1" applyAlignment="1" applyProtection="1">
      <alignment horizontal="center"/>
      <protection locked="0"/>
    </xf>
    <xf numFmtId="164" fontId="13" fillId="33" borderId="43" xfId="0" applyNumberFormat="1" applyFont="1" applyFill="1" applyBorder="1" applyAlignment="1" applyProtection="1">
      <alignment horizontal="center"/>
      <protection locked="0"/>
    </xf>
    <xf numFmtId="164" fontId="13" fillId="33" borderId="44" xfId="0" applyNumberFormat="1" applyFont="1" applyFill="1" applyBorder="1" applyAlignment="1" applyProtection="1">
      <alignment horizontal="center"/>
      <protection locked="0"/>
    </xf>
    <xf numFmtId="2" fontId="13" fillId="33" borderId="13" xfId="0" applyNumberFormat="1" applyFont="1" applyFill="1" applyBorder="1" applyAlignment="1" applyProtection="1">
      <alignment horizontal="center"/>
      <protection locked="0"/>
    </xf>
    <xf numFmtId="2" fontId="13" fillId="33" borderId="14" xfId="0" applyNumberFormat="1" applyFont="1" applyFill="1" applyBorder="1" applyAlignment="1" applyProtection="1">
      <alignment horizontal="center"/>
      <protection locked="0"/>
    </xf>
    <xf numFmtId="2" fontId="13" fillId="33" borderId="15" xfId="0" applyNumberFormat="1" applyFont="1" applyFill="1" applyBorder="1" applyAlignment="1" applyProtection="1">
      <alignment horizontal="center"/>
      <protection locked="0"/>
    </xf>
    <xf numFmtId="168" fontId="23" fillId="38" borderId="51" xfId="0" applyNumberFormat="1" applyFont="1" applyFill="1" applyBorder="1" applyAlignment="1" applyProtection="1">
      <alignment horizontal="center"/>
      <protection locked="0"/>
    </xf>
    <xf numFmtId="168" fontId="23" fillId="38" borderId="55" xfId="0" applyNumberFormat="1" applyFont="1" applyFill="1" applyBorder="1" applyAlignment="1" applyProtection="1">
      <alignment horizontal="center"/>
      <protection locked="0"/>
    </xf>
    <xf numFmtId="168" fontId="16" fillId="38" borderId="57" xfId="0" applyNumberFormat="1" applyFont="1" applyFill="1" applyBorder="1" applyAlignment="1" applyProtection="1">
      <alignment horizontal="center"/>
      <protection locked="0"/>
    </xf>
    <xf numFmtId="168" fontId="23" fillId="36" borderId="53" xfId="0" applyNumberFormat="1" applyFont="1" applyFill="1" applyBorder="1" applyAlignment="1" applyProtection="1">
      <alignment horizontal="center"/>
      <protection locked="0"/>
    </xf>
    <xf numFmtId="168" fontId="23" fillId="36" borderId="55" xfId="0" applyNumberFormat="1" applyFont="1" applyFill="1" applyBorder="1" applyAlignment="1" applyProtection="1">
      <alignment horizontal="center"/>
      <protection locked="0"/>
    </xf>
    <xf numFmtId="168" fontId="16" fillId="36" borderId="57" xfId="0" applyNumberFormat="1" applyFont="1" applyFill="1" applyBorder="1" applyAlignment="1" applyProtection="1">
      <alignment horizontal="center"/>
      <protection locked="0"/>
    </xf>
    <xf numFmtId="168" fontId="23" fillId="39" borderId="53" xfId="0" applyNumberFormat="1" applyFont="1" applyFill="1" applyBorder="1" applyAlignment="1" applyProtection="1">
      <alignment horizontal="center"/>
      <protection locked="0"/>
    </xf>
    <xf numFmtId="168" fontId="23" fillId="39" borderId="55" xfId="0" applyNumberFormat="1" applyFont="1" applyFill="1" applyBorder="1" applyAlignment="1" applyProtection="1">
      <alignment horizontal="center"/>
      <protection locked="0"/>
    </xf>
    <xf numFmtId="168" fontId="16" fillId="39" borderId="57" xfId="0" applyNumberFormat="1" applyFont="1" applyFill="1" applyBorder="1" applyAlignment="1" applyProtection="1">
      <alignment horizontal="center"/>
      <protection locked="0"/>
    </xf>
    <xf numFmtId="10" fontId="23" fillId="39" borderId="53" xfId="0" applyNumberFormat="1" applyFont="1" applyFill="1" applyBorder="1" applyAlignment="1" applyProtection="1">
      <alignment horizontal="center"/>
      <protection locked="0"/>
    </xf>
    <xf numFmtId="10" fontId="23" fillId="39" borderId="55" xfId="0" applyNumberFormat="1" applyFont="1" applyFill="1" applyBorder="1" applyAlignment="1" applyProtection="1">
      <alignment horizontal="center"/>
      <protection locked="0"/>
    </xf>
    <xf numFmtId="168" fontId="16" fillId="39" borderId="66" xfId="0" applyNumberFormat="1" applyFont="1" applyFill="1" applyBorder="1" applyAlignment="1" applyProtection="1">
      <alignment horizontal="center"/>
      <protection locked="0"/>
    </xf>
    <xf numFmtId="168" fontId="16" fillId="39" borderId="69" xfId="0" applyNumberFormat="1" applyFont="1" applyFill="1" applyBorder="1" applyAlignment="1" applyProtection="1">
      <alignment horizontal="center"/>
      <protection locked="0"/>
    </xf>
    <xf numFmtId="10" fontId="23" fillId="36" borderId="53" xfId="0" applyNumberFormat="1" applyFont="1" applyFill="1" applyBorder="1" applyAlignment="1" applyProtection="1">
      <alignment horizontal="center"/>
      <protection locked="0"/>
    </xf>
    <xf numFmtId="10" fontId="23" fillId="36" borderId="55" xfId="0" applyNumberFormat="1" applyFont="1" applyFill="1" applyBorder="1" applyAlignment="1" applyProtection="1">
      <alignment horizontal="center"/>
      <protection locked="0"/>
    </xf>
    <xf numFmtId="168" fontId="16" fillId="36" borderId="66" xfId="0" applyNumberFormat="1" applyFont="1" applyFill="1" applyBorder="1" applyAlignment="1" applyProtection="1">
      <alignment horizontal="center"/>
      <protection locked="0"/>
    </xf>
    <xf numFmtId="168" fontId="16" fillId="36" borderId="69" xfId="0" applyNumberFormat="1" applyFont="1" applyFill="1" applyBorder="1" applyAlignment="1" applyProtection="1">
      <alignment horizontal="center"/>
      <protection locked="0"/>
    </xf>
    <xf numFmtId="168" fontId="16" fillId="38" borderId="66" xfId="0" applyNumberFormat="1" applyFont="1" applyFill="1" applyBorder="1" applyAlignment="1" applyProtection="1">
      <alignment horizontal="center"/>
      <protection locked="0"/>
    </xf>
    <xf numFmtId="168" fontId="16" fillId="38" borderId="67" xfId="0" applyNumberFormat="1" applyFont="1" applyFill="1" applyBorder="1" applyAlignment="1" applyProtection="1">
      <alignment horizontal="center"/>
      <protection locked="0"/>
    </xf>
    <xf numFmtId="0" fontId="0" fillId="0" borderId="0" xfId="0"/>
    <xf numFmtId="0" fontId="0" fillId="0" borderId="0" xfId="0"/>
    <xf numFmtId="0" fontId="19" fillId="33" borderId="0" xfId="0" applyFont="1" applyFill="1" applyAlignment="1">
      <alignment horizontal="center"/>
    </xf>
    <xf numFmtId="0" fontId="20" fillId="33" borderId="0" xfId="0" applyFont="1" applyFill="1" applyAlignment="1">
      <alignment horizontal="center"/>
    </xf>
    <xf numFmtId="0" fontId="23" fillId="0" borderId="19" xfId="0" applyFont="1" applyBorder="1" applyAlignment="1">
      <alignment horizontal="center"/>
    </xf>
    <xf numFmtId="0" fontId="23" fillId="0" borderId="20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21" fillId="34" borderId="10" xfId="0" applyFont="1" applyFill="1" applyBorder="1" applyAlignment="1">
      <alignment horizontal="center" vertical="center"/>
    </xf>
    <xf numFmtId="0" fontId="21" fillId="34" borderId="0" xfId="0" applyFont="1" applyFill="1" applyAlignment="1">
      <alignment horizontal="center" vertical="center"/>
    </xf>
    <xf numFmtId="0" fontId="21" fillId="34" borderId="10" xfId="0" applyFont="1" applyFill="1" applyBorder="1" applyAlignment="1">
      <alignment horizontal="center" vertical="center" wrapText="1"/>
    </xf>
    <xf numFmtId="0" fontId="21" fillId="34" borderId="0" xfId="0" applyFont="1" applyFill="1" applyAlignment="1">
      <alignment horizontal="center" vertical="center" wrapText="1"/>
    </xf>
    <xf numFmtId="0" fontId="23" fillId="36" borderId="16" xfId="0" applyFont="1" applyFill="1" applyBorder="1" applyAlignment="1" applyProtection="1">
      <alignment horizontal="center"/>
      <protection locked="0"/>
    </xf>
    <xf numFmtId="0" fontId="23" fillId="36" borderId="17" xfId="0" applyFont="1" applyFill="1" applyBorder="1" applyAlignment="1" applyProtection="1">
      <alignment horizontal="center"/>
      <protection locked="0"/>
    </xf>
    <xf numFmtId="0" fontId="23" fillId="36" borderId="18" xfId="0" applyFont="1" applyFill="1" applyBorder="1" applyAlignment="1" applyProtection="1">
      <alignment horizontal="center"/>
      <protection locked="0"/>
    </xf>
    <xf numFmtId="0" fontId="22" fillId="35" borderId="11" xfId="0" applyFont="1" applyFill="1" applyBorder="1" applyAlignment="1">
      <alignment horizontal="center"/>
    </xf>
    <xf numFmtId="0" fontId="22" fillId="35" borderId="10" xfId="0" applyFont="1" applyFill="1" applyBorder="1" applyAlignment="1">
      <alignment horizontal="center"/>
    </xf>
    <xf numFmtId="0" fontId="22" fillId="35" borderId="12" xfId="0" applyFont="1" applyFill="1" applyBorder="1" applyAlignment="1">
      <alignment horizontal="center"/>
    </xf>
    <xf numFmtId="0" fontId="23" fillId="0" borderId="21" xfId="0" applyFont="1" applyBorder="1" applyAlignment="1">
      <alignment horizontal="center"/>
    </xf>
    <xf numFmtId="0" fontId="23" fillId="0" borderId="38" xfId="0" applyFont="1" applyBorder="1" applyAlignment="1" applyProtection="1">
      <alignment horizontal="center"/>
      <protection locked="0"/>
    </xf>
    <xf numFmtId="0" fontId="23" fillId="0" borderId="39" xfId="0" applyFont="1" applyBorder="1" applyAlignment="1" applyProtection="1">
      <alignment horizontal="center"/>
      <protection locked="0"/>
    </xf>
    <xf numFmtId="0" fontId="23" fillId="0" borderId="40" xfId="0" applyFont="1" applyBorder="1" applyAlignment="1" applyProtection="1">
      <alignment horizontal="center"/>
      <protection locked="0"/>
    </xf>
    <xf numFmtId="0" fontId="16" fillId="0" borderId="41" xfId="0" applyFont="1" applyBorder="1" applyAlignment="1">
      <alignment horizontal="center"/>
    </xf>
    <xf numFmtId="0" fontId="16" fillId="0" borderId="42" xfId="0" applyFont="1" applyBorder="1" applyAlignment="1">
      <alignment horizontal="center"/>
    </xf>
    <xf numFmtId="0" fontId="23" fillId="36" borderId="16" xfId="0" applyFont="1" applyFill="1" applyBorder="1" applyAlignment="1">
      <alignment horizontal="center"/>
    </xf>
    <xf numFmtId="0" fontId="23" fillId="36" borderId="17" xfId="0" applyFont="1" applyFill="1" applyBorder="1" applyAlignment="1">
      <alignment horizontal="center"/>
    </xf>
    <xf numFmtId="0" fontId="23" fillId="36" borderId="18" xfId="0" applyFont="1" applyFill="1" applyBorder="1" applyAlignment="1">
      <alignment horizontal="center"/>
    </xf>
    <xf numFmtId="10" fontId="16" fillId="0" borderId="0" xfId="3" applyNumberFormat="1" applyFont="1" applyBorder="1" applyAlignment="1">
      <alignment horizontal="center"/>
    </xf>
    <xf numFmtId="10" fontId="16" fillId="0" borderId="47" xfId="3" applyNumberFormat="1" applyFont="1" applyBorder="1" applyAlignment="1">
      <alignment horizontal="center"/>
    </xf>
    <xf numFmtId="10" fontId="16" fillId="0" borderId="31" xfId="3" applyNumberFormat="1" applyFont="1" applyBorder="1" applyAlignment="1">
      <alignment horizontal="center"/>
    </xf>
    <xf numFmtId="10" fontId="16" fillId="0" borderId="49" xfId="3" applyNumberFormat="1" applyFont="1" applyBorder="1" applyAlignment="1">
      <alignment horizontal="center"/>
    </xf>
    <xf numFmtId="10" fontId="21" fillId="33" borderId="74" xfId="3" applyNumberFormat="1" applyFont="1" applyFill="1" applyBorder="1" applyAlignment="1">
      <alignment horizontal="center"/>
    </xf>
    <xf numFmtId="10" fontId="21" fillId="33" borderId="58" xfId="3" applyNumberFormat="1" applyFont="1" applyFill="1" applyBorder="1" applyAlignment="1">
      <alignment horizontal="center"/>
    </xf>
    <xf numFmtId="10" fontId="21" fillId="33" borderId="0" xfId="3" applyNumberFormat="1" applyFont="1" applyFill="1" applyBorder="1" applyAlignment="1">
      <alignment horizontal="center"/>
    </xf>
    <xf numFmtId="10" fontId="21" fillId="33" borderId="47" xfId="3" applyNumberFormat="1" applyFont="1" applyFill="1" applyBorder="1" applyAlignment="1">
      <alignment horizontal="center"/>
    </xf>
    <xf numFmtId="10" fontId="16" fillId="0" borderId="48" xfId="3" applyNumberFormat="1" applyFont="1" applyBorder="1" applyAlignment="1">
      <alignment horizontal="center"/>
    </xf>
    <xf numFmtId="0" fontId="23" fillId="38" borderId="38" xfId="0" applyFont="1" applyFill="1" applyBorder="1" applyAlignment="1">
      <alignment horizontal="center"/>
    </xf>
    <xf numFmtId="0" fontId="23" fillId="38" borderId="40" xfId="0" applyFont="1" applyFill="1" applyBorder="1" applyAlignment="1">
      <alignment horizontal="center"/>
    </xf>
    <xf numFmtId="0" fontId="23" fillId="36" borderId="38" xfId="0" applyFont="1" applyFill="1" applyBorder="1" applyAlignment="1">
      <alignment horizontal="center"/>
    </xf>
    <xf numFmtId="0" fontId="23" fillId="36" borderId="40" xfId="0" applyFont="1" applyFill="1" applyBorder="1" applyAlignment="1">
      <alignment horizontal="center"/>
    </xf>
    <xf numFmtId="0" fontId="23" fillId="39" borderId="38" xfId="0" applyFont="1" applyFill="1" applyBorder="1" applyAlignment="1">
      <alignment horizontal="center"/>
    </xf>
    <xf numFmtId="0" fontId="23" fillId="39" borderId="40" xfId="0" applyFont="1" applyFill="1" applyBorder="1" applyAlignment="1">
      <alignment horizontal="center"/>
    </xf>
    <xf numFmtId="10" fontId="16" fillId="0" borderId="73" xfId="3" applyNumberFormat="1" applyFont="1" applyBorder="1" applyAlignment="1">
      <alignment horizontal="center"/>
    </xf>
    <xf numFmtId="0" fontId="19" fillId="34" borderId="0" xfId="0" applyFont="1" applyFill="1" applyAlignment="1">
      <alignment horizontal="center"/>
    </xf>
    <xf numFmtId="0" fontId="21" fillId="37" borderId="10" xfId="0" applyFont="1" applyFill="1" applyBorder="1" applyAlignment="1">
      <alignment horizontal="center" vertical="center" wrapText="1"/>
    </xf>
    <xf numFmtId="0" fontId="21" fillId="37" borderId="0" xfId="0" applyFont="1" applyFill="1" applyAlignment="1">
      <alignment horizontal="center" vertical="center"/>
    </xf>
    <xf numFmtId="0" fontId="21" fillId="37" borderId="60" xfId="0" applyFont="1" applyFill="1" applyBorder="1" applyAlignment="1">
      <alignment horizontal="center" vertical="center"/>
    </xf>
    <xf numFmtId="0" fontId="31" fillId="40" borderId="59" xfId="0" applyFont="1" applyFill="1" applyBorder="1" applyAlignment="1">
      <alignment horizontal="center" vertical="center" wrapText="1"/>
    </xf>
    <xf numFmtId="0" fontId="31" fillId="36" borderId="59" xfId="0" applyFont="1" applyFill="1" applyBorder="1" applyAlignment="1">
      <alignment horizontal="center" vertical="center" wrapText="1"/>
    </xf>
    <xf numFmtId="0" fontId="31" fillId="39" borderId="59" xfId="0" applyFont="1" applyFill="1" applyBorder="1" applyAlignment="1">
      <alignment horizontal="center" vertical="center" wrapText="1"/>
    </xf>
    <xf numFmtId="0" fontId="29" fillId="34" borderId="59" xfId="0" applyFont="1" applyFill="1" applyBorder="1" applyAlignment="1">
      <alignment horizontal="center" vertical="center"/>
    </xf>
    <xf numFmtId="44" fontId="30" fillId="0" borderId="59" xfId="2" applyFont="1" applyFill="1" applyBorder="1" applyAlignment="1">
      <alignment horizontal="center" vertical="center" wrapText="1"/>
    </xf>
    <xf numFmtId="0" fontId="16" fillId="0" borderId="61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62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63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31" fillId="40" borderId="70" xfId="0" applyFont="1" applyFill="1" applyBorder="1" applyAlignment="1">
      <alignment horizontal="center" vertical="center" wrapText="1"/>
    </xf>
    <xf numFmtId="0" fontId="31" fillId="40" borderId="72" xfId="0" applyFont="1" applyFill="1" applyBorder="1" applyAlignment="1">
      <alignment horizontal="center" vertical="center" wrapText="1"/>
    </xf>
    <xf numFmtId="0" fontId="31" fillId="40" borderId="71" xfId="0" applyFont="1" applyFill="1" applyBorder="1" applyAlignment="1">
      <alignment horizontal="center" vertical="center" wrapText="1"/>
    </xf>
    <xf numFmtId="0" fontId="31" fillId="36" borderId="70" xfId="0" applyFont="1" applyFill="1" applyBorder="1" applyAlignment="1">
      <alignment horizontal="center" vertical="center" wrapText="1"/>
    </xf>
    <xf numFmtId="0" fontId="31" fillId="36" borderId="72" xfId="0" applyFont="1" applyFill="1" applyBorder="1" applyAlignment="1">
      <alignment horizontal="center" vertical="center" wrapText="1"/>
    </xf>
    <xf numFmtId="0" fontId="31" fillId="36" borderId="71" xfId="0" applyFont="1" applyFill="1" applyBorder="1" applyAlignment="1">
      <alignment horizontal="center" vertical="center" wrapText="1"/>
    </xf>
    <xf numFmtId="0" fontId="31" fillId="39" borderId="70" xfId="0" applyFont="1" applyFill="1" applyBorder="1" applyAlignment="1">
      <alignment horizontal="center" vertical="center" wrapText="1"/>
    </xf>
    <xf numFmtId="0" fontId="31" fillId="39" borderId="72" xfId="0" applyFont="1" applyFill="1" applyBorder="1" applyAlignment="1">
      <alignment horizontal="center" vertical="center" wrapText="1"/>
    </xf>
    <xf numFmtId="0" fontId="31" fillId="39" borderId="71" xfId="0" applyFont="1" applyFill="1" applyBorder="1" applyAlignment="1">
      <alignment horizontal="center" vertical="center" wrapText="1"/>
    </xf>
    <xf numFmtId="0" fontId="21" fillId="37" borderId="0" xfId="0" applyFont="1" applyFill="1" applyBorder="1" applyAlignment="1">
      <alignment horizontal="center" vertical="center" wrapText="1"/>
    </xf>
    <xf numFmtId="0" fontId="21" fillId="37" borderId="60" xfId="0" applyFont="1" applyFill="1" applyBorder="1" applyAlignment="1">
      <alignment horizontal="center" vertical="center" wrapText="1"/>
    </xf>
    <xf numFmtId="0" fontId="0" fillId="0" borderId="0" xfId="0"/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3" builtinId="5"/>
    <cellStyle name="Title" xfId="4" builtinId="15" customBuiltin="1"/>
    <cellStyle name="Total" xfId="20" builtinId="25" customBuiltin="1"/>
    <cellStyle name="Warning Text" xfId="17" builtinId="11" customBuiltin="1"/>
  </cellStyles>
  <dxfs count="54"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 patternType="mediumGray">
          <fgColor theme="0"/>
          <bgColor theme="3" tint="0.79998168889431442"/>
        </patternFill>
      </fill>
    </dxf>
    <dxf>
      <fill>
        <patternFill patternType="mediumGray">
          <fgColor theme="0"/>
          <bgColor theme="3" tint="0.79998168889431442"/>
        </patternFill>
      </fill>
    </dxf>
    <dxf>
      <fill>
        <patternFill patternType="lightGray">
          <fgColor theme="0"/>
          <bgColor theme="4" tint="0.59996337778862885"/>
        </patternFill>
      </fill>
    </dxf>
    <dxf>
      <fill>
        <patternFill patternType="lightGray">
          <fgColor theme="0"/>
          <bgColor theme="3" tint="0.79998168889431442"/>
        </patternFill>
      </fill>
    </dxf>
    <dxf>
      <fill>
        <patternFill patternType="lightGray">
          <fgColor theme="0"/>
          <bgColor theme="4" tint="0.79998168889431442"/>
        </patternFill>
      </fill>
    </dxf>
    <dxf>
      <fill>
        <patternFill patternType="lightGray">
          <fgColor theme="0"/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 patternType="lightGray">
          <fgColor theme="0"/>
          <bgColor theme="4" tint="0.79998168889431442"/>
        </patternFill>
      </fill>
    </dxf>
    <dxf>
      <fill>
        <patternFill patternType="mediumGray">
          <fgColor theme="0"/>
          <bgColor theme="3" tint="0.79998168889431442"/>
        </patternFill>
      </fill>
    </dxf>
    <dxf>
      <fill>
        <patternFill patternType="lightGray">
          <fgColor theme="0"/>
          <bgColor theme="3" tint="0.79998168889431442"/>
        </patternFill>
      </fill>
    </dxf>
    <dxf>
      <fill>
        <patternFill patternType="lightGray">
          <fgColor theme="0"/>
          <bgColor theme="4" tint="0.79998168889431442"/>
        </patternFill>
      </fill>
    </dxf>
    <dxf>
      <fill>
        <patternFill patternType="lightGray">
          <fgColor theme="0"/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 patternType="lightGray">
          <fgColor theme="0"/>
          <bgColor theme="4" tint="0.79998168889431442"/>
        </patternFill>
      </fill>
    </dxf>
    <dxf>
      <fill>
        <patternFill patternType="lightGray">
          <fgColor theme="0"/>
          <bgColor theme="4" tint="0.79998168889431442"/>
        </patternFill>
      </fill>
    </dxf>
    <dxf>
      <fill>
        <patternFill patternType="mediumGray">
          <fgColor theme="0"/>
          <bgColor theme="3" tint="0.79998168889431442"/>
        </patternFill>
      </fill>
    </dxf>
    <dxf>
      <fill>
        <patternFill patternType="lightGray">
          <fgColor theme="0"/>
          <bgColor theme="4" tint="0.59996337778862885"/>
        </patternFill>
      </fill>
    </dxf>
    <dxf>
      <fill>
        <patternFill patternType="lightGray">
          <fgColor theme="0"/>
          <bgColor theme="4" tint="0.79998168889431442"/>
        </patternFill>
      </fill>
    </dxf>
    <dxf>
      <fill>
        <patternFill patternType="mediumGray">
          <fgColor theme="0"/>
          <bgColor theme="3" tint="0.79998168889431442"/>
        </patternFill>
      </fill>
    </dxf>
    <dxf>
      <fill>
        <patternFill patternType="lightGray">
          <fgColor theme="0"/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 patternType="mediumGray">
          <fgColor theme="0"/>
          <bgColor theme="3" tint="0.79998168889431442"/>
        </patternFill>
      </fill>
    </dxf>
    <dxf>
      <fill>
        <patternFill patternType="mediumGray">
          <fgColor theme="0"/>
          <bgColor theme="3" tint="0.79998168889431442"/>
        </patternFill>
      </fill>
    </dxf>
    <dxf>
      <fill>
        <patternFill patternType="lightGray">
          <fgColor theme="0"/>
          <bgColor theme="4" tint="0.59996337778862885"/>
        </patternFill>
      </fill>
    </dxf>
    <dxf>
      <fill>
        <patternFill patternType="lightGray">
          <fgColor theme="0"/>
          <bgColor theme="3" tint="0.79998168889431442"/>
        </patternFill>
      </fill>
    </dxf>
    <dxf>
      <fill>
        <patternFill patternType="lightGray">
          <fgColor theme="0"/>
          <bgColor theme="4" tint="0.79998168889431442"/>
        </patternFill>
      </fill>
    </dxf>
    <dxf>
      <fill>
        <patternFill patternType="lightGray">
          <fgColor theme="0"/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 patternType="lightGray">
          <fgColor theme="0"/>
          <bgColor theme="4" tint="0.79998168889431442"/>
        </patternFill>
      </fill>
    </dxf>
    <dxf>
      <fill>
        <patternFill patternType="mediumGray">
          <fgColor theme="0"/>
          <bgColor theme="3" tint="0.79998168889431442"/>
        </patternFill>
      </fill>
    </dxf>
    <dxf>
      <fill>
        <patternFill patternType="lightGray">
          <fgColor theme="0"/>
          <bgColor theme="3" tint="0.79998168889431442"/>
        </patternFill>
      </fill>
    </dxf>
    <dxf>
      <fill>
        <patternFill patternType="lightGray">
          <fgColor theme="0"/>
          <bgColor theme="4" tint="0.79998168889431442"/>
        </patternFill>
      </fill>
    </dxf>
    <dxf>
      <fill>
        <patternFill patternType="lightGray">
          <fgColor theme="0"/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 patternType="lightGray">
          <fgColor theme="0"/>
          <bgColor theme="4" tint="0.79998168889431442"/>
        </patternFill>
      </fill>
    </dxf>
    <dxf>
      <fill>
        <patternFill patternType="lightGray">
          <fgColor theme="0"/>
          <bgColor theme="4" tint="0.79998168889431442"/>
        </patternFill>
      </fill>
    </dxf>
    <dxf>
      <fill>
        <patternFill patternType="mediumGray">
          <fgColor theme="0"/>
          <bgColor theme="3" tint="0.79998168889431442"/>
        </patternFill>
      </fill>
    </dxf>
    <dxf>
      <fill>
        <patternFill patternType="lightGray">
          <fgColor theme="0"/>
          <bgColor theme="4" tint="0.59996337778862885"/>
        </patternFill>
      </fill>
    </dxf>
    <dxf>
      <fill>
        <patternFill patternType="lightGray">
          <fgColor theme="0"/>
          <bgColor theme="4" tint="0.79998168889431442"/>
        </patternFill>
      </fill>
    </dxf>
    <dxf>
      <fill>
        <patternFill patternType="mediumGray">
          <fgColor theme="0"/>
          <bgColor theme="3" tint="0.79998168889431442"/>
        </patternFill>
      </fill>
    </dxf>
    <dxf>
      <fill>
        <patternFill patternType="lightGray">
          <fgColor theme="0"/>
          <bgColor theme="4" tint="0.79998168889431442"/>
        </patternFill>
      </fill>
    </dxf>
    <dxf>
      <fill>
        <patternFill patternType="lightGray">
          <fgColor theme="0"/>
          <bgColor theme="4" tint="0.79998168889431442"/>
        </patternFill>
      </fill>
    </dxf>
    <dxf>
      <fill>
        <patternFill patternType="lightGray">
          <fgColor theme="0"/>
          <bgColor theme="4" tint="0.79998168889431442"/>
        </patternFill>
      </fill>
    </dxf>
    <dxf>
      <fill>
        <patternFill patternType="lightGray">
          <fgColor theme="0"/>
          <bgColor theme="4" tint="0.79998168889431442"/>
        </patternFill>
      </fill>
    </dxf>
    <dxf>
      <fill>
        <patternFill patternType="mediumGray">
          <fgColor theme="0"/>
          <bgColor theme="3" tint="0.79998168889431442"/>
        </patternFill>
      </fill>
    </dxf>
    <dxf>
      <fill>
        <patternFill patternType="lightGray">
          <fgColor theme="0"/>
          <bgColor theme="4" tint="0.79998168889431442"/>
        </patternFill>
      </fill>
    </dxf>
    <dxf>
      <fill>
        <patternFill patternType="mediumGray">
          <fgColor theme="0"/>
          <bgColor theme="3" tint="0.79998168889431442"/>
        </patternFill>
      </fill>
    </dxf>
    <dxf>
      <fill>
        <patternFill patternType="lightGray">
          <fgColor theme="0"/>
          <bgColor theme="4" tint="0.79998168889431442"/>
        </patternFill>
      </fill>
    </dxf>
    <dxf>
      <fill>
        <patternFill patternType="mediumGray">
          <fgColor theme="0"/>
          <bgColor theme="3" tint="0.79998168889431442"/>
        </patternFill>
      </fill>
    </dxf>
    <dxf>
      <fill>
        <patternFill patternType="lightGray">
          <fgColor theme="0"/>
          <bgColor theme="4" tint="0.79998168889431442"/>
        </patternFill>
      </fill>
    </dxf>
    <dxf>
      <fill>
        <patternFill patternType="mediumGray">
          <fgColor theme="0"/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A479-0960-43AF-BC74-98209D8EECB0}">
  <sheetPr codeName="Sheet1">
    <tabColor theme="3" tint="-0.249977111117893"/>
    <pageSetUpPr fitToPage="1"/>
  </sheetPr>
  <dimension ref="A1:P77"/>
  <sheetViews>
    <sheetView tabSelected="1" workbookViewId="0">
      <selection activeCell="C8" sqref="C8"/>
    </sheetView>
  </sheetViews>
  <sheetFormatPr defaultRowHeight="14.4" x14ac:dyDescent="0.3"/>
  <cols>
    <col min="1" max="1" width="14.109375" customWidth="1"/>
    <col min="2" max="2" width="1.5546875" customWidth="1"/>
    <col min="3" max="3" width="17.5546875" customWidth="1"/>
    <col min="4" max="14" width="16.33203125" bestFit="1" customWidth="1"/>
    <col min="15" max="15" width="1.77734375" customWidth="1"/>
    <col min="16" max="16" width="17.88671875" customWidth="1"/>
  </cols>
  <sheetData>
    <row r="1" spans="1:16" ht="21" x14ac:dyDescent="0.4">
      <c r="A1" s="139" t="s">
        <v>128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</row>
    <row r="2" spans="1:16" ht="7.2" customHeight="1" thickBot="1" x14ac:dyDescent="0.35"/>
    <row r="3" spans="1:16" ht="15.6" customHeight="1" thickBot="1" x14ac:dyDescent="0.35">
      <c r="A3" s="147" t="s">
        <v>0</v>
      </c>
      <c r="C3" s="154" t="s">
        <v>87</v>
      </c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6"/>
      <c r="P3" s="149" t="s">
        <v>108</v>
      </c>
    </row>
    <row r="4" spans="1:16" ht="14.4" customHeight="1" thickBot="1" x14ac:dyDescent="0.35">
      <c r="A4" s="148"/>
      <c r="C4" s="151">
        <v>2018</v>
      </c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3"/>
      <c r="P4" s="150"/>
    </row>
    <row r="5" spans="1:16" ht="15" customHeight="1" thickBot="1" x14ac:dyDescent="0.35">
      <c r="A5" s="148"/>
      <c r="C5" s="141" t="s">
        <v>72</v>
      </c>
      <c r="D5" s="142"/>
      <c r="E5" s="142"/>
      <c r="F5" s="142"/>
      <c r="G5" s="141" t="s">
        <v>74</v>
      </c>
      <c r="H5" s="142"/>
      <c r="I5" s="142"/>
      <c r="J5" s="142"/>
      <c r="K5" s="141" t="s">
        <v>73</v>
      </c>
      <c r="L5" s="142"/>
      <c r="M5" s="142"/>
      <c r="N5" s="157"/>
      <c r="P5" s="150"/>
    </row>
    <row r="6" spans="1:16" ht="15" customHeight="1" thickTop="1" x14ac:dyDescent="0.3">
      <c r="A6" s="148"/>
      <c r="C6" s="143" t="s">
        <v>69</v>
      </c>
      <c r="D6" s="144"/>
      <c r="E6" s="145" t="s">
        <v>76</v>
      </c>
      <c r="F6" s="146"/>
      <c r="G6" s="143" t="s">
        <v>69</v>
      </c>
      <c r="H6" s="144"/>
      <c r="I6" s="145" t="s">
        <v>76</v>
      </c>
      <c r="J6" s="146"/>
      <c r="K6" s="143" t="s">
        <v>69</v>
      </c>
      <c r="L6" s="144"/>
      <c r="M6" s="145" t="s">
        <v>76</v>
      </c>
      <c r="N6" s="146"/>
      <c r="P6" s="150"/>
    </row>
    <row r="7" spans="1:16" ht="16.2" customHeight="1" thickBot="1" x14ac:dyDescent="0.35">
      <c r="A7" s="148"/>
      <c r="C7" s="3" t="s">
        <v>70</v>
      </c>
      <c r="D7" s="4" t="s">
        <v>71</v>
      </c>
      <c r="E7" s="5" t="s">
        <v>70</v>
      </c>
      <c r="F7" s="6" t="s">
        <v>71</v>
      </c>
      <c r="G7" s="7" t="s">
        <v>70</v>
      </c>
      <c r="H7" s="4" t="s">
        <v>71</v>
      </c>
      <c r="I7" s="5" t="s">
        <v>70</v>
      </c>
      <c r="J7" s="6" t="s">
        <v>71</v>
      </c>
      <c r="K7" s="7" t="s">
        <v>70</v>
      </c>
      <c r="L7" s="4" t="s">
        <v>71</v>
      </c>
      <c r="M7" s="5" t="s">
        <v>70</v>
      </c>
      <c r="N7" s="6" t="s">
        <v>71</v>
      </c>
      <c r="P7" s="150"/>
    </row>
    <row r="8" spans="1:16" ht="16.2" thickBot="1" x14ac:dyDescent="0.35">
      <c r="A8" s="2" t="s">
        <v>75</v>
      </c>
      <c r="C8" s="110">
        <v>1</v>
      </c>
      <c r="D8" s="111">
        <v>0</v>
      </c>
      <c r="E8" s="111">
        <v>1</v>
      </c>
      <c r="F8" s="112">
        <v>1</v>
      </c>
      <c r="G8" s="110">
        <v>1</v>
      </c>
      <c r="H8" s="111">
        <v>0</v>
      </c>
      <c r="I8" s="111">
        <v>1</v>
      </c>
      <c r="J8" s="112">
        <v>1</v>
      </c>
      <c r="K8" s="110">
        <v>1</v>
      </c>
      <c r="L8" s="111">
        <v>1</v>
      </c>
      <c r="M8" s="111">
        <v>1</v>
      </c>
      <c r="N8" s="112">
        <v>1</v>
      </c>
    </row>
    <row r="9" spans="1:16" ht="6" customHeight="1" x14ac:dyDescent="0.3">
      <c r="C9" s="19"/>
      <c r="D9" s="20"/>
      <c r="E9" s="20"/>
      <c r="F9" s="20"/>
      <c r="G9" s="19"/>
      <c r="H9" s="20"/>
      <c r="I9" s="20"/>
      <c r="J9" s="20"/>
      <c r="K9" s="19"/>
      <c r="L9" s="20"/>
      <c r="M9" s="20"/>
      <c r="N9" s="21"/>
    </row>
    <row r="10" spans="1:16" ht="16.2" thickBot="1" x14ac:dyDescent="0.35">
      <c r="A10" s="31" t="s">
        <v>1</v>
      </c>
      <c r="C10" s="22" cm="1">
        <f t="array" ref="C10">INDEX('ACS 5-YEAR POPULATION (C18130)'!$A$1:$CG$71,MATCH($A10,'ACS 5-YEAR POPULATION (C18130)'!$A$1:$A$71,0),MATCH(1,($C$4='ACS 5-YEAR POPULATION (C18130)'!$A$1:$CG$1)*($C$5='ACS 5-YEAR POPULATION (C18130)'!$A$2:$CG$2)*($C$6='ACS 5-YEAR POPULATION (C18130)'!$A$3:$CG$3)*(C$7='ACS 5-YEAR POPULATION (C18130)'!$A$4:$CG$4),0))</f>
        <v>9167</v>
      </c>
      <c r="D10" s="8" cm="1">
        <f t="array" ref="D10">INDEX('ACS 5-YEAR POPULATION (C18130)'!$A$1:$CG$71,MATCH($A10,'ACS 5-YEAR POPULATION (C18130)'!$A$1:$A$71,0),MATCH(1,($C$4='ACS 5-YEAR POPULATION (C18130)'!$A$1:$CG$1)*($C$5='ACS 5-YEAR POPULATION (C18130)'!$A$2:$CG$2)*($C$6='ACS 5-YEAR POPULATION (C18130)'!$A$3:$CG$3)*(D$7='ACS 5-YEAR POPULATION (C18130)'!$A$4:$CG$4),0))</f>
        <v>35875</v>
      </c>
      <c r="E10" s="8" cm="1">
        <f t="array" ref="E10">INDEX('ACS 5-YEAR POPULATION (C18130)'!$A$1:$CG$71,MATCH($A10,'ACS 5-YEAR POPULATION (C18130)'!$A$1:$A$71,0),MATCH(1,($C$4='ACS 5-YEAR POPULATION (C18130)'!$A$1:$CG$1)*($C$5='ACS 5-YEAR POPULATION (C18130)'!$A$2:$CG$2)*($E$6='ACS 5-YEAR POPULATION (C18130)'!$A$3:$CG$3)*(E$7='ACS 5-YEAR POPULATION (C18130)'!$A$4:$CG$4),0))</f>
        <v>409</v>
      </c>
      <c r="F10" s="8" cm="1">
        <f t="array" ref="F10">INDEX('ACS 5-YEAR POPULATION (C18130)'!$A$1:$CG$71,MATCH($A10,'ACS 5-YEAR POPULATION (C18130)'!$A$1:$A$71,0),MATCH(1,($C$4='ACS 5-YEAR POPULATION (C18130)'!$A$1:$CG$1)*($C$5='ACS 5-YEAR POPULATION (C18130)'!$A$2:$CG$2)*($E$6='ACS 5-YEAR POPULATION (C18130)'!$A$3:$CG$3)*(F$7='ACS 5-YEAR POPULATION (C18130)'!$A$4:$CG$4),0))</f>
        <v>1289</v>
      </c>
      <c r="G10" s="22" cm="1">
        <f t="array" ref="G10">INDEX('ACS 5-YEAR POPULATION (C18130)'!$A$1:$CG$71,MATCH($A10,'ACS 5-YEAR POPULATION (C18130)'!$A$1:$A$71,0),MATCH(1,($C$4='ACS 5-YEAR POPULATION (C18130)'!$A$1:$CG$1)*($G$5='ACS 5-YEAR POPULATION (C18130)'!$A$2:$CG$2)*($G$6='ACS 5-YEAR POPULATION (C18130)'!$A$3:$CG$3)*(G$7='ACS 5-YEAR POPULATION (C18130)'!$A$4:$CG$4),0))</f>
        <v>36619</v>
      </c>
      <c r="H10" s="8" cm="1">
        <f t="array" ref="H10">INDEX('ACS 5-YEAR POPULATION (C18130)'!$A$1:$CG$71,MATCH($A10,'ACS 5-YEAR POPULATION (C18130)'!$A$1:$A$71,0),MATCH(1,($C$4='ACS 5-YEAR POPULATION (C18130)'!$A$1:$CG$1)*($G$5='ACS 5-YEAR POPULATION (C18130)'!$A$2:$CG$2)*($G$6='ACS 5-YEAR POPULATION (C18130)'!$A$3:$CG$3)*(H$7='ACS 5-YEAR POPULATION (C18130)'!$A$4:$CG$4),0))</f>
        <v>116016</v>
      </c>
      <c r="I10" s="8" cm="1">
        <f t="array" ref="I10">INDEX('ACS 5-YEAR POPULATION (C18130)'!$A$1:$CG$71,MATCH($A10,'ACS 5-YEAR POPULATION (C18130)'!$A$1:$A$71,0),MATCH(1,($C$4='ACS 5-YEAR POPULATION (C18130)'!$A$1:$CG$1)*($G$5='ACS 5-YEAR POPULATION (C18130)'!$A$2:$CG$2)*($I$6='ACS 5-YEAR POPULATION (C18130)'!$A$3:$CG$3)*(I$7='ACS 5-YEAR POPULATION (C18130)'!$A$4:$CG$4),0))</f>
        <v>4767</v>
      </c>
      <c r="J10" s="8" cm="1">
        <f t="array" ref="J10">INDEX('ACS 5-YEAR POPULATION (C18130)'!$A$1:$CG$71,MATCH($A10,'ACS 5-YEAR POPULATION (C18130)'!$A$1:$A$71,0),MATCH(1,($C$4='ACS 5-YEAR POPULATION (C18130)'!$A$1:$CG$1)*($G$5='ACS 5-YEAR POPULATION (C18130)'!$A$2:$CG$2)*($I$6='ACS 5-YEAR POPULATION (C18130)'!$A$3:$CG$3)*(J$7='ACS 5-YEAR POPULATION (C18130)'!$A$4:$CG$4),0))</f>
        <v>9792</v>
      </c>
      <c r="K10" s="22" cm="1">
        <f t="array" ref="K10">INDEX('ACS 5-YEAR POPULATION (C18130)'!$A$1:$CG$71,MATCH($A10,'ACS 5-YEAR POPULATION (C18130)'!$A$1:$A$71,0),MATCH(1,($C$4='ACS 5-YEAR POPULATION (C18130)'!$A$1:$CG$1)*($K$5='ACS 5-YEAR POPULATION (C18130)'!$A$2:$CG$2)*($K$6='ACS 5-YEAR POPULATION (C18130)'!$A$3:$CG$3)*(K$7='ACS 5-YEAR POPULATION (C18130)'!$A$4:$CG$4),0))</f>
        <v>1743</v>
      </c>
      <c r="L10" s="8" cm="1">
        <f t="array" ref="L10">INDEX('ACS 5-YEAR POPULATION (C18130)'!$A$1:$CG$71,MATCH($A10,'ACS 5-YEAR POPULATION (C18130)'!$A$1:$A$71,0),MATCH(1,($C$4='ACS 5-YEAR POPULATION (C18130)'!$A$1:$CG$1)*($K$5='ACS 5-YEAR POPULATION (C18130)'!$A$2:$CG$2)*($K$6='ACS 5-YEAR POPULATION (C18130)'!$A$3:$CG$3)*(L$7='ACS 5-YEAR POPULATION (C18130)'!$A$4:$CG$4),0))</f>
        <v>21023</v>
      </c>
      <c r="M10" s="8" cm="1">
        <f t="array" ref="M10">INDEX('ACS 5-YEAR POPULATION (C18130)'!$A$1:$CG$71,MATCH($A10,'ACS 5-YEAR POPULATION (C18130)'!$A$1:$A$71,0),MATCH(1,($C$4='ACS 5-YEAR POPULATION (C18130)'!$A$1:$CG$1)*($K$5='ACS 5-YEAR POPULATION (C18130)'!$A$2:$CG$2)*($M$6='ACS 5-YEAR POPULATION (C18130)'!$A$3:$CG$3)*(M$7='ACS 5-YEAR POPULATION (C18130)'!$A$4:$CG$4),0))</f>
        <v>1367</v>
      </c>
      <c r="N10" s="23" cm="1">
        <f t="array" ref="N10">INDEX('ACS 5-YEAR POPULATION (C18130)'!$A$1:$CG$71,MATCH($A10,'ACS 5-YEAR POPULATION (C18130)'!$A$1:$A$71,0),MATCH(1,($C$4='ACS 5-YEAR POPULATION (C18130)'!$A$1:$CG$1)*($K$5='ACS 5-YEAR POPULATION (C18130)'!$A$2:$CG$2)*($M$6='ACS 5-YEAR POPULATION (C18130)'!$A$3:$CG$3)*(N$7='ACS 5-YEAR POPULATION (C18130)'!$A$4:$CG$4),0))</f>
        <v>9945</v>
      </c>
      <c r="O10" s="8"/>
      <c r="P10" s="24">
        <f>SUMPRODUCT(C10:N10,C$8:N$8)</f>
        <v>96121</v>
      </c>
    </row>
    <row r="11" spans="1:16" ht="16.8" thickTop="1" thickBot="1" x14ac:dyDescent="0.35">
      <c r="A11" s="31" t="s">
        <v>2</v>
      </c>
      <c r="C11" s="22" cm="1">
        <f t="array" ref="C11">INDEX('ACS 5-YEAR POPULATION (C18130)'!$A$1:$CG$71,MATCH($A11,'ACS 5-YEAR POPULATION (C18130)'!$A$1:$A$71,0),MATCH(1,($C$4='ACS 5-YEAR POPULATION (C18130)'!$A$1:$CG$1)*($C$5='ACS 5-YEAR POPULATION (C18130)'!$A$2:$CG$2)*($C$6='ACS 5-YEAR POPULATION (C18130)'!$A$3:$CG$3)*(C$7='ACS 5-YEAR POPULATION (C18130)'!$A$4:$CG$4),0))</f>
        <v>1166</v>
      </c>
      <c r="D11" s="8" cm="1">
        <f t="array" ref="D11">INDEX('ACS 5-YEAR POPULATION (C18130)'!$A$1:$CG$71,MATCH($A11,'ACS 5-YEAR POPULATION (C18130)'!$A$1:$A$71,0),MATCH(1,($C$4='ACS 5-YEAR POPULATION (C18130)'!$A$1:$CG$1)*($C$5='ACS 5-YEAR POPULATION (C18130)'!$A$2:$CG$2)*($C$6='ACS 5-YEAR POPULATION (C18130)'!$A$3:$CG$3)*(D$7='ACS 5-YEAR POPULATION (C18130)'!$A$4:$CG$4),0))</f>
        <v>5109</v>
      </c>
      <c r="E11" s="8" cm="1">
        <f t="array" ref="E11">INDEX('ACS 5-YEAR POPULATION (C18130)'!$A$1:$CG$71,MATCH($A11,'ACS 5-YEAR POPULATION (C18130)'!$A$1:$A$71,0),MATCH(1,($C$4='ACS 5-YEAR POPULATION (C18130)'!$A$1:$CG$1)*($C$5='ACS 5-YEAR POPULATION (C18130)'!$A$2:$CG$2)*($E$6='ACS 5-YEAR POPULATION (C18130)'!$A$3:$CG$3)*(E$7='ACS 5-YEAR POPULATION (C18130)'!$A$4:$CG$4),0))</f>
        <v>100</v>
      </c>
      <c r="F11" s="8" cm="1">
        <f t="array" ref="F11">INDEX('ACS 5-YEAR POPULATION (C18130)'!$A$1:$CG$71,MATCH($A11,'ACS 5-YEAR POPULATION (C18130)'!$A$1:$A$71,0),MATCH(1,($C$4='ACS 5-YEAR POPULATION (C18130)'!$A$1:$CG$1)*($C$5='ACS 5-YEAR POPULATION (C18130)'!$A$2:$CG$2)*($E$6='ACS 5-YEAR POPULATION (C18130)'!$A$3:$CG$3)*(F$7='ACS 5-YEAR POPULATION (C18130)'!$A$4:$CG$4),0))</f>
        <v>184</v>
      </c>
      <c r="G11" s="22" cm="1">
        <f t="array" ref="G11">INDEX('ACS 5-YEAR POPULATION (C18130)'!$A$1:$CG$71,MATCH($A11,'ACS 5-YEAR POPULATION (C18130)'!$A$1:$A$71,0),MATCH(1,($C$4='ACS 5-YEAR POPULATION (C18130)'!$A$1:$CG$1)*($G$5='ACS 5-YEAR POPULATION (C18130)'!$A$2:$CG$2)*($G$6='ACS 5-YEAR POPULATION (C18130)'!$A$3:$CG$3)*(G$7='ACS 5-YEAR POPULATION (C18130)'!$A$4:$CG$4),0))</f>
        <v>1571</v>
      </c>
      <c r="H11" s="8" cm="1">
        <f t="array" ref="H11">INDEX('ACS 5-YEAR POPULATION (C18130)'!$A$1:$CG$71,MATCH($A11,'ACS 5-YEAR POPULATION (C18130)'!$A$1:$A$71,0),MATCH(1,($C$4='ACS 5-YEAR POPULATION (C18130)'!$A$1:$CG$1)*($G$5='ACS 5-YEAR POPULATION (C18130)'!$A$2:$CG$2)*($G$6='ACS 5-YEAR POPULATION (C18130)'!$A$3:$CG$3)*(H$7='ACS 5-YEAR POPULATION (C18130)'!$A$4:$CG$4),0))</f>
        <v>10979</v>
      </c>
      <c r="I11" s="8" cm="1">
        <f t="array" ref="I11">INDEX('ACS 5-YEAR POPULATION (C18130)'!$A$1:$CG$71,MATCH($A11,'ACS 5-YEAR POPULATION (C18130)'!$A$1:$A$71,0),MATCH(1,($C$4='ACS 5-YEAR POPULATION (C18130)'!$A$1:$CG$1)*($G$5='ACS 5-YEAR POPULATION (C18130)'!$A$2:$CG$2)*($I$6='ACS 5-YEAR POPULATION (C18130)'!$A$3:$CG$3)*(I$7='ACS 5-YEAR POPULATION (C18130)'!$A$4:$CG$4),0))</f>
        <v>531</v>
      </c>
      <c r="J11" s="8" cm="1">
        <f t="array" ref="J11">INDEX('ACS 5-YEAR POPULATION (C18130)'!$A$1:$CG$71,MATCH($A11,'ACS 5-YEAR POPULATION (C18130)'!$A$1:$A$71,0),MATCH(1,($C$4='ACS 5-YEAR POPULATION (C18130)'!$A$1:$CG$1)*($G$5='ACS 5-YEAR POPULATION (C18130)'!$A$2:$CG$2)*($I$6='ACS 5-YEAR POPULATION (C18130)'!$A$3:$CG$3)*(J$7='ACS 5-YEAR POPULATION (C18130)'!$A$4:$CG$4),0))</f>
        <v>1991</v>
      </c>
      <c r="K11" s="22" cm="1">
        <f t="array" ref="K11">INDEX('ACS 5-YEAR POPULATION (C18130)'!$A$1:$CG$71,MATCH($A11,'ACS 5-YEAR POPULATION (C18130)'!$A$1:$A$71,0),MATCH(1,($C$4='ACS 5-YEAR POPULATION (C18130)'!$A$1:$CG$1)*($K$5='ACS 5-YEAR POPULATION (C18130)'!$A$2:$CG$2)*($K$6='ACS 5-YEAR POPULATION (C18130)'!$A$3:$CG$3)*(K$7='ACS 5-YEAR POPULATION (C18130)'!$A$4:$CG$4),0))</f>
        <v>188</v>
      </c>
      <c r="L11" s="8" cm="1">
        <f t="array" ref="L11">INDEX('ACS 5-YEAR POPULATION (C18130)'!$A$1:$CG$71,MATCH($A11,'ACS 5-YEAR POPULATION (C18130)'!$A$1:$A$71,0),MATCH(1,($C$4='ACS 5-YEAR POPULATION (C18130)'!$A$1:$CG$1)*($K$5='ACS 5-YEAR POPULATION (C18130)'!$A$2:$CG$2)*($K$6='ACS 5-YEAR POPULATION (C18130)'!$A$3:$CG$3)*(L$7='ACS 5-YEAR POPULATION (C18130)'!$A$4:$CG$4),0))</f>
        <v>1707</v>
      </c>
      <c r="M11" s="8" cm="1">
        <f t="array" ref="M11">INDEX('ACS 5-YEAR POPULATION (C18130)'!$A$1:$CG$71,MATCH($A11,'ACS 5-YEAR POPULATION (C18130)'!$A$1:$A$71,0),MATCH(1,($C$4='ACS 5-YEAR POPULATION (C18130)'!$A$1:$CG$1)*($K$5='ACS 5-YEAR POPULATION (C18130)'!$A$2:$CG$2)*($M$6='ACS 5-YEAR POPULATION (C18130)'!$A$3:$CG$3)*(M$7='ACS 5-YEAR POPULATION (C18130)'!$A$4:$CG$4),0))</f>
        <v>108</v>
      </c>
      <c r="N11" s="23" cm="1">
        <f t="array" ref="N11">INDEX('ACS 5-YEAR POPULATION (C18130)'!$A$1:$CG$71,MATCH($A11,'ACS 5-YEAR POPULATION (C18130)'!$A$1:$A$71,0),MATCH(1,($C$4='ACS 5-YEAR POPULATION (C18130)'!$A$1:$CG$1)*($K$5='ACS 5-YEAR POPULATION (C18130)'!$A$2:$CG$2)*($M$6='ACS 5-YEAR POPULATION (C18130)'!$A$3:$CG$3)*(N$7='ACS 5-YEAR POPULATION (C18130)'!$A$4:$CG$4),0))</f>
        <v>1396</v>
      </c>
      <c r="O11" s="8"/>
      <c r="P11" s="24">
        <f t="shared" ref="P11:P74" si="0">SUMPRODUCT(C11:N11,C$8:N$8)</f>
        <v>8942</v>
      </c>
    </row>
    <row r="12" spans="1:16" ht="16.8" thickTop="1" thickBot="1" x14ac:dyDescent="0.35">
      <c r="A12" s="31" t="s">
        <v>3</v>
      </c>
      <c r="C12" s="22" cm="1">
        <f t="array" ref="C12">INDEX('ACS 5-YEAR POPULATION (C18130)'!$A$1:$CG$71,MATCH($A12,'ACS 5-YEAR POPULATION (C18130)'!$A$1:$A$71,0),MATCH(1,($C$4='ACS 5-YEAR POPULATION (C18130)'!$A$1:$CG$1)*($C$5='ACS 5-YEAR POPULATION (C18130)'!$A$2:$CG$2)*($C$6='ACS 5-YEAR POPULATION (C18130)'!$A$3:$CG$3)*(C$7='ACS 5-YEAR POPULATION (C18130)'!$A$4:$CG$4),0))</f>
        <v>7267</v>
      </c>
      <c r="D12" s="8" cm="1">
        <f t="array" ref="D12">INDEX('ACS 5-YEAR POPULATION (C18130)'!$A$1:$CG$71,MATCH($A12,'ACS 5-YEAR POPULATION (C18130)'!$A$1:$A$71,0),MATCH(1,($C$4='ACS 5-YEAR POPULATION (C18130)'!$A$1:$CG$1)*($C$5='ACS 5-YEAR POPULATION (C18130)'!$A$2:$CG$2)*($C$6='ACS 5-YEAR POPULATION (C18130)'!$A$3:$CG$3)*(D$7='ACS 5-YEAR POPULATION (C18130)'!$A$4:$CG$4),0))</f>
        <v>28862</v>
      </c>
      <c r="E12" s="8" cm="1">
        <f t="array" ref="E12">INDEX('ACS 5-YEAR POPULATION (C18130)'!$A$1:$CG$71,MATCH($A12,'ACS 5-YEAR POPULATION (C18130)'!$A$1:$A$71,0),MATCH(1,($C$4='ACS 5-YEAR POPULATION (C18130)'!$A$1:$CG$1)*($C$5='ACS 5-YEAR POPULATION (C18130)'!$A$2:$CG$2)*($E$6='ACS 5-YEAR POPULATION (C18130)'!$A$3:$CG$3)*(E$7='ACS 5-YEAR POPULATION (C18130)'!$A$4:$CG$4),0))</f>
        <v>792</v>
      </c>
      <c r="F12" s="8" cm="1">
        <f t="array" ref="F12">INDEX('ACS 5-YEAR POPULATION (C18130)'!$A$1:$CG$71,MATCH($A12,'ACS 5-YEAR POPULATION (C18130)'!$A$1:$A$71,0),MATCH(1,($C$4='ACS 5-YEAR POPULATION (C18130)'!$A$1:$CG$1)*($C$5='ACS 5-YEAR POPULATION (C18130)'!$A$2:$CG$2)*($E$6='ACS 5-YEAR POPULATION (C18130)'!$A$3:$CG$3)*(F$7='ACS 5-YEAR POPULATION (C18130)'!$A$4:$CG$4),0))</f>
        <v>1871</v>
      </c>
      <c r="G12" s="22" cm="1">
        <f t="array" ref="G12">INDEX('ACS 5-YEAR POPULATION (C18130)'!$A$1:$CG$71,MATCH($A12,'ACS 5-YEAR POPULATION (C18130)'!$A$1:$A$71,0),MATCH(1,($C$4='ACS 5-YEAR POPULATION (C18130)'!$A$1:$CG$1)*($G$5='ACS 5-YEAR POPULATION (C18130)'!$A$2:$CG$2)*($G$6='ACS 5-YEAR POPULATION (C18130)'!$A$3:$CG$3)*(G$7='ACS 5-YEAR POPULATION (C18130)'!$A$4:$CG$4),0))</f>
        <v>10558</v>
      </c>
      <c r="H12" s="8" cm="1">
        <f t="array" ref="H12">INDEX('ACS 5-YEAR POPULATION (C18130)'!$A$1:$CG$71,MATCH($A12,'ACS 5-YEAR POPULATION (C18130)'!$A$1:$A$71,0),MATCH(1,($C$4='ACS 5-YEAR POPULATION (C18130)'!$A$1:$CG$1)*($G$5='ACS 5-YEAR POPULATION (C18130)'!$A$2:$CG$2)*($G$6='ACS 5-YEAR POPULATION (C18130)'!$A$3:$CG$3)*(H$7='ACS 5-YEAR POPULATION (C18130)'!$A$4:$CG$4),0))</f>
        <v>79425</v>
      </c>
      <c r="I12" s="8" cm="1">
        <f t="array" ref="I12">INDEX('ACS 5-YEAR POPULATION (C18130)'!$A$1:$CG$71,MATCH($A12,'ACS 5-YEAR POPULATION (C18130)'!$A$1:$A$71,0),MATCH(1,($C$4='ACS 5-YEAR POPULATION (C18130)'!$A$1:$CG$1)*($G$5='ACS 5-YEAR POPULATION (C18130)'!$A$2:$CG$2)*($I$6='ACS 5-YEAR POPULATION (C18130)'!$A$3:$CG$3)*(I$7='ACS 5-YEAR POPULATION (C18130)'!$A$4:$CG$4),0))</f>
        <v>4961</v>
      </c>
      <c r="J12" s="8" cm="1">
        <f t="array" ref="J12">INDEX('ACS 5-YEAR POPULATION (C18130)'!$A$1:$CG$71,MATCH($A12,'ACS 5-YEAR POPULATION (C18130)'!$A$1:$A$71,0),MATCH(1,($C$4='ACS 5-YEAR POPULATION (C18130)'!$A$1:$CG$1)*($G$5='ACS 5-YEAR POPULATION (C18130)'!$A$2:$CG$2)*($I$6='ACS 5-YEAR POPULATION (C18130)'!$A$3:$CG$3)*(J$7='ACS 5-YEAR POPULATION (C18130)'!$A$4:$CG$4),0))</f>
        <v>13866</v>
      </c>
      <c r="K12" s="22" cm="1">
        <f t="array" ref="K12">INDEX('ACS 5-YEAR POPULATION (C18130)'!$A$1:$CG$71,MATCH($A12,'ACS 5-YEAR POPULATION (C18130)'!$A$1:$A$71,0),MATCH(1,($C$4='ACS 5-YEAR POPULATION (C18130)'!$A$1:$CG$1)*($K$5='ACS 5-YEAR POPULATION (C18130)'!$A$2:$CG$2)*($K$6='ACS 5-YEAR POPULATION (C18130)'!$A$3:$CG$3)*(K$7='ACS 5-YEAR POPULATION (C18130)'!$A$4:$CG$4),0))</f>
        <v>1249</v>
      </c>
      <c r="L12" s="8" cm="1">
        <f t="array" ref="L12">INDEX('ACS 5-YEAR POPULATION (C18130)'!$A$1:$CG$71,MATCH($A12,'ACS 5-YEAR POPULATION (C18130)'!$A$1:$A$71,0),MATCH(1,($C$4='ACS 5-YEAR POPULATION (C18130)'!$A$1:$CG$1)*($K$5='ACS 5-YEAR POPULATION (C18130)'!$A$2:$CG$2)*($K$6='ACS 5-YEAR POPULATION (C18130)'!$A$3:$CG$3)*(L$7='ACS 5-YEAR POPULATION (C18130)'!$A$4:$CG$4),0))</f>
        <v>15210</v>
      </c>
      <c r="M12" s="8" cm="1">
        <f t="array" ref="M12">INDEX('ACS 5-YEAR POPULATION (C18130)'!$A$1:$CG$71,MATCH($A12,'ACS 5-YEAR POPULATION (C18130)'!$A$1:$A$71,0),MATCH(1,($C$4='ACS 5-YEAR POPULATION (C18130)'!$A$1:$CG$1)*($K$5='ACS 5-YEAR POPULATION (C18130)'!$A$2:$CG$2)*($M$6='ACS 5-YEAR POPULATION (C18130)'!$A$3:$CG$3)*(M$7='ACS 5-YEAR POPULATION (C18130)'!$A$4:$CG$4),0))</f>
        <v>1530</v>
      </c>
      <c r="N12" s="23" cm="1">
        <f t="array" ref="N12">INDEX('ACS 5-YEAR POPULATION (C18130)'!$A$1:$CG$71,MATCH($A12,'ACS 5-YEAR POPULATION (C18130)'!$A$1:$A$71,0),MATCH(1,($C$4='ACS 5-YEAR POPULATION (C18130)'!$A$1:$CG$1)*($K$5='ACS 5-YEAR POPULATION (C18130)'!$A$2:$CG$2)*($M$6='ACS 5-YEAR POPULATION (C18130)'!$A$3:$CG$3)*(N$7='ACS 5-YEAR POPULATION (C18130)'!$A$4:$CG$4),0))</f>
        <v>11521</v>
      </c>
      <c r="O12" s="8"/>
      <c r="P12" s="24">
        <f t="shared" si="0"/>
        <v>68825</v>
      </c>
    </row>
    <row r="13" spans="1:16" ht="16.8" thickTop="1" thickBot="1" x14ac:dyDescent="0.35">
      <c r="A13" s="31" t="s">
        <v>4</v>
      </c>
      <c r="C13" s="22" cm="1">
        <f t="array" ref="C13">INDEX('ACS 5-YEAR POPULATION (C18130)'!$A$1:$CG$71,MATCH($A13,'ACS 5-YEAR POPULATION (C18130)'!$A$1:$A$71,0),MATCH(1,($C$4='ACS 5-YEAR POPULATION (C18130)'!$A$1:$CG$1)*($C$5='ACS 5-YEAR POPULATION (C18130)'!$A$2:$CG$2)*($C$6='ACS 5-YEAR POPULATION (C18130)'!$A$3:$CG$3)*(C$7='ACS 5-YEAR POPULATION (C18130)'!$A$4:$CG$4),0))</f>
        <v>1463</v>
      </c>
      <c r="D13" s="8" cm="1">
        <f t="array" ref="D13">INDEX('ACS 5-YEAR POPULATION (C18130)'!$A$1:$CG$71,MATCH($A13,'ACS 5-YEAR POPULATION (C18130)'!$A$1:$A$71,0),MATCH(1,($C$4='ACS 5-YEAR POPULATION (C18130)'!$A$1:$CG$1)*($C$5='ACS 5-YEAR POPULATION (C18130)'!$A$2:$CG$2)*($C$6='ACS 5-YEAR POPULATION (C18130)'!$A$3:$CG$3)*(D$7='ACS 5-YEAR POPULATION (C18130)'!$A$4:$CG$4),0))</f>
        <v>3441</v>
      </c>
      <c r="E13" s="8" cm="1">
        <f t="array" ref="E13">INDEX('ACS 5-YEAR POPULATION (C18130)'!$A$1:$CG$71,MATCH($A13,'ACS 5-YEAR POPULATION (C18130)'!$A$1:$A$71,0),MATCH(1,($C$4='ACS 5-YEAR POPULATION (C18130)'!$A$1:$CG$1)*($C$5='ACS 5-YEAR POPULATION (C18130)'!$A$2:$CG$2)*($E$6='ACS 5-YEAR POPULATION (C18130)'!$A$3:$CG$3)*(E$7='ACS 5-YEAR POPULATION (C18130)'!$A$4:$CG$4),0))</f>
        <v>172</v>
      </c>
      <c r="F13" s="8" cm="1">
        <f t="array" ref="F13">INDEX('ACS 5-YEAR POPULATION (C18130)'!$A$1:$CG$71,MATCH($A13,'ACS 5-YEAR POPULATION (C18130)'!$A$1:$A$71,0),MATCH(1,($C$4='ACS 5-YEAR POPULATION (C18130)'!$A$1:$CG$1)*($C$5='ACS 5-YEAR POPULATION (C18130)'!$A$2:$CG$2)*($E$6='ACS 5-YEAR POPULATION (C18130)'!$A$3:$CG$3)*(F$7='ACS 5-YEAR POPULATION (C18130)'!$A$4:$CG$4),0))</f>
        <v>254</v>
      </c>
      <c r="G13" s="22" cm="1">
        <f t="array" ref="G13">INDEX('ACS 5-YEAR POPULATION (C18130)'!$A$1:$CG$71,MATCH($A13,'ACS 5-YEAR POPULATION (C18130)'!$A$1:$A$71,0),MATCH(1,($C$4='ACS 5-YEAR POPULATION (C18130)'!$A$1:$CG$1)*($G$5='ACS 5-YEAR POPULATION (C18130)'!$A$2:$CG$2)*($G$6='ACS 5-YEAR POPULATION (C18130)'!$A$3:$CG$3)*(G$7='ACS 5-YEAR POPULATION (C18130)'!$A$4:$CG$4),0))</f>
        <v>1653</v>
      </c>
      <c r="H13" s="8" cm="1">
        <f t="array" ref="H13">INDEX('ACS 5-YEAR POPULATION (C18130)'!$A$1:$CG$71,MATCH($A13,'ACS 5-YEAR POPULATION (C18130)'!$A$1:$A$71,0),MATCH(1,($C$4='ACS 5-YEAR POPULATION (C18130)'!$A$1:$CG$1)*($G$5='ACS 5-YEAR POPULATION (C18130)'!$A$2:$CG$2)*($G$6='ACS 5-YEAR POPULATION (C18130)'!$A$3:$CG$3)*(H$7='ACS 5-YEAR POPULATION (C18130)'!$A$4:$CG$4),0))</f>
        <v>9408</v>
      </c>
      <c r="I13" s="8" cm="1">
        <f t="array" ref="I13">INDEX('ACS 5-YEAR POPULATION (C18130)'!$A$1:$CG$71,MATCH($A13,'ACS 5-YEAR POPULATION (C18130)'!$A$1:$A$71,0),MATCH(1,($C$4='ACS 5-YEAR POPULATION (C18130)'!$A$1:$CG$1)*($G$5='ACS 5-YEAR POPULATION (C18130)'!$A$2:$CG$2)*($I$6='ACS 5-YEAR POPULATION (C18130)'!$A$3:$CG$3)*(I$7='ACS 5-YEAR POPULATION (C18130)'!$A$4:$CG$4),0))</f>
        <v>949</v>
      </c>
      <c r="J13" s="8" cm="1">
        <f t="array" ref="J13">INDEX('ACS 5-YEAR POPULATION (C18130)'!$A$1:$CG$71,MATCH($A13,'ACS 5-YEAR POPULATION (C18130)'!$A$1:$A$71,0),MATCH(1,($C$4='ACS 5-YEAR POPULATION (C18130)'!$A$1:$CG$1)*($G$5='ACS 5-YEAR POPULATION (C18130)'!$A$2:$CG$2)*($I$6='ACS 5-YEAR POPULATION (C18130)'!$A$3:$CG$3)*(J$7='ACS 5-YEAR POPULATION (C18130)'!$A$4:$CG$4),0))</f>
        <v>1427</v>
      </c>
      <c r="K13" s="22" cm="1">
        <f t="array" ref="K13">INDEX('ACS 5-YEAR POPULATION (C18130)'!$A$1:$CG$71,MATCH($A13,'ACS 5-YEAR POPULATION (C18130)'!$A$1:$A$71,0),MATCH(1,($C$4='ACS 5-YEAR POPULATION (C18130)'!$A$1:$CG$1)*($K$5='ACS 5-YEAR POPULATION (C18130)'!$A$2:$CG$2)*($K$6='ACS 5-YEAR POPULATION (C18130)'!$A$3:$CG$3)*(K$7='ACS 5-YEAR POPULATION (C18130)'!$A$4:$CG$4),0))</f>
        <v>320</v>
      </c>
      <c r="L13" s="8" cm="1">
        <f t="array" ref="L13">INDEX('ACS 5-YEAR POPULATION (C18130)'!$A$1:$CG$71,MATCH($A13,'ACS 5-YEAR POPULATION (C18130)'!$A$1:$A$71,0),MATCH(1,($C$4='ACS 5-YEAR POPULATION (C18130)'!$A$1:$CG$1)*($K$5='ACS 5-YEAR POPULATION (C18130)'!$A$2:$CG$2)*($K$6='ACS 5-YEAR POPULATION (C18130)'!$A$3:$CG$3)*(L$7='ACS 5-YEAR POPULATION (C18130)'!$A$4:$CG$4),0))</f>
        <v>2348</v>
      </c>
      <c r="M13" s="8" cm="1">
        <f t="array" ref="M13">INDEX('ACS 5-YEAR POPULATION (C18130)'!$A$1:$CG$71,MATCH($A13,'ACS 5-YEAR POPULATION (C18130)'!$A$1:$A$71,0),MATCH(1,($C$4='ACS 5-YEAR POPULATION (C18130)'!$A$1:$CG$1)*($K$5='ACS 5-YEAR POPULATION (C18130)'!$A$2:$CG$2)*($M$6='ACS 5-YEAR POPULATION (C18130)'!$A$3:$CG$3)*(M$7='ACS 5-YEAR POPULATION (C18130)'!$A$4:$CG$4),0))</f>
        <v>182</v>
      </c>
      <c r="N13" s="23" cm="1">
        <f t="array" ref="N13">INDEX('ACS 5-YEAR POPULATION (C18130)'!$A$1:$CG$71,MATCH($A13,'ACS 5-YEAR POPULATION (C18130)'!$A$1:$A$71,0),MATCH(1,($C$4='ACS 5-YEAR POPULATION (C18130)'!$A$1:$CG$1)*($K$5='ACS 5-YEAR POPULATION (C18130)'!$A$2:$CG$2)*($M$6='ACS 5-YEAR POPULATION (C18130)'!$A$3:$CG$3)*(N$7='ACS 5-YEAR POPULATION (C18130)'!$A$4:$CG$4),0))</f>
        <v>1684</v>
      </c>
      <c r="O13" s="8"/>
      <c r="P13" s="24">
        <f t="shared" si="0"/>
        <v>10452</v>
      </c>
    </row>
    <row r="14" spans="1:16" ht="16.8" thickTop="1" thickBot="1" x14ac:dyDescent="0.35">
      <c r="A14" s="31" t="s">
        <v>5</v>
      </c>
      <c r="C14" s="22" cm="1">
        <f t="array" ref="C14">INDEX('ACS 5-YEAR POPULATION (C18130)'!$A$1:$CG$71,MATCH($A14,'ACS 5-YEAR POPULATION (C18130)'!$A$1:$A$71,0),MATCH(1,($C$4='ACS 5-YEAR POPULATION (C18130)'!$A$1:$CG$1)*($C$5='ACS 5-YEAR POPULATION (C18130)'!$A$2:$CG$2)*($C$6='ACS 5-YEAR POPULATION (C18130)'!$A$3:$CG$3)*(C$7='ACS 5-YEAR POPULATION (C18130)'!$A$4:$CG$4),0))</f>
        <v>17763</v>
      </c>
      <c r="D14" s="8" cm="1">
        <f t="array" ref="D14">INDEX('ACS 5-YEAR POPULATION (C18130)'!$A$1:$CG$71,MATCH($A14,'ACS 5-YEAR POPULATION (C18130)'!$A$1:$A$71,0),MATCH(1,($C$4='ACS 5-YEAR POPULATION (C18130)'!$A$1:$CG$1)*($C$5='ACS 5-YEAR POPULATION (C18130)'!$A$2:$CG$2)*($C$6='ACS 5-YEAR POPULATION (C18130)'!$A$3:$CG$3)*(D$7='ACS 5-YEAR POPULATION (C18130)'!$A$4:$CG$4),0))</f>
        <v>82418</v>
      </c>
      <c r="E14" s="8" cm="1">
        <f t="array" ref="E14">INDEX('ACS 5-YEAR POPULATION (C18130)'!$A$1:$CG$71,MATCH($A14,'ACS 5-YEAR POPULATION (C18130)'!$A$1:$A$71,0),MATCH(1,($C$4='ACS 5-YEAR POPULATION (C18130)'!$A$1:$CG$1)*($C$5='ACS 5-YEAR POPULATION (C18130)'!$A$2:$CG$2)*($E$6='ACS 5-YEAR POPULATION (C18130)'!$A$3:$CG$3)*(E$7='ACS 5-YEAR POPULATION (C18130)'!$A$4:$CG$4),0))</f>
        <v>1652</v>
      </c>
      <c r="F14" s="8" cm="1">
        <f t="array" ref="F14">INDEX('ACS 5-YEAR POPULATION (C18130)'!$A$1:$CG$71,MATCH($A14,'ACS 5-YEAR POPULATION (C18130)'!$A$1:$A$71,0),MATCH(1,($C$4='ACS 5-YEAR POPULATION (C18130)'!$A$1:$CG$1)*($C$5='ACS 5-YEAR POPULATION (C18130)'!$A$2:$CG$2)*($E$6='ACS 5-YEAR POPULATION (C18130)'!$A$3:$CG$3)*(F$7='ACS 5-YEAR POPULATION (C18130)'!$A$4:$CG$4),0))</f>
        <v>3304</v>
      </c>
      <c r="G14" s="22" cm="1">
        <f t="array" ref="G14">INDEX('ACS 5-YEAR POPULATION (C18130)'!$A$1:$CG$71,MATCH($A14,'ACS 5-YEAR POPULATION (C18130)'!$A$1:$A$71,0),MATCH(1,($C$4='ACS 5-YEAR POPULATION (C18130)'!$A$1:$CG$1)*($G$5='ACS 5-YEAR POPULATION (C18130)'!$A$2:$CG$2)*($G$6='ACS 5-YEAR POPULATION (C18130)'!$A$3:$CG$3)*(G$7='ACS 5-YEAR POPULATION (C18130)'!$A$4:$CG$4),0))</f>
        <v>33053</v>
      </c>
      <c r="H14" s="8" cm="1">
        <f t="array" ref="H14">INDEX('ACS 5-YEAR POPULATION (C18130)'!$A$1:$CG$71,MATCH($A14,'ACS 5-YEAR POPULATION (C18130)'!$A$1:$A$71,0),MATCH(1,($C$4='ACS 5-YEAR POPULATION (C18130)'!$A$1:$CG$1)*($G$5='ACS 5-YEAR POPULATION (C18130)'!$A$2:$CG$2)*($G$6='ACS 5-YEAR POPULATION (C18130)'!$A$3:$CG$3)*(H$7='ACS 5-YEAR POPULATION (C18130)'!$A$4:$CG$4),0))</f>
        <v>259537</v>
      </c>
      <c r="I14" s="8" cm="1">
        <f t="array" ref="I14">INDEX('ACS 5-YEAR POPULATION (C18130)'!$A$1:$CG$71,MATCH($A14,'ACS 5-YEAR POPULATION (C18130)'!$A$1:$A$71,0),MATCH(1,($C$4='ACS 5-YEAR POPULATION (C18130)'!$A$1:$CG$1)*($G$5='ACS 5-YEAR POPULATION (C18130)'!$A$2:$CG$2)*($I$6='ACS 5-YEAR POPULATION (C18130)'!$A$3:$CG$3)*(I$7='ACS 5-YEAR POPULATION (C18130)'!$A$4:$CG$4),0))</f>
        <v>9448</v>
      </c>
      <c r="J14" s="8" cm="1">
        <f t="array" ref="J14">INDEX('ACS 5-YEAR POPULATION (C18130)'!$A$1:$CG$71,MATCH($A14,'ACS 5-YEAR POPULATION (C18130)'!$A$1:$A$71,0),MATCH(1,($C$4='ACS 5-YEAR POPULATION (C18130)'!$A$1:$CG$1)*($G$5='ACS 5-YEAR POPULATION (C18130)'!$A$2:$CG$2)*($I$6='ACS 5-YEAR POPULATION (C18130)'!$A$3:$CG$3)*(J$7='ACS 5-YEAR POPULATION (C18130)'!$A$4:$CG$4),0))</f>
        <v>30743</v>
      </c>
      <c r="K14" s="22" cm="1">
        <f t="array" ref="K14">INDEX('ACS 5-YEAR POPULATION (C18130)'!$A$1:$CG$71,MATCH($A14,'ACS 5-YEAR POPULATION (C18130)'!$A$1:$A$71,0),MATCH(1,($C$4='ACS 5-YEAR POPULATION (C18130)'!$A$1:$CG$1)*($K$5='ACS 5-YEAR POPULATION (C18130)'!$A$2:$CG$2)*($K$6='ACS 5-YEAR POPULATION (C18130)'!$A$3:$CG$3)*(K$7='ACS 5-YEAR POPULATION (C18130)'!$A$4:$CG$4),0))</f>
        <v>6327</v>
      </c>
      <c r="L14" s="8" cm="1">
        <f t="array" ref="L14">INDEX('ACS 5-YEAR POPULATION (C18130)'!$A$1:$CG$71,MATCH($A14,'ACS 5-YEAR POPULATION (C18130)'!$A$1:$A$71,0),MATCH(1,($C$4='ACS 5-YEAR POPULATION (C18130)'!$A$1:$CG$1)*($K$5='ACS 5-YEAR POPULATION (C18130)'!$A$2:$CG$2)*($K$6='ACS 5-YEAR POPULATION (C18130)'!$A$3:$CG$3)*(L$7='ACS 5-YEAR POPULATION (C18130)'!$A$4:$CG$4),0))</f>
        <v>80685</v>
      </c>
      <c r="M14" s="8" cm="1">
        <f t="array" ref="M14">INDEX('ACS 5-YEAR POPULATION (C18130)'!$A$1:$CG$71,MATCH($A14,'ACS 5-YEAR POPULATION (C18130)'!$A$1:$A$71,0),MATCH(1,($C$4='ACS 5-YEAR POPULATION (C18130)'!$A$1:$CG$1)*($K$5='ACS 5-YEAR POPULATION (C18130)'!$A$2:$CG$2)*($M$6='ACS 5-YEAR POPULATION (C18130)'!$A$3:$CG$3)*(M$7='ACS 5-YEAR POPULATION (C18130)'!$A$4:$CG$4),0))</f>
        <v>4235</v>
      </c>
      <c r="N14" s="23" cm="1">
        <f t="array" ref="N14">INDEX('ACS 5-YEAR POPULATION (C18130)'!$A$1:$CG$71,MATCH($A14,'ACS 5-YEAR POPULATION (C18130)'!$A$1:$A$71,0),MATCH(1,($C$4='ACS 5-YEAR POPULATION (C18130)'!$A$1:$CG$1)*($K$5='ACS 5-YEAR POPULATION (C18130)'!$A$2:$CG$2)*($M$6='ACS 5-YEAR POPULATION (C18130)'!$A$3:$CG$3)*(N$7='ACS 5-YEAR POPULATION (C18130)'!$A$4:$CG$4),0))</f>
        <v>39915</v>
      </c>
      <c r="O14" s="8"/>
      <c r="P14" s="24">
        <f t="shared" si="0"/>
        <v>227125</v>
      </c>
    </row>
    <row r="15" spans="1:16" ht="16.8" thickTop="1" thickBot="1" x14ac:dyDescent="0.35">
      <c r="A15" s="31" t="s">
        <v>6</v>
      </c>
      <c r="C15" s="22" cm="1">
        <f t="array" ref="C15">INDEX('ACS 5-YEAR POPULATION (C18130)'!$A$1:$CG$71,MATCH($A15,'ACS 5-YEAR POPULATION (C18130)'!$A$1:$A$71,0),MATCH(1,($C$4='ACS 5-YEAR POPULATION (C18130)'!$A$1:$CG$1)*($C$5='ACS 5-YEAR POPULATION (C18130)'!$A$2:$CG$2)*($C$6='ACS 5-YEAR POPULATION (C18130)'!$A$3:$CG$3)*(C$7='ACS 5-YEAR POPULATION (C18130)'!$A$4:$CG$4),0))</f>
        <v>72320</v>
      </c>
      <c r="D15" s="8" cm="1">
        <f t="array" ref="D15">INDEX('ACS 5-YEAR POPULATION (C18130)'!$A$1:$CG$71,MATCH($A15,'ACS 5-YEAR POPULATION (C18130)'!$A$1:$A$71,0),MATCH(1,($C$4='ACS 5-YEAR POPULATION (C18130)'!$A$1:$CG$1)*($C$5='ACS 5-YEAR POPULATION (C18130)'!$A$2:$CG$2)*($C$6='ACS 5-YEAR POPULATION (C18130)'!$A$3:$CG$3)*(D$7='ACS 5-YEAR POPULATION (C18130)'!$A$4:$CG$4),0))</f>
        <v>316533</v>
      </c>
      <c r="E15" s="8" cm="1">
        <f t="array" ref="E15">INDEX('ACS 5-YEAR POPULATION (C18130)'!$A$1:$CG$71,MATCH($A15,'ACS 5-YEAR POPULATION (C18130)'!$A$1:$A$71,0),MATCH(1,($C$4='ACS 5-YEAR POPULATION (C18130)'!$A$1:$CG$1)*($C$5='ACS 5-YEAR POPULATION (C18130)'!$A$2:$CG$2)*($E$6='ACS 5-YEAR POPULATION (C18130)'!$A$3:$CG$3)*(E$7='ACS 5-YEAR POPULATION (C18130)'!$A$4:$CG$4),0))</f>
        <v>3283</v>
      </c>
      <c r="F15" s="8" cm="1">
        <f t="array" ref="F15">INDEX('ACS 5-YEAR POPULATION (C18130)'!$A$1:$CG$71,MATCH($A15,'ACS 5-YEAR POPULATION (C18130)'!$A$1:$A$71,0),MATCH(1,($C$4='ACS 5-YEAR POPULATION (C18130)'!$A$1:$CG$1)*($C$5='ACS 5-YEAR POPULATION (C18130)'!$A$2:$CG$2)*($E$6='ACS 5-YEAR POPULATION (C18130)'!$A$3:$CG$3)*(F$7='ACS 5-YEAR POPULATION (C18130)'!$A$4:$CG$4),0))</f>
        <v>11359</v>
      </c>
      <c r="G15" s="22" cm="1">
        <f t="array" ref="G15">INDEX('ACS 5-YEAR POPULATION (C18130)'!$A$1:$CG$71,MATCH($A15,'ACS 5-YEAR POPULATION (C18130)'!$A$1:$A$71,0),MATCH(1,($C$4='ACS 5-YEAR POPULATION (C18130)'!$A$1:$CG$1)*($G$5='ACS 5-YEAR POPULATION (C18130)'!$A$2:$CG$2)*($G$6='ACS 5-YEAR POPULATION (C18130)'!$A$3:$CG$3)*(G$7='ACS 5-YEAR POPULATION (C18130)'!$A$4:$CG$4),0))</f>
        <v>119302</v>
      </c>
      <c r="H15" s="8" cm="1">
        <f t="array" ref="H15">INDEX('ACS 5-YEAR POPULATION (C18130)'!$A$1:$CG$71,MATCH($A15,'ACS 5-YEAR POPULATION (C18130)'!$A$1:$A$71,0),MATCH(1,($C$4='ACS 5-YEAR POPULATION (C18130)'!$A$1:$CG$1)*($G$5='ACS 5-YEAR POPULATION (C18130)'!$A$2:$CG$2)*($G$6='ACS 5-YEAR POPULATION (C18130)'!$A$3:$CG$3)*(H$7='ACS 5-YEAR POPULATION (C18130)'!$A$4:$CG$4),0))</f>
        <v>975943</v>
      </c>
      <c r="I15" s="8" cm="1">
        <f t="array" ref="I15">INDEX('ACS 5-YEAR POPULATION (C18130)'!$A$1:$CG$71,MATCH($A15,'ACS 5-YEAR POPULATION (C18130)'!$A$1:$A$71,0),MATCH(1,($C$4='ACS 5-YEAR POPULATION (C18130)'!$A$1:$CG$1)*($G$5='ACS 5-YEAR POPULATION (C18130)'!$A$2:$CG$2)*($I$6='ACS 5-YEAR POPULATION (C18130)'!$A$3:$CG$3)*(I$7='ACS 5-YEAR POPULATION (C18130)'!$A$4:$CG$4),0))</f>
        <v>22266</v>
      </c>
      <c r="J15" s="8" cm="1">
        <f t="array" ref="J15">INDEX('ACS 5-YEAR POPULATION (C18130)'!$A$1:$CG$71,MATCH($A15,'ACS 5-YEAR POPULATION (C18130)'!$A$1:$A$71,0),MATCH(1,($C$4='ACS 5-YEAR POPULATION (C18130)'!$A$1:$CG$1)*($G$5='ACS 5-YEAR POPULATION (C18130)'!$A$2:$CG$2)*($I$6='ACS 5-YEAR POPULATION (C18130)'!$A$3:$CG$3)*(J$7='ACS 5-YEAR POPULATION (C18130)'!$A$4:$CG$4),0))</f>
        <v>70192</v>
      </c>
      <c r="K15" s="22" cm="1">
        <f t="array" ref="K15">INDEX('ACS 5-YEAR POPULATION (C18130)'!$A$1:$CG$71,MATCH($A15,'ACS 5-YEAR POPULATION (C18130)'!$A$1:$A$71,0),MATCH(1,($C$4='ACS 5-YEAR POPULATION (C18130)'!$A$1:$CG$1)*($K$5='ACS 5-YEAR POPULATION (C18130)'!$A$2:$CG$2)*($K$6='ACS 5-YEAR POPULATION (C18130)'!$A$3:$CG$3)*(K$7='ACS 5-YEAR POPULATION (C18130)'!$A$4:$CG$4),0))</f>
        <v>22890</v>
      </c>
      <c r="L15" s="8" cm="1">
        <f t="array" ref="L15">INDEX('ACS 5-YEAR POPULATION (C18130)'!$A$1:$CG$71,MATCH($A15,'ACS 5-YEAR POPULATION (C18130)'!$A$1:$A$71,0),MATCH(1,($C$4='ACS 5-YEAR POPULATION (C18130)'!$A$1:$CG$1)*($K$5='ACS 5-YEAR POPULATION (C18130)'!$A$2:$CG$2)*($K$6='ACS 5-YEAR POPULATION (C18130)'!$A$3:$CG$3)*(L$7='ACS 5-YEAR POPULATION (C18130)'!$A$4:$CG$4),0))</f>
        <v>176174</v>
      </c>
      <c r="M15" s="8" cm="1">
        <f t="array" ref="M15">INDEX('ACS 5-YEAR POPULATION (C18130)'!$A$1:$CG$71,MATCH($A15,'ACS 5-YEAR POPULATION (C18130)'!$A$1:$A$71,0),MATCH(1,($C$4='ACS 5-YEAR POPULATION (C18130)'!$A$1:$CG$1)*($K$5='ACS 5-YEAR POPULATION (C18130)'!$A$2:$CG$2)*($M$6='ACS 5-YEAR POPULATION (C18130)'!$A$3:$CG$3)*(M$7='ACS 5-YEAR POPULATION (C18130)'!$A$4:$CG$4),0))</f>
        <v>15153</v>
      </c>
      <c r="N15" s="23" cm="1">
        <f t="array" ref="N15">INDEX('ACS 5-YEAR POPULATION (C18130)'!$A$1:$CG$71,MATCH($A15,'ACS 5-YEAR POPULATION (C18130)'!$A$1:$A$71,0),MATCH(1,($C$4='ACS 5-YEAR POPULATION (C18130)'!$A$1:$CG$1)*($K$5='ACS 5-YEAR POPULATION (C18130)'!$A$2:$CG$2)*($M$6='ACS 5-YEAR POPULATION (C18130)'!$A$3:$CG$3)*(N$7='ACS 5-YEAR POPULATION (C18130)'!$A$4:$CG$4),0))</f>
        <v>85776</v>
      </c>
      <c r="O15" s="8"/>
      <c r="P15" s="24">
        <f t="shared" si="0"/>
        <v>598715</v>
      </c>
    </row>
    <row r="16" spans="1:16" ht="16.8" thickTop="1" thickBot="1" x14ac:dyDescent="0.35">
      <c r="A16" s="31" t="s">
        <v>7</v>
      </c>
      <c r="C16" s="22" cm="1">
        <f t="array" ref="C16">INDEX('ACS 5-YEAR POPULATION (C18130)'!$A$1:$CG$71,MATCH($A16,'ACS 5-YEAR POPULATION (C18130)'!$A$1:$A$71,0),MATCH(1,($C$4='ACS 5-YEAR POPULATION (C18130)'!$A$1:$CG$1)*($C$5='ACS 5-YEAR POPULATION (C18130)'!$A$2:$CG$2)*($C$6='ACS 5-YEAR POPULATION (C18130)'!$A$3:$CG$3)*(C$7='ACS 5-YEAR POPULATION (C18130)'!$A$4:$CG$4),0))</f>
        <v>273</v>
      </c>
      <c r="D16" s="8" cm="1">
        <f t="array" ref="D16">INDEX('ACS 5-YEAR POPULATION (C18130)'!$A$1:$CG$71,MATCH($A16,'ACS 5-YEAR POPULATION (C18130)'!$A$1:$A$71,0),MATCH(1,($C$4='ACS 5-YEAR POPULATION (C18130)'!$A$1:$CG$1)*($C$5='ACS 5-YEAR POPULATION (C18130)'!$A$2:$CG$2)*($C$6='ACS 5-YEAR POPULATION (C18130)'!$A$3:$CG$3)*(D$7='ACS 5-YEAR POPULATION (C18130)'!$A$4:$CG$4),0))</f>
        <v>2594</v>
      </c>
      <c r="E16" s="8" cm="1">
        <f t="array" ref="E16">INDEX('ACS 5-YEAR POPULATION (C18130)'!$A$1:$CG$71,MATCH($A16,'ACS 5-YEAR POPULATION (C18130)'!$A$1:$A$71,0),MATCH(1,($C$4='ACS 5-YEAR POPULATION (C18130)'!$A$1:$CG$1)*($C$5='ACS 5-YEAR POPULATION (C18130)'!$A$2:$CG$2)*($E$6='ACS 5-YEAR POPULATION (C18130)'!$A$3:$CG$3)*(E$7='ACS 5-YEAR POPULATION (C18130)'!$A$4:$CG$4),0))</f>
        <v>26</v>
      </c>
      <c r="F16" s="8" cm="1">
        <f t="array" ref="F16">INDEX('ACS 5-YEAR POPULATION (C18130)'!$A$1:$CG$71,MATCH($A16,'ACS 5-YEAR POPULATION (C18130)'!$A$1:$A$71,0),MATCH(1,($C$4='ACS 5-YEAR POPULATION (C18130)'!$A$1:$CG$1)*($C$5='ACS 5-YEAR POPULATION (C18130)'!$A$2:$CG$2)*($E$6='ACS 5-YEAR POPULATION (C18130)'!$A$3:$CG$3)*(F$7='ACS 5-YEAR POPULATION (C18130)'!$A$4:$CG$4),0))</f>
        <v>117</v>
      </c>
      <c r="G16" s="22" cm="1">
        <f t="array" ref="G16">INDEX('ACS 5-YEAR POPULATION (C18130)'!$A$1:$CG$71,MATCH($A16,'ACS 5-YEAR POPULATION (C18130)'!$A$1:$A$71,0),MATCH(1,($C$4='ACS 5-YEAR POPULATION (C18130)'!$A$1:$CG$1)*($G$5='ACS 5-YEAR POPULATION (C18130)'!$A$2:$CG$2)*($G$6='ACS 5-YEAR POPULATION (C18130)'!$A$3:$CG$3)*(G$7='ACS 5-YEAR POPULATION (C18130)'!$A$4:$CG$4),0))</f>
        <v>566</v>
      </c>
      <c r="H16" s="8" cm="1">
        <f t="array" ref="H16">INDEX('ACS 5-YEAR POPULATION (C18130)'!$A$1:$CG$71,MATCH($A16,'ACS 5-YEAR POPULATION (C18130)'!$A$1:$A$71,0),MATCH(1,($C$4='ACS 5-YEAR POPULATION (C18130)'!$A$1:$CG$1)*($G$5='ACS 5-YEAR POPULATION (C18130)'!$A$2:$CG$2)*($G$6='ACS 5-YEAR POPULATION (C18130)'!$A$3:$CG$3)*(H$7='ACS 5-YEAR POPULATION (C18130)'!$A$4:$CG$4),0))</f>
        <v>5095</v>
      </c>
      <c r="I16" s="8" cm="1">
        <f t="array" ref="I16">INDEX('ACS 5-YEAR POPULATION (C18130)'!$A$1:$CG$71,MATCH($A16,'ACS 5-YEAR POPULATION (C18130)'!$A$1:$A$71,0),MATCH(1,($C$4='ACS 5-YEAR POPULATION (C18130)'!$A$1:$CG$1)*($G$5='ACS 5-YEAR POPULATION (C18130)'!$A$2:$CG$2)*($I$6='ACS 5-YEAR POPULATION (C18130)'!$A$3:$CG$3)*(I$7='ACS 5-YEAR POPULATION (C18130)'!$A$4:$CG$4),0))</f>
        <v>343</v>
      </c>
      <c r="J16" s="8" cm="1">
        <f t="array" ref="J16">INDEX('ACS 5-YEAR POPULATION (C18130)'!$A$1:$CG$71,MATCH($A16,'ACS 5-YEAR POPULATION (C18130)'!$A$1:$A$71,0),MATCH(1,($C$4='ACS 5-YEAR POPULATION (C18130)'!$A$1:$CG$1)*($G$5='ACS 5-YEAR POPULATION (C18130)'!$A$2:$CG$2)*($I$6='ACS 5-YEAR POPULATION (C18130)'!$A$3:$CG$3)*(J$7='ACS 5-YEAR POPULATION (C18130)'!$A$4:$CG$4),0))</f>
        <v>922</v>
      </c>
      <c r="K16" s="22" cm="1">
        <f t="array" ref="K16">INDEX('ACS 5-YEAR POPULATION (C18130)'!$A$1:$CG$71,MATCH($A16,'ACS 5-YEAR POPULATION (C18130)'!$A$1:$A$71,0),MATCH(1,($C$4='ACS 5-YEAR POPULATION (C18130)'!$A$1:$CG$1)*($K$5='ACS 5-YEAR POPULATION (C18130)'!$A$2:$CG$2)*($K$6='ACS 5-YEAR POPULATION (C18130)'!$A$3:$CG$3)*(K$7='ACS 5-YEAR POPULATION (C18130)'!$A$4:$CG$4),0))</f>
        <v>101</v>
      </c>
      <c r="L16" s="8" cm="1">
        <f t="array" ref="L16">INDEX('ACS 5-YEAR POPULATION (C18130)'!$A$1:$CG$71,MATCH($A16,'ACS 5-YEAR POPULATION (C18130)'!$A$1:$A$71,0),MATCH(1,($C$4='ACS 5-YEAR POPULATION (C18130)'!$A$1:$CG$1)*($K$5='ACS 5-YEAR POPULATION (C18130)'!$A$2:$CG$2)*($K$6='ACS 5-YEAR POPULATION (C18130)'!$A$3:$CG$3)*(L$7='ACS 5-YEAR POPULATION (C18130)'!$A$4:$CG$4),0))</f>
        <v>980</v>
      </c>
      <c r="M16" s="8" cm="1">
        <f t="array" ref="M16">INDEX('ACS 5-YEAR POPULATION (C18130)'!$A$1:$CG$71,MATCH($A16,'ACS 5-YEAR POPULATION (C18130)'!$A$1:$A$71,0),MATCH(1,($C$4='ACS 5-YEAR POPULATION (C18130)'!$A$1:$CG$1)*($K$5='ACS 5-YEAR POPULATION (C18130)'!$A$2:$CG$2)*($M$6='ACS 5-YEAR POPULATION (C18130)'!$A$3:$CG$3)*(M$7='ACS 5-YEAR POPULATION (C18130)'!$A$4:$CG$4),0))</f>
        <v>200</v>
      </c>
      <c r="N16" s="23" cm="1">
        <f t="array" ref="N16">INDEX('ACS 5-YEAR POPULATION (C18130)'!$A$1:$CG$71,MATCH($A16,'ACS 5-YEAR POPULATION (C18130)'!$A$1:$A$71,0),MATCH(1,($C$4='ACS 5-YEAR POPULATION (C18130)'!$A$1:$CG$1)*($K$5='ACS 5-YEAR POPULATION (C18130)'!$A$2:$CG$2)*($M$6='ACS 5-YEAR POPULATION (C18130)'!$A$3:$CG$3)*(N$7='ACS 5-YEAR POPULATION (C18130)'!$A$4:$CG$4),0))</f>
        <v>1119</v>
      </c>
      <c r="O16" s="8"/>
      <c r="P16" s="24">
        <f t="shared" si="0"/>
        <v>4647</v>
      </c>
    </row>
    <row r="17" spans="1:16" ht="16.8" thickTop="1" thickBot="1" x14ac:dyDescent="0.35">
      <c r="A17" s="31" t="s">
        <v>8</v>
      </c>
      <c r="C17" s="22" cm="1">
        <f t="array" ref="C17">INDEX('ACS 5-YEAR POPULATION (C18130)'!$A$1:$CG$71,MATCH($A17,'ACS 5-YEAR POPULATION (C18130)'!$A$1:$A$71,0),MATCH(1,($C$4='ACS 5-YEAR POPULATION (C18130)'!$A$1:$CG$1)*($C$5='ACS 5-YEAR POPULATION (C18130)'!$A$2:$CG$2)*($C$6='ACS 5-YEAR POPULATION (C18130)'!$A$3:$CG$3)*(C$7='ACS 5-YEAR POPULATION (C18130)'!$A$4:$CG$4),0))</f>
        <v>3339</v>
      </c>
      <c r="D17" s="8" cm="1">
        <f t="array" ref="D17">INDEX('ACS 5-YEAR POPULATION (C18130)'!$A$1:$CG$71,MATCH($A17,'ACS 5-YEAR POPULATION (C18130)'!$A$1:$A$71,0),MATCH(1,($C$4='ACS 5-YEAR POPULATION (C18130)'!$A$1:$CG$1)*($C$5='ACS 5-YEAR POPULATION (C18130)'!$A$2:$CG$2)*($C$6='ACS 5-YEAR POPULATION (C18130)'!$A$3:$CG$3)*(D$7='ACS 5-YEAR POPULATION (C18130)'!$A$4:$CG$4),0))</f>
        <v>16826</v>
      </c>
      <c r="E17" s="8" cm="1">
        <f t="array" ref="E17">INDEX('ACS 5-YEAR POPULATION (C18130)'!$A$1:$CG$71,MATCH($A17,'ACS 5-YEAR POPULATION (C18130)'!$A$1:$A$71,0),MATCH(1,($C$4='ACS 5-YEAR POPULATION (C18130)'!$A$1:$CG$1)*($C$5='ACS 5-YEAR POPULATION (C18130)'!$A$2:$CG$2)*($E$6='ACS 5-YEAR POPULATION (C18130)'!$A$3:$CG$3)*(E$7='ACS 5-YEAR POPULATION (C18130)'!$A$4:$CG$4),0))</f>
        <v>674</v>
      </c>
      <c r="F17" s="8" cm="1">
        <f t="array" ref="F17">INDEX('ACS 5-YEAR POPULATION (C18130)'!$A$1:$CG$71,MATCH($A17,'ACS 5-YEAR POPULATION (C18130)'!$A$1:$A$71,0),MATCH(1,($C$4='ACS 5-YEAR POPULATION (C18130)'!$A$1:$CG$1)*($C$5='ACS 5-YEAR POPULATION (C18130)'!$A$2:$CG$2)*($E$6='ACS 5-YEAR POPULATION (C18130)'!$A$3:$CG$3)*(F$7='ACS 5-YEAR POPULATION (C18130)'!$A$4:$CG$4),0))</f>
        <v>1055</v>
      </c>
      <c r="G17" s="22" cm="1">
        <f t="array" ref="G17">INDEX('ACS 5-YEAR POPULATION (C18130)'!$A$1:$CG$71,MATCH($A17,'ACS 5-YEAR POPULATION (C18130)'!$A$1:$A$71,0),MATCH(1,($C$4='ACS 5-YEAR POPULATION (C18130)'!$A$1:$CG$1)*($G$5='ACS 5-YEAR POPULATION (C18130)'!$A$2:$CG$2)*($G$6='ACS 5-YEAR POPULATION (C18130)'!$A$3:$CG$3)*(G$7='ACS 5-YEAR POPULATION (C18130)'!$A$4:$CG$4),0))</f>
        <v>7657</v>
      </c>
      <c r="H17" s="8" cm="1">
        <f t="array" ref="H17">INDEX('ACS 5-YEAR POPULATION (C18130)'!$A$1:$CG$71,MATCH($A17,'ACS 5-YEAR POPULATION (C18130)'!$A$1:$A$71,0),MATCH(1,($C$4='ACS 5-YEAR POPULATION (C18130)'!$A$1:$CG$1)*($G$5='ACS 5-YEAR POPULATION (C18130)'!$A$2:$CG$2)*($G$6='ACS 5-YEAR POPULATION (C18130)'!$A$3:$CG$3)*(H$7='ACS 5-YEAR POPULATION (C18130)'!$A$4:$CG$4),0))</f>
        <v>61744</v>
      </c>
      <c r="I17" s="8" cm="1">
        <f t="array" ref="I17">INDEX('ACS 5-YEAR POPULATION (C18130)'!$A$1:$CG$71,MATCH($A17,'ACS 5-YEAR POPULATION (C18130)'!$A$1:$A$71,0),MATCH(1,($C$4='ACS 5-YEAR POPULATION (C18130)'!$A$1:$CG$1)*($G$5='ACS 5-YEAR POPULATION (C18130)'!$A$2:$CG$2)*($I$6='ACS 5-YEAR POPULATION (C18130)'!$A$3:$CG$3)*(I$7='ACS 5-YEAR POPULATION (C18130)'!$A$4:$CG$4),0))</f>
        <v>2964</v>
      </c>
      <c r="J17" s="8" cm="1">
        <f t="array" ref="J17">INDEX('ACS 5-YEAR POPULATION (C18130)'!$A$1:$CG$71,MATCH($A17,'ACS 5-YEAR POPULATION (C18130)'!$A$1:$A$71,0),MATCH(1,($C$4='ACS 5-YEAR POPULATION (C18130)'!$A$1:$CG$1)*($G$5='ACS 5-YEAR POPULATION (C18130)'!$A$2:$CG$2)*($I$6='ACS 5-YEAR POPULATION (C18130)'!$A$3:$CG$3)*(J$7='ACS 5-YEAR POPULATION (C18130)'!$A$4:$CG$4),0))</f>
        <v>11047</v>
      </c>
      <c r="K17" s="22" cm="1">
        <f t="array" ref="K17">INDEX('ACS 5-YEAR POPULATION (C18130)'!$A$1:$CG$71,MATCH($A17,'ACS 5-YEAR POPULATION (C18130)'!$A$1:$A$71,0),MATCH(1,($C$4='ACS 5-YEAR POPULATION (C18130)'!$A$1:$CG$1)*($K$5='ACS 5-YEAR POPULATION (C18130)'!$A$2:$CG$2)*($K$6='ACS 5-YEAR POPULATION (C18130)'!$A$3:$CG$3)*(K$7='ACS 5-YEAR POPULATION (C18130)'!$A$4:$CG$4),0))</f>
        <v>2878</v>
      </c>
      <c r="L17" s="8" cm="1">
        <f t="array" ref="L17">INDEX('ACS 5-YEAR POPULATION (C18130)'!$A$1:$CG$71,MATCH($A17,'ACS 5-YEAR POPULATION (C18130)'!$A$1:$A$71,0),MATCH(1,($C$4='ACS 5-YEAR POPULATION (C18130)'!$A$1:$CG$1)*($K$5='ACS 5-YEAR POPULATION (C18130)'!$A$2:$CG$2)*($K$6='ACS 5-YEAR POPULATION (C18130)'!$A$3:$CG$3)*(L$7='ACS 5-YEAR POPULATION (C18130)'!$A$4:$CG$4),0))</f>
        <v>42836</v>
      </c>
      <c r="M17" s="8" cm="1">
        <f t="array" ref="M17">INDEX('ACS 5-YEAR POPULATION (C18130)'!$A$1:$CG$71,MATCH($A17,'ACS 5-YEAR POPULATION (C18130)'!$A$1:$A$71,0),MATCH(1,($C$4='ACS 5-YEAR POPULATION (C18130)'!$A$1:$CG$1)*($K$5='ACS 5-YEAR POPULATION (C18130)'!$A$2:$CG$2)*($M$6='ACS 5-YEAR POPULATION (C18130)'!$A$3:$CG$3)*(M$7='ACS 5-YEAR POPULATION (C18130)'!$A$4:$CG$4),0))</f>
        <v>1740</v>
      </c>
      <c r="N17" s="23" cm="1">
        <f t="array" ref="N17">INDEX('ACS 5-YEAR POPULATION (C18130)'!$A$1:$CG$71,MATCH($A17,'ACS 5-YEAR POPULATION (C18130)'!$A$1:$A$71,0),MATCH(1,($C$4='ACS 5-YEAR POPULATION (C18130)'!$A$1:$CG$1)*($K$5='ACS 5-YEAR POPULATION (C18130)'!$A$2:$CG$2)*($M$6='ACS 5-YEAR POPULATION (C18130)'!$A$3:$CG$3)*(N$7='ACS 5-YEAR POPULATION (C18130)'!$A$4:$CG$4),0))</f>
        <v>20513</v>
      </c>
      <c r="O17" s="8"/>
      <c r="P17" s="24">
        <f t="shared" si="0"/>
        <v>94703</v>
      </c>
    </row>
    <row r="18" spans="1:16" ht="16.8" thickTop="1" thickBot="1" x14ac:dyDescent="0.35">
      <c r="A18" s="31" t="s">
        <v>9</v>
      </c>
      <c r="C18" s="22" cm="1">
        <f t="array" ref="C18">INDEX('ACS 5-YEAR POPULATION (C18130)'!$A$1:$CG$71,MATCH($A18,'ACS 5-YEAR POPULATION (C18130)'!$A$1:$A$71,0),MATCH(1,($C$4='ACS 5-YEAR POPULATION (C18130)'!$A$1:$CG$1)*($C$5='ACS 5-YEAR POPULATION (C18130)'!$A$2:$CG$2)*($C$6='ACS 5-YEAR POPULATION (C18130)'!$A$3:$CG$3)*(C$7='ACS 5-YEAR POPULATION (C18130)'!$A$4:$CG$4),0))</f>
        <v>5471</v>
      </c>
      <c r="D18" s="8" cm="1">
        <f t="array" ref="D18">INDEX('ACS 5-YEAR POPULATION (C18130)'!$A$1:$CG$71,MATCH($A18,'ACS 5-YEAR POPULATION (C18130)'!$A$1:$A$71,0),MATCH(1,($C$4='ACS 5-YEAR POPULATION (C18130)'!$A$1:$CG$1)*($C$5='ACS 5-YEAR POPULATION (C18130)'!$A$2:$CG$2)*($C$6='ACS 5-YEAR POPULATION (C18130)'!$A$3:$CG$3)*(D$7='ACS 5-YEAR POPULATION (C18130)'!$A$4:$CG$4),0))</f>
        <v>14020</v>
      </c>
      <c r="E18" s="8" cm="1">
        <f t="array" ref="E18">INDEX('ACS 5-YEAR POPULATION (C18130)'!$A$1:$CG$71,MATCH($A18,'ACS 5-YEAR POPULATION (C18130)'!$A$1:$A$71,0),MATCH(1,($C$4='ACS 5-YEAR POPULATION (C18130)'!$A$1:$CG$1)*($C$5='ACS 5-YEAR POPULATION (C18130)'!$A$2:$CG$2)*($E$6='ACS 5-YEAR POPULATION (C18130)'!$A$3:$CG$3)*(E$7='ACS 5-YEAR POPULATION (C18130)'!$A$4:$CG$4),0))</f>
        <v>534</v>
      </c>
      <c r="F18" s="8" cm="1">
        <f t="array" ref="F18">INDEX('ACS 5-YEAR POPULATION (C18130)'!$A$1:$CG$71,MATCH($A18,'ACS 5-YEAR POPULATION (C18130)'!$A$1:$A$71,0),MATCH(1,($C$4='ACS 5-YEAR POPULATION (C18130)'!$A$1:$CG$1)*($C$5='ACS 5-YEAR POPULATION (C18130)'!$A$2:$CG$2)*($E$6='ACS 5-YEAR POPULATION (C18130)'!$A$3:$CG$3)*(F$7='ACS 5-YEAR POPULATION (C18130)'!$A$4:$CG$4),0))</f>
        <v>716</v>
      </c>
      <c r="G18" s="22" cm="1">
        <f t="array" ref="G18">INDEX('ACS 5-YEAR POPULATION (C18130)'!$A$1:$CG$71,MATCH($A18,'ACS 5-YEAR POPULATION (C18130)'!$A$1:$A$71,0),MATCH(1,($C$4='ACS 5-YEAR POPULATION (C18130)'!$A$1:$CG$1)*($G$5='ACS 5-YEAR POPULATION (C18130)'!$A$2:$CG$2)*($G$6='ACS 5-YEAR POPULATION (C18130)'!$A$3:$CG$3)*(G$7='ACS 5-YEAR POPULATION (C18130)'!$A$4:$CG$4),0))</f>
        <v>9100</v>
      </c>
      <c r="H18" s="8" cm="1">
        <f t="array" ref="H18">INDEX('ACS 5-YEAR POPULATION (C18130)'!$A$1:$CG$71,MATCH($A18,'ACS 5-YEAR POPULATION (C18130)'!$A$1:$A$71,0),MATCH(1,($C$4='ACS 5-YEAR POPULATION (C18130)'!$A$1:$CG$1)*($G$5='ACS 5-YEAR POPULATION (C18130)'!$A$2:$CG$2)*($G$6='ACS 5-YEAR POPULATION (C18130)'!$A$3:$CG$3)*(H$7='ACS 5-YEAR POPULATION (C18130)'!$A$4:$CG$4),0))</f>
        <v>48443</v>
      </c>
      <c r="I18" s="8" cm="1">
        <f t="array" ref="I18">INDEX('ACS 5-YEAR POPULATION (C18130)'!$A$1:$CG$71,MATCH($A18,'ACS 5-YEAR POPULATION (C18130)'!$A$1:$A$71,0),MATCH(1,($C$4='ACS 5-YEAR POPULATION (C18130)'!$A$1:$CG$1)*($G$5='ACS 5-YEAR POPULATION (C18130)'!$A$2:$CG$2)*($I$6='ACS 5-YEAR POPULATION (C18130)'!$A$3:$CG$3)*(I$7='ACS 5-YEAR POPULATION (C18130)'!$A$4:$CG$4),0))</f>
        <v>3957</v>
      </c>
      <c r="J18" s="8" cm="1">
        <f t="array" ref="J18">INDEX('ACS 5-YEAR POPULATION (C18130)'!$A$1:$CG$71,MATCH($A18,'ACS 5-YEAR POPULATION (C18130)'!$A$1:$A$71,0),MATCH(1,($C$4='ACS 5-YEAR POPULATION (C18130)'!$A$1:$CG$1)*($G$5='ACS 5-YEAR POPULATION (C18130)'!$A$2:$CG$2)*($I$6='ACS 5-YEAR POPULATION (C18130)'!$A$3:$CG$3)*(J$7='ACS 5-YEAR POPULATION (C18130)'!$A$4:$CG$4),0))</f>
        <v>7518</v>
      </c>
      <c r="K18" s="22" cm="1">
        <f t="array" ref="K18">INDEX('ACS 5-YEAR POPULATION (C18130)'!$A$1:$CG$71,MATCH($A18,'ACS 5-YEAR POPULATION (C18130)'!$A$1:$A$71,0),MATCH(1,($C$4='ACS 5-YEAR POPULATION (C18130)'!$A$1:$CG$1)*($K$5='ACS 5-YEAR POPULATION (C18130)'!$A$2:$CG$2)*($K$6='ACS 5-YEAR POPULATION (C18130)'!$A$3:$CG$3)*(K$7='ACS 5-YEAR POPULATION (C18130)'!$A$4:$CG$4),0))</f>
        <v>2683</v>
      </c>
      <c r="L18" s="8" cm="1">
        <f t="array" ref="L18">INDEX('ACS 5-YEAR POPULATION (C18130)'!$A$1:$CG$71,MATCH($A18,'ACS 5-YEAR POPULATION (C18130)'!$A$1:$A$71,0),MATCH(1,($C$4='ACS 5-YEAR POPULATION (C18130)'!$A$1:$CG$1)*($K$5='ACS 5-YEAR POPULATION (C18130)'!$A$2:$CG$2)*($K$6='ACS 5-YEAR POPULATION (C18130)'!$A$3:$CG$3)*(L$7='ACS 5-YEAR POPULATION (C18130)'!$A$4:$CG$4),0))</f>
        <v>30586</v>
      </c>
      <c r="M18" s="8" cm="1">
        <f t="array" ref="M18">INDEX('ACS 5-YEAR POPULATION (C18130)'!$A$1:$CG$71,MATCH($A18,'ACS 5-YEAR POPULATION (C18130)'!$A$1:$A$71,0),MATCH(1,($C$4='ACS 5-YEAR POPULATION (C18130)'!$A$1:$CG$1)*($K$5='ACS 5-YEAR POPULATION (C18130)'!$A$2:$CG$2)*($M$6='ACS 5-YEAR POPULATION (C18130)'!$A$3:$CG$3)*(M$7='ACS 5-YEAR POPULATION (C18130)'!$A$4:$CG$4),0))</f>
        <v>1692</v>
      </c>
      <c r="N18" s="23" cm="1">
        <f t="array" ref="N18">INDEX('ACS 5-YEAR POPULATION (C18130)'!$A$1:$CG$71,MATCH($A18,'ACS 5-YEAR POPULATION (C18130)'!$A$1:$A$71,0),MATCH(1,($C$4='ACS 5-YEAR POPULATION (C18130)'!$A$1:$CG$1)*($K$5='ACS 5-YEAR POPULATION (C18130)'!$A$2:$CG$2)*($M$6='ACS 5-YEAR POPULATION (C18130)'!$A$3:$CG$3)*(N$7='ACS 5-YEAR POPULATION (C18130)'!$A$4:$CG$4),0))</f>
        <v>15680</v>
      </c>
      <c r="O18" s="8"/>
      <c r="P18" s="24">
        <f t="shared" si="0"/>
        <v>77937</v>
      </c>
    </row>
    <row r="19" spans="1:16" ht="16.8" thickTop="1" thickBot="1" x14ac:dyDescent="0.35">
      <c r="A19" s="31" t="s">
        <v>10</v>
      </c>
      <c r="C19" s="22" cm="1">
        <f t="array" ref="C19">INDEX('ACS 5-YEAR POPULATION (C18130)'!$A$1:$CG$71,MATCH($A19,'ACS 5-YEAR POPULATION (C18130)'!$A$1:$A$71,0),MATCH(1,($C$4='ACS 5-YEAR POPULATION (C18130)'!$A$1:$CG$1)*($C$5='ACS 5-YEAR POPULATION (C18130)'!$A$2:$CG$2)*($C$6='ACS 5-YEAR POPULATION (C18130)'!$A$3:$CG$3)*(C$7='ACS 5-YEAR POPULATION (C18130)'!$A$4:$CG$4),0))</f>
        <v>5961</v>
      </c>
      <c r="D19" s="8" cm="1">
        <f t="array" ref="D19">INDEX('ACS 5-YEAR POPULATION (C18130)'!$A$1:$CG$71,MATCH($A19,'ACS 5-YEAR POPULATION (C18130)'!$A$1:$A$71,0),MATCH(1,($C$4='ACS 5-YEAR POPULATION (C18130)'!$A$1:$CG$1)*($C$5='ACS 5-YEAR POPULATION (C18130)'!$A$2:$CG$2)*($C$6='ACS 5-YEAR POPULATION (C18130)'!$A$3:$CG$3)*(D$7='ACS 5-YEAR POPULATION (C18130)'!$A$4:$CG$4),0))</f>
        <v>40228</v>
      </c>
      <c r="E19" s="8" cm="1">
        <f t="array" ref="E19">INDEX('ACS 5-YEAR POPULATION (C18130)'!$A$1:$CG$71,MATCH($A19,'ACS 5-YEAR POPULATION (C18130)'!$A$1:$A$71,0),MATCH(1,($C$4='ACS 5-YEAR POPULATION (C18130)'!$A$1:$CG$1)*($C$5='ACS 5-YEAR POPULATION (C18130)'!$A$2:$CG$2)*($E$6='ACS 5-YEAR POPULATION (C18130)'!$A$3:$CG$3)*(E$7='ACS 5-YEAR POPULATION (C18130)'!$A$4:$CG$4),0))</f>
        <v>614</v>
      </c>
      <c r="F19" s="8" cm="1">
        <f t="array" ref="F19">INDEX('ACS 5-YEAR POPULATION (C18130)'!$A$1:$CG$71,MATCH($A19,'ACS 5-YEAR POPULATION (C18130)'!$A$1:$A$71,0),MATCH(1,($C$4='ACS 5-YEAR POPULATION (C18130)'!$A$1:$CG$1)*($C$5='ACS 5-YEAR POPULATION (C18130)'!$A$2:$CG$2)*($E$6='ACS 5-YEAR POPULATION (C18130)'!$A$3:$CG$3)*(F$7='ACS 5-YEAR POPULATION (C18130)'!$A$4:$CG$4),0))</f>
        <v>1673</v>
      </c>
      <c r="G19" s="22" cm="1">
        <f t="array" ref="G19">INDEX('ACS 5-YEAR POPULATION (C18130)'!$A$1:$CG$71,MATCH($A19,'ACS 5-YEAR POPULATION (C18130)'!$A$1:$A$71,0),MATCH(1,($C$4='ACS 5-YEAR POPULATION (C18130)'!$A$1:$CG$1)*($G$5='ACS 5-YEAR POPULATION (C18130)'!$A$2:$CG$2)*($G$6='ACS 5-YEAR POPULATION (C18130)'!$A$3:$CG$3)*(G$7='ACS 5-YEAR POPULATION (C18130)'!$A$4:$CG$4),0))</f>
        <v>10365</v>
      </c>
      <c r="H19" s="8" cm="1">
        <f t="array" ref="H19">INDEX('ACS 5-YEAR POPULATION (C18130)'!$A$1:$CG$71,MATCH($A19,'ACS 5-YEAR POPULATION (C18130)'!$A$1:$A$71,0),MATCH(1,($C$4='ACS 5-YEAR POPULATION (C18130)'!$A$1:$CG$1)*($G$5='ACS 5-YEAR POPULATION (C18130)'!$A$2:$CG$2)*($G$6='ACS 5-YEAR POPULATION (C18130)'!$A$3:$CG$3)*(H$7='ACS 5-YEAR POPULATION (C18130)'!$A$4:$CG$4),0))</f>
        <v>99867</v>
      </c>
      <c r="I19" s="8" cm="1">
        <f t="array" ref="I19">INDEX('ACS 5-YEAR POPULATION (C18130)'!$A$1:$CG$71,MATCH($A19,'ACS 5-YEAR POPULATION (C18130)'!$A$1:$A$71,0),MATCH(1,($C$4='ACS 5-YEAR POPULATION (C18130)'!$A$1:$CG$1)*($G$5='ACS 5-YEAR POPULATION (C18130)'!$A$2:$CG$2)*($I$6='ACS 5-YEAR POPULATION (C18130)'!$A$3:$CG$3)*(I$7='ACS 5-YEAR POPULATION (C18130)'!$A$4:$CG$4),0))</f>
        <v>2722</v>
      </c>
      <c r="J19" s="8" cm="1">
        <f t="array" ref="J19">INDEX('ACS 5-YEAR POPULATION (C18130)'!$A$1:$CG$71,MATCH($A19,'ACS 5-YEAR POPULATION (C18130)'!$A$1:$A$71,0),MATCH(1,($C$4='ACS 5-YEAR POPULATION (C18130)'!$A$1:$CG$1)*($G$5='ACS 5-YEAR POPULATION (C18130)'!$A$2:$CG$2)*($I$6='ACS 5-YEAR POPULATION (C18130)'!$A$3:$CG$3)*(J$7='ACS 5-YEAR POPULATION (C18130)'!$A$4:$CG$4),0))</f>
        <v>11699</v>
      </c>
      <c r="K19" s="22" cm="1">
        <f t="array" ref="K19">INDEX('ACS 5-YEAR POPULATION (C18130)'!$A$1:$CG$71,MATCH($A19,'ACS 5-YEAR POPULATION (C18130)'!$A$1:$A$71,0),MATCH(1,($C$4='ACS 5-YEAR POPULATION (C18130)'!$A$1:$CG$1)*($K$5='ACS 5-YEAR POPULATION (C18130)'!$A$2:$CG$2)*($K$6='ACS 5-YEAR POPULATION (C18130)'!$A$3:$CG$3)*(K$7='ACS 5-YEAR POPULATION (C18130)'!$A$4:$CG$4),0))</f>
        <v>1376</v>
      </c>
      <c r="L19" s="8" cm="1">
        <f t="array" ref="L19">INDEX('ACS 5-YEAR POPULATION (C18130)'!$A$1:$CG$71,MATCH($A19,'ACS 5-YEAR POPULATION (C18130)'!$A$1:$A$71,0),MATCH(1,($C$4='ACS 5-YEAR POPULATION (C18130)'!$A$1:$CG$1)*($K$5='ACS 5-YEAR POPULATION (C18130)'!$A$2:$CG$2)*($K$6='ACS 5-YEAR POPULATION (C18130)'!$A$3:$CG$3)*(L$7='ACS 5-YEAR POPULATION (C18130)'!$A$4:$CG$4),0))</f>
        <v>17966</v>
      </c>
      <c r="M19" s="8" cm="1">
        <f t="array" ref="M19">INDEX('ACS 5-YEAR POPULATION (C18130)'!$A$1:$CG$71,MATCH($A19,'ACS 5-YEAR POPULATION (C18130)'!$A$1:$A$71,0),MATCH(1,($C$4='ACS 5-YEAR POPULATION (C18130)'!$A$1:$CG$1)*($K$5='ACS 5-YEAR POPULATION (C18130)'!$A$2:$CG$2)*($M$6='ACS 5-YEAR POPULATION (C18130)'!$A$3:$CG$3)*(M$7='ACS 5-YEAR POPULATION (C18130)'!$A$4:$CG$4),0))</f>
        <v>745</v>
      </c>
      <c r="N19" s="23" cm="1">
        <f t="array" ref="N19">INDEX('ACS 5-YEAR POPULATION (C18130)'!$A$1:$CG$71,MATCH($A19,'ACS 5-YEAR POPULATION (C18130)'!$A$1:$A$71,0),MATCH(1,($C$4='ACS 5-YEAR POPULATION (C18130)'!$A$1:$CG$1)*($K$5='ACS 5-YEAR POPULATION (C18130)'!$A$2:$CG$2)*($M$6='ACS 5-YEAR POPULATION (C18130)'!$A$3:$CG$3)*(N$7='ACS 5-YEAR POPULATION (C18130)'!$A$4:$CG$4),0))</f>
        <v>10381</v>
      </c>
      <c r="O19" s="8"/>
      <c r="P19" s="24">
        <f t="shared" si="0"/>
        <v>63502</v>
      </c>
    </row>
    <row r="20" spans="1:16" ht="16.8" thickTop="1" thickBot="1" x14ac:dyDescent="0.35">
      <c r="A20" s="31" t="s">
        <v>11</v>
      </c>
      <c r="C20" s="22" cm="1">
        <f t="array" ref="C20">INDEX('ACS 5-YEAR POPULATION (C18130)'!$A$1:$CG$71,MATCH($A20,'ACS 5-YEAR POPULATION (C18130)'!$A$1:$A$71,0),MATCH(1,($C$4='ACS 5-YEAR POPULATION (C18130)'!$A$1:$CG$1)*($C$5='ACS 5-YEAR POPULATION (C18130)'!$A$2:$CG$2)*($C$6='ACS 5-YEAR POPULATION (C18130)'!$A$3:$CG$3)*(C$7='ACS 5-YEAR POPULATION (C18130)'!$A$4:$CG$4),0))</f>
        <v>13408</v>
      </c>
      <c r="D20" s="8" cm="1">
        <f t="array" ref="D20">INDEX('ACS 5-YEAR POPULATION (C18130)'!$A$1:$CG$71,MATCH($A20,'ACS 5-YEAR POPULATION (C18130)'!$A$1:$A$71,0),MATCH(1,($C$4='ACS 5-YEAR POPULATION (C18130)'!$A$1:$CG$1)*($C$5='ACS 5-YEAR POPULATION (C18130)'!$A$2:$CG$2)*($C$6='ACS 5-YEAR POPULATION (C18130)'!$A$3:$CG$3)*(D$7='ACS 5-YEAR POPULATION (C18130)'!$A$4:$CG$4),0))</f>
        <v>47853</v>
      </c>
      <c r="E20" s="8" cm="1">
        <f t="array" ref="E20">INDEX('ACS 5-YEAR POPULATION (C18130)'!$A$1:$CG$71,MATCH($A20,'ACS 5-YEAR POPULATION (C18130)'!$A$1:$A$71,0),MATCH(1,($C$4='ACS 5-YEAR POPULATION (C18130)'!$A$1:$CG$1)*($C$5='ACS 5-YEAR POPULATION (C18130)'!$A$2:$CG$2)*($E$6='ACS 5-YEAR POPULATION (C18130)'!$A$3:$CG$3)*(E$7='ACS 5-YEAR POPULATION (C18130)'!$A$4:$CG$4),0))</f>
        <v>681</v>
      </c>
      <c r="F20" s="8" cm="1">
        <f t="array" ref="F20">INDEX('ACS 5-YEAR POPULATION (C18130)'!$A$1:$CG$71,MATCH($A20,'ACS 5-YEAR POPULATION (C18130)'!$A$1:$A$71,0),MATCH(1,($C$4='ACS 5-YEAR POPULATION (C18130)'!$A$1:$CG$1)*($C$5='ACS 5-YEAR POPULATION (C18130)'!$A$2:$CG$2)*($E$6='ACS 5-YEAR POPULATION (C18130)'!$A$3:$CG$3)*(F$7='ACS 5-YEAR POPULATION (C18130)'!$A$4:$CG$4),0))</f>
        <v>1291</v>
      </c>
      <c r="G20" s="22" cm="1">
        <f t="array" ref="G20">INDEX('ACS 5-YEAR POPULATION (C18130)'!$A$1:$CG$71,MATCH($A20,'ACS 5-YEAR POPULATION (C18130)'!$A$1:$A$71,0),MATCH(1,($C$4='ACS 5-YEAR POPULATION (C18130)'!$A$1:$CG$1)*($G$5='ACS 5-YEAR POPULATION (C18130)'!$A$2:$CG$2)*($G$6='ACS 5-YEAR POPULATION (C18130)'!$A$3:$CG$3)*(G$7='ACS 5-YEAR POPULATION (C18130)'!$A$4:$CG$4),0))</f>
        <v>21170</v>
      </c>
      <c r="H20" s="8" cm="1">
        <f t="array" ref="H20">INDEX('ACS 5-YEAR POPULATION (C18130)'!$A$1:$CG$71,MATCH($A20,'ACS 5-YEAR POPULATION (C18130)'!$A$1:$A$71,0),MATCH(1,($C$4='ACS 5-YEAR POPULATION (C18130)'!$A$1:$CG$1)*($G$5='ACS 5-YEAR POPULATION (C18130)'!$A$2:$CG$2)*($G$6='ACS 5-YEAR POPULATION (C18130)'!$A$3:$CG$3)*(H$7='ACS 5-YEAR POPULATION (C18130)'!$A$4:$CG$4),0))</f>
        <v>152724</v>
      </c>
      <c r="I20" s="8" cm="1">
        <f t="array" ref="I20">INDEX('ACS 5-YEAR POPULATION (C18130)'!$A$1:$CG$71,MATCH($A20,'ACS 5-YEAR POPULATION (C18130)'!$A$1:$A$71,0),MATCH(1,($C$4='ACS 5-YEAR POPULATION (C18130)'!$A$1:$CG$1)*($G$5='ACS 5-YEAR POPULATION (C18130)'!$A$2:$CG$2)*($I$6='ACS 5-YEAR POPULATION (C18130)'!$A$3:$CG$3)*(I$7='ACS 5-YEAR POPULATION (C18130)'!$A$4:$CG$4),0))</f>
        <v>2401</v>
      </c>
      <c r="J20" s="8" cm="1">
        <f t="array" ref="J20">INDEX('ACS 5-YEAR POPULATION (C18130)'!$A$1:$CG$71,MATCH($A20,'ACS 5-YEAR POPULATION (C18130)'!$A$1:$A$71,0),MATCH(1,($C$4='ACS 5-YEAR POPULATION (C18130)'!$A$1:$CG$1)*($G$5='ACS 5-YEAR POPULATION (C18130)'!$A$2:$CG$2)*($I$6='ACS 5-YEAR POPULATION (C18130)'!$A$3:$CG$3)*(J$7='ACS 5-YEAR POPULATION (C18130)'!$A$4:$CG$4),0))</f>
        <v>9224</v>
      </c>
      <c r="K20" s="22" cm="1">
        <f t="array" ref="K20">INDEX('ACS 5-YEAR POPULATION (C18130)'!$A$1:$CG$71,MATCH($A20,'ACS 5-YEAR POPULATION (C18130)'!$A$1:$A$71,0),MATCH(1,($C$4='ACS 5-YEAR POPULATION (C18130)'!$A$1:$CG$1)*($K$5='ACS 5-YEAR POPULATION (C18130)'!$A$2:$CG$2)*($K$6='ACS 5-YEAR POPULATION (C18130)'!$A$3:$CG$3)*(K$7='ACS 5-YEAR POPULATION (C18130)'!$A$4:$CG$4),0))</f>
        <v>4889</v>
      </c>
      <c r="L20" s="8" cm="1">
        <f t="array" ref="L20">INDEX('ACS 5-YEAR POPULATION (C18130)'!$A$1:$CG$71,MATCH($A20,'ACS 5-YEAR POPULATION (C18130)'!$A$1:$A$71,0),MATCH(1,($C$4='ACS 5-YEAR POPULATION (C18130)'!$A$1:$CG$1)*($K$5='ACS 5-YEAR POPULATION (C18130)'!$A$2:$CG$2)*($K$6='ACS 5-YEAR POPULATION (C18130)'!$A$3:$CG$3)*(L$7='ACS 5-YEAR POPULATION (C18130)'!$A$4:$CG$4),0))</f>
        <v>78978</v>
      </c>
      <c r="M20" s="8" cm="1">
        <f t="array" ref="M20">INDEX('ACS 5-YEAR POPULATION (C18130)'!$A$1:$CG$71,MATCH($A20,'ACS 5-YEAR POPULATION (C18130)'!$A$1:$A$71,0),MATCH(1,($C$4='ACS 5-YEAR POPULATION (C18130)'!$A$1:$CG$1)*($K$5='ACS 5-YEAR POPULATION (C18130)'!$A$2:$CG$2)*($M$6='ACS 5-YEAR POPULATION (C18130)'!$A$3:$CG$3)*(M$7='ACS 5-YEAR POPULATION (C18130)'!$A$4:$CG$4),0))</f>
        <v>1759</v>
      </c>
      <c r="N20" s="23" cm="1">
        <f t="array" ref="N20">INDEX('ACS 5-YEAR POPULATION (C18130)'!$A$1:$CG$71,MATCH($A20,'ACS 5-YEAR POPULATION (C18130)'!$A$1:$A$71,0),MATCH(1,($C$4='ACS 5-YEAR POPULATION (C18130)'!$A$1:$CG$1)*($K$5='ACS 5-YEAR POPULATION (C18130)'!$A$2:$CG$2)*($M$6='ACS 5-YEAR POPULATION (C18130)'!$A$3:$CG$3)*(N$7='ACS 5-YEAR POPULATION (C18130)'!$A$4:$CG$4),0))</f>
        <v>25922</v>
      </c>
      <c r="O20" s="8"/>
      <c r="P20" s="24">
        <f t="shared" si="0"/>
        <v>159723</v>
      </c>
    </row>
    <row r="21" spans="1:16" ht="16.8" thickTop="1" thickBot="1" x14ac:dyDescent="0.35">
      <c r="A21" s="31" t="s">
        <v>12</v>
      </c>
      <c r="C21" s="22" cm="1">
        <f t="array" ref="C21">INDEX('ACS 5-YEAR POPULATION (C18130)'!$A$1:$CG$71,MATCH($A21,'ACS 5-YEAR POPULATION (C18130)'!$A$1:$A$71,0),MATCH(1,($C$4='ACS 5-YEAR POPULATION (C18130)'!$A$1:$CG$1)*($C$5='ACS 5-YEAR POPULATION (C18130)'!$A$2:$CG$2)*($C$6='ACS 5-YEAR POPULATION (C18130)'!$A$3:$CG$3)*(C$7='ACS 5-YEAR POPULATION (C18130)'!$A$4:$CG$4),0))</f>
        <v>3536</v>
      </c>
      <c r="D21" s="8" cm="1">
        <f t="array" ref="D21">INDEX('ACS 5-YEAR POPULATION (C18130)'!$A$1:$CG$71,MATCH($A21,'ACS 5-YEAR POPULATION (C18130)'!$A$1:$A$71,0),MATCH(1,($C$4='ACS 5-YEAR POPULATION (C18130)'!$A$1:$CG$1)*($C$5='ACS 5-YEAR POPULATION (C18130)'!$A$2:$CG$2)*($C$6='ACS 5-YEAR POPULATION (C18130)'!$A$3:$CG$3)*(D$7='ACS 5-YEAR POPULATION (C18130)'!$A$4:$CG$4),0))</f>
        <v>10538</v>
      </c>
      <c r="E21" s="8" cm="1">
        <f t="array" ref="E21">INDEX('ACS 5-YEAR POPULATION (C18130)'!$A$1:$CG$71,MATCH($A21,'ACS 5-YEAR POPULATION (C18130)'!$A$1:$A$71,0),MATCH(1,($C$4='ACS 5-YEAR POPULATION (C18130)'!$A$1:$CG$1)*($C$5='ACS 5-YEAR POPULATION (C18130)'!$A$2:$CG$2)*($E$6='ACS 5-YEAR POPULATION (C18130)'!$A$3:$CG$3)*(E$7='ACS 5-YEAR POPULATION (C18130)'!$A$4:$CG$4),0))</f>
        <v>275</v>
      </c>
      <c r="F21" s="8" cm="1">
        <f t="array" ref="F21">INDEX('ACS 5-YEAR POPULATION (C18130)'!$A$1:$CG$71,MATCH($A21,'ACS 5-YEAR POPULATION (C18130)'!$A$1:$A$71,0),MATCH(1,($C$4='ACS 5-YEAR POPULATION (C18130)'!$A$1:$CG$1)*($C$5='ACS 5-YEAR POPULATION (C18130)'!$A$2:$CG$2)*($E$6='ACS 5-YEAR POPULATION (C18130)'!$A$3:$CG$3)*(F$7='ACS 5-YEAR POPULATION (C18130)'!$A$4:$CG$4),0))</f>
        <v>452</v>
      </c>
      <c r="G21" s="22" cm="1">
        <f t="array" ref="G21">INDEX('ACS 5-YEAR POPULATION (C18130)'!$A$1:$CG$71,MATCH($A21,'ACS 5-YEAR POPULATION (C18130)'!$A$1:$A$71,0),MATCH(1,($C$4='ACS 5-YEAR POPULATION (C18130)'!$A$1:$CG$1)*($G$5='ACS 5-YEAR POPULATION (C18130)'!$A$2:$CG$2)*($G$6='ACS 5-YEAR POPULATION (C18130)'!$A$3:$CG$3)*(G$7='ACS 5-YEAR POPULATION (C18130)'!$A$4:$CG$4),0))</f>
        <v>4248</v>
      </c>
      <c r="H21" s="8" cm="1">
        <f t="array" ref="H21">INDEX('ACS 5-YEAR POPULATION (C18130)'!$A$1:$CG$71,MATCH($A21,'ACS 5-YEAR POPULATION (C18130)'!$A$1:$A$71,0),MATCH(1,($C$4='ACS 5-YEAR POPULATION (C18130)'!$A$1:$CG$1)*($G$5='ACS 5-YEAR POPULATION (C18130)'!$A$2:$CG$2)*($G$6='ACS 5-YEAR POPULATION (C18130)'!$A$3:$CG$3)*(H$7='ACS 5-YEAR POPULATION (C18130)'!$A$4:$CG$4),0))</f>
        <v>26566</v>
      </c>
      <c r="I21" s="8" cm="1">
        <f t="array" ref="I21">INDEX('ACS 5-YEAR POPULATION (C18130)'!$A$1:$CG$71,MATCH($A21,'ACS 5-YEAR POPULATION (C18130)'!$A$1:$A$71,0),MATCH(1,($C$4='ACS 5-YEAR POPULATION (C18130)'!$A$1:$CG$1)*($G$5='ACS 5-YEAR POPULATION (C18130)'!$A$2:$CG$2)*($I$6='ACS 5-YEAR POPULATION (C18130)'!$A$3:$CG$3)*(I$7='ACS 5-YEAR POPULATION (C18130)'!$A$4:$CG$4),0))</f>
        <v>1742</v>
      </c>
      <c r="J21" s="8" cm="1">
        <f t="array" ref="J21">INDEX('ACS 5-YEAR POPULATION (C18130)'!$A$1:$CG$71,MATCH($A21,'ACS 5-YEAR POPULATION (C18130)'!$A$1:$A$71,0),MATCH(1,($C$4='ACS 5-YEAR POPULATION (C18130)'!$A$1:$CG$1)*($G$5='ACS 5-YEAR POPULATION (C18130)'!$A$2:$CG$2)*($I$6='ACS 5-YEAR POPULATION (C18130)'!$A$3:$CG$3)*(J$7='ACS 5-YEAR POPULATION (C18130)'!$A$4:$CG$4),0))</f>
        <v>4745</v>
      </c>
      <c r="K21" s="22" cm="1">
        <f t="array" ref="K21">INDEX('ACS 5-YEAR POPULATION (C18130)'!$A$1:$CG$71,MATCH($A21,'ACS 5-YEAR POPULATION (C18130)'!$A$1:$A$71,0),MATCH(1,($C$4='ACS 5-YEAR POPULATION (C18130)'!$A$1:$CG$1)*($K$5='ACS 5-YEAR POPULATION (C18130)'!$A$2:$CG$2)*($K$6='ACS 5-YEAR POPULATION (C18130)'!$A$3:$CG$3)*(K$7='ACS 5-YEAR POPULATION (C18130)'!$A$4:$CG$4),0))</f>
        <v>484</v>
      </c>
      <c r="L21" s="8" cm="1">
        <f t="array" ref="L21">INDEX('ACS 5-YEAR POPULATION (C18130)'!$A$1:$CG$71,MATCH($A21,'ACS 5-YEAR POPULATION (C18130)'!$A$1:$A$71,0),MATCH(1,($C$4='ACS 5-YEAR POPULATION (C18130)'!$A$1:$CG$1)*($K$5='ACS 5-YEAR POPULATION (C18130)'!$A$2:$CG$2)*($K$6='ACS 5-YEAR POPULATION (C18130)'!$A$3:$CG$3)*(L$7='ACS 5-YEAR POPULATION (C18130)'!$A$4:$CG$4),0))</f>
        <v>6088</v>
      </c>
      <c r="M21" s="8" cm="1">
        <f t="array" ref="M21">INDEX('ACS 5-YEAR POPULATION (C18130)'!$A$1:$CG$71,MATCH($A21,'ACS 5-YEAR POPULATION (C18130)'!$A$1:$A$71,0),MATCH(1,($C$4='ACS 5-YEAR POPULATION (C18130)'!$A$1:$CG$1)*($K$5='ACS 5-YEAR POPULATION (C18130)'!$A$2:$CG$2)*($M$6='ACS 5-YEAR POPULATION (C18130)'!$A$3:$CG$3)*(M$7='ACS 5-YEAR POPULATION (C18130)'!$A$4:$CG$4),0))</f>
        <v>830</v>
      </c>
      <c r="N21" s="23" cm="1">
        <f t="array" ref="N21">INDEX('ACS 5-YEAR POPULATION (C18130)'!$A$1:$CG$71,MATCH($A21,'ACS 5-YEAR POPULATION (C18130)'!$A$1:$A$71,0),MATCH(1,($C$4='ACS 5-YEAR POPULATION (C18130)'!$A$1:$CG$1)*($K$5='ACS 5-YEAR POPULATION (C18130)'!$A$2:$CG$2)*($M$6='ACS 5-YEAR POPULATION (C18130)'!$A$3:$CG$3)*(N$7='ACS 5-YEAR POPULATION (C18130)'!$A$4:$CG$4),0))</f>
        <v>4508</v>
      </c>
      <c r="O21" s="8"/>
      <c r="P21" s="24">
        <f t="shared" si="0"/>
        <v>26908</v>
      </c>
    </row>
    <row r="22" spans="1:16" ht="16.8" thickTop="1" thickBot="1" x14ac:dyDescent="0.35">
      <c r="A22" s="31" t="s">
        <v>13</v>
      </c>
      <c r="C22" s="22" cm="1">
        <f t="array" ref="C22">INDEX('ACS 5-YEAR POPULATION (C18130)'!$A$1:$CG$71,MATCH($A22,'ACS 5-YEAR POPULATION (C18130)'!$A$1:$A$71,0),MATCH(1,($C$4='ACS 5-YEAR POPULATION (C18130)'!$A$1:$CG$1)*($C$5='ACS 5-YEAR POPULATION (C18130)'!$A$2:$CG$2)*($C$6='ACS 5-YEAR POPULATION (C18130)'!$A$3:$CG$3)*(C$7='ACS 5-YEAR POPULATION (C18130)'!$A$4:$CG$4),0))</f>
        <v>2584</v>
      </c>
      <c r="D22" s="8" cm="1">
        <f t="array" ref="D22">INDEX('ACS 5-YEAR POPULATION (C18130)'!$A$1:$CG$71,MATCH($A22,'ACS 5-YEAR POPULATION (C18130)'!$A$1:$A$71,0),MATCH(1,($C$4='ACS 5-YEAR POPULATION (C18130)'!$A$1:$CG$1)*($C$5='ACS 5-YEAR POPULATION (C18130)'!$A$2:$CG$2)*($C$6='ACS 5-YEAR POPULATION (C18130)'!$A$3:$CG$3)*(D$7='ACS 5-YEAR POPULATION (C18130)'!$A$4:$CG$4),0))</f>
        <v>4011</v>
      </c>
      <c r="E22" s="8" cm="1">
        <f t="array" ref="E22">INDEX('ACS 5-YEAR POPULATION (C18130)'!$A$1:$CG$71,MATCH($A22,'ACS 5-YEAR POPULATION (C18130)'!$A$1:$A$71,0),MATCH(1,($C$4='ACS 5-YEAR POPULATION (C18130)'!$A$1:$CG$1)*($C$5='ACS 5-YEAR POPULATION (C18130)'!$A$2:$CG$2)*($E$6='ACS 5-YEAR POPULATION (C18130)'!$A$3:$CG$3)*(E$7='ACS 5-YEAR POPULATION (C18130)'!$A$4:$CG$4),0))</f>
        <v>139</v>
      </c>
      <c r="F22" s="8" cm="1">
        <f t="array" ref="F22">INDEX('ACS 5-YEAR POPULATION (C18130)'!$A$1:$CG$71,MATCH($A22,'ACS 5-YEAR POPULATION (C18130)'!$A$1:$A$71,0),MATCH(1,($C$4='ACS 5-YEAR POPULATION (C18130)'!$A$1:$CG$1)*($C$5='ACS 5-YEAR POPULATION (C18130)'!$A$2:$CG$2)*($E$6='ACS 5-YEAR POPULATION (C18130)'!$A$3:$CG$3)*(F$7='ACS 5-YEAR POPULATION (C18130)'!$A$4:$CG$4),0))</f>
        <v>134</v>
      </c>
      <c r="G22" s="22" cm="1">
        <f t="array" ref="G22">INDEX('ACS 5-YEAR POPULATION (C18130)'!$A$1:$CG$71,MATCH($A22,'ACS 5-YEAR POPULATION (C18130)'!$A$1:$A$71,0),MATCH(1,($C$4='ACS 5-YEAR POPULATION (C18130)'!$A$1:$CG$1)*($G$5='ACS 5-YEAR POPULATION (C18130)'!$A$2:$CG$2)*($G$6='ACS 5-YEAR POPULATION (C18130)'!$A$3:$CG$3)*(G$7='ACS 5-YEAR POPULATION (C18130)'!$A$4:$CG$4),0))</f>
        <v>5351</v>
      </c>
      <c r="H22" s="8" cm="1">
        <f t="array" ref="H22">INDEX('ACS 5-YEAR POPULATION (C18130)'!$A$1:$CG$71,MATCH($A22,'ACS 5-YEAR POPULATION (C18130)'!$A$1:$A$71,0),MATCH(1,($C$4='ACS 5-YEAR POPULATION (C18130)'!$A$1:$CG$1)*($G$5='ACS 5-YEAR POPULATION (C18130)'!$A$2:$CG$2)*($G$6='ACS 5-YEAR POPULATION (C18130)'!$A$3:$CG$3)*(H$7='ACS 5-YEAR POPULATION (C18130)'!$A$4:$CG$4),0))</f>
        <v>12542</v>
      </c>
      <c r="I22" s="8" cm="1">
        <f t="array" ref="I22">INDEX('ACS 5-YEAR POPULATION (C18130)'!$A$1:$CG$71,MATCH($A22,'ACS 5-YEAR POPULATION (C18130)'!$A$1:$A$71,0),MATCH(1,($C$4='ACS 5-YEAR POPULATION (C18130)'!$A$1:$CG$1)*($G$5='ACS 5-YEAR POPULATION (C18130)'!$A$2:$CG$2)*($I$6='ACS 5-YEAR POPULATION (C18130)'!$A$3:$CG$3)*(I$7='ACS 5-YEAR POPULATION (C18130)'!$A$4:$CG$4),0))</f>
        <v>837</v>
      </c>
      <c r="J22" s="8" cm="1">
        <f t="array" ref="J22">INDEX('ACS 5-YEAR POPULATION (C18130)'!$A$1:$CG$71,MATCH($A22,'ACS 5-YEAR POPULATION (C18130)'!$A$1:$A$71,0),MATCH(1,($C$4='ACS 5-YEAR POPULATION (C18130)'!$A$1:$CG$1)*($G$5='ACS 5-YEAR POPULATION (C18130)'!$A$2:$CG$2)*($I$6='ACS 5-YEAR POPULATION (C18130)'!$A$3:$CG$3)*(J$7='ACS 5-YEAR POPULATION (C18130)'!$A$4:$CG$4),0))</f>
        <v>1260</v>
      </c>
      <c r="K22" s="22" cm="1">
        <f t="array" ref="K22">INDEX('ACS 5-YEAR POPULATION (C18130)'!$A$1:$CG$71,MATCH($A22,'ACS 5-YEAR POPULATION (C18130)'!$A$1:$A$71,0),MATCH(1,($C$4='ACS 5-YEAR POPULATION (C18130)'!$A$1:$CG$1)*($K$5='ACS 5-YEAR POPULATION (C18130)'!$A$2:$CG$2)*($K$6='ACS 5-YEAR POPULATION (C18130)'!$A$3:$CG$3)*(K$7='ACS 5-YEAR POPULATION (C18130)'!$A$4:$CG$4),0))</f>
        <v>591</v>
      </c>
      <c r="L22" s="8" cm="1">
        <f t="array" ref="L22">INDEX('ACS 5-YEAR POPULATION (C18130)'!$A$1:$CG$71,MATCH($A22,'ACS 5-YEAR POPULATION (C18130)'!$A$1:$A$71,0),MATCH(1,($C$4='ACS 5-YEAR POPULATION (C18130)'!$A$1:$CG$1)*($K$5='ACS 5-YEAR POPULATION (C18130)'!$A$2:$CG$2)*($K$6='ACS 5-YEAR POPULATION (C18130)'!$A$3:$CG$3)*(L$7='ACS 5-YEAR POPULATION (C18130)'!$A$4:$CG$4),0))</f>
        <v>4567</v>
      </c>
      <c r="M22" s="8" cm="1">
        <f t="array" ref="M22">INDEX('ACS 5-YEAR POPULATION (C18130)'!$A$1:$CG$71,MATCH($A22,'ACS 5-YEAR POPULATION (C18130)'!$A$1:$A$71,0),MATCH(1,($C$4='ACS 5-YEAR POPULATION (C18130)'!$A$1:$CG$1)*($K$5='ACS 5-YEAR POPULATION (C18130)'!$A$2:$CG$2)*($M$6='ACS 5-YEAR POPULATION (C18130)'!$A$3:$CG$3)*(M$7='ACS 5-YEAR POPULATION (C18130)'!$A$4:$CG$4),0))</f>
        <v>322</v>
      </c>
      <c r="N22" s="23" cm="1">
        <f t="array" ref="N22">INDEX('ACS 5-YEAR POPULATION (C18130)'!$A$1:$CG$71,MATCH($A22,'ACS 5-YEAR POPULATION (C18130)'!$A$1:$A$71,0),MATCH(1,($C$4='ACS 5-YEAR POPULATION (C18130)'!$A$1:$CG$1)*($K$5='ACS 5-YEAR POPULATION (C18130)'!$A$2:$CG$2)*($M$6='ACS 5-YEAR POPULATION (C18130)'!$A$3:$CG$3)*(N$7='ACS 5-YEAR POPULATION (C18130)'!$A$4:$CG$4),0))</f>
        <v>2191</v>
      </c>
      <c r="O22" s="8"/>
      <c r="P22" s="24">
        <f t="shared" si="0"/>
        <v>17976</v>
      </c>
    </row>
    <row r="23" spans="1:16" ht="16.8" thickTop="1" thickBot="1" x14ac:dyDescent="0.35">
      <c r="A23" s="31" t="s">
        <v>14</v>
      </c>
      <c r="C23" s="22" cm="1">
        <f t="array" ref="C23">INDEX('ACS 5-YEAR POPULATION (C18130)'!$A$1:$CG$71,MATCH($A23,'ACS 5-YEAR POPULATION (C18130)'!$A$1:$A$71,0),MATCH(1,($C$4='ACS 5-YEAR POPULATION (C18130)'!$A$1:$CG$1)*($C$5='ACS 5-YEAR POPULATION (C18130)'!$A$2:$CG$2)*($C$6='ACS 5-YEAR POPULATION (C18130)'!$A$3:$CG$3)*(C$7='ACS 5-YEAR POPULATION (C18130)'!$A$4:$CG$4),0))</f>
        <v>809</v>
      </c>
      <c r="D23" s="8" cm="1">
        <f t="array" ref="D23">INDEX('ACS 5-YEAR POPULATION (C18130)'!$A$1:$CG$71,MATCH($A23,'ACS 5-YEAR POPULATION (C18130)'!$A$1:$A$71,0),MATCH(1,($C$4='ACS 5-YEAR POPULATION (C18130)'!$A$1:$CG$1)*($C$5='ACS 5-YEAR POPULATION (C18130)'!$A$2:$CG$2)*($C$6='ACS 5-YEAR POPULATION (C18130)'!$A$3:$CG$3)*(D$7='ACS 5-YEAR POPULATION (C18130)'!$A$4:$CG$4),0))</f>
        <v>1933</v>
      </c>
      <c r="E23" s="8" cm="1">
        <f t="array" ref="E23">INDEX('ACS 5-YEAR POPULATION (C18130)'!$A$1:$CG$71,MATCH($A23,'ACS 5-YEAR POPULATION (C18130)'!$A$1:$A$71,0),MATCH(1,($C$4='ACS 5-YEAR POPULATION (C18130)'!$A$1:$CG$1)*($C$5='ACS 5-YEAR POPULATION (C18130)'!$A$2:$CG$2)*($E$6='ACS 5-YEAR POPULATION (C18130)'!$A$3:$CG$3)*(E$7='ACS 5-YEAR POPULATION (C18130)'!$A$4:$CG$4),0))</f>
        <v>94</v>
      </c>
      <c r="F23" s="8" cm="1">
        <f t="array" ref="F23">INDEX('ACS 5-YEAR POPULATION (C18130)'!$A$1:$CG$71,MATCH($A23,'ACS 5-YEAR POPULATION (C18130)'!$A$1:$A$71,0),MATCH(1,($C$4='ACS 5-YEAR POPULATION (C18130)'!$A$1:$CG$1)*($C$5='ACS 5-YEAR POPULATION (C18130)'!$A$2:$CG$2)*($E$6='ACS 5-YEAR POPULATION (C18130)'!$A$3:$CG$3)*(F$7='ACS 5-YEAR POPULATION (C18130)'!$A$4:$CG$4),0))</f>
        <v>71</v>
      </c>
      <c r="G23" s="22" cm="1">
        <f t="array" ref="G23">INDEX('ACS 5-YEAR POPULATION (C18130)'!$A$1:$CG$71,MATCH($A23,'ACS 5-YEAR POPULATION (C18130)'!$A$1:$A$71,0),MATCH(1,($C$4='ACS 5-YEAR POPULATION (C18130)'!$A$1:$CG$1)*($G$5='ACS 5-YEAR POPULATION (C18130)'!$A$2:$CG$2)*($G$6='ACS 5-YEAR POPULATION (C18130)'!$A$3:$CG$3)*(G$7='ACS 5-YEAR POPULATION (C18130)'!$A$4:$CG$4),0))</f>
        <v>1304</v>
      </c>
      <c r="H23" s="8" cm="1">
        <f t="array" ref="H23">INDEX('ACS 5-YEAR POPULATION (C18130)'!$A$1:$CG$71,MATCH($A23,'ACS 5-YEAR POPULATION (C18130)'!$A$1:$A$71,0),MATCH(1,($C$4='ACS 5-YEAR POPULATION (C18130)'!$A$1:$CG$1)*($G$5='ACS 5-YEAR POPULATION (C18130)'!$A$2:$CG$2)*($G$6='ACS 5-YEAR POPULATION (C18130)'!$A$3:$CG$3)*(H$7='ACS 5-YEAR POPULATION (C18130)'!$A$4:$CG$4),0))</f>
        <v>4915</v>
      </c>
      <c r="I23" s="8" cm="1">
        <f t="array" ref="I23">INDEX('ACS 5-YEAR POPULATION (C18130)'!$A$1:$CG$71,MATCH($A23,'ACS 5-YEAR POPULATION (C18130)'!$A$1:$A$71,0),MATCH(1,($C$4='ACS 5-YEAR POPULATION (C18130)'!$A$1:$CG$1)*($G$5='ACS 5-YEAR POPULATION (C18130)'!$A$2:$CG$2)*($I$6='ACS 5-YEAR POPULATION (C18130)'!$A$3:$CG$3)*(I$7='ACS 5-YEAR POPULATION (C18130)'!$A$4:$CG$4),0))</f>
        <v>830</v>
      </c>
      <c r="J23" s="8" cm="1">
        <f t="array" ref="J23">INDEX('ACS 5-YEAR POPULATION (C18130)'!$A$1:$CG$71,MATCH($A23,'ACS 5-YEAR POPULATION (C18130)'!$A$1:$A$71,0),MATCH(1,($C$4='ACS 5-YEAR POPULATION (C18130)'!$A$1:$CG$1)*($G$5='ACS 5-YEAR POPULATION (C18130)'!$A$2:$CG$2)*($I$6='ACS 5-YEAR POPULATION (C18130)'!$A$3:$CG$3)*(J$7='ACS 5-YEAR POPULATION (C18130)'!$A$4:$CG$4),0))</f>
        <v>1097</v>
      </c>
      <c r="K23" s="22" cm="1">
        <f t="array" ref="K23">INDEX('ACS 5-YEAR POPULATION (C18130)'!$A$1:$CG$71,MATCH($A23,'ACS 5-YEAR POPULATION (C18130)'!$A$1:$A$71,0),MATCH(1,($C$4='ACS 5-YEAR POPULATION (C18130)'!$A$1:$CG$1)*($K$5='ACS 5-YEAR POPULATION (C18130)'!$A$2:$CG$2)*($K$6='ACS 5-YEAR POPULATION (C18130)'!$A$3:$CG$3)*(K$7='ACS 5-YEAR POPULATION (C18130)'!$A$4:$CG$4),0))</f>
        <v>254</v>
      </c>
      <c r="L23" s="8" cm="1">
        <f t="array" ref="L23">INDEX('ACS 5-YEAR POPULATION (C18130)'!$A$1:$CG$71,MATCH($A23,'ACS 5-YEAR POPULATION (C18130)'!$A$1:$A$71,0),MATCH(1,($C$4='ACS 5-YEAR POPULATION (C18130)'!$A$1:$CG$1)*($K$5='ACS 5-YEAR POPULATION (C18130)'!$A$2:$CG$2)*($K$6='ACS 5-YEAR POPULATION (C18130)'!$A$3:$CG$3)*(L$7='ACS 5-YEAR POPULATION (C18130)'!$A$4:$CG$4),0))</f>
        <v>1872</v>
      </c>
      <c r="M23" s="8" cm="1">
        <f t="array" ref="M23">INDEX('ACS 5-YEAR POPULATION (C18130)'!$A$1:$CG$71,MATCH($A23,'ACS 5-YEAR POPULATION (C18130)'!$A$1:$A$71,0),MATCH(1,($C$4='ACS 5-YEAR POPULATION (C18130)'!$A$1:$CG$1)*($K$5='ACS 5-YEAR POPULATION (C18130)'!$A$2:$CG$2)*($M$6='ACS 5-YEAR POPULATION (C18130)'!$A$3:$CG$3)*(M$7='ACS 5-YEAR POPULATION (C18130)'!$A$4:$CG$4),0))</f>
        <v>107</v>
      </c>
      <c r="N23" s="23" cm="1">
        <f t="array" ref="N23">INDEX('ACS 5-YEAR POPULATION (C18130)'!$A$1:$CG$71,MATCH($A23,'ACS 5-YEAR POPULATION (C18130)'!$A$1:$A$71,0),MATCH(1,($C$4='ACS 5-YEAR POPULATION (C18130)'!$A$1:$CG$1)*($K$5='ACS 5-YEAR POPULATION (C18130)'!$A$2:$CG$2)*($M$6='ACS 5-YEAR POPULATION (C18130)'!$A$3:$CG$3)*(N$7='ACS 5-YEAR POPULATION (C18130)'!$A$4:$CG$4),0))</f>
        <v>1449</v>
      </c>
      <c r="O23" s="8"/>
      <c r="P23" s="24">
        <f t="shared" si="0"/>
        <v>7887</v>
      </c>
    </row>
    <row r="24" spans="1:16" ht="16.8" thickTop="1" thickBot="1" x14ac:dyDescent="0.35">
      <c r="A24" s="31" t="s">
        <v>15</v>
      </c>
      <c r="C24" s="22" cm="1">
        <f t="array" ref="C24">INDEX('ACS 5-YEAR POPULATION (C18130)'!$A$1:$CG$71,MATCH($A24,'ACS 5-YEAR POPULATION (C18130)'!$A$1:$A$71,0),MATCH(1,($C$4='ACS 5-YEAR POPULATION (C18130)'!$A$1:$CG$1)*($C$5='ACS 5-YEAR POPULATION (C18130)'!$A$2:$CG$2)*($C$6='ACS 5-YEAR POPULATION (C18130)'!$A$3:$CG$3)*(C$7='ACS 5-YEAR POPULATION (C18130)'!$A$4:$CG$4),0))</f>
        <v>45660</v>
      </c>
      <c r="D24" s="8" cm="1">
        <f t="array" ref="D24">INDEX('ACS 5-YEAR POPULATION (C18130)'!$A$1:$CG$71,MATCH($A24,'ACS 5-YEAR POPULATION (C18130)'!$A$1:$A$71,0),MATCH(1,($C$4='ACS 5-YEAR POPULATION (C18130)'!$A$1:$CG$1)*($C$5='ACS 5-YEAR POPULATION (C18130)'!$A$2:$CG$2)*($C$6='ACS 5-YEAR POPULATION (C18130)'!$A$3:$CG$3)*(D$7='ACS 5-YEAR POPULATION (C18130)'!$A$4:$CG$4),0))</f>
        <v>150605</v>
      </c>
      <c r="E24" s="8" cm="1">
        <f t="array" ref="E24">INDEX('ACS 5-YEAR POPULATION (C18130)'!$A$1:$CG$71,MATCH($A24,'ACS 5-YEAR POPULATION (C18130)'!$A$1:$A$71,0),MATCH(1,($C$4='ACS 5-YEAR POPULATION (C18130)'!$A$1:$CG$1)*($C$5='ACS 5-YEAR POPULATION (C18130)'!$A$2:$CG$2)*($E$6='ACS 5-YEAR POPULATION (C18130)'!$A$3:$CG$3)*(E$7='ACS 5-YEAR POPULATION (C18130)'!$A$4:$CG$4),0))</f>
        <v>3142</v>
      </c>
      <c r="F24" s="8" cm="1">
        <f t="array" ref="F24">INDEX('ACS 5-YEAR POPULATION (C18130)'!$A$1:$CG$71,MATCH($A24,'ACS 5-YEAR POPULATION (C18130)'!$A$1:$A$71,0),MATCH(1,($C$4='ACS 5-YEAR POPULATION (C18130)'!$A$1:$CG$1)*($C$5='ACS 5-YEAR POPULATION (C18130)'!$A$2:$CG$2)*($E$6='ACS 5-YEAR POPULATION (C18130)'!$A$3:$CG$3)*(F$7='ACS 5-YEAR POPULATION (C18130)'!$A$4:$CG$4),0))</f>
        <v>6933</v>
      </c>
      <c r="G24" s="22" cm="1">
        <f t="array" ref="G24">INDEX('ACS 5-YEAR POPULATION (C18130)'!$A$1:$CG$71,MATCH($A24,'ACS 5-YEAR POPULATION (C18130)'!$A$1:$A$71,0),MATCH(1,($C$4='ACS 5-YEAR POPULATION (C18130)'!$A$1:$CG$1)*($G$5='ACS 5-YEAR POPULATION (C18130)'!$A$2:$CG$2)*($G$6='ACS 5-YEAR POPULATION (C18130)'!$A$3:$CG$3)*(G$7='ACS 5-YEAR POPULATION (C18130)'!$A$4:$CG$4),0))</f>
        <v>61239</v>
      </c>
      <c r="H24" s="8" cm="1">
        <f t="array" ref="H24">INDEX('ACS 5-YEAR POPULATION (C18130)'!$A$1:$CG$71,MATCH($A24,'ACS 5-YEAR POPULATION (C18130)'!$A$1:$A$71,0),MATCH(1,($C$4='ACS 5-YEAR POPULATION (C18130)'!$A$1:$CG$1)*($G$5='ACS 5-YEAR POPULATION (C18130)'!$A$2:$CG$2)*($G$6='ACS 5-YEAR POPULATION (C18130)'!$A$3:$CG$3)*(H$7='ACS 5-YEAR POPULATION (C18130)'!$A$4:$CG$4),0))</f>
        <v>442230</v>
      </c>
      <c r="I24" s="8" cm="1">
        <f t="array" ref="I24">INDEX('ACS 5-YEAR POPULATION (C18130)'!$A$1:$CG$71,MATCH($A24,'ACS 5-YEAR POPULATION (C18130)'!$A$1:$A$71,0),MATCH(1,($C$4='ACS 5-YEAR POPULATION (C18130)'!$A$1:$CG$1)*($G$5='ACS 5-YEAR POPULATION (C18130)'!$A$2:$CG$2)*($I$6='ACS 5-YEAR POPULATION (C18130)'!$A$3:$CG$3)*(I$7='ACS 5-YEAR POPULATION (C18130)'!$A$4:$CG$4),0))</f>
        <v>17298</v>
      </c>
      <c r="J24" s="8" cm="1">
        <f t="array" ref="J24">INDEX('ACS 5-YEAR POPULATION (C18130)'!$A$1:$CG$71,MATCH($A24,'ACS 5-YEAR POPULATION (C18130)'!$A$1:$A$71,0),MATCH(1,($C$4='ACS 5-YEAR POPULATION (C18130)'!$A$1:$CG$1)*($G$5='ACS 5-YEAR POPULATION (C18130)'!$A$2:$CG$2)*($I$6='ACS 5-YEAR POPULATION (C18130)'!$A$3:$CG$3)*(J$7='ACS 5-YEAR POPULATION (C18130)'!$A$4:$CG$4),0))</f>
        <v>48934</v>
      </c>
      <c r="K24" s="22" cm="1">
        <f t="array" ref="K24">INDEX('ACS 5-YEAR POPULATION (C18130)'!$A$1:$CG$71,MATCH($A24,'ACS 5-YEAR POPULATION (C18130)'!$A$1:$A$71,0),MATCH(1,($C$4='ACS 5-YEAR POPULATION (C18130)'!$A$1:$CG$1)*($K$5='ACS 5-YEAR POPULATION (C18130)'!$A$2:$CG$2)*($K$6='ACS 5-YEAR POPULATION (C18130)'!$A$3:$CG$3)*(K$7='ACS 5-YEAR POPULATION (C18130)'!$A$4:$CG$4),0))</f>
        <v>6279</v>
      </c>
      <c r="L24" s="8" cm="1">
        <f t="array" ref="L24">INDEX('ACS 5-YEAR POPULATION (C18130)'!$A$1:$CG$71,MATCH($A24,'ACS 5-YEAR POPULATION (C18130)'!$A$1:$A$71,0),MATCH(1,($C$4='ACS 5-YEAR POPULATION (C18130)'!$A$1:$CG$1)*($K$5='ACS 5-YEAR POPULATION (C18130)'!$A$2:$CG$2)*($K$6='ACS 5-YEAR POPULATION (C18130)'!$A$3:$CG$3)*(L$7='ACS 5-YEAR POPULATION (C18130)'!$A$4:$CG$4),0))</f>
        <v>68421</v>
      </c>
      <c r="M24" s="8" cm="1">
        <f t="array" ref="M24">INDEX('ACS 5-YEAR POPULATION (C18130)'!$A$1:$CG$71,MATCH($A24,'ACS 5-YEAR POPULATION (C18130)'!$A$1:$A$71,0),MATCH(1,($C$4='ACS 5-YEAR POPULATION (C18130)'!$A$1:$CG$1)*($K$5='ACS 5-YEAR POPULATION (C18130)'!$A$2:$CG$2)*($M$6='ACS 5-YEAR POPULATION (C18130)'!$A$3:$CG$3)*(M$7='ACS 5-YEAR POPULATION (C18130)'!$A$4:$CG$4),0))</f>
        <v>6140</v>
      </c>
      <c r="N24" s="23" cm="1">
        <f t="array" ref="N24">INDEX('ACS 5-YEAR POPULATION (C18130)'!$A$1:$CG$71,MATCH($A24,'ACS 5-YEAR POPULATION (C18130)'!$A$1:$A$71,0),MATCH(1,($C$4='ACS 5-YEAR POPULATION (C18130)'!$A$1:$CG$1)*($K$5='ACS 5-YEAR POPULATION (C18130)'!$A$2:$CG$2)*($M$6='ACS 5-YEAR POPULATION (C18130)'!$A$3:$CG$3)*(N$7='ACS 5-YEAR POPULATION (C18130)'!$A$4:$CG$4),0))</f>
        <v>39584</v>
      </c>
      <c r="O24" s="8"/>
      <c r="P24" s="24">
        <f t="shared" si="0"/>
        <v>303630</v>
      </c>
    </row>
    <row r="25" spans="1:16" ht="16.8" thickTop="1" thickBot="1" x14ac:dyDescent="0.35">
      <c r="A25" s="31" t="s">
        <v>16</v>
      </c>
      <c r="C25" s="22" cm="1">
        <f t="array" ref="C25">INDEX('ACS 5-YEAR POPULATION (C18130)'!$A$1:$CG$71,MATCH($A25,'ACS 5-YEAR POPULATION (C18130)'!$A$1:$A$71,0),MATCH(1,($C$4='ACS 5-YEAR POPULATION (C18130)'!$A$1:$CG$1)*($C$5='ACS 5-YEAR POPULATION (C18130)'!$A$2:$CG$2)*($C$6='ACS 5-YEAR POPULATION (C18130)'!$A$3:$CG$3)*(C$7='ACS 5-YEAR POPULATION (C18130)'!$A$4:$CG$4),0))</f>
        <v>13101</v>
      </c>
      <c r="D25" s="8" cm="1">
        <f t="array" ref="D25">INDEX('ACS 5-YEAR POPULATION (C18130)'!$A$1:$CG$71,MATCH($A25,'ACS 5-YEAR POPULATION (C18130)'!$A$1:$A$71,0),MATCH(1,($C$4='ACS 5-YEAR POPULATION (C18130)'!$A$1:$CG$1)*($C$5='ACS 5-YEAR POPULATION (C18130)'!$A$2:$CG$2)*($C$6='ACS 5-YEAR POPULATION (C18130)'!$A$3:$CG$3)*(D$7='ACS 5-YEAR POPULATION (C18130)'!$A$4:$CG$4),0))</f>
        <v>46926</v>
      </c>
      <c r="E25" s="8" cm="1">
        <f t="array" ref="E25">INDEX('ACS 5-YEAR POPULATION (C18130)'!$A$1:$CG$71,MATCH($A25,'ACS 5-YEAR POPULATION (C18130)'!$A$1:$A$71,0),MATCH(1,($C$4='ACS 5-YEAR POPULATION (C18130)'!$A$1:$CG$1)*($C$5='ACS 5-YEAR POPULATION (C18130)'!$A$2:$CG$2)*($E$6='ACS 5-YEAR POPULATION (C18130)'!$A$3:$CG$3)*(E$7='ACS 5-YEAR POPULATION (C18130)'!$A$4:$CG$4),0))</f>
        <v>1110</v>
      </c>
      <c r="F25" s="8" cm="1">
        <f t="array" ref="F25">INDEX('ACS 5-YEAR POPULATION (C18130)'!$A$1:$CG$71,MATCH($A25,'ACS 5-YEAR POPULATION (C18130)'!$A$1:$A$71,0),MATCH(1,($C$4='ACS 5-YEAR POPULATION (C18130)'!$A$1:$CG$1)*($C$5='ACS 5-YEAR POPULATION (C18130)'!$A$2:$CG$2)*($E$6='ACS 5-YEAR POPULATION (C18130)'!$A$3:$CG$3)*(F$7='ACS 5-YEAR POPULATION (C18130)'!$A$4:$CG$4),0))</f>
        <v>2579</v>
      </c>
      <c r="G25" s="22" cm="1">
        <f t="array" ref="G25">INDEX('ACS 5-YEAR POPULATION (C18130)'!$A$1:$CG$71,MATCH($A25,'ACS 5-YEAR POPULATION (C18130)'!$A$1:$A$71,0),MATCH(1,($C$4='ACS 5-YEAR POPULATION (C18130)'!$A$1:$CG$1)*($G$5='ACS 5-YEAR POPULATION (C18130)'!$A$2:$CG$2)*($G$6='ACS 5-YEAR POPULATION (C18130)'!$A$3:$CG$3)*(G$7='ACS 5-YEAR POPULATION (C18130)'!$A$4:$CG$4),0))</f>
        <v>17091</v>
      </c>
      <c r="H25" s="8" cm="1">
        <f t="array" ref="H25">INDEX('ACS 5-YEAR POPULATION (C18130)'!$A$1:$CG$71,MATCH($A25,'ACS 5-YEAR POPULATION (C18130)'!$A$1:$A$71,0),MATCH(1,($C$4='ACS 5-YEAR POPULATION (C18130)'!$A$1:$CG$1)*($G$5='ACS 5-YEAR POPULATION (C18130)'!$A$2:$CG$2)*($G$6='ACS 5-YEAR POPULATION (C18130)'!$A$3:$CG$3)*(H$7='ACS 5-YEAR POPULATION (C18130)'!$A$4:$CG$4),0))</f>
        <v>136138</v>
      </c>
      <c r="I25" s="8" cm="1">
        <f t="array" ref="I25">INDEX('ACS 5-YEAR POPULATION (C18130)'!$A$1:$CG$71,MATCH($A25,'ACS 5-YEAR POPULATION (C18130)'!$A$1:$A$71,0),MATCH(1,($C$4='ACS 5-YEAR POPULATION (C18130)'!$A$1:$CG$1)*($G$5='ACS 5-YEAR POPULATION (C18130)'!$A$2:$CG$2)*($I$6='ACS 5-YEAR POPULATION (C18130)'!$A$3:$CG$3)*(I$7='ACS 5-YEAR POPULATION (C18130)'!$A$4:$CG$4),0))</f>
        <v>6154</v>
      </c>
      <c r="J25" s="8" cm="1">
        <f t="array" ref="J25">INDEX('ACS 5-YEAR POPULATION (C18130)'!$A$1:$CG$71,MATCH($A25,'ACS 5-YEAR POPULATION (C18130)'!$A$1:$A$71,0),MATCH(1,($C$4='ACS 5-YEAR POPULATION (C18130)'!$A$1:$CG$1)*($G$5='ACS 5-YEAR POPULATION (C18130)'!$A$2:$CG$2)*($I$6='ACS 5-YEAR POPULATION (C18130)'!$A$3:$CG$3)*(J$7='ACS 5-YEAR POPULATION (C18130)'!$A$4:$CG$4),0))</f>
        <v>17384</v>
      </c>
      <c r="K25" s="22" cm="1">
        <f t="array" ref="K25">INDEX('ACS 5-YEAR POPULATION (C18130)'!$A$1:$CG$71,MATCH($A25,'ACS 5-YEAR POPULATION (C18130)'!$A$1:$A$71,0),MATCH(1,($C$4='ACS 5-YEAR POPULATION (C18130)'!$A$1:$CG$1)*($K$5='ACS 5-YEAR POPULATION (C18130)'!$A$2:$CG$2)*($K$6='ACS 5-YEAR POPULATION (C18130)'!$A$3:$CG$3)*(K$7='ACS 5-YEAR POPULATION (C18130)'!$A$4:$CG$4),0))</f>
        <v>1697</v>
      </c>
      <c r="L25" s="8" cm="1">
        <f t="array" ref="L25">INDEX('ACS 5-YEAR POPULATION (C18130)'!$A$1:$CG$71,MATCH($A25,'ACS 5-YEAR POPULATION (C18130)'!$A$1:$A$71,0),MATCH(1,($C$4='ACS 5-YEAR POPULATION (C18130)'!$A$1:$CG$1)*($K$5='ACS 5-YEAR POPULATION (C18130)'!$A$2:$CG$2)*($K$6='ACS 5-YEAR POPULATION (C18130)'!$A$3:$CG$3)*(L$7='ACS 5-YEAR POPULATION (C18130)'!$A$4:$CG$4),0))</f>
        <v>30309</v>
      </c>
      <c r="M25" s="8" cm="1">
        <f t="array" ref="M25">INDEX('ACS 5-YEAR POPULATION (C18130)'!$A$1:$CG$71,MATCH($A25,'ACS 5-YEAR POPULATION (C18130)'!$A$1:$A$71,0),MATCH(1,($C$4='ACS 5-YEAR POPULATION (C18130)'!$A$1:$CG$1)*($K$5='ACS 5-YEAR POPULATION (C18130)'!$A$2:$CG$2)*($M$6='ACS 5-YEAR POPULATION (C18130)'!$A$3:$CG$3)*(M$7='ACS 5-YEAR POPULATION (C18130)'!$A$4:$CG$4),0))</f>
        <v>1525</v>
      </c>
      <c r="N25" s="23" cm="1">
        <f t="array" ref="N25">INDEX('ACS 5-YEAR POPULATION (C18130)'!$A$1:$CG$71,MATCH($A25,'ACS 5-YEAR POPULATION (C18130)'!$A$1:$A$71,0),MATCH(1,($C$4='ACS 5-YEAR POPULATION (C18130)'!$A$1:$CG$1)*($K$5='ACS 5-YEAR POPULATION (C18130)'!$A$2:$CG$2)*($M$6='ACS 5-YEAR POPULATION (C18130)'!$A$3:$CG$3)*(N$7='ACS 5-YEAR POPULATION (C18130)'!$A$4:$CG$4),0))</f>
        <v>15372</v>
      </c>
      <c r="O25" s="8"/>
      <c r="P25" s="24">
        <f t="shared" si="0"/>
        <v>106322</v>
      </c>
    </row>
    <row r="26" spans="1:16" ht="16.8" thickTop="1" thickBot="1" x14ac:dyDescent="0.35">
      <c r="A26" s="31" t="s">
        <v>17</v>
      </c>
      <c r="C26" s="22" cm="1">
        <f t="array" ref="C26">INDEX('ACS 5-YEAR POPULATION (C18130)'!$A$1:$CG$71,MATCH($A26,'ACS 5-YEAR POPULATION (C18130)'!$A$1:$A$71,0),MATCH(1,($C$4='ACS 5-YEAR POPULATION (C18130)'!$A$1:$CG$1)*($C$5='ACS 5-YEAR POPULATION (C18130)'!$A$2:$CG$2)*($C$6='ACS 5-YEAR POPULATION (C18130)'!$A$3:$CG$3)*(C$7='ACS 5-YEAR POPULATION (C18130)'!$A$4:$CG$4),0))</f>
        <v>3162</v>
      </c>
      <c r="D26" s="8" cm="1">
        <f t="array" ref="D26">INDEX('ACS 5-YEAR POPULATION (C18130)'!$A$1:$CG$71,MATCH($A26,'ACS 5-YEAR POPULATION (C18130)'!$A$1:$A$71,0),MATCH(1,($C$4='ACS 5-YEAR POPULATION (C18130)'!$A$1:$CG$1)*($C$5='ACS 5-YEAR POPULATION (C18130)'!$A$2:$CG$2)*($C$6='ACS 5-YEAR POPULATION (C18130)'!$A$3:$CG$3)*(D$7='ACS 5-YEAR POPULATION (C18130)'!$A$4:$CG$4),0))</f>
        <v>13955</v>
      </c>
      <c r="E26" s="8" cm="1">
        <f t="array" ref="E26">INDEX('ACS 5-YEAR POPULATION (C18130)'!$A$1:$CG$71,MATCH($A26,'ACS 5-YEAR POPULATION (C18130)'!$A$1:$A$71,0),MATCH(1,($C$4='ACS 5-YEAR POPULATION (C18130)'!$A$1:$CG$1)*($C$5='ACS 5-YEAR POPULATION (C18130)'!$A$2:$CG$2)*($E$6='ACS 5-YEAR POPULATION (C18130)'!$A$3:$CG$3)*(E$7='ACS 5-YEAR POPULATION (C18130)'!$A$4:$CG$4),0))</f>
        <v>93</v>
      </c>
      <c r="F26" s="8" cm="1">
        <f t="array" ref="F26">INDEX('ACS 5-YEAR POPULATION (C18130)'!$A$1:$CG$71,MATCH($A26,'ACS 5-YEAR POPULATION (C18130)'!$A$1:$A$71,0),MATCH(1,($C$4='ACS 5-YEAR POPULATION (C18130)'!$A$1:$CG$1)*($C$5='ACS 5-YEAR POPULATION (C18130)'!$A$2:$CG$2)*($E$6='ACS 5-YEAR POPULATION (C18130)'!$A$3:$CG$3)*(F$7='ACS 5-YEAR POPULATION (C18130)'!$A$4:$CG$4),0))</f>
        <v>762</v>
      </c>
      <c r="G26" s="22" cm="1">
        <f t="array" ref="G26">INDEX('ACS 5-YEAR POPULATION (C18130)'!$A$1:$CG$71,MATCH($A26,'ACS 5-YEAR POPULATION (C18130)'!$A$1:$A$71,0),MATCH(1,($C$4='ACS 5-YEAR POPULATION (C18130)'!$A$1:$CG$1)*($G$5='ACS 5-YEAR POPULATION (C18130)'!$A$2:$CG$2)*($G$6='ACS 5-YEAR POPULATION (C18130)'!$A$3:$CG$3)*(G$7='ACS 5-YEAR POPULATION (C18130)'!$A$4:$CG$4),0))</f>
        <v>5809</v>
      </c>
      <c r="H26" s="8" cm="1">
        <f t="array" ref="H26">INDEX('ACS 5-YEAR POPULATION (C18130)'!$A$1:$CG$71,MATCH($A26,'ACS 5-YEAR POPULATION (C18130)'!$A$1:$A$71,0),MATCH(1,($C$4='ACS 5-YEAR POPULATION (C18130)'!$A$1:$CG$1)*($G$5='ACS 5-YEAR POPULATION (C18130)'!$A$2:$CG$2)*($G$6='ACS 5-YEAR POPULATION (C18130)'!$A$3:$CG$3)*(H$7='ACS 5-YEAR POPULATION (C18130)'!$A$4:$CG$4),0))</f>
        <v>43867</v>
      </c>
      <c r="I26" s="8" cm="1">
        <f t="array" ref="I26">INDEX('ACS 5-YEAR POPULATION (C18130)'!$A$1:$CG$71,MATCH($A26,'ACS 5-YEAR POPULATION (C18130)'!$A$1:$A$71,0),MATCH(1,($C$4='ACS 5-YEAR POPULATION (C18130)'!$A$1:$CG$1)*($G$5='ACS 5-YEAR POPULATION (C18130)'!$A$2:$CG$2)*($I$6='ACS 5-YEAR POPULATION (C18130)'!$A$3:$CG$3)*(I$7='ACS 5-YEAR POPULATION (C18130)'!$A$4:$CG$4),0))</f>
        <v>1386</v>
      </c>
      <c r="J26" s="8" cm="1">
        <f t="array" ref="J26">INDEX('ACS 5-YEAR POPULATION (C18130)'!$A$1:$CG$71,MATCH($A26,'ACS 5-YEAR POPULATION (C18130)'!$A$1:$A$71,0),MATCH(1,($C$4='ACS 5-YEAR POPULATION (C18130)'!$A$1:$CG$1)*($G$5='ACS 5-YEAR POPULATION (C18130)'!$A$2:$CG$2)*($I$6='ACS 5-YEAR POPULATION (C18130)'!$A$3:$CG$3)*(J$7='ACS 5-YEAR POPULATION (C18130)'!$A$4:$CG$4),0))</f>
        <v>5564</v>
      </c>
      <c r="K26" s="22" cm="1">
        <f t="array" ref="K26">INDEX('ACS 5-YEAR POPULATION (C18130)'!$A$1:$CG$71,MATCH($A26,'ACS 5-YEAR POPULATION (C18130)'!$A$1:$A$71,0),MATCH(1,($C$4='ACS 5-YEAR POPULATION (C18130)'!$A$1:$CG$1)*($K$5='ACS 5-YEAR POPULATION (C18130)'!$A$2:$CG$2)*($K$6='ACS 5-YEAR POPULATION (C18130)'!$A$3:$CG$3)*(K$7='ACS 5-YEAR POPULATION (C18130)'!$A$4:$CG$4),0))</f>
        <v>1412</v>
      </c>
      <c r="L26" s="8" cm="1">
        <f t="array" ref="L26">INDEX('ACS 5-YEAR POPULATION (C18130)'!$A$1:$CG$71,MATCH($A26,'ACS 5-YEAR POPULATION (C18130)'!$A$1:$A$71,0),MATCH(1,($C$4='ACS 5-YEAR POPULATION (C18130)'!$A$1:$CG$1)*($K$5='ACS 5-YEAR POPULATION (C18130)'!$A$2:$CG$2)*($K$6='ACS 5-YEAR POPULATION (C18130)'!$A$3:$CG$3)*(L$7='ACS 5-YEAR POPULATION (C18130)'!$A$4:$CG$4),0))</f>
        <v>20754</v>
      </c>
      <c r="M26" s="8" cm="1">
        <f t="array" ref="M26">INDEX('ACS 5-YEAR POPULATION (C18130)'!$A$1:$CG$71,MATCH($A26,'ACS 5-YEAR POPULATION (C18130)'!$A$1:$A$71,0),MATCH(1,($C$4='ACS 5-YEAR POPULATION (C18130)'!$A$1:$CG$1)*($K$5='ACS 5-YEAR POPULATION (C18130)'!$A$2:$CG$2)*($M$6='ACS 5-YEAR POPULATION (C18130)'!$A$3:$CG$3)*(M$7='ACS 5-YEAR POPULATION (C18130)'!$A$4:$CG$4),0))</f>
        <v>713</v>
      </c>
      <c r="N26" s="23" cm="1">
        <f t="array" ref="N26">INDEX('ACS 5-YEAR POPULATION (C18130)'!$A$1:$CG$71,MATCH($A26,'ACS 5-YEAR POPULATION (C18130)'!$A$1:$A$71,0),MATCH(1,($C$4='ACS 5-YEAR POPULATION (C18130)'!$A$1:$CG$1)*($K$5='ACS 5-YEAR POPULATION (C18130)'!$A$2:$CG$2)*($M$6='ACS 5-YEAR POPULATION (C18130)'!$A$3:$CG$3)*(N$7='ACS 5-YEAR POPULATION (C18130)'!$A$4:$CG$4),0))</f>
        <v>8502</v>
      </c>
      <c r="O26" s="8"/>
      <c r="P26" s="24">
        <f t="shared" si="0"/>
        <v>48157</v>
      </c>
    </row>
    <row r="27" spans="1:16" ht="16.8" thickTop="1" thickBot="1" x14ac:dyDescent="0.35">
      <c r="A27" s="31" t="s">
        <v>18</v>
      </c>
      <c r="C27" s="22" cm="1">
        <f t="array" ref="C27">INDEX('ACS 5-YEAR POPULATION (C18130)'!$A$1:$CG$71,MATCH($A27,'ACS 5-YEAR POPULATION (C18130)'!$A$1:$A$71,0),MATCH(1,($C$4='ACS 5-YEAR POPULATION (C18130)'!$A$1:$CG$1)*($C$5='ACS 5-YEAR POPULATION (C18130)'!$A$2:$CG$2)*($C$6='ACS 5-YEAR POPULATION (C18130)'!$A$3:$CG$3)*(C$7='ACS 5-YEAR POPULATION (C18130)'!$A$4:$CG$4),0))</f>
        <v>649</v>
      </c>
      <c r="D27" s="8" cm="1">
        <f t="array" ref="D27">INDEX('ACS 5-YEAR POPULATION (C18130)'!$A$1:$CG$71,MATCH($A27,'ACS 5-YEAR POPULATION (C18130)'!$A$1:$A$71,0),MATCH(1,($C$4='ACS 5-YEAR POPULATION (C18130)'!$A$1:$CG$1)*($C$5='ACS 5-YEAR POPULATION (C18130)'!$A$2:$CG$2)*($C$6='ACS 5-YEAR POPULATION (C18130)'!$A$3:$CG$3)*(D$7='ACS 5-YEAR POPULATION (C18130)'!$A$4:$CG$4),0))</f>
        <v>1137</v>
      </c>
      <c r="E27" s="8" cm="1">
        <f t="array" ref="E27">INDEX('ACS 5-YEAR POPULATION (C18130)'!$A$1:$CG$71,MATCH($A27,'ACS 5-YEAR POPULATION (C18130)'!$A$1:$A$71,0),MATCH(1,($C$4='ACS 5-YEAR POPULATION (C18130)'!$A$1:$CG$1)*($C$5='ACS 5-YEAR POPULATION (C18130)'!$A$2:$CG$2)*($E$6='ACS 5-YEAR POPULATION (C18130)'!$A$3:$CG$3)*(E$7='ACS 5-YEAR POPULATION (C18130)'!$A$4:$CG$4),0))</f>
        <v>77</v>
      </c>
      <c r="F27" s="8" cm="1">
        <f t="array" ref="F27">INDEX('ACS 5-YEAR POPULATION (C18130)'!$A$1:$CG$71,MATCH($A27,'ACS 5-YEAR POPULATION (C18130)'!$A$1:$A$71,0),MATCH(1,($C$4='ACS 5-YEAR POPULATION (C18130)'!$A$1:$CG$1)*($C$5='ACS 5-YEAR POPULATION (C18130)'!$A$2:$CG$2)*($E$6='ACS 5-YEAR POPULATION (C18130)'!$A$3:$CG$3)*(F$7='ACS 5-YEAR POPULATION (C18130)'!$A$4:$CG$4),0))</f>
        <v>56</v>
      </c>
      <c r="G27" s="22" cm="1">
        <f t="array" ref="G27">INDEX('ACS 5-YEAR POPULATION (C18130)'!$A$1:$CG$71,MATCH($A27,'ACS 5-YEAR POPULATION (C18130)'!$A$1:$A$71,0),MATCH(1,($C$4='ACS 5-YEAR POPULATION (C18130)'!$A$1:$CG$1)*($G$5='ACS 5-YEAR POPULATION (C18130)'!$A$2:$CG$2)*($G$6='ACS 5-YEAR POPULATION (C18130)'!$A$3:$CG$3)*(G$7='ACS 5-YEAR POPULATION (C18130)'!$A$4:$CG$4),0))</f>
        <v>783</v>
      </c>
      <c r="H27" s="8" cm="1">
        <f t="array" ref="H27">INDEX('ACS 5-YEAR POPULATION (C18130)'!$A$1:$CG$71,MATCH($A27,'ACS 5-YEAR POPULATION (C18130)'!$A$1:$A$71,0),MATCH(1,($C$4='ACS 5-YEAR POPULATION (C18130)'!$A$1:$CG$1)*($G$5='ACS 5-YEAR POPULATION (C18130)'!$A$2:$CG$2)*($G$6='ACS 5-YEAR POPULATION (C18130)'!$A$3:$CG$3)*(H$7='ACS 5-YEAR POPULATION (C18130)'!$A$4:$CG$4),0))</f>
        <v>3896</v>
      </c>
      <c r="I27" s="8" cm="1">
        <f t="array" ref="I27">INDEX('ACS 5-YEAR POPULATION (C18130)'!$A$1:$CG$71,MATCH($A27,'ACS 5-YEAR POPULATION (C18130)'!$A$1:$A$71,0),MATCH(1,($C$4='ACS 5-YEAR POPULATION (C18130)'!$A$1:$CG$1)*($G$5='ACS 5-YEAR POPULATION (C18130)'!$A$2:$CG$2)*($I$6='ACS 5-YEAR POPULATION (C18130)'!$A$3:$CG$3)*(I$7='ACS 5-YEAR POPULATION (C18130)'!$A$4:$CG$4),0))</f>
        <v>372</v>
      </c>
      <c r="J27" s="8" cm="1">
        <f t="array" ref="J27">INDEX('ACS 5-YEAR POPULATION (C18130)'!$A$1:$CG$71,MATCH($A27,'ACS 5-YEAR POPULATION (C18130)'!$A$1:$A$71,0),MATCH(1,($C$4='ACS 5-YEAR POPULATION (C18130)'!$A$1:$CG$1)*($G$5='ACS 5-YEAR POPULATION (C18130)'!$A$2:$CG$2)*($I$6='ACS 5-YEAR POPULATION (C18130)'!$A$3:$CG$3)*(J$7='ACS 5-YEAR POPULATION (C18130)'!$A$4:$CG$4),0))</f>
        <v>673</v>
      </c>
      <c r="K27" s="22" cm="1">
        <f t="array" ref="K27">INDEX('ACS 5-YEAR POPULATION (C18130)'!$A$1:$CG$71,MATCH($A27,'ACS 5-YEAR POPULATION (C18130)'!$A$1:$A$71,0),MATCH(1,($C$4='ACS 5-YEAR POPULATION (C18130)'!$A$1:$CG$1)*($K$5='ACS 5-YEAR POPULATION (C18130)'!$A$2:$CG$2)*($K$6='ACS 5-YEAR POPULATION (C18130)'!$A$3:$CG$3)*(K$7='ACS 5-YEAR POPULATION (C18130)'!$A$4:$CG$4),0))</f>
        <v>140</v>
      </c>
      <c r="L27" s="8" cm="1">
        <f t="array" ref="L27">INDEX('ACS 5-YEAR POPULATION (C18130)'!$A$1:$CG$71,MATCH($A27,'ACS 5-YEAR POPULATION (C18130)'!$A$1:$A$71,0),MATCH(1,($C$4='ACS 5-YEAR POPULATION (C18130)'!$A$1:$CG$1)*($K$5='ACS 5-YEAR POPULATION (C18130)'!$A$2:$CG$2)*($K$6='ACS 5-YEAR POPULATION (C18130)'!$A$3:$CG$3)*(L$7='ACS 5-YEAR POPULATION (C18130)'!$A$4:$CG$4),0))</f>
        <v>1308</v>
      </c>
      <c r="M27" s="8" cm="1">
        <f t="array" ref="M27">INDEX('ACS 5-YEAR POPULATION (C18130)'!$A$1:$CG$71,MATCH($A27,'ACS 5-YEAR POPULATION (C18130)'!$A$1:$A$71,0),MATCH(1,($C$4='ACS 5-YEAR POPULATION (C18130)'!$A$1:$CG$1)*($K$5='ACS 5-YEAR POPULATION (C18130)'!$A$2:$CG$2)*($M$6='ACS 5-YEAR POPULATION (C18130)'!$A$3:$CG$3)*(M$7='ACS 5-YEAR POPULATION (C18130)'!$A$4:$CG$4),0))</f>
        <v>70</v>
      </c>
      <c r="N27" s="23" cm="1">
        <f t="array" ref="N27">INDEX('ACS 5-YEAR POPULATION (C18130)'!$A$1:$CG$71,MATCH($A27,'ACS 5-YEAR POPULATION (C18130)'!$A$1:$A$71,0),MATCH(1,($C$4='ACS 5-YEAR POPULATION (C18130)'!$A$1:$CG$1)*($K$5='ACS 5-YEAR POPULATION (C18130)'!$A$2:$CG$2)*($M$6='ACS 5-YEAR POPULATION (C18130)'!$A$3:$CG$3)*(N$7='ACS 5-YEAR POPULATION (C18130)'!$A$4:$CG$4),0))</f>
        <v>964</v>
      </c>
      <c r="O27" s="8"/>
      <c r="P27" s="24">
        <f t="shared" si="0"/>
        <v>5092</v>
      </c>
    </row>
    <row r="28" spans="1:16" ht="16.8" thickTop="1" thickBot="1" x14ac:dyDescent="0.35">
      <c r="A28" s="31" t="s">
        <v>19</v>
      </c>
      <c r="C28" s="22" cm="1">
        <f t="array" ref="C28">INDEX('ACS 5-YEAR POPULATION (C18130)'!$A$1:$CG$71,MATCH($A28,'ACS 5-YEAR POPULATION (C18130)'!$A$1:$A$71,0),MATCH(1,($C$4='ACS 5-YEAR POPULATION (C18130)'!$A$1:$CG$1)*($C$5='ACS 5-YEAR POPULATION (C18130)'!$A$2:$CG$2)*($C$6='ACS 5-YEAR POPULATION (C18130)'!$A$3:$CG$3)*(C$7='ACS 5-YEAR POPULATION (C18130)'!$A$4:$CG$4),0))</f>
        <v>3573</v>
      </c>
      <c r="D28" s="8" cm="1">
        <f t="array" ref="D28">INDEX('ACS 5-YEAR POPULATION (C18130)'!$A$1:$CG$71,MATCH($A28,'ACS 5-YEAR POPULATION (C18130)'!$A$1:$A$71,0),MATCH(1,($C$4='ACS 5-YEAR POPULATION (C18130)'!$A$1:$CG$1)*($C$5='ACS 5-YEAR POPULATION (C18130)'!$A$2:$CG$2)*($C$6='ACS 5-YEAR POPULATION (C18130)'!$A$3:$CG$3)*(D$7='ACS 5-YEAR POPULATION (C18130)'!$A$4:$CG$4),0))</f>
        <v>5252</v>
      </c>
      <c r="E28" s="8" cm="1">
        <f t="array" ref="E28">INDEX('ACS 5-YEAR POPULATION (C18130)'!$A$1:$CG$71,MATCH($A28,'ACS 5-YEAR POPULATION (C18130)'!$A$1:$A$71,0),MATCH(1,($C$4='ACS 5-YEAR POPULATION (C18130)'!$A$1:$CG$1)*($C$5='ACS 5-YEAR POPULATION (C18130)'!$A$2:$CG$2)*($E$6='ACS 5-YEAR POPULATION (C18130)'!$A$3:$CG$3)*(E$7='ACS 5-YEAR POPULATION (C18130)'!$A$4:$CG$4),0))</f>
        <v>525</v>
      </c>
      <c r="F28" s="8" cm="1">
        <f t="array" ref="F28">INDEX('ACS 5-YEAR POPULATION (C18130)'!$A$1:$CG$71,MATCH($A28,'ACS 5-YEAR POPULATION (C18130)'!$A$1:$A$71,0),MATCH(1,($C$4='ACS 5-YEAR POPULATION (C18130)'!$A$1:$CG$1)*($C$5='ACS 5-YEAR POPULATION (C18130)'!$A$2:$CG$2)*($E$6='ACS 5-YEAR POPULATION (C18130)'!$A$3:$CG$3)*(F$7='ACS 5-YEAR POPULATION (C18130)'!$A$4:$CG$4),0))</f>
        <v>322</v>
      </c>
      <c r="G28" s="22" cm="1">
        <f t="array" ref="G28">INDEX('ACS 5-YEAR POPULATION (C18130)'!$A$1:$CG$71,MATCH($A28,'ACS 5-YEAR POPULATION (C18130)'!$A$1:$A$71,0),MATCH(1,($C$4='ACS 5-YEAR POPULATION (C18130)'!$A$1:$CG$1)*($G$5='ACS 5-YEAR POPULATION (C18130)'!$A$2:$CG$2)*($G$6='ACS 5-YEAR POPULATION (C18130)'!$A$3:$CG$3)*(G$7='ACS 5-YEAR POPULATION (C18130)'!$A$4:$CG$4),0))</f>
        <v>3781</v>
      </c>
      <c r="H28" s="8" cm="1">
        <f t="array" ref="H28">INDEX('ACS 5-YEAR POPULATION (C18130)'!$A$1:$CG$71,MATCH($A28,'ACS 5-YEAR POPULATION (C18130)'!$A$1:$A$71,0),MATCH(1,($C$4='ACS 5-YEAR POPULATION (C18130)'!$A$1:$CG$1)*($G$5='ACS 5-YEAR POPULATION (C18130)'!$A$2:$CG$2)*($G$6='ACS 5-YEAR POPULATION (C18130)'!$A$3:$CG$3)*(H$7='ACS 5-YEAR POPULATION (C18130)'!$A$4:$CG$4),0))</f>
        <v>17159</v>
      </c>
      <c r="I28" s="8" cm="1">
        <f t="array" ref="I28">INDEX('ACS 5-YEAR POPULATION (C18130)'!$A$1:$CG$71,MATCH($A28,'ACS 5-YEAR POPULATION (C18130)'!$A$1:$A$71,0),MATCH(1,($C$4='ACS 5-YEAR POPULATION (C18130)'!$A$1:$CG$1)*($G$5='ACS 5-YEAR POPULATION (C18130)'!$A$2:$CG$2)*($I$6='ACS 5-YEAR POPULATION (C18130)'!$A$3:$CG$3)*(I$7='ACS 5-YEAR POPULATION (C18130)'!$A$4:$CG$4),0))</f>
        <v>1770</v>
      </c>
      <c r="J28" s="8" cm="1">
        <f t="array" ref="J28">INDEX('ACS 5-YEAR POPULATION (C18130)'!$A$1:$CG$71,MATCH($A28,'ACS 5-YEAR POPULATION (C18130)'!$A$1:$A$71,0),MATCH(1,($C$4='ACS 5-YEAR POPULATION (C18130)'!$A$1:$CG$1)*($G$5='ACS 5-YEAR POPULATION (C18130)'!$A$2:$CG$2)*($I$6='ACS 5-YEAR POPULATION (C18130)'!$A$3:$CG$3)*(J$7='ACS 5-YEAR POPULATION (C18130)'!$A$4:$CG$4),0))</f>
        <v>2768</v>
      </c>
      <c r="K28" s="22" cm="1">
        <f t="array" ref="K28">INDEX('ACS 5-YEAR POPULATION (C18130)'!$A$1:$CG$71,MATCH($A28,'ACS 5-YEAR POPULATION (C18130)'!$A$1:$A$71,0),MATCH(1,($C$4='ACS 5-YEAR POPULATION (C18130)'!$A$1:$CG$1)*($K$5='ACS 5-YEAR POPULATION (C18130)'!$A$2:$CG$2)*($K$6='ACS 5-YEAR POPULATION (C18130)'!$A$3:$CG$3)*(K$7='ACS 5-YEAR POPULATION (C18130)'!$A$4:$CG$4),0))</f>
        <v>422</v>
      </c>
      <c r="L28" s="8" cm="1">
        <f t="array" ref="L28">INDEX('ACS 5-YEAR POPULATION (C18130)'!$A$1:$CG$71,MATCH($A28,'ACS 5-YEAR POPULATION (C18130)'!$A$1:$A$71,0),MATCH(1,($C$4='ACS 5-YEAR POPULATION (C18130)'!$A$1:$CG$1)*($K$5='ACS 5-YEAR POPULATION (C18130)'!$A$2:$CG$2)*($K$6='ACS 5-YEAR POPULATION (C18130)'!$A$3:$CG$3)*(L$7='ACS 5-YEAR POPULATION (C18130)'!$A$4:$CG$4),0))</f>
        <v>3870</v>
      </c>
      <c r="M28" s="8" cm="1">
        <f t="array" ref="M28">INDEX('ACS 5-YEAR POPULATION (C18130)'!$A$1:$CG$71,MATCH($A28,'ACS 5-YEAR POPULATION (C18130)'!$A$1:$A$71,0),MATCH(1,($C$4='ACS 5-YEAR POPULATION (C18130)'!$A$1:$CG$1)*($K$5='ACS 5-YEAR POPULATION (C18130)'!$A$2:$CG$2)*($M$6='ACS 5-YEAR POPULATION (C18130)'!$A$3:$CG$3)*(M$7='ACS 5-YEAR POPULATION (C18130)'!$A$4:$CG$4),0))</f>
        <v>411</v>
      </c>
      <c r="N28" s="23" cm="1">
        <f t="array" ref="N28">INDEX('ACS 5-YEAR POPULATION (C18130)'!$A$1:$CG$71,MATCH($A28,'ACS 5-YEAR POPULATION (C18130)'!$A$1:$A$71,0),MATCH(1,($C$4='ACS 5-YEAR POPULATION (C18130)'!$A$1:$CG$1)*($K$5='ACS 5-YEAR POPULATION (C18130)'!$A$2:$CG$2)*($M$6='ACS 5-YEAR POPULATION (C18130)'!$A$3:$CG$3)*(N$7='ACS 5-YEAR POPULATION (C18130)'!$A$4:$CG$4),0))</f>
        <v>2779</v>
      </c>
      <c r="O28" s="8"/>
      <c r="P28" s="24">
        <f t="shared" si="0"/>
        <v>20221</v>
      </c>
    </row>
    <row r="29" spans="1:16" ht="16.8" thickTop="1" thickBot="1" x14ac:dyDescent="0.35">
      <c r="A29" s="31" t="s">
        <v>20</v>
      </c>
      <c r="C29" s="22" cm="1">
        <f t="array" ref="C29">INDEX('ACS 5-YEAR POPULATION (C18130)'!$A$1:$CG$71,MATCH($A29,'ACS 5-YEAR POPULATION (C18130)'!$A$1:$A$71,0),MATCH(1,($C$4='ACS 5-YEAR POPULATION (C18130)'!$A$1:$CG$1)*($C$5='ACS 5-YEAR POPULATION (C18130)'!$A$2:$CG$2)*($C$6='ACS 5-YEAR POPULATION (C18130)'!$A$3:$CG$3)*(C$7='ACS 5-YEAR POPULATION (C18130)'!$A$4:$CG$4),0))</f>
        <v>798</v>
      </c>
      <c r="D29" s="8" cm="1">
        <f t="array" ref="D29">INDEX('ACS 5-YEAR POPULATION (C18130)'!$A$1:$CG$71,MATCH($A29,'ACS 5-YEAR POPULATION (C18130)'!$A$1:$A$71,0),MATCH(1,($C$4='ACS 5-YEAR POPULATION (C18130)'!$A$1:$CG$1)*($C$5='ACS 5-YEAR POPULATION (C18130)'!$A$2:$CG$2)*($C$6='ACS 5-YEAR POPULATION (C18130)'!$A$3:$CG$3)*(D$7='ACS 5-YEAR POPULATION (C18130)'!$A$4:$CG$4),0))</f>
        <v>2090</v>
      </c>
      <c r="E29" s="8" cm="1">
        <f t="array" ref="E29">INDEX('ACS 5-YEAR POPULATION (C18130)'!$A$1:$CG$71,MATCH($A29,'ACS 5-YEAR POPULATION (C18130)'!$A$1:$A$71,0),MATCH(1,($C$4='ACS 5-YEAR POPULATION (C18130)'!$A$1:$CG$1)*($C$5='ACS 5-YEAR POPULATION (C18130)'!$A$2:$CG$2)*($E$6='ACS 5-YEAR POPULATION (C18130)'!$A$3:$CG$3)*(E$7='ACS 5-YEAR POPULATION (C18130)'!$A$4:$CG$4),0))</f>
        <v>125</v>
      </c>
      <c r="F29" s="8" cm="1">
        <f t="array" ref="F29">INDEX('ACS 5-YEAR POPULATION (C18130)'!$A$1:$CG$71,MATCH($A29,'ACS 5-YEAR POPULATION (C18130)'!$A$1:$A$71,0),MATCH(1,($C$4='ACS 5-YEAR POPULATION (C18130)'!$A$1:$CG$1)*($C$5='ACS 5-YEAR POPULATION (C18130)'!$A$2:$CG$2)*($E$6='ACS 5-YEAR POPULATION (C18130)'!$A$3:$CG$3)*(F$7='ACS 5-YEAR POPULATION (C18130)'!$A$4:$CG$4),0))</f>
        <v>232</v>
      </c>
      <c r="G29" s="22" cm="1">
        <f t="array" ref="G29">INDEX('ACS 5-YEAR POPULATION (C18130)'!$A$1:$CG$71,MATCH($A29,'ACS 5-YEAR POPULATION (C18130)'!$A$1:$A$71,0),MATCH(1,($C$4='ACS 5-YEAR POPULATION (C18130)'!$A$1:$CG$1)*($G$5='ACS 5-YEAR POPULATION (C18130)'!$A$2:$CG$2)*($G$6='ACS 5-YEAR POPULATION (C18130)'!$A$3:$CG$3)*(G$7='ACS 5-YEAR POPULATION (C18130)'!$A$4:$CG$4),0))</f>
        <v>1246</v>
      </c>
      <c r="H29" s="8" cm="1">
        <f t="array" ref="H29">INDEX('ACS 5-YEAR POPULATION (C18130)'!$A$1:$CG$71,MATCH($A29,'ACS 5-YEAR POPULATION (C18130)'!$A$1:$A$71,0),MATCH(1,($C$4='ACS 5-YEAR POPULATION (C18130)'!$A$1:$CG$1)*($G$5='ACS 5-YEAR POPULATION (C18130)'!$A$2:$CG$2)*($G$6='ACS 5-YEAR POPULATION (C18130)'!$A$3:$CG$3)*(H$7='ACS 5-YEAR POPULATION (C18130)'!$A$4:$CG$4),0))</f>
        <v>6771</v>
      </c>
      <c r="I29" s="8" cm="1">
        <f t="array" ref="I29">INDEX('ACS 5-YEAR POPULATION (C18130)'!$A$1:$CG$71,MATCH($A29,'ACS 5-YEAR POPULATION (C18130)'!$A$1:$A$71,0),MATCH(1,($C$4='ACS 5-YEAR POPULATION (C18130)'!$A$1:$CG$1)*($G$5='ACS 5-YEAR POPULATION (C18130)'!$A$2:$CG$2)*($I$6='ACS 5-YEAR POPULATION (C18130)'!$A$3:$CG$3)*(I$7='ACS 5-YEAR POPULATION (C18130)'!$A$4:$CG$4),0))</f>
        <v>537</v>
      </c>
      <c r="J29" s="8" cm="1">
        <f t="array" ref="J29">INDEX('ACS 5-YEAR POPULATION (C18130)'!$A$1:$CG$71,MATCH($A29,'ACS 5-YEAR POPULATION (C18130)'!$A$1:$A$71,0),MATCH(1,($C$4='ACS 5-YEAR POPULATION (C18130)'!$A$1:$CG$1)*($G$5='ACS 5-YEAR POPULATION (C18130)'!$A$2:$CG$2)*($I$6='ACS 5-YEAR POPULATION (C18130)'!$A$3:$CG$3)*(J$7='ACS 5-YEAR POPULATION (C18130)'!$A$4:$CG$4),0))</f>
        <v>1052</v>
      </c>
      <c r="K29" s="22" cm="1">
        <f t="array" ref="K29">INDEX('ACS 5-YEAR POPULATION (C18130)'!$A$1:$CG$71,MATCH($A29,'ACS 5-YEAR POPULATION (C18130)'!$A$1:$A$71,0),MATCH(1,($C$4='ACS 5-YEAR POPULATION (C18130)'!$A$1:$CG$1)*($K$5='ACS 5-YEAR POPULATION (C18130)'!$A$2:$CG$2)*($K$6='ACS 5-YEAR POPULATION (C18130)'!$A$3:$CG$3)*(K$7='ACS 5-YEAR POPULATION (C18130)'!$A$4:$CG$4),0))</f>
        <v>86</v>
      </c>
      <c r="L29" s="8" cm="1">
        <f t="array" ref="L29">INDEX('ACS 5-YEAR POPULATION (C18130)'!$A$1:$CG$71,MATCH($A29,'ACS 5-YEAR POPULATION (C18130)'!$A$1:$A$71,0),MATCH(1,($C$4='ACS 5-YEAR POPULATION (C18130)'!$A$1:$CG$1)*($K$5='ACS 5-YEAR POPULATION (C18130)'!$A$2:$CG$2)*($K$6='ACS 5-YEAR POPULATION (C18130)'!$A$3:$CG$3)*(L$7='ACS 5-YEAR POPULATION (C18130)'!$A$4:$CG$4),0))</f>
        <v>1806</v>
      </c>
      <c r="M29" s="8" cm="1">
        <f t="array" ref="M29">INDEX('ACS 5-YEAR POPULATION (C18130)'!$A$1:$CG$71,MATCH($A29,'ACS 5-YEAR POPULATION (C18130)'!$A$1:$A$71,0),MATCH(1,($C$4='ACS 5-YEAR POPULATION (C18130)'!$A$1:$CG$1)*($K$5='ACS 5-YEAR POPULATION (C18130)'!$A$2:$CG$2)*($M$6='ACS 5-YEAR POPULATION (C18130)'!$A$3:$CG$3)*(M$7='ACS 5-YEAR POPULATION (C18130)'!$A$4:$CG$4),0))</f>
        <v>114</v>
      </c>
      <c r="N29" s="23" cm="1">
        <f t="array" ref="N29">INDEX('ACS 5-YEAR POPULATION (C18130)'!$A$1:$CG$71,MATCH($A29,'ACS 5-YEAR POPULATION (C18130)'!$A$1:$A$71,0),MATCH(1,($C$4='ACS 5-YEAR POPULATION (C18130)'!$A$1:$CG$1)*($K$5='ACS 5-YEAR POPULATION (C18130)'!$A$2:$CG$2)*($M$6='ACS 5-YEAR POPULATION (C18130)'!$A$3:$CG$3)*(N$7='ACS 5-YEAR POPULATION (C18130)'!$A$4:$CG$4),0))</f>
        <v>1346</v>
      </c>
      <c r="O29" s="8"/>
      <c r="P29" s="24">
        <f t="shared" si="0"/>
        <v>7342</v>
      </c>
    </row>
    <row r="30" spans="1:16" ht="16.8" thickTop="1" thickBot="1" x14ac:dyDescent="0.35">
      <c r="A30" s="31" t="s">
        <v>21</v>
      </c>
      <c r="C30" s="22" cm="1">
        <f t="array" ref="C30">INDEX('ACS 5-YEAR POPULATION (C18130)'!$A$1:$CG$71,MATCH($A30,'ACS 5-YEAR POPULATION (C18130)'!$A$1:$A$71,0),MATCH(1,($C$4='ACS 5-YEAR POPULATION (C18130)'!$A$1:$CG$1)*($C$5='ACS 5-YEAR POPULATION (C18130)'!$A$2:$CG$2)*($C$6='ACS 5-YEAR POPULATION (C18130)'!$A$3:$CG$3)*(C$7='ACS 5-YEAR POPULATION (C18130)'!$A$4:$CG$4),0))</f>
        <v>476</v>
      </c>
      <c r="D30" s="8" cm="1">
        <f t="array" ref="D30">INDEX('ACS 5-YEAR POPULATION (C18130)'!$A$1:$CG$71,MATCH($A30,'ACS 5-YEAR POPULATION (C18130)'!$A$1:$A$71,0),MATCH(1,($C$4='ACS 5-YEAR POPULATION (C18130)'!$A$1:$CG$1)*($C$5='ACS 5-YEAR POPULATION (C18130)'!$A$2:$CG$2)*($C$6='ACS 5-YEAR POPULATION (C18130)'!$A$3:$CG$3)*(D$7='ACS 5-YEAR POPULATION (C18130)'!$A$4:$CG$4),0))</f>
        <v>1551</v>
      </c>
      <c r="E30" s="8" cm="1">
        <f t="array" ref="E30">INDEX('ACS 5-YEAR POPULATION (C18130)'!$A$1:$CG$71,MATCH($A30,'ACS 5-YEAR POPULATION (C18130)'!$A$1:$A$71,0),MATCH(1,($C$4='ACS 5-YEAR POPULATION (C18130)'!$A$1:$CG$1)*($C$5='ACS 5-YEAR POPULATION (C18130)'!$A$2:$CG$2)*($E$6='ACS 5-YEAR POPULATION (C18130)'!$A$3:$CG$3)*(E$7='ACS 5-YEAR POPULATION (C18130)'!$A$4:$CG$4),0))</f>
        <v>37</v>
      </c>
      <c r="F30" s="8" cm="1">
        <f t="array" ref="F30">INDEX('ACS 5-YEAR POPULATION (C18130)'!$A$1:$CG$71,MATCH($A30,'ACS 5-YEAR POPULATION (C18130)'!$A$1:$A$71,0),MATCH(1,($C$4='ACS 5-YEAR POPULATION (C18130)'!$A$1:$CG$1)*($C$5='ACS 5-YEAR POPULATION (C18130)'!$A$2:$CG$2)*($E$6='ACS 5-YEAR POPULATION (C18130)'!$A$3:$CG$3)*(F$7='ACS 5-YEAR POPULATION (C18130)'!$A$4:$CG$4),0))</f>
        <v>32</v>
      </c>
      <c r="G30" s="22" cm="1">
        <f t="array" ref="G30">INDEX('ACS 5-YEAR POPULATION (C18130)'!$A$1:$CG$71,MATCH($A30,'ACS 5-YEAR POPULATION (C18130)'!$A$1:$A$71,0),MATCH(1,($C$4='ACS 5-YEAR POPULATION (C18130)'!$A$1:$CG$1)*($G$5='ACS 5-YEAR POPULATION (C18130)'!$A$2:$CG$2)*($G$6='ACS 5-YEAR POPULATION (C18130)'!$A$3:$CG$3)*(G$7='ACS 5-YEAR POPULATION (C18130)'!$A$4:$CG$4),0))</f>
        <v>873</v>
      </c>
      <c r="H30" s="8" cm="1">
        <f t="array" ref="H30">INDEX('ACS 5-YEAR POPULATION (C18130)'!$A$1:$CG$71,MATCH($A30,'ACS 5-YEAR POPULATION (C18130)'!$A$1:$A$71,0),MATCH(1,($C$4='ACS 5-YEAR POPULATION (C18130)'!$A$1:$CG$1)*($G$5='ACS 5-YEAR POPULATION (C18130)'!$A$2:$CG$2)*($G$6='ACS 5-YEAR POPULATION (C18130)'!$A$3:$CG$3)*(H$7='ACS 5-YEAR POPULATION (C18130)'!$A$4:$CG$4),0))</f>
        <v>4787</v>
      </c>
      <c r="I30" s="8" cm="1">
        <f t="array" ref="I30">INDEX('ACS 5-YEAR POPULATION (C18130)'!$A$1:$CG$71,MATCH($A30,'ACS 5-YEAR POPULATION (C18130)'!$A$1:$A$71,0),MATCH(1,($C$4='ACS 5-YEAR POPULATION (C18130)'!$A$1:$CG$1)*($G$5='ACS 5-YEAR POPULATION (C18130)'!$A$2:$CG$2)*($I$6='ACS 5-YEAR POPULATION (C18130)'!$A$3:$CG$3)*(I$7='ACS 5-YEAR POPULATION (C18130)'!$A$4:$CG$4),0))</f>
        <v>174</v>
      </c>
      <c r="J30" s="8" cm="1">
        <f t="array" ref="J30">INDEX('ACS 5-YEAR POPULATION (C18130)'!$A$1:$CG$71,MATCH($A30,'ACS 5-YEAR POPULATION (C18130)'!$A$1:$A$71,0),MATCH(1,($C$4='ACS 5-YEAR POPULATION (C18130)'!$A$1:$CG$1)*($G$5='ACS 5-YEAR POPULATION (C18130)'!$A$2:$CG$2)*($I$6='ACS 5-YEAR POPULATION (C18130)'!$A$3:$CG$3)*(J$7='ACS 5-YEAR POPULATION (C18130)'!$A$4:$CG$4),0))</f>
        <v>745</v>
      </c>
      <c r="K30" s="22" cm="1">
        <f t="array" ref="K30">INDEX('ACS 5-YEAR POPULATION (C18130)'!$A$1:$CG$71,MATCH($A30,'ACS 5-YEAR POPULATION (C18130)'!$A$1:$A$71,0),MATCH(1,($C$4='ACS 5-YEAR POPULATION (C18130)'!$A$1:$CG$1)*($K$5='ACS 5-YEAR POPULATION (C18130)'!$A$2:$CG$2)*($K$6='ACS 5-YEAR POPULATION (C18130)'!$A$3:$CG$3)*(K$7='ACS 5-YEAR POPULATION (C18130)'!$A$4:$CG$4),0))</f>
        <v>285</v>
      </c>
      <c r="L30" s="8" cm="1">
        <f t="array" ref="L30">INDEX('ACS 5-YEAR POPULATION (C18130)'!$A$1:$CG$71,MATCH($A30,'ACS 5-YEAR POPULATION (C18130)'!$A$1:$A$71,0),MATCH(1,($C$4='ACS 5-YEAR POPULATION (C18130)'!$A$1:$CG$1)*($K$5='ACS 5-YEAR POPULATION (C18130)'!$A$2:$CG$2)*($K$6='ACS 5-YEAR POPULATION (C18130)'!$A$3:$CG$3)*(L$7='ACS 5-YEAR POPULATION (C18130)'!$A$4:$CG$4),0))</f>
        <v>1674</v>
      </c>
      <c r="M30" s="8" cm="1">
        <f t="array" ref="M30">INDEX('ACS 5-YEAR POPULATION (C18130)'!$A$1:$CG$71,MATCH($A30,'ACS 5-YEAR POPULATION (C18130)'!$A$1:$A$71,0),MATCH(1,($C$4='ACS 5-YEAR POPULATION (C18130)'!$A$1:$CG$1)*($K$5='ACS 5-YEAR POPULATION (C18130)'!$A$2:$CG$2)*($M$6='ACS 5-YEAR POPULATION (C18130)'!$A$3:$CG$3)*(M$7='ACS 5-YEAR POPULATION (C18130)'!$A$4:$CG$4),0))</f>
        <v>216</v>
      </c>
      <c r="N30" s="23" cm="1">
        <f t="array" ref="N30">INDEX('ACS 5-YEAR POPULATION (C18130)'!$A$1:$CG$71,MATCH($A30,'ACS 5-YEAR POPULATION (C18130)'!$A$1:$A$71,0),MATCH(1,($C$4='ACS 5-YEAR POPULATION (C18130)'!$A$1:$CG$1)*($K$5='ACS 5-YEAR POPULATION (C18130)'!$A$2:$CG$2)*($M$6='ACS 5-YEAR POPULATION (C18130)'!$A$3:$CG$3)*(N$7='ACS 5-YEAR POPULATION (C18130)'!$A$4:$CG$4),0))</f>
        <v>1275</v>
      </c>
      <c r="O30" s="8"/>
      <c r="P30" s="24">
        <f t="shared" si="0"/>
        <v>5787</v>
      </c>
    </row>
    <row r="31" spans="1:16" ht="16.8" thickTop="1" thickBot="1" x14ac:dyDescent="0.35">
      <c r="A31" s="31" t="s">
        <v>22</v>
      </c>
      <c r="C31" s="22" cm="1">
        <f t="array" ref="C31">INDEX('ACS 5-YEAR POPULATION (C18130)'!$A$1:$CG$71,MATCH($A31,'ACS 5-YEAR POPULATION (C18130)'!$A$1:$A$71,0),MATCH(1,($C$4='ACS 5-YEAR POPULATION (C18130)'!$A$1:$CG$1)*($C$5='ACS 5-YEAR POPULATION (C18130)'!$A$2:$CG$2)*($C$6='ACS 5-YEAR POPULATION (C18130)'!$A$3:$CG$3)*(C$7='ACS 5-YEAR POPULATION (C18130)'!$A$4:$CG$4),0))</f>
        <v>478</v>
      </c>
      <c r="D31" s="8" cm="1">
        <f t="array" ref="D31">INDEX('ACS 5-YEAR POPULATION (C18130)'!$A$1:$CG$71,MATCH($A31,'ACS 5-YEAR POPULATION (C18130)'!$A$1:$A$71,0),MATCH(1,($C$4='ACS 5-YEAR POPULATION (C18130)'!$A$1:$CG$1)*($C$5='ACS 5-YEAR POPULATION (C18130)'!$A$2:$CG$2)*($C$6='ACS 5-YEAR POPULATION (C18130)'!$A$3:$CG$3)*(D$7='ACS 5-YEAR POPULATION (C18130)'!$A$4:$CG$4),0))</f>
        <v>2020</v>
      </c>
      <c r="E31" s="8" cm="1">
        <f t="array" ref="E31">INDEX('ACS 5-YEAR POPULATION (C18130)'!$A$1:$CG$71,MATCH($A31,'ACS 5-YEAR POPULATION (C18130)'!$A$1:$A$71,0),MATCH(1,($C$4='ACS 5-YEAR POPULATION (C18130)'!$A$1:$CG$1)*($C$5='ACS 5-YEAR POPULATION (C18130)'!$A$2:$CG$2)*($E$6='ACS 5-YEAR POPULATION (C18130)'!$A$3:$CG$3)*(E$7='ACS 5-YEAR POPULATION (C18130)'!$A$4:$CG$4),0))</f>
        <v>55</v>
      </c>
      <c r="F31" s="8" cm="1">
        <f t="array" ref="F31">INDEX('ACS 5-YEAR POPULATION (C18130)'!$A$1:$CG$71,MATCH($A31,'ACS 5-YEAR POPULATION (C18130)'!$A$1:$A$71,0),MATCH(1,($C$4='ACS 5-YEAR POPULATION (C18130)'!$A$1:$CG$1)*($C$5='ACS 5-YEAR POPULATION (C18130)'!$A$2:$CG$2)*($E$6='ACS 5-YEAR POPULATION (C18130)'!$A$3:$CG$3)*(F$7='ACS 5-YEAR POPULATION (C18130)'!$A$4:$CG$4),0))</f>
        <v>58</v>
      </c>
      <c r="G31" s="22" cm="1">
        <f t="array" ref="G31">INDEX('ACS 5-YEAR POPULATION (C18130)'!$A$1:$CG$71,MATCH($A31,'ACS 5-YEAR POPULATION (C18130)'!$A$1:$A$71,0),MATCH(1,($C$4='ACS 5-YEAR POPULATION (C18130)'!$A$1:$CG$1)*($G$5='ACS 5-YEAR POPULATION (C18130)'!$A$2:$CG$2)*($G$6='ACS 5-YEAR POPULATION (C18130)'!$A$3:$CG$3)*(G$7='ACS 5-YEAR POPULATION (C18130)'!$A$4:$CG$4),0))</f>
        <v>884</v>
      </c>
      <c r="H31" s="8" cm="1">
        <f t="array" ref="H31">INDEX('ACS 5-YEAR POPULATION (C18130)'!$A$1:$CG$71,MATCH($A31,'ACS 5-YEAR POPULATION (C18130)'!$A$1:$A$71,0),MATCH(1,($C$4='ACS 5-YEAR POPULATION (C18130)'!$A$1:$CG$1)*($G$5='ACS 5-YEAR POPULATION (C18130)'!$A$2:$CG$2)*($G$6='ACS 5-YEAR POPULATION (C18130)'!$A$3:$CG$3)*(H$7='ACS 5-YEAR POPULATION (C18130)'!$A$4:$CG$4),0))</f>
        <v>5993</v>
      </c>
      <c r="I31" s="8" cm="1">
        <f t="array" ref="I31">INDEX('ACS 5-YEAR POPULATION (C18130)'!$A$1:$CG$71,MATCH($A31,'ACS 5-YEAR POPULATION (C18130)'!$A$1:$A$71,0),MATCH(1,($C$4='ACS 5-YEAR POPULATION (C18130)'!$A$1:$CG$1)*($G$5='ACS 5-YEAR POPULATION (C18130)'!$A$2:$CG$2)*($I$6='ACS 5-YEAR POPULATION (C18130)'!$A$3:$CG$3)*(I$7='ACS 5-YEAR POPULATION (C18130)'!$A$4:$CG$4),0))</f>
        <v>244</v>
      </c>
      <c r="J31" s="8" cm="1">
        <f t="array" ref="J31">INDEX('ACS 5-YEAR POPULATION (C18130)'!$A$1:$CG$71,MATCH($A31,'ACS 5-YEAR POPULATION (C18130)'!$A$1:$A$71,0),MATCH(1,($C$4='ACS 5-YEAR POPULATION (C18130)'!$A$1:$CG$1)*($G$5='ACS 5-YEAR POPULATION (C18130)'!$A$2:$CG$2)*($I$6='ACS 5-YEAR POPULATION (C18130)'!$A$3:$CG$3)*(J$7='ACS 5-YEAR POPULATION (C18130)'!$A$4:$CG$4),0))</f>
        <v>813</v>
      </c>
      <c r="K31" s="22" cm="1">
        <f t="array" ref="K31">INDEX('ACS 5-YEAR POPULATION (C18130)'!$A$1:$CG$71,MATCH($A31,'ACS 5-YEAR POPULATION (C18130)'!$A$1:$A$71,0),MATCH(1,($C$4='ACS 5-YEAR POPULATION (C18130)'!$A$1:$CG$1)*($K$5='ACS 5-YEAR POPULATION (C18130)'!$A$2:$CG$2)*($K$6='ACS 5-YEAR POPULATION (C18130)'!$A$3:$CG$3)*(K$7='ACS 5-YEAR POPULATION (C18130)'!$A$4:$CG$4),0))</f>
        <v>140</v>
      </c>
      <c r="L31" s="8" cm="1">
        <f t="array" ref="L31">INDEX('ACS 5-YEAR POPULATION (C18130)'!$A$1:$CG$71,MATCH($A31,'ACS 5-YEAR POPULATION (C18130)'!$A$1:$A$71,0),MATCH(1,($C$4='ACS 5-YEAR POPULATION (C18130)'!$A$1:$CG$1)*($K$5='ACS 5-YEAR POPULATION (C18130)'!$A$2:$CG$2)*($K$6='ACS 5-YEAR POPULATION (C18130)'!$A$3:$CG$3)*(L$7='ACS 5-YEAR POPULATION (C18130)'!$A$4:$CG$4),0))</f>
        <v>1558</v>
      </c>
      <c r="M31" s="8" cm="1">
        <f t="array" ref="M31">INDEX('ACS 5-YEAR POPULATION (C18130)'!$A$1:$CG$71,MATCH($A31,'ACS 5-YEAR POPULATION (C18130)'!$A$1:$A$71,0),MATCH(1,($C$4='ACS 5-YEAR POPULATION (C18130)'!$A$1:$CG$1)*($K$5='ACS 5-YEAR POPULATION (C18130)'!$A$2:$CG$2)*($M$6='ACS 5-YEAR POPULATION (C18130)'!$A$3:$CG$3)*(M$7='ACS 5-YEAR POPULATION (C18130)'!$A$4:$CG$4),0))</f>
        <v>99</v>
      </c>
      <c r="N31" s="23" cm="1">
        <f t="array" ref="N31">INDEX('ACS 5-YEAR POPULATION (C18130)'!$A$1:$CG$71,MATCH($A31,'ACS 5-YEAR POPULATION (C18130)'!$A$1:$A$71,0),MATCH(1,($C$4='ACS 5-YEAR POPULATION (C18130)'!$A$1:$CG$1)*($K$5='ACS 5-YEAR POPULATION (C18130)'!$A$2:$CG$2)*($M$6='ACS 5-YEAR POPULATION (C18130)'!$A$3:$CG$3)*(N$7='ACS 5-YEAR POPULATION (C18130)'!$A$4:$CG$4),0))</f>
        <v>1263</v>
      </c>
      <c r="O31" s="8"/>
      <c r="P31" s="24">
        <f t="shared" si="0"/>
        <v>5592</v>
      </c>
    </row>
    <row r="32" spans="1:16" ht="16.8" thickTop="1" thickBot="1" x14ac:dyDescent="0.35">
      <c r="A32" s="31" t="s">
        <v>23</v>
      </c>
      <c r="C32" s="22" cm="1">
        <f t="array" ref="C32">INDEX('ACS 5-YEAR POPULATION (C18130)'!$A$1:$CG$71,MATCH($A32,'ACS 5-YEAR POPULATION (C18130)'!$A$1:$A$71,0),MATCH(1,($C$4='ACS 5-YEAR POPULATION (C18130)'!$A$1:$CG$1)*($C$5='ACS 5-YEAR POPULATION (C18130)'!$A$2:$CG$2)*($C$6='ACS 5-YEAR POPULATION (C18130)'!$A$3:$CG$3)*(C$7='ACS 5-YEAR POPULATION (C18130)'!$A$4:$CG$4),0))</f>
        <v>998</v>
      </c>
      <c r="D32" s="8" cm="1">
        <f t="array" ref="D32">INDEX('ACS 5-YEAR POPULATION (C18130)'!$A$1:$CG$71,MATCH($A32,'ACS 5-YEAR POPULATION (C18130)'!$A$1:$A$71,0),MATCH(1,($C$4='ACS 5-YEAR POPULATION (C18130)'!$A$1:$CG$1)*($C$5='ACS 5-YEAR POPULATION (C18130)'!$A$2:$CG$2)*($C$6='ACS 5-YEAR POPULATION (C18130)'!$A$3:$CG$3)*(D$7='ACS 5-YEAR POPULATION (C18130)'!$A$4:$CG$4),0))</f>
        <v>1461</v>
      </c>
      <c r="E32" s="8" cm="1">
        <f t="array" ref="E32">INDEX('ACS 5-YEAR POPULATION (C18130)'!$A$1:$CG$71,MATCH($A32,'ACS 5-YEAR POPULATION (C18130)'!$A$1:$A$71,0),MATCH(1,($C$4='ACS 5-YEAR POPULATION (C18130)'!$A$1:$CG$1)*($C$5='ACS 5-YEAR POPULATION (C18130)'!$A$2:$CG$2)*($E$6='ACS 5-YEAR POPULATION (C18130)'!$A$3:$CG$3)*(E$7='ACS 5-YEAR POPULATION (C18130)'!$A$4:$CG$4),0))</f>
        <v>78</v>
      </c>
      <c r="F32" s="8" cm="1">
        <f t="array" ref="F32">INDEX('ACS 5-YEAR POPULATION (C18130)'!$A$1:$CG$71,MATCH($A32,'ACS 5-YEAR POPULATION (C18130)'!$A$1:$A$71,0),MATCH(1,($C$4='ACS 5-YEAR POPULATION (C18130)'!$A$1:$CG$1)*($C$5='ACS 5-YEAR POPULATION (C18130)'!$A$2:$CG$2)*($E$6='ACS 5-YEAR POPULATION (C18130)'!$A$3:$CG$3)*(F$7='ACS 5-YEAR POPULATION (C18130)'!$A$4:$CG$4),0))</f>
        <v>148</v>
      </c>
      <c r="G32" s="22" cm="1">
        <f t="array" ref="G32">INDEX('ACS 5-YEAR POPULATION (C18130)'!$A$1:$CG$71,MATCH($A32,'ACS 5-YEAR POPULATION (C18130)'!$A$1:$A$71,0),MATCH(1,($C$4='ACS 5-YEAR POPULATION (C18130)'!$A$1:$CG$1)*($G$5='ACS 5-YEAR POPULATION (C18130)'!$A$2:$CG$2)*($G$6='ACS 5-YEAR POPULATION (C18130)'!$A$3:$CG$3)*(G$7='ACS 5-YEAR POPULATION (C18130)'!$A$4:$CG$4),0))</f>
        <v>1266</v>
      </c>
      <c r="H32" s="8" cm="1">
        <f t="array" ref="H32">INDEX('ACS 5-YEAR POPULATION (C18130)'!$A$1:$CG$71,MATCH($A32,'ACS 5-YEAR POPULATION (C18130)'!$A$1:$A$71,0),MATCH(1,($C$4='ACS 5-YEAR POPULATION (C18130)'!$A$1:$CG$1)*($G$5='ACS 5-YEAR POPULATION (C18130)'!$A$2:$CG$2)*($G$6='ACS 5-YEAR POPULATION (C18130)'!$A$3:$CG$3)*(H$7='ACS 5-YEAR POPULATION (C18130)'!$A$4:$CG$4),0))</f>
        <v>3689</v>
      </c>
      <c r="I32" s="8" cm="1">
        <f t="array" ref="I32">INDEX('ACS 5-YEAR POPULATION (C18130)'!$A$1:$CG$71,MATCH($A32,'ACS 5-YEAR POPULATION (C18130)'!$A$1:$A$71,0),MATCH(1,($C$4='ACS 5-YEAR POPULATION (C18130)'!$A$1:$CG$1)*($G$5='ACS 5-YEAR POPULATION (C18130)'!$A$2:$CG$2)*($I$6='ACS 5-YEAR POPULATION (C18130)'!$A$3:$CG$3)*(I$7='ACS 5-YEAR POPULATION (C18130)'!$A$4:$CG$4),0))</f>
        <v>529</v>
      </c>
      <c r="J32" s="8" cm="1">
        <f t="array" ref="J32">INDEX('ACS 5-YEAR POPULATION (C18130)'!$A$1:$CG$71,MATCH($A32,'ACS 5-YEAR POPULATION (C18130)'!$A$1:$A$71,0),MATCH(1,($C$4='ACS 5-YEAR POPULATION (C18130)'!$A$1:$CG$1)*($G$5='ACS 5-YEAR POPULATION (C18130)'!$A$2:$CG$2)*($I$6='ACS 5-YEAR POPULATION (C18130)'!$A$3:$CG$3)*(J$7='ACS 5-YEAR POPULATION (C18130)'!$A$4:$CG$4),0))</f>
        <v>658</v>
      </c>
      <c r="K32" s="22" cm="1">
        <f t="array" ref="K32">INDEX('ACS 5-YEAR POPULATION (C18130)'!$A$1:$CG$71,MATCH($A32,'ACS 5-YEAR POPULATION (C18130)'!$A$1:$A$71,0),MATCH(1,($C$4='ACS 5-YEAR POPULATION (C18130)'!$A$1:$CG$1)*($K$5='ACS 5-YEAR POPULATION (C18130)'!$A$2:$CG$2)*($K$6='ACS 5-YEAR POPULATION (C18130)'!$A$3:$CG$3)*(K$7='ACS 5-YEAR POPULATION (C18130)'!$A$4:$CG$4),0))</f>
        <v>155</v>
      </c>
      <c r="L32" s="8" cm="1">
        <f t="array" ref="L32">INDEX('ACS 5-YEAR POPULATION (C18130)'!$A$1:$CG$71,MATCH($A32,'ACS 5-YEAR POPULATION (C18130)'!$A$1:$A$71,0),MATCH(1,($C$4='ACS 5-YEAR POPULATION (C18130)'!$A$1:$CG$1)*($K$5='ACS 5-YEAR POPULATION (C18130)'!$A$2:$CG$2)*($K$6='ACS 5-YEAR POPULATION (C18130)'!$A$3:$CG$3)*(L$7='ACS 5-YEAR POPULATION (C18130)'!$A$4:$CG$4),0))</f>
        <v>932</v>
      </c>
      <c r="M32" s="8" cm="1">
        <f t="array" ref="M32">INDEX('ACS 5-YEAR POPULATION (C18130)'!$A$1:$CG$71,MATCH($A32,'ACS 5-YEAR POPULATION (C18130)'!$A$1:$A$71,0),MATCH(1,($C$4='ACS 5-YEAR POPULATION (C18130)'!$A$1:$CG$1)*($K$5='ACS 5-YEAR POPULATION (C18130)'!$A$2:$CG$2)*($M$6='ACS 5-YEAR POPULATION (C18130)'!$A$3:$CG$3)*(M$7='ACS 5-YEAR POPULATION (C18130)'!$A$4:$CG$4),0))</f>
        <v>217</v>
      </c>
      <c r="N32" s="23" cm="1">
        <f t="array" ref="N32">INDEX('ACS 5-YEAR POPULATION (C18130)'!$A$1:$CG$71,MATCH($A32,'ACS 5-YEAR POPULATION (C18130)'!$A$1:$A$71,0),MATCH(1,($C$4='ACS 5-YEAR POPULATION (C18130)'!$A$1:$CG$1)*($K$5='ACS 5-YEAR POPULATION (C18130)'!$A$2:$CG$2)*($M$6='ACS 5-YEAR POPULATION (C18130)'!$A$3:$CG$3)*(N$7='ACS 5-YEAR POPULATION (C18130)'!$A$4:$CG$4),0))</f>
        <v>856</v>
      </c>
      <c r="O32" s="8"/>
      <c r="P32" s="24">
        <f t="shared" si="0"/>
        <v>5837</v>
      </c>
    </row>
    <row r="33" spans="1:16" ht="16.8" thickTop="1" thickBot="1" x14ac:dyDescent="0.35">
      <c r="A33" s="31" t="s">
        <v>24</v>
      </c>
      <c r="C33" s="22" cm="1">
        <f t="array" ref="C33">INDEX('ACS 5-YEAR POPULATION (C18130)'!$A$1:$CG$71,MATCH($A33,'ACS 5-YEAR POPULATION (C18130)'!$A$1:$A$71,0),MATCH(1,($C$4='ACS 5-YEAR POPULATION (C18130)'!$A$1:$CG$1)*($C$5='ACS 5-YEAR POPULATION (C18130)'!$A$2:$CG$2)*($C$6='ACS 5-YEAR POPULATION (C18130)'!$A$3:$CG$3)*(C$7='ACS 5-YEAR POPULATION (C18130)'!$A$4:$CG$4),0))</f>
        <v>3028</v>
      </c>
      <c r="D33" s="8" cm="1">
        <f t="array" ref="D33">INDEX('ACS 5-YEAR POPULATION (C18130)'!$A$1:$CG$71,MATCH($A33,'ACS 5-YEAR POPULATION (C18130)'!$A$1:$A$71,0),MATCH(1,($C$4='ACS 5-YEAR POPULATION (C18130)'!$A$1:$CG$1)*($C$5='ACS 5-YEAR POPULATION (C18130)'!$A$2:$CG$2)*($C$6='ACS 5-YEAR POPULATION (C18130)'!$A$3:$CG$3)*(D$7='ACS 5-YEAR POPULATION (C18130)'!$A$4:$CG$4),0))</f>
        <v>3910</v>
      </c>
      <c r="E33" s="8" cm="1">
        <f t="array" ref="E33">INDEX('ACS 5-YEAR POPULATION (C18130)'!$A$1:$CG$71,MATCH($A33,'ACS 5-YEAR POPULATION (C18130)'!$A$1:$A$71,0),MATCH(1,($C$4='ACS 5-YEAR POPULATION (C18130)'!$A$1:$CG$1)*($C$5='ACS 5-YEAR POPULATION (C18130)'!$A$2:$CG$2)*($E$6='ACS 5-YEAR POPULATION (C18130)'!$A$3:$CG$3)*(E$7='ACS 5-YEAR POPULATION (C18130)'!$A$4:$CG$4),0))</f>
        <v>77</v>
      </c>
      <c r="F33" s="8" cm="1">
        <f t="array" ref="F33">INDEX('ACS 5-YEAR POPULATION (C18130)'!$A$1:$CG$71,MATCH($A33,'ACS 5-YEAR POPULATION (C18130)'!$A$1:$A$71,0),MATCH(1,($C$4='ACS 5-YEAR POPULATION (C18130)'!$A$1:$CG$1)*($C$5='ACS 5-YEAR POPULATION (C18130)'!$A$2:$CG$2)*($E$6='ACS 5-YEAR POPULATION (C18130)'!$A$3:$CG$3)*(F$7='ACS 5-YEAR POPULATION (C18130)'!$A$4:$CG$4),0))</f>
        <v>128</v>
      </c>
      <c r="G33" s="22" cm="1">
        <f t="array" ref="G33">INDEX('ACS 5-YEAR POPULATION (C18130)'!$A$1:$CG$71,MATCH($A33,'ACS 5-YEAR POPULATION (C18130)'!$A$1:$A$71,0),MATCH(1,($C$4='ACS 5-YEAR POPULATION (C18130)'!$A$1:$CG$1)*($G$5='ACS 5-YEAR POPULATION (C18130)'!$A$2:$CG$2)*($G$6='ACS 5-YEAR POPULATION (C18130)'!$A$3:$CG$3)*(G$7='ACS 5-YEAR POPULATION (C18130)'!$A$4:$CG$4),0))</f>
        <v>2720</v>
      </c>
      <c r="H33" s="8" cm="1">
        <f t="array" ref="H33">INDEX('ACS 5-YEAR POPULATION (C18130)'!$A$1:$CG$71,MATCH($A33,'ACS 5-YEAR POPULATION (C18130)'!$A$1:$A$71,0),MATCH(1,($C$4='ACS 5-YEAR POPULATION (C18130)'!$A$1:$CG$1)*($G$5='ACS 5-YEAR POPULATION (C18130)'!$A$2:$CG$2)*($G$6='ACS 5-YEAR POPULATION (C18130)'!$A$3:$CG$3)*(H$7='ACS 5-YEAR POPULATION (C18130)'!$A$4:$CG$4),0))</f>
        <v>10304</v>
      </c>
      <c r="I33" s="8" cm="1">
        <f t="array" ref="I33">INDEX('ACS 5-YEAR POPULATION (C18130)'!$A$1:$CG$71,MATCH($A33,'ACS 5-YEAR POPULATION (C18130)'!$A$1:$A$71,0),MATCH(1,($C$4='ACS 5-YEAR POPULATION (C18130)'!$A$1:$CG$1)*($G$5='ACS 5-YEAR POPULATION (C18130)'!$A$2:$CG$2)*($I$6='ACS 5-YEAR POPULATION (C18130)'!$A$3:$CG$3)*(I$7='ACS 5-YEAR POPULATION (C18130)'!$A$4:$CG$4),0))</f>
        <v>357</v>
      </c>
      <c r="J33" s="8" cm="1">
        <f t="array" ref="J33">INDEX('ACS 5-YEAR POPULATION (C18130)'!$A$1:$CG$71,MATCH($A33,'ACS 5-YEAR POPULATION (C18130)'!$A$1:$A$71,0),MATCH(1,($C$4='ACS 5-YEAR POPULATION (C18130)'!$A$1:$CG$1)*($G$5='ACS 5-YEAR POPULATION (C18130)'!$A$2:$CG$2)*($I$6='ACS 5-YEAR POPULATION (C18130)'!$A$3:$CG$3)*(J$7='ACS 5-YEAR POPULATION (C18130)'!$A$4:$CG$4),0))</f>
        <v>769</v>
      </c>
      <c r="K33" s="22" cm="1">
        <f t="array" ref="K33">INDEX('ACS 5-YEAR POPULATION (C18130)'!$A$1:$CG$71,MATCH($A33,'ACS 5-YEAR POPULATION (C18130)'!$A$1:$A$71,0),MATCH(1,($C$4='ACS 5-YEAR POPULATION (C18130)'!$A$1:$CG$1)*($K$5='ACS 5-YEAR POPULATION (C18130)'!$A$2:$CG$2)*($K$6='ACS 5-YEAR POPULATION (C18130)'!$A$3:$CG$3)*(K$7='ACS 5-YEAR POPULATION (C18130)'!$A$4:$CG$4),0))</f>
        <v>307</v>
      </c>
      <c r="L33" s="8" cm="1">
        <f t="array" ref="L33">INDEX('ACS 5-YEAR POPULATION (C18130)'!$A$1:$CG$71,MATCH($A33,'ACS 5-YEAR POPULATION (C18130)'!$A$1:$A$71,0),MATCH(1,($C$4='ACS 5-YEAR POPULATION (C18130)'!$A$1:$CG$1)*($K$5='ACS 5-YEAR POPULATION (C18130)'!$A$2:$CG$2)*($K$6='ACS 5-YEAR POPULATION (C18130)'!$A$3:$CG$3)*(L$7='ACS 5-YEAR POPULATION (C18130)'!$A$4:$CG$4),0))</f>
        <v>2527</v>
      </c>
      <c r="M33" s="8" cm="1">
        <f t="array" ref="M33">INDEX('ACS 5-YEAR POPULATION (C18130)'!$A$1:$CG$71,MATCH($A33,'ACS 5-YEAR POPULATION (C18130)'!$A$1:$A$71,0),MATCH(1,($C$4='ACS 5-YEAR POPULATION (C18130)'!$A$1:$CG$1)*($K$5='ACS 5-YEAR POPULATION (C18130)'!$A$2:$CG$2)*($M$6='ACS 5-YEAR POPULATION (C18130)'!$A$3:$CG$3)*(M$7='ACS 5-YEAR POPULATION (C18130)'!$A$4:$CG$4),0))</f>
        <v>286</v>
      </c>
      <c r="N33" s="23" cm="1">
        <f t="array" ref="N33">INDEX('ACS 5-YEAR POPULATION (C18130)'!$A$1:$CG$71,MATCH($A33,'ACS 5-YEAR POPULATION (C18130)'!$A$1:$A$71,0),MATCH(1,($C$4='ACS 5-YEAR POPULATION (C18130)'!$A$1:$CG$1)*($K$5='ACS 5-YEAR POPULATION (C18130)'!$A$2:$CG$2)*($M$6='ACS 5-YEAR POPULATION (C18130)'!$A$3:$CG$3)*(N$7='ACS 5-YEAR POPULATION (C18130)'!$A$4:$CG$4),0))</f>
        <v>968</v>
      </c>
      <c r="O33" s="8"/>
      <c r="P33" s="24">
        <f t="shared" si="0"/>
        <v>11167</v>
      </c>
    </row>
    <row r="34" spans="1:16" ht="16.8" thickTop="1" thickBot="1" x14ac:dyDescent="0.35">
      <c r="A34" s="31" t="s">
        <v>25</v>
      </c>
      <c r="C34" s="22" cm="1">
        <f t="array" ref="C34">INDEX('ACS 5-YEAR POPULATION (C18130)'!$A$1:$CG$71,MATCH($A34,'ACS 5-YEAR POPULATION (C18130)'!$A$1:$A$71,0),MATCH(1,($C$4='ACS 5-YEAR POPULATION (C18130)'!$A$1:$CG$1)*($C$5='ACS 5-YEAR POPULATION (C18130)'!$A$2:$CG$2)*($C$6='ACS 5-YEAR POPULATION (C18130)'!$A$3:$CG$3)*(C$7='ACS 5-YEAR POPULATION (C18130)'!$A$4:$CG$4),0))</f>
        <v>3521</v>
      </c>
      <c r="D34" s="8" cm="1">
        <f t="array" ref="D34">INDEX('ACS 5-YEAR POPULATION (C18130)'!$A$1:$CG$71,MATCH($A34,'ACS 5-YEAR POPULATION (C18130)'!$A$1:$A$71,0),MATCH(1,($C$4='ACS 5-YEAR POPULATION (C18130)'!$A$1:$CG$1)*($C$5='ACS 5-YEAR POPULATION (C18130)'!$A$2:$CG$2)*($C$6='ACS 5-YEAR POPULATION (C18130)'!$A$3:$CG$3)*(D$7='ACS 5-YEAR POPULATION (C18130)'!$A$4:$CG$4),0))</f>
        <v>6751</v>
      </c>
      <c r="E34" s="8" cm="1">
        <f t="array" ref="E34">INDEX('ACS 5-YEAR POPULATION (C18130)'!$A$1:$CG$71,MATCH($A34,'ACS 5-YEAR POPULATION (C18130)'!$A$1:$A$71,0),MATCH(1,($C$4='ACS 5-YEAR POPULATION (C18130)'!$A$1:$CG$1)*($C$5='ACS 5-YEAR POPULATION (C18130)'!$A$2:$CG$2)*($E$6='ACS 5-YEAR POPULATION (C18130)'!$A$3:$CG$3)*(E$7='ACS 5-YEAR POPULATION (C18130)'!$A$4:$CG$4),0))</f>
        <v>138</v>
      </c>
      <c r="F34" s="8" cm="1">
        <f t="array" ref="F34">INDEX('ACS 5-YEAR POPULATION (C18130)'!$A$1:$CG$71,MATCH($A34,'ACS 5-YEAR POPULATION (C18130)'!$A$1:$A$71,0),MATCH(1,($C$4='ACS 5-YEAR POPULATION (C18130)'!$A$1:$CG$1)*($C$5='ACS 5-YEAR POPULATION (C18130)'!$A$2:$CG$2)*($E$6='ACS 5-YEAR POPULATION (C18130)'!$A$3:$CG$3)*(F$7='ACS 5-YEAR POPULATION (C18130)'!$A$4:$CG$4),0))</f>
        <v>326</v>
      </c>
      <c r="G34" s="22" cm="1">
        <f t="array" ref="G34">INDEX('ACS 5-YEAR POPULATION (C18130)'!$A$1:$CG$71,MATCH($A34,'ACS 5-YEAR POPULATION (C18130)'!$A$1:$A$71,0),MATCH(1,($C$4='ACS 5-YEAR POPULATION (C18130)'!$A$1:$CG$1)*($G$5='ACS 5-YEAR POPULATION (C18130)'!$A$2:$CG$2)*($G$6='ACS 5-YEAR POPULATION (C18130)'!$A$3:$CG$3)*(G$7='ACS 5-YEAR POPULATION (C18130)'!$A$4:$CG$4),0))</f>
        <v>5130</v>
      </c>
      <c r="H34" s="8" cm="1">
        <f t="array" ref="H34">INDEX('ACS 5-YEAR POPULATION (C18130)'!$A$1:$CG$71,MATCH($A34,'ACS 5-YEAR POPULATION (C18130)'!$A$1:$A$71,0),MATCH(1,($C$4='ACS 5-YEAR POPULATION (C18130)'!$A$1:$CG$1)*($G$5='ACS 5-YEAR POPULATION (C18130)'!$A$2:$CG$2)*($G$6='ACS 5-YEAR POPULATION (C18130)'!$A$3:$CG$3)*(H$7='ACS 5-YEAR POPULATION (C18130)'!$A$4:$CG$4),0))</f>
        <v>15986</v>
      </c>
      <c r="I34" s="8" cm="1">
        <f t="array" ref="I34">INDEX('ACS 5-YEAR POPULATION (C18130)'!$A$1:$CG$71,MATCH($A34,'ACS 5-YEAR POPULATION (C18130)'!$A$1:$A$71,0),MATCH(1,($C$4='ACS 5-YEAR POPULATION (C18130)'!$A$1:$CG$1)*($G$5='ACS 5-YEAR POPULATION (C18130)'!$A$2:$CG$2)*($I$6='ACS 5-YEAR POPULATION (C18130)'!$A$3:$CG$3)*(I$7='ACS 5-YEAR POPULATION (C18130)'!$A$4:$CG$4),0))</f>
        <v>902</v>
      </c>
      <c r="J34" s="8" cm="1">
        <f t="array" ref="J34">INDEX('ACS 5-YEAR POPULATION (C18130)'!$A$1:$CG$71,MATCH($A34,'ACS 5-YEAR POPULATION (C18130)'!$A$1:$A$71,0),MATCH(1,($C$4='ACS 5-YEAR POPULATION (C18130)'!$A$1:$CG$1)*($G$5='ACS 5-YEAR POPULATION (C18130)'!$A$2:$CG$2)*($I$6='ACS 5-YEAR POPULATION (C18130)'!$A$3:$CG$3)*(J$7='ACS 5-YEAR POPULATION (C18130)'!$A$4:$CG$4),0))</f>
        <v>1554</v>
      </c>
      <c r="K34" s="22" cm="1">
        <f t="array" ref="K34">INDEX('ACS 5-YEAR POPULATION (C18130)'!$A$1:$CG$71,MATCH($A34,'ACS 5-YEAR POPULATION (C18130)'!$A$1:$A$71,0),MATCH(1,($C$4='ACS 5-YEAR POPULATION (C18130)'!$A$1:$CG$1)*($K$5='ACS 5-YEAR POPULATION (C18130)'!$A$2:$CG$2)*($K$6='ACS 5-YEAR POPULATION (C18130)'!$A$3:$CG$3)*(K$7='ACS 5-YEAR POPULATION (C18130)'!$A$4:$CG$4),0))</f>
        <v>424</v>
      </c>
      <c r="L34" s="8" cm="1">
        <f t="array" ref="L34">INDEX('ACS 5-YEAR POPULATION (C18130)'!$A$1:$CG$71,MATCH($A34,'ACS 5-YEAR POPULATION (C18130)'!$A$1:$A$71,0),MATCH(1,($C$4='ACS 5-YEAR POPULATION (C18130)'!$A$1:$CG$1)*($K$5='ACS 5-YEAR POPULATION (C18130)'!$A$2:$CG$2)*($K$6='ACS 5-YEAR POPULATION (C18130)'!$A$3:$CG$3)*(L$7='ACS 5-YEAR POPULATION (C18130)'!$A$4:$CG$4),0))</f>
        <v>2608</v>
      </c>
      <c r="M34" s="8" cm="1">
        <f t="array" ref="M34">INDEX('ACS 5-YEAR POPULATION (C18130)'!$A$1:$CG$71,MATCH($A34,'ACS 5-YEAR POPULATION (C18130)'!$A$1:$A$71,0),MATCH(1,($C$4='ACS 5-YEAR POPULATION (C18130)'!$A$1:$CG$1)*($K$5='ACS 5-YEAR POPULATION (C18130)'!$A$2:$CG$2)*($M$6='ACS 5-YEAR POPULATION (C18130)'!$A$3:$CG$3)*(M$7='ACS 5-YEAR POPULATION (C18130)'!$A$4:$CG$4),0))</f>
        <v>469</v>
      </c>
      <c r="N34" s="23" cm="1">
        <f t="array" ref="N34">INDEX('ACS 5-YEAR POPULATION (C18130)'!$A$1:$CG$71,MATCH($A34,'ACS 5-YEAR POPULATION (C18130)'!$A$1:$A$71,0),MATCH(1,($C$4='ACS 5-YEAR POPULATION (C18130)'!$A$1:$CG$1)*($K$5='ACS 5-YEAR POPULATION (C18130)'!$A$2:$CG$2)*($M$6='ACS 5-YEAR POPULATION (C18130)'!$A$3:$CG$3)*(N$7='ACS 5-YEAR POPULATION (C18130)'!$A$4:$CG$4),0))</f>
        <v>1632</v>
      </c>
      <c r="O34" s="8"/>
      <c r="P34" s="24">
        <f t="shared" si="0"/>
        <v>16704</v>
      </c>
    </row>
    <row r="35" spans="1:16" ht="16.8" thickTop="1" thickBot="1" x14ac:dyDescent="0.35">
      <c r="A35" s="31" t="s">
        <v>26</v>
      </c>
      <c r="C35" s="22" cm="1">
        <f t="array" ref="C35">INDEX('ACS 5-YEAR POPULATION (C18130)'!$A$1:$CG$71,MATCH($A35,'ACS 5-YEAR POPULATION (C18130)'!$A$1:$A$71,0),MATCH(1,($C$4='ACS 5-YEAR POPULATION (C18130)'!$A$1:$CG$1)*($C$5='ACS 5-YEAR POPULATION (C18130)'!$A$2:$CG$2)*($C$6='ACS 5-YEAR POPULATION (C18130)'!$A$3:$CG$3)*(C$7='ACS 5-YEAR POPULATION (C18130)'!$A$4:$CG$4),0))</f>
        <v>5722</v>
      </c>
      <c r="D35" s="8" cm="1">
        <f t="array" ref="D35">INDEX('ACS 5-YEAR POPULATION (C18130)'!$A$1:$CG$71,MATCH($A35,'ACS 5-YEAR POPULATION (C18130)'!$A$1:$A$71,0),MATCH(1,($C$4='ACS 5-YEAR POPULATION (C18130)'!$A$1:$CG$1)*($C$5='ACS 5-YEAR POPULATION (C18130)'!$A$2:$CG$2)*($C$6='ACS 5-YEAR POPULATION (C18130)'!$A$3:$CG$3)*(D$7='ACS 5-YEAR POPULATION (C18130)'!$A$4:$CG$4),0))</f>
        <v>25706</v>
      </c>
      <c r="E35" s="8" cm="1">
        <f t="array" ref="E35">INDEX('ACS 5-YEAR POPULATION (C18130)'!$A$1:$CG$71,MATCH($A35,'ACS 5-YEAR POPULATION (C18130)'!$A$1:$A$71,0),MATCH(1,($C$4='ACS 5-YEAR POPULATION (C18130)'!$A$1:$CG$1)*($C$5='ACS 5-YEAR POPULATION (C18130)'!$A$2:$CG$2)*($E$6='ACS 5-YEAR POPULATION (C18130)'!$A$3:$CG$3)*(E$7='ACS 5-YEAR POPULATION (C18130)'!$A$4:$CG$4),0))</f>
        <v>627</v>
      </c>
      <c r="F35" s="8" cm="1">
        <f t="array" ref="F35">INDEX('ACS 5-YEAR POPULATION (C18130)'!$A$1:$CG$71,MATCH($A35,'ACS 5-YEAR POPULATION (C18130)'!$A$1:$A$71,0),MATCH(1,($C$4='ACS 5-YEAR POPULATION (C18130)'!$A$1:$CG$1)*($C$5='ACS 5-YEAR POPULATION (C18130)'!$A$2:$CG$2)*($E$6='ACS 5-YEAR POPULATION (C18130)'!$A$3:$CG$3)*(F$7='ACS 5-YEAR POPULATION (C18130)'!$A$4:$CG$4),0))</f>
        <v>1033</v>
      </c>
      <c r="G35" s="22" cm="1">
        <f t="array" ref="G35">INDEX('ACS 5-YEAR POPULATION (C18130)'!$A$1:$CG$71,MATCH($A35,'ACS 5-YEAR POPULATION (C18130)'!$A$1:$A$71,0),MATCH(1,($C$4='ACS 5-YEAR POPULATION (C18130)'!$A$1:$CG$1)*($G$5='ACS 5-YEAR POPULATION (C18130)'!$A$2:$CG$2)*($G$6='ACS 5-YEAR POPULATION (C18130)'!$A$3:$CG$3)*(G$7='ACS 5-YEAR POPULATION (C18130)'!$A$4:$CG$4),0))</f>
        <v>10714</v>
      </c>
      <c r="H35" s="8" cm="1">
        <f t="array" ref="H35">INDEX('ACS 5-YEAR POPULATION (C18130)'!$A$1:$CG$71,MATCH($A35,'ACS 5-YEAR POPULATION (C18130)'!$A$1:$A$71,0),MATCH(1,($C$4='ACS 5-YEAR POPULATION (C18130)'!$A$1:$CG$1)*($G$5='ACS 5-YEAR POPULATION (C18130)'!$A$2:$CG$2)*($G$6='ACS 5-YEAR POPULATION (C18130)'!$A$3:$CG$3)*(H$7='ACS 5-YEAR POPULATION (C18130)'!$A$4:$CG$4),0))</f>
        <v>71661</v>
      </c>
      <c r="I35" s="8" cm="1">
        <f t="array" ref="I35">INDEX('ACS 5-YEAR POPULATION (C18130)'!$A$1:$CG$71,MATCH($A35,'ACS 5-YEAR POPULATION (C18130)'!$A$1:$A$71,0),MATCH(1,($C$4='ACS 5-YEAR POPULATION (C18130)'!$A$1:$CG$1)*($G$5='ACS 5-YEAR POPULATION (C18130)'!$A$2:$CG$2)*($I$6='ACS 5-YEAR POPULATION (C18130)'!$A$3:$CG$3)*(I$7='ACS 5-YEAR POPULATION (C18130)'!$A$4:$CG$4),0))</f>
        <v>3981</v>
      </c>
      <c r="J35" s="8" cm="1">
        <f t="array" ref="J35">INDEX('ACS 5-YEAR POPULATION (C18130)'!$A$1:$CG$71,MATCH($A35,'ACS 5-YEAR POPULATION (C18130)'!$A$1:$A$71,0),MATCH(1,($C$4='ACS 5-YEAR POPULATION (C18130)'!$A$1:$CG$1)*($G$5='ACS 5-YEAR POPULATION (C18130)'!$A$2:$CG$2)*($I$6='ACS 5-YEAR POPULATION (C18130)'!$A$3:$CG$3)*(J$7='ACS 5-YEAR POPULATION (C18130)'!$A$4:$CG$4),0))</f>
        <v>10904</v>
      </c>
      <c r="K35" s="22" cm="1">
        <f t="array" ref="K35">INDEX('ACS 5-YEAR POPULATION (C18130)'!$A$1:$CG$71,MATCH($A35,'ACS 5-YEAR POPULATION (C18130)'!$A$1:$A$71,0),MATCH(1,($C$4='ACS 5-YEAR POPULATION (C18130)'!$A$1:$CG$1)*($K$5='ACS 5-YEAR POPULATION (C18130)'!$A$2:$CG$2)*($K$6='ACS 5-YEAR POPULATION (C18130)'!$A$3:$CG$3)*(K$7='ACS 5-YEAR POPULATION (C18130)'!$A$4:$CG$4),0))</f>
        <v>2962</v>
      </c>
      <c r="L35" s="8" cm="1">
        <f t="array" ref="L35">INDEX('ACS 5-YEAR POPULATION (C18130)'!$A$1:$CG$71,MATCH($A35,'ACS 5-YEAR POPULATION (C18130)'!$A$1:$A$71,0),MATCH(1,($C$4='ACS 5-YEAR POPULATION (C18130)'!$A$1:$CG$1)*($K$5='ACS 5-YEAR POPULATION (C18130)'!$A$2:$CG$2)*($K$6='ACS 5-YEAR POPULATION (C18130)'!$A$3:$CG$3)*(L$7='ACS 5-YEAR POPULATION (C18130)'!$A$4:$CG$4),0))</f>
        <v>28868</v>
      </c>
      <c r="M35" s="8" cm="1">
        <f t="array" ref="M35">INDEX('ACS 5-YEAR POPULATION (C18130)'!$A$1:$CG$71,MATCH($A35,'ACS 5-YEAR POPULATION (C18130)'!$A$1:$A$71,0),MATCH(1,($C$4='ACS 5-YEAR POPULATION (C18130)'!$A$1:$CG$1)*($K$5='ACS 5-YEAR POPULATION (C18130)'!$A$2:$CG$2)*($M$6='ACS 5-YEAR POPULATION (C18130)'!$A$3:$CG$3)*(M$7='ACS 5-YEAR POPULATION (C18130)'!$A$4:$CG$4),0))</f>
        <v>1692</v>
      </c>
      <c r="N35" s="23" cm="1">
        <f t="array" ref="N35">INDEX('ACS 5-YEAR POPULATION (C18130)'!$A$1:$CG$71,MATCH($A35,'ACS 5-YEAR POPULATION (C18130)'!$A$1:$A$71,0),MATCH(1,($C$4='ACS 5-YEAR POPULATION (C18130)'!$A$1:$CG$1)*($K$5='ACS 5-YEAR POPULATION (C18130)'!$A$2:$CG$2)*($M$6='ACS 5-YEAR POPULATION (C18130)'!$A$3:$CG$3)*(N$7='ACS 5-YEAR POPULATION (C18130)'!$A$4:$CG$4),0))</f>
        <v>16127</v>
      </c>
      <c r="O35" s="8"/>
      <c r="P35" s="24">
        <f t="shared" si="0"/>
        <v>82630</v>
      </c>
    </row>
    <row r="36" spans="1:16" ht="16.8" thickTop="1" thickBot="1" x14ac:dyDescent="0.35">
      <c r="A36" s="31" t="s">
        <v>27</v>
      </c>
      <c r="C36" s="22" cm="1">
        <f t="array" ref="C36">INDEX('ACS 5-YEAR POPULATION (C18130)'!$A$1:$CG$71,MATCH($A36,'ACS 5-YEAR POPULATION (C18130)'!$A$1:$A$71,0),MATCH(1,($C$4='ACS 5-YEAR POPULATION (C18130)'!$A$1:$CG$1)*($C$5='ACS 5-YEAR POPULATION (C18130)'!$A$2:$CG$2)*($C$6='ACS 5-YEAR POPULATION (C18130)'!$A$3:$CG$3)*(C$7='ACS 5-YEAR POPULATION (C18130)'!$A$4:$CG$4),0))</f>
        <v>5465</v>
      </c>
      <c r="D36" s="8" cm="1">
        <f t="array" ref="D36">INDEX('ACS 5-YEAR POPULATION (C18130)'!$A$1:$CG$71,MATCH($A36,'ACS 5-YEAR POPULATION (C18130)'!$A$1:$A$71,0),MATCH(1,($C$4='ACS 5-YEAR POPULATION (C18130)'!$A$1:$CG$1)*($C$5='ACS 5-YEAR POPULATION (C18130)'!$A$2:$CG$2)*($C$6='ACS 5-YEAR POPULATION (C18130)'!$A$3:$CG$3)*(D$7='ACS 5-YEAR POPULATION (C18130)'!$A$4:$CG$4),0))</f>
        <v>10764</v>
      </c>
      <c r="E36" s="8" cm="1">
        <f t="array" ref="E36">INDEX('ACS 5-YEAR POPULATION (C18130)'!$A$1:$CG$71,MATCH($A36,'ACS 5-YEAR POPULATION (C18130)'!$A$1:$A$71,0),MATCH(1,($C$4='ACS 5-YEAR POPULATION (C18130)'!$A$1:$CG$1)*($C$5='ACS 5-YEAR POPULATION (C18130)'!$A$2:$CG$2)*($E$6='ACS 5-YEAR POPULATION (C18130)'!$A$3:$CG$3)*(E$7='ACS 5-YEAR POPULATION (C18130)'!$A$4:$CG$4),0))</f>
        <v>391</v>
      </c>
      <c r="F36" s="8" cm="1">
        <f t="array" ref="F36">INDEX('ACS 5-YEAR POPULATION (C18130)'!$A$1:$CG$71,MATCH($A36,'ACS 5-YEAR POPULATION (C18130)'!$A$1:$A$71,0),MATCH(1,($C$4='ACS 5-YEAR POPULATION (C18130)'!$A$1:$CG$1)*($C$5='ACS 5-YEAR POPULATION (C18130)'!$A$2:$CG$2)*($E$6='ACS 5-YEAR POPULATION (C18130)'!$A$3:$CG$3)*(F$7='ACS 5-YEAR POPULATION (C18130)'!$A$4:$CG$4),0))</f>
        <v>735</v>
      </c>
      <c r="G36" s="22" cm="1">
        <f t="array" ref="G36">INDEX('ACS 5-YEAR POPULATION (C18130)'!$A$1:$CG$71,MATCH($A36,'ACS 5-YEAR POPULATION (C18130)'!$A$1:$A$71,0),MATCH(1,($C$4='ACS 5-YEAR POPULATION (C18130)'!$A$1:$CG$1)*($G$5='ACS 5-YEAR POPULATION (C18130)'!$A$2:$CG$2)*($G$6='ACS 5-YEAR POPULATION (C18130)'!$A$3:$CG$3)*(G$7='ACS 5-YEAR POPULATION (C18130)'!$A$4:$CG$4),0))</f>
        <v>7813</v>
      </c>
      <c r="H36" s="8" cm="1">
        <f t="array" ref="H36">INDEX('ACS 5-YEAR POPULATION (C18130)'!$A$1:$CG$71,MATCH($A36,'ACS 5-YEAR POPULATION (C18130)'!$A$1:$A$71,0),MATCH(1,($C$4='ACS 5-YEAR POPULATION (C18130)'!$A$1:$CG$1)*($G$5='ACS 5-YEAR POPULATION (C18130)'!$A$2:$CG$2)*($G$6='ACS 5-YEAR POPULATION (C18130)'!$A$3:$CG$3)*(H$7='ACS 5-YEAR POPULATION (C18130)'!$A$4:$CG$4),0))</f>
        <v>32860</v>
      </c>
      <c r="I36" s="8" cm="1">
        <f t="array" ref="I36">INDEX('ACS 5-YEAR POPULATION (C18130)'!$A$1:$CG$71,MATCH($A36,'ACS 5-YEAR POPULATION (C18130)'!$A$1:$A$71,0),MATCH(1,($C$4='ACS 5-YEAR POPULATION (C18130)'!$A$1:$CG$1)*($G$5='ACS 5-YEAR POPULATION (C18130)'!$A$2:$CG$2)*($I$6='ACS 5-YEAR POPULATION (C18130)'!$A$3:$CG$3)*(I$7='ACS 5-YEAR POPULATION (C18130)'!$A$4:$CG$4),0))</f>
        <v>2645</v>
      </c>
      <c r="J36" s="8" cm="1">
        <f t="array" ref="J36">INDEX('ACS 5-YEAR POPULATION (C18130)'!$A$1:$CG$71,MATCH($A36,'ACS 5-YEAR POPULATION (C18130)'!$A$1:$A$71,0),MATCH(1,($C$4='ACS 5-YEAR POPULATION (C18130)'!$A$1:$CG$1)*($G$5='ACS 5-YEAR POPULATION (C18130)'!$A$2:$CG$2)*($I$6='ACS 5-YEAR POPULATION (C18130)'!$A$3:$CG$3)*(J$7='ACS 5-YEAR POPULATION (C18130)'!$A$4:$CG$4),0))</f>
        <v>5047</v>
      </c>
      <c r="K36" s="22" cm="1">
        <f t="array" ref="K36">INDEX('ACS 5-YEAR POPULATION (C18130)'!$A$1:$CG$71,MATCH($A36,'ACS 5-YEAR POPULATION (C18130)'!$A$1:$A$71,0),MATCH(1,($C$4='ACS 5-YEAR POPULATION (C18130)'!$A$1:$CG$1)*($K$5='ACS 5-YEAR POPULATION (C18130)'!$A$2:$CG$2)*($K$6='ACS 5-YEAR POPULATION (C18130)'!$A$3:$CG$3)*(K$7='ACS 5-YEAR POPULATION (C18130)'!$A$4:$CG$4),0))</f>
        <v>1868</v>
      </c>
      <c r="L36" s="8" cm="1">
        <f t="array" ref="L36">INDEX('ACS 5-YEAR POPULATION (C18130)'!$A$1:$CG$71,MATCH($A36,'ACS 5-YEAR POPULATION (C18130)'!$A$1:$A$71,0),MATCH(1,($C$4='ACS 5-YEAR POPULATION (C18130)'!$A$1:$CG$1)*($K$5='ACS 5-YEAR POPULATION (C18130)'!$A$2:$CG$2)*($K$6='ACS 5-YEAR POPULATION (C18130)'!$A$3:$CG$3)*(L$7='ACS 5-YEAR POPULATION (C18130)'!$A$4:$CG$4),0))</f>
        <v>21247</v>
      </c>
      <c r="M36" s="8" cm="1">
        <f t="array" ref="M36">INDEX('ACS 5-YEAR POPULATION (C18130)'!$A$1:$CG$71,MATCH($A36,'ACS 5-YEAR POPULATION (C18130)'!$A$1:$A$71,0),MATCH(1,($C$4='ACS 5-YEAR POPULATION (C18130)'!$A$1:$CG$1)*($K$5='ACS 5-YEAR POPULATION (C18130)'!$A$2:$CG$2)*($M$6='ACS 5-YEAR POPULATION (C18130)'!$A$3:$CG$3)*(M$7='ACS 5-YEAR POPULATION (C18130)'!$A$4:$CG$4),0))</f>
        <v>1149</v>
      </c>
      <c r="N36" s="23" cm="1">
        <f t="array" ref="N36">INDEX('ACS 5-YEAR POPULATION (C18130)'!$A$1:$CG$71,MATCH($A36,'ACS 5-YEAR POPULATION (C18130)'!$A$1:$A$71,0),MATCH(1,($C$4='ACS 5-YEAR POPULATION (C18130)'!$A$1:$CG$1)*($K$5='ACS 5-YEAR POPULATION (C18130)'!$A$2:$CG$2)*($M$6='ACS 5-YEAR POPULATION (C18130)'!$A$3:$CG$3)*(N$7='ACS 5-YEAR POPULATION (C18130)'!$A$4:$CG$4),0))</f>
        <v>10641</v>
      </c>
      <c r="O36" s="8"/>
      <c r="P36" s="24">
        <f t="shared" si="0"/>
        <v>57001</v>
      </c>
    </row>
    <row r="37" spans="1:16" ht="16.8" thickTop="1" thickBot="1" x14ac:dyDescent="0.35">
      <c r="A37" s="31" t="s">
        <v>28</v>
      </c>
      <c r="C37" s="22" cm="1">
        <f t="array" ref="C37">INDEX('ACS 5-YEAR POPULATION (C18130)'!$A$1:$CG$71,MATCH($A37,'ACS 5-YEAR POPULATION (C18130)'!$A$1:$A$71,0),MATCH(1,($C$4='ACS 5-YEAR POPULATION (C18130)'!$A$1:$CG$1)*($C$5='ACS 5-YEAR POPULATION (C18130)'!$A$2:$CG$2)*($C$6='ACS 5-YEAR POPULATION (C18130)'!$A$3:$CG$3)*(C$7='ACS 5-YEAR POPULATION (C18130)'!$A$4:$CG$4),0))</f>
        <v>60516</v>
      </c>
      <c r="D37" s="8" cm="1">
        <f t="array" ref="D37">INDEX('ACS 5-YEAR POPULATION (C18130)'!$A$1:$CG$71,MATCH($A37,'ACS 5-YEAR POPULATION (C18130)'!$A$1:$A$71,0),MATCH(1,($C$4='ACS 5-YEAR POPULATION (C18130)'!$A$1:$CG$1)*($C$5='ACS 5-YEAR POPULATION (C18130)'!$A$2:$CG$2)*($C$6='ACS 5-YEAR POPULATION (C18130)'!$A$3:$CG$3)*(D$7='ACS 5-YEAR POPULATION (C18130)'!$A$4:$CG$4),0))</f>
        <v>238085</v>
      </c>
      <c r="E37" s="8" cm="1">
        <f t="array" ref="E37">INDEX('ACS 5-YEAR POPULATION (C18130)'!$A$1:$CG$71,MATCH($A37,'ACS 5-YEAR POPULATION (C18130)'!$A$1:$A$71,0),MATCH(1,($C$4='ACS 5-YEAR POPULATION (C18130)'!$A$1:$CG$1)*($C$5='ACS 5-YEAR POPULATION (C18130)'!$A$2:$CG$2)*($E$6='ACS 5-YEAR POPULATION (C18130)'!$A$3:$CG$3)*(E$7='ACS 5-YEAR POPULATION (C18130)'!$A$4:$CG$4),0))</f>
        <v>3585</v>
      </c>
      <c r="F37" s="8" cm="1">
        <f t="array" ref="F37">INDEX('ACS 5-YEAR POPULATION (C18130)'!$A$1:$CG$71,MATCH($A37,'ACS 5-YEAR POPULATION (C18130)'!$A$1:$A$71,0),MATCH(1,($C$4='ACS 5-YEAR POPULATION (C18130)'!$A$1:$CG$1)*($C$5='ACS 5-YEAR POPULATION (C18130)'!$A$2:$CG$2)*($E$6='ACS 5-YEAR POPULATION (C18130)'!$A$3:$CG$3)*(F$7='ACS 5-YEAR POPULATION (C18130)'!$A$4:$CG$4),0))</f>
        <v>8101</v>
      </c>
      <c r="G37" s="22" cm="1">
        <f t="array" ref="G37">INDEX('ACS 5-YEAR POPULATION (C18130)'!$A$1:$CG$71,MATCH($A37,'ACS 5-YEAR POPULATION (C18130)'!$A$1:$A$71,0),MATCH(1,($C$4='ACS 5-YEAR POPULATION (C18130)'!$A$1:$CG$1)*($G$5='ACS 5-YEAR POPULATION (C18130)'!$A$2:$CG$2)*($G$6='ACS 5-YEAR POPULATION (C18130)'!$A$3:$CG$3)*(G$7='ACS 5-YEAR POPULATION (C18130)'!$A$4:$CG$4),0))</f>
        <v>101882</v>
      </c>
      <c r="H37" s="8" cm="1">
        <f t="array" ref="H37">INDEX('ACS 5-YEAR POPULATION (C18130)'!$A$1:$CG$71,MATCH($A37,'ACS 5-YEAR POPULATION (C18130)'!$A$1:$A$71,0),MATCH(1,($C$4='ACS 5-YEAR POPULATION (C18130)'!$A$1:$CG$1)*($G$5='ACS 5-YEAR POPULATION (C18130)'!$A$2:$CG$2)*($G$6='ACS 5-YEAR POPULATION (C18130)'!$A$3:$CG$3)*(H$7='ACS 5-YEAR POPULATION (C18130)'!$A$4:$CG$4),0))</f>
        <v>674410</v>
      </c>
      <c r="I37" s="8" cm="1">
        <f t="array" ref="I37">INDEX('ACS 5-YEAR POPULATION (C18130)'!$A$1:$CG$71,MATCH($A37,'ACS 5-YEAR POPULATION (C18130)'!$A$1:$A$71,0),MATCH(1,($C$4='ACS 5-YEAR POPULATION (C18130)'!$A$1:$CG$1)*($G$5='ACS 5-YEAR POPULATION (C18130)'!$A$2:$CG$2)*($I$6='ACS 5-YEAR POPULATION (C18130)'!$A$3:$CG$3)*(I$7='ACS 5-YEAR POPULATION (C18130)'!$A$4:$CG$4),0))</f>
        <v>21332</v>
      </c>
      <c r="J37" s="8" cm="1">
        <f t="array" ref="J37">INDEX('ACS 5-YEAR POPULATION (C18130)'!$A$1:$CG$71,MATCH($A37,'ACS 5-YEAR POPULATION (C18130)'!$A$1:$A$71,0),MATCH(1,($C$4='ACS 5-YEAR POPULATION (C18130)'!$A$1:$CG$1)*($G$5='ACS 5-YEAR POPULATION (C18130)'!$A$2:$CG$2)*($I$6='ACS 5-YEAR POPULATION (C18130)'!$A$3:$CG$3)*(J$7='ACS 5-YEAR POPULATION (C18130)'!$A$4:$CG$4),0))</f>
        <v>58702</v>
      </c>
      <c r="K37" s="22" cm="1">
        <f t="array" ref="K37">INDEX('ACS 5-YEAR POPULATION (C18130)'!$A$1:$CG$71,MATCH($A37,'ACS 5-YEAR POPULATION (C18130)'!$A$1:$A$71,0),MATCH(1,($C$4='ACS 5-YEAR POPULATION (C18130)'!$A$1:$CG$1)*($K$5='ACS 5-YEAR POPULATION (C18130)'!$A$2:$CG$2)*($K$6='ACS 5-YEAR POPULATION (C18130)'!$A$3:$CG$3)*(K$7='ACS 5-YEAR POPULATION (C18130)'!$A$4:$CG$4),0))</f>
        <v>11470</v>
      </c>
      <c r="L37" s="8" cm="1">
        <f t="array" ref="L37">INDEX('ACS 5-YEAR POPULATION (C18130)'!$A$1:$CG$71,MATCH($A37,'ACS 5-YEAR POPULATION (C18130)'!$A$1:$A$71,0),MATCH(1,($C$4='ACS 5-YEAR POPULATION (C18130)'!$A$1:$CG$1)*($K$5='ACS 5-YEAR POPULATION (C18130)'!$A$2:$CG$2)*($K$6='ACS 5-YEAR POPULATION (C18130)'!$A$3:$CG$3)*(L$7='ACS 5-YEAR POPULATION (C18130)'!$A$4:$CG$4),0))</f>
        <v>109912</v>
      </c>
      <c r="M37" s="8" cm="1">
        <f t="array" ref="M37">INDEX('ACS 5-YEAR POPULATION (C18130)'!$A$1:$CG$71,MATCH($A37,'ACS 5-YEAR POPULATION (C18130)'!$A$1:$A$71,0),MATCH(1,($C$4='ACS 5-YEAR POPULATION (C18130)'!$A$1:$CG$1)*($K$5='ACS 5-YEAR POPULATION (C18130)'!$A$2:$CG$2)*($M$6='ACS 5-YEAR POPULATION (C18130)'!$A$3:$CG$3)*(M$7='ACS 5-YEAR POPULATION (C18130)'!$A$4:$CG$4),0))</f>
        <v>9103</v>
      </c>
      <c r="N37" s="23" cm="1">
        <f t="array" ref="N37">INDEX('ACS 5-YEAR POPULATION (C18130)'!$A$1:$CG$71,MATCH($A37,'ACS 5-YEAR POPULATION (C18130)'!$A$1:$A$71,0),MATCH(1,($C$4='ACS 5-YEAR POPULATION (C18130)'!$A$1:$CG$1)*($K$5='ACS 5-YEAR POPULATION (C18130)'!$A$2:$CG$2)*($M$6='ACS 5-YEAR POPULATION (C18130)'!$A$3:$CG$3)*(N$7='ACS 5-YEAR POPULATION (C18130)'!$A$4:$CG$4),0))</f>
        <v>56417</v>
      </c>
      <c r="O37" s="8"/>
      <c r="P37" s="24">
        <f t="shared" si="0"/>
        <v>441020</v>
      </c>
    </row>
    <row r="38" spans="1:16" ht="16.8" thickTop="1" thickBot="1" x14ac:dyDescent="0.35">
      <c r="A38" s="31" t="s">
        <v>29</v>
      </c>
      <c r="C38" s="22" cm="1">
        <f t="array" ref="C38">INDEX('ACS 5-YEAR POPULATION (C18130)'!$A$1:$CG$71,MATCH($A38,'ACS 5-YEAR POPULATION (C18130)'!$A$1:$A$71,0),MATCH(1,($C$4='ACS 5-YEAR POPULATION (C18130)'!$A$1:$CG$1)*($C$5='ACS 5-YEAR POPULATION (C18130)'!$A$2:$CG$2)*($C$6='ACS 5-YEAR POPULATION (C18130)'!$A$3:$CG$3)*(C$7='ACS 5-YEAR POPULATION (C18130)'!$A$4:$CG$4),0))</f>
        <v>1134</v>
      </c>
      <c r="D38" s="8" cm="1">
        <f t="array" ref="D38">INDEX('ACS 5-YEAR POPULATION (C18130)'!$A$1:$CG$71,MATCH($A38,'ACS 5-YEAR POPULATION (C18130)'!$A$1:$A$71,0),MATCH(1,($C$4='ACS 5-YEAR POPULATION (C18130)'!$A$1:$CG$1)*($C$5='ACS 5-YEAR POPULATION (C18130)'!$A$2:$CG$2)*($C$6='ACS 5-YEAR POPULATION (C18130)'!$A$3:$CG$3)*(D$7='ACS 5-YEAR POPULATION (C18130)'!$A$4:$CG$4),0))</f>
        <v>2379</v>
      </c>
      <c r="E38" s="8" cm="1">
        <f t="array" ref="E38">INDEX('ACS 5-YEAR POPULATION (C18130)'!$A$1:$CG$71,MATCH($A38,'ACS 5-YEAR POPULATION (C18130)'!$A$1:$A$71,0),MATCH(1,($C$4='ACS 5-YEAR POPULATION (C18130)'!$A$1:$CG$1)*($C$5='ACS 5-YEAR POPULATION (C18130)'!$A$2:$CG$2)*($E$6='ACS 5-YEAR POPULATION (C18130)'!$A$3:$CG$3)*(E$7='ACS 5-YEAR POPULATION (C18130)'!$A$4:$CG$4),0))</f>
        <v>81</v>
      </c>
      <c r="F38" s="8" cm="1">
        <f t="array" ref="F38">INDEX('ACS 5-YEAR POPULATION (C18130)'!$A$1:$CG$71,MATCH($A38,'ACS 5-YEAR POPULATION (C18130)'!$A$1:$A$71,0),MATCH(1,($C$4='ACS 5-YEAR POPULATION (C18130)'!$A$1:$CG$1)*($C$5='ACS 5-YEAR POPULATION (C18130)'!$A$2:$CG$2)*($E$6='ACS 5-YEAR POPULATION (C18130)'!$A$3:$CG$3)*(F$7='ACS 5-YEAR POPULATION (C18130)'!$A$4:$CG$4),0))</f>
        <v>81</v>
      </c>
      <c r="G38" s="22" cm="1">
        <f t="array" ref="G38">INDEX('ACS 5-YEAR POPULATION (C18130)'!$A$1:$CG$71,MATCH($A38,'ACS 5-YEAR POPULATION (C18130)'!$A$1:$A$71,0),MATCH(1,($C$4='ACS 5-YEAR POPULATION (C18130)'!$A$1:$CG$1)*($G$5='ACS 5-YEAR POPULATION (C18130)'!$A$2:$CG$2)*($G$6='ACS 5-YEAR POPULATION (C18130)'!$A$3:$CG$3)*(G$7='ACS 5-YEAR POPULATION (C18130)'!$A$4:$CG$4),0))</f>
        <v>1651</v>
      </c>
      <c r="H38" s="8" cm="1">
        <f t="array" ref="H38">INDEX('ACS 5-YEAR POPULATION (C18130)'!$A$1:$CG$71,MATCH($A38,'ACS 5-YEAR POPULATION (C18130)'!$A$1:$A$71,0),MATCH(1,($C$4='ACS 5-YEAR POPULATION (C18130)'!$A$1:$CG$1)*($G$5='ACS 5-YEAR POPULATION (C18130)'!$A$2:$CG$2)*($G$6='ACS 5-YEAR POPULATION (C18130)'!$A$3:$CG$3)*(H$7='ACS 5-YEAR POPULATION (C18130)'!$A$4:$CG$4),0))</f>
        <v>6320</v>
      </c>
      <c r="I38" s="8" cm="1">
        <f t="array" ref="I38">INDEX('ACS 5-YEAR POPULATION (C18130)'!$A$1:$CG$71,MATCH($A38,'ACS 5-YEAR POPULATION (C18130)'!$A$1:$A$71,0),MATCH(1,($C$4='ACS 5-YEAR POPULATION (C18130)'!$A$1:$CG$1)*($G$5='ACS 5-YEAR POPULATION (C18130)'!$A$2:$CG$2)*($I$6='ACS 5-YEAR POPULATION (C18130)'!$A$3:$CG$3)*(I$7='ACS 5-YEAR POPULATION (C18130)'!$A$4:$CG$4),0))</f>
        <v>1038</v>
      </c>
      <c r="J38" s="8" cm="1">
        <f t="array" ref="J38">INDEX('ACS 5-YEAR POPULATION (C18130)'!$A$1:$CG$71,MATCH($A38,'ACS 5-YEAR POPULATION (C18130)'!$A$1:$A$71,0),MATCH(1,($C$4='ACS 5-YEAR POPULATION (C18130)'!$A$1:$CG$1)*($G$5='ACS 5-YEAR POPULATION (C18130)'!$A$2:$CG$2)*($I$6='ACS 5-YEAR POPULATION (C18130)'!$A$3:$CG$3)*(J$7='ACS 5-YEAR POPULATION (C18130)'!$A$4:$CG$4),0))</f>
        <v>1158</v>
      </c>
      <c r="K38" s="22" cm="1">
        <f t="array" ref="K38">INDEX('ACS 5-YEAR POPULATION (C18130)'!$A$1:$CG$71,MATCH($A38,'ACS 5-YEAR POPULATION (C18130)'!$A$1:$A$71,0),MATCH(1,($C$4='ACS 5-YEAR POPULATION (C18130)'!$A$1:$CG$1)*($K$5='ACS 5-YEAR POPULATION (C18130)'!$A$2:$CG$2)*($K$6='ACS 5-YEAR POPULATION (C18130)'!$A$3:$CG$3)*(K$7='ACS 5-YEAR POPULATION (C18130)'!$A$4:$CG$4),0))</f>
        <v>199</v>
      </c>
      <c r="L38" s="8" cm="1">
        <f t="array" ref="L38">INDEX('ACS 5-YEAR POPULATION (C18130)'!$A$1:$CG$71,MATCH($A38,'ACS 5-YEAR POPULATION (C18130)'!$A$1:$A$71,0),MATCH(1,($C$4='ACS 5-YEAR POPULATION (C18130)'!$A$1:$CG$1)*($K$5='ACS 5-YEAR POPULATION (C18130)'!$A$2:$CG$2)*($K$6='ACS 5-YEAR POPULATION (C18130)'!$A$3:$CG$3)*(L$7='ACS 5-YEAR POPULATION (C18130)'!$A$4:$CG$4),0))</f>
        <v>1633</v>
      </c>
      <c r="M38" s="8" cm="1">
        <f t="array" ref="M38">INDEX('ACS 5-YEAR POPULATION (C18130)'!$A$1:$CG$71,MATCH($A38,'ACS 5-YEAR POPULATION (C18130)'!$A$1:$A$71,0),MATCH(1,($C$4='ACS 5-YEAR POPULATION (C18130)'!$A$1:$CG$1)*($K$5='ACS 5-YEAR POPULATION (C18130)'!$A$2:$CG$2)*($M$6='ACS 5-YEAR POPULATION (C18130)'!$A$3:$CG$3)*(M$7='ACS 5-YEAR POPULATION (C18130)'!$A$4:$CG$4),0))</f>
        <v>383</v>
      </c>
      <c r="N38" s="23" cm="1">
        <f t="array" ref="N38">INDEX('ACS 5-YEAR POPULATION (C18130)'!$A$1:$CG$71,MATCH($A38,'ACS 5-YEAR POPULATION (C18130)'!$A$1:$A$71,0),MATCH(1,($C$4='ACS 5-YEAR POPULATION (C18130)'!$A$1:$CG$1)*($K$5='ACS 5-YEAR POPULATION (C18130)'!$A$2:$CG$2)*($M$6='ACS 5-YEAR POPULATION (C18130)'!$A$3:$CG$3)*(N$7='ACS 5-YEAR POPULATION (C18130)'!$A$4:$CG$4),0))</f>
        <v>1475</v>
      </c>
      <c r="O38" s="8"/>
      <c r="P38" s="24">
        <f t="shared" si="0"/>
        <v>8833</v>
      </c>
    </row>
    <row r="39" spans="1:16" ht="16.8" thickTop="1" thickBot="1" x14ac:dyDescent="0.35">
      <c r="A39" s="31" t="s">
        <v>30</v>
      </c>
      <c r="C39" s="22" cm="1">
        <f t="array" ref="C39">INDEX('ACS 5-YEAR POPULATION (C18130)'!$A$1:$CG$71,MATCH($A39,'ACS 5-YEAR POPULATION (C18130)'!$A$1:$A$71,0),MATCH(1,($C$4='ACS 5-YEAR POPULATION (C18130)'!$A$1:$CG$1)*($C$5='ACS 5-YEAR POPULATION (C18130)'!$A$2:$CG$2)*($C$6='ACS 5-YEAR POPULATION (C18130)'!$A$3:$CG$3)*(C$7='ACS 5-YEAR POPULATION (C18130)'!$A$4:$CG$4),0))</f>
        <v>4558</v>
      </c>
      <c r="D39" s="8" cm="1">
        <f t="array" ref="D39">INDEX('ACS 5-YEAR POPULATION (C18130)'!$A$1:$CG$71,MATCH($A39,'ACS 5-YEAR POPULATION (C18130)'!$A$1:$A$71,0),MATCH(1,($C$4='ACS 5-YEAR POPULATION (C18130)'!$A$1:$CG$1)*($C$5='ACS 5-YEAR POPULATION (C18130)'!$A$2:$CG$2)*($C$6='ACS 5-YEAR POPULATION (C18130)'!$A$3:$CG$3)*(D$7='ACS 5-YEAR POPULATION (C18130)'!$A$4:$CG$4),0))</f>
        <v>19180</v>
      </c>
      <c r="E39" s="8" cm="1">
        <f t="array" ref="E39">INDEX('ACS 5-YEAR POPULATION (C18130)'!$A$1:$CG$71,MATCH($A39,'ACS 5-YEAR POPULATION (C18130)'!$A$1:$A$71,0),MATCH(1,($C$4='ACS 5-YEAR POPULATION (C18130)'!$A$1:$CG$1)*($C$5='ACS 5-YEAR POPULATION (C18130)'!$A$2:$CG$2)*($E$6='ACS 5-YEAR POPULATION (C18130)'!$A$3:$CG$3)*(E$7='ACS 5-YEAR POPULATION (C18130)'!$A$4:$CG$4),0))</f>
        <v>227</v>
      </c>
      <c r="F39" s="8" cm="1">
        <f t="array" ref="F39">INDEX('ACS 5-YEAR POPULATION (C18130)'!$A$1:$CG$71,MATCH($A39,'ACS 5-YEAR POPULATION (C18130)'!$A$1:$A$71,0),MATCH(1,($C$4='ACS 5-YEAR POPULATION (C18130)'!$A$1:$CG$1)*($C$5='ACS 5-YEAR POPULATION (C18130)'!$A$2:$CG$2)*($E$6='ACS 5-YEAR POPULATION (C18130)'!$A$3:$CG$3)*(F$7='ACS 5-YEAR POPULATION (C18130)'!$A$4:$CG$4),0))</f>
        <v>731</v>
      </c>
      <c r="G39" s="22" cm="1">
        <f t="array" ref="G39">INDEX('ACS 5-YEAR POPULATION (C18130)'!$A$1:$CG$71,MATCH($A39,'ACS 5-YEAR POPULATION (C18130)'!$A$1:$A$71,0),MATCH(1,($C$4='ACS 5-YEAR POPULATION (C18130)'!$A$1:$CG$1)*($G$5='ACS 5-YEAR POPULATION (C18130)'!$A$2:$CG$2)*($G$6='ACS 5-YEAR POPULATION (C18130)'!$A$3:$CG$3)*(G$7='ACS 5-YEAR POPULATION (C18130)'!$A$4:$CG$4),0))</f>
        <v>7483</v>
      </c>
      <c r="H39" s="8" cm="1">
        <f t="array" ref="H39">INDEX('ACS 5-YEAR POPULATION (C18130)'!$A$1:$CG$71,MATCH($A39,'ACS 5-YEAR POPULATION (C18130)'!$A$1:$A$71,0),MATCH(1,($C$4='ACS 5-YEAR POPULATION (C18130)'!$A$1:$CG$1)*($G$5='ACS 5-YEAR POPULATION (C18130)'!$A$2:$CG$2)*($G$6='ACS 5-YEAR POPULATION (C18130)'!$A$3:$CG$3)*(H$7='ACS 5-YEAR POPULATION (C18130)'!$A$4:$CG$4),0))</f>
        <v>60277</v>
      </c>
      <c r="I39" s="8" cm="1">
        <f t="array" ref="I39">INDEX('ACS 5-YEAR POPULATION (C18130)'!$A$1:$CG$71,MATCH($A39,'ACS 5-YEAR POPULATION (C18130)'!$A$1:$A$71,0),MATCH(1,($C$4='ACS 5-YEAR POPULATION (C18130)'!$A$1:$CG$1)*($G$5='ACS 5-YEAR POPULATION (C18130)'!$A$2:$CG$2)*($I$6='ACS 5-YEAR POPULATION (C18130)'!$A$3:$CG$3)*(I$7='ACS 5-YEAR POPULATION (C18130)'!$A$4:$CG$4),0))</f>
        <v>2401</v>
      </c>
      <c r="J39" s="8" cm="1">
        <f t="array" ref="J39">INDEX('ACS 5-YEAR POPULATION (C18130)'!$A$1:$CG$71,MATCH($A39,'ACS 5-YEAR POPULATION (C18130)'!$A$1:$A$71,0),MATCH(1,($C$4='ACS 5-YEAR POPULATION (C18130)'!$A$1:$CG$1)*($G$5='ACS 5-YEAR POPULATION (C18130)'!$A$2:$CG$2)*($I$6='ACS 5-YEAR POPULATION (C18130)'!$A$3:$CG$3)*(J$7='ACS 5-YEAR POPULATION (C18130)'!$A$4:$CG$4),0))</f>
        <v>7155</v>
      </c>
      <c r="K39" s="22" cm="1">
        <f t="array" ref="K39">INDEX('ACS 5-YEAR POPULATION (C18130)'!$A$1:$CG$71,MATCH($A39,'ACS 5-YEAR POPULATION (C18130)'!$A$1:$A$71,0),MATCH(1,($C$4='ACS 5-YEAR POPULATION (C18130)'!$A$1:$CG$1)*($K$5='ACS 5-YEAR POPULATION (C18130)'!$A$2:$CG$2)*($K$6='ACS 5-YEAR POPULATION (C18130)'!$A$3:$CG$3)*(K$7='ACS 5-YEAR POPULATION (C18130)'!$A$4:$CG$4),0))</f>
        <v>2049</v>
      </c>
      <c r="L39" s="8" cm="1">
        <f t="array" ref="L39">INDEX('ACS 5-YEAR POPULATION (C18130)'!$A$1:$CG$71,MATCH($A39,'ACS 5-YEAR POPULATION (C18130)'!$A$1:$A$71,0),MATCH(1,($C$4='ACS 5-YEAR POPULATION (C18130)'!$A$1:$CG$1)*($K$5='ACS 5-YEAR POPULATION (C18130)'!$A$2:$CG$2)*($K$6='ACS 5-YEAR POPULATION (C18130)'!$A$3:$CG$3)*(L$7='ACS 5-YEAR POPULATION (C18130)'!$A$4:$CG$4),0))</f>
        <v>30887</v>
      </c>
      <c r="M39" s="8" cm="1">
        <f t="array" ref="M39">INDEX('ACS 5-YEAR POPULATION (C18130)'!$A$1:$CG$71,MATCH($A39,'ACS 5-YEAR POPULATION (C18130)'!$A$1:$A$71,0),MATCH(1,($C$4='ACS 5-YEAR POPULATION (C18130)'!$A$1:$CG$1)*($K$5='ACS 5-YEAR POPULATION (C18130)'!$A$2:$CG$2)*($M$6='ACS 5-YEAR POPULATION (C18130)'!$A$3:$CG$3)*(M$7='ACS 5-YEAR POPULATION (C18130)'!$A$4:$CG$4),0))</f>
        <v>1444</v>
      </c>
      <c r="N39" s="23" cm="1">
        <f t="array" ref="N39">INDEX('ACS 5-YEAR POPULATION (C18130)'!$A$1:$CG$71,MATCH($A39,'ACS 5-YEAR POPULATION (C18130)'!$A$1:$A$71,0),MATCH(1,($C$4='ACS 5-YEAR POPULATION (C18130)'!$A$1:$CG$1)*($K$5='ACS 5-YEAR POPULATION (C18130)'!$A$2:$CG$2)*($M$6='ACS 5-YEAR POPULATION (C18130)'!$A$3:$CG$3)*(N$7='ACS 5-YEAR POPULATION (C18130)'!$A$4:$CG$4),0))</f>
        <v>12907</v>
      </c>
      <c r="O39" s="8"/>
      <c r="P39" s="24">
        <f t="shared" si="0"/>
        <v>69842</v>
      </c>
    </row>
    <row r="40" spans="1:16" ht="16.8" thickTop="1" thickBot="1" x14ac:dyDescent="0.35">
      <c r="A40" s="31" t="s">
        <v>31</v>
      </c>
      <c r="C40" s="22" cm="1">
        <f t="array" ref="C40">INDEX('ACS 5-YEAR POPULATION (C18130)'!$A$1:$CG$71,MATCH($A40,'ACS 5-YEAR POPULATION (C18130)'!$A$1:$A$71,0),MATCH(1,($C$4='ACS 5-YEAR POPULATION (C18130)'!$A$1:$CG$1)*($C$5='ACS 5-YEAR POPULATION (C18130)'!$A$2:$CG$2)*($C$6='ACS 5-YEAR POPULATION (C18130)'!$A$3:$CG$3)*(C$7='ACS 5-YEAR POPULATION (C18130)'!$A$4:$CG$4),0))</f>
        <v>2290</v>
      </c>
      <c r="D40" s="8" cm="1">
        <f t="array" ref="D40">INDEX('ACS 5-YEAR POPULATION (C18130)'!$A$1:$CG$71,MATCH($A40,'ACS 5-YEAR POPULATION (C18130)'!$A$1:$A$71,0),MATCH(1,($C$4='ACS 5-YEAR POPULATION (C18130)'!$A$1:$CG$1)*($C$5='ACS 5-YEAR POPULATION (C18130)'!$A$2:$CG$2)*($C$6='ACS 5-YEAR POPULATION (C18130)'!$A$3:$CG$3)*(D$7='ACS 5-YEAR POPULATION (C18130)'!$A$4:$CG$4),0))</f>
        <v>5951</v>
      </c>
      <c r="E40" s="8" cm="1">
        <f t="array" ref="E40">INDEX('ACS 5-YEAR POPULATION (C18130)'!$A$1:$CG$71,MATCH($A40,'ACS 5-YEAR POPULATION (C18130)'!$A$1:$A$71,0),MATCH(1,($C$4='ACS 5-YEAR POPULATION (C18130)'!$A$1:$CG$1)*($C$5='ACS 5-YEAR POPULATION (C18130)'!$A$2:$CG$2)*($E$6='ACS 5-YEAR POPULATION (C18130)'!$A$3:$CG$3)*(E$7='ACS 5-YEAR POPULATION (C18130)'!$A$4:$CG$4),0))</f>
        <v>218</v>
      </c>
      <c r="F40" s="8" cm="1">
        <f t="array" ref="F40">INDEX('ACS 5-YEAR POPULATION (C18130)'!$A$1:$CG$71,MATCH($A40,'ACS 5-YEAR POPULATION (C18130)'!$A$1:$A$71,0),MATCH(1,($C$4='ACS 5-YEAR POPULATION (C18130)'!$A$1:$CG$1)*($C$5='ACS 5-YEAR POPULATION (C18130)'!$A$2:$CG$2)*($E$6='ACS 5-YEAR POPULATION (C18130)'!$A$3:$CG$3)*(F$7='ACS 5-YEAR POPULATION (C18130)'!$A$4:$CG$4),0))</f>
        <v>242</v>
      </c>
      <c r="G40" s="22" cm="1">
        <f t="array" ref="G40">INDEX('ACS 5-YEAR POPULATION (C18130)'!$A$1:$CG$71,MATCH($A40,'ACS 5-YEAR POPULATION (C18130)'!$A$1:$A$71,0),MATCH(1,($C$4='ACS 5-YEAR POPULATION (C18130)'!$A$1:$CG$1)*($G$5='ACS 5-YEAR POPULATION (C18130)'!$A$2:$CG$2)*($G$6='ACS 5-YEAR POPULATION (C18130)'!$A$3:$CG$3)*(G$7='ACS 5-YEAR POPULATION (C18130)'!$A$4:$CG$4),0))</f>
        <v>3628</v>
      </c>
      <c r="H40" s="8" cm="1">
        <f t="array" ref="H40">INDEX('ACS 5-YEAR POPULATION (C18130)'!$A$1:$CG$71,MATCH($A40,'ACS 5-YEAR POPULATION (C18130)'!$A$1:$A$71,0),MATCH(1,($C$4='ACS 5-YEAR POPULATION (C18130)'!$A$1:$CG$1)*($G$5='ACS 5-YEAR POPULATION (C18130)'!$A$2:$CG$2)*($G$6='ACS 5-YEAR POPULATION (C18130)'!$A$3:$CG$3)*(H$7='ACS 5-YEAR POPULATION (C18130)'!$A$4:$CG$4),0))</f>
        <v>15924</v>
      </c>
      <c r="I40" s="8" cm="1">
        <f t="array" ref="I40">INDEX('ACS 5-YEAR POPULATION (C18130)'!$A$1:$CG$71,MATCH($A40,'ACS 5-YEAR POPULATION (C18130)'!$A$1:$A$71,0),MATCH(1,($C$4='ACS 5-YEAR POPULATION (C18130)'!$A$1:$CG$1)*($G$5='ACS 5-YEAR POPULATION (C18130)'!$A$2:$CG$2)*($I$6='ACS 5-YEAR POPULATION (C18130)'!$A$3:$CG$3)*(I$7='ACS 5-YEAR POPULATION (C18130)'!$A$4:$CG$4),0))</f>
        <v>1265</v>
      </c>
      <c r="J40" s="8" cm="1">
        <f t="array" ref="J40">INDEX('ACS 5-YEAR POPULATION (C18130)'!$A$1:$CG$71,MATCH($A40,'ACS 5-YEAR POPULATION (C18130)'!$A$1:$A$71,0),MATCH(1,($C$4='ACS 5-YEAR POPULATION (C18130)'!$A$1:$CG$1)*($G$5='ACS 5-YEAR POPULATION (C18130)'!$A$2:$CG$2)*($I$6='ACS 5-YEAR POPULATION (C18130)'!$A$3:$CG$3)*(J$7='ACS 5-YEAR POPULATION (C18130)'!$A$4:$CG$4),0))</f>
        <v>2499</v>
      </c>
      <c r="K40" s="22" cm="1">
        <f t="array" ref="K40">INDEX('ACS 5-YEAR POPULATION (C18130)'!$A$1:$CG$71,MATCH($A40,'ACS 5-YEAR POPULATION (C18130)'!$A$1:$A$71,0),MATCH(1,($C$4='ACS 5-YEAR POPULATION (C18130)'!$A$1:$CG$1)*($K$5='ACS 5-YEAR POPULATION (C18130)'!$A$2:$CG$2)*($K$6='ACS 5-YEAR POPULATION (C18130)'!$A$3:$CG$3)*(K$7='ACS 5-YEAR POPULATION (C18130)'!$A$4:$CG$4),0))</f>
        <v>401</v>
      </c>
      <c r="L40" s="8" cm="1">
        <f t="array" ref="L40">INDEX('ACS 5-YEAR POPULATION (C18130)'!$A$1:$CG$71,MATCH($A40,'ACS 5-YEAR POPULATION (C18130)'!$A$1:$A$71,0),MATCH(1,($C$4='ACS 5-YEAR POPULATION (C18130)'!$A$1:$CG$1)*($K$5='ACS 5-YEAR POPULATION (C18130)'!$A$2:$CG$2)*($K$6='ACS 5-YEAR POPULATION (C18130)'!$A$3:$CG$3)*(L$7='ACS 5-YEAR POPULATION (C18130)'!$A$4:$CG$4),0))</f>
        <v>4248</v>
      </c>
      <c r="M40" s="8" cm="1">
        <f t="array" ref="M40">INDEX('ACS 5-YEAR POPULATION (C18130)'!$A$1:$CG$71,MATCH($A40,'ACS 5-YEAR POPULATION (C18130)'!$A$1:$A$71,0),MATCH(1,($C$4='ACS 5-YEAR POPULATION (C18130)'!$A$1:$CG$1)*($K$5='ACS 5-YEAR POPULATION (C18130)'!$A$2:$CG$2)*($M$6='ACS 5-YEAR POPULATION (C18130)'!$A$3:$CG$3)*(M$7='ACS 5-YEAR POPULATION (C18130)'!$A$4:$CG$4),0))</f>
        <v>543</v>
      </c>
      <c r="N40" s="23" cm="1">
        <f t="array" ref="N40">INDEX('ACS 5-YEAR POPULATION (C18130)'!$A$1:$CG$71,MATCH($A40,'ACS 5-YEAR POPULATION (C18130)'!$A$1:$A$71,0),MATCH(1,($C$4='ACS 5-YEAR POPULATION (C18130)'!$A$1:$CG$1)*($K$5='ACS 5-YEAR POPULATION (C18130)'!$A$2:$CG$2)*($M$6='ACS 5-YEAR POPULATION (C18130)'!$A$3:$CG$3)*(N$7='ACS 5-YEAR POPULATION (C18130)'!$A$4:$CG$4),0))</f>
        <v>3221</v>
      </c>
      <c r="O40" s="8"/>
      <c r="P40" s="24">
        <f t="shared" si="0"/>
        <v>18555</v>
      </c>
    </row>
    <row r="41" spans="1:16" ht="16.8" thickTop="1" thickBot="1" x14ac:dyDescent="0.35">
      <c r="A41" s="31" t="s">
        <v>32</v>
      </c>
      <c r="C41" s="22" cm="1">
        <f t="array" ref="C41">INDEX('ACS 5-YEAR POPULATION (C18130)'!$A$1:$CG$71,MATCH($A41,'ACS 5-YEAR POPULATION (C18130)'!$A$1:$A$71,0),MATCH(1,($C$4='ACS 5-YEAR POPULATION (C18130)'!$A$1:$CG$1)*($C$5='ACS 5-YEAR POPULATION (C18130)'!$A$2:$CG$2)*($C$6='ACS 5-YEAR POPULATION (C18130)'!$A$3:$CG$3)*(C$7='ACS 5-YEAR POPULATION (C18130)'!$A$4:$CG$4),0))</f>
        <v>394</v>
      </c>
      <c r="D41" s="8" cm="1">
        <f t="array" ref="D41">INDEX('ACS 5-YEAR POPULATION (C18130)'!$A$1:$CG$71,MATCH($A41,'ACS 5-YEAR POPULATION (C18130)'!$A$1:$A$71,0),MATCH(1,($C$4='ACS 5-YEAR POPULATION (C18130)'!$A$1:$CG$1)*($C$5='ACS 5-YEAR POPULATION (C18130)'!$A$2:$CG$2)*($C$6='ACS 5-YEAR POPULATION (C18130)'!$A$3:$CG$3)*(D$7='ACS 5-YEAR POPULATION (C18130)'!$A$4:$CG$4),0))</f>
        <v>1778</v>
      </c>
      <c r="E41" s="8" cm="1">
        <f t="array" ref="E41">INDEX('ACS 5-YEAR POPULATION (C18130)'!$A$1:$CG$71,MATCH($A41,'ACS 5-YEAR POPULATION (C18130)'!$A$1:$A$71,0),MATCH(1,($C$4='ACS 5-YEAR POPULATION (C18130)'!$A$1:$CG$1)*($C$5='ACS 5-YEAR POPULATION (C18130)'!$A$2:$CG$2)*($E$6='ACS 5-YEAR POPULATION (C18130)'!$A$3:$CG$3)*(E$7='ACS 5-YEAR POPULATION (C18130)'!$A$4:$CG$4),0))</f>
        <v>21</v>
      </c>
      <c r="F41" s="8" cm="1">
        <f t="array" ref="F41">INDEX('ACS 5-YEAR POPULATION (C18130)'!$A$1:$CG$71,MATCH($A41,'ACS 5-YEAR POPULATION (C18130)'!$A$1:$A$71,0),MATCH(1,($C$4='ACS 5-YEAR POPULATION (C18130)'!$A$1:$CG$1)*($C$5='ACS 5-YEAR POPULATION (C18130)'!$A$2:$CG$2)*($E$6='ACS 5-YEAR POPULATION (C18130)'!$A$3:$CG$3)*(F$7='ACS 5-YEAR POPULATION (C18130)'!$A$4:$CG$4),0))</f>
        <v>103</v>
      </c>
      <c r="G41" s="22" cm="1">
        <f t="array" ref="G41">INDEX('ACS 5-YEAR POPULATION (C18130)'!$A$1:$CG$71,MATCH($A41,'ACS 5-YEAR POPULATION (C18130)'!$A$1:$A$71,0),MATCH(1,($C$4='ACS 5-YEAR POPULATION (C18130)'!$A$1:$CG$1)*($G$5='ACS 5-YEAR POPULATION (C18130)'!$A$2:$CG$2)*($G$6='ACS 5-YEAR POPULATION (C18130)'!$A$3:$CG$3)*(G$7='ACS 5-YEAR POPULATION (C18130)'!$A$4:$CG$4),0))</f>
        <v>733</v>
      </c>
      <c r="H41" s="8" cm="1">
        <f t="array" ref="H41">INDEX('ACS 5-YEAR POPULATION (C18130)'!$A$1:$CG$71,MATCH($A41,'ACS 5-YEAR POPULATION (C18130)'!$A$1:$A$71,0),MATCH(1,($C$4='ACS 5-YEAR POPULATION (C18130)'!$A$1:$CG$1)*($G$5='ACS 5-YEAR POPULATION (C18130)'!$A$2:$CG$2)*($G$6='ACS 5-YEAR POPULATION (C18130)'!$A$3:$CG$3)*(H$7='ACS 5-YEAR POPULATION (C18130)'!$A$4:$CG$4),0))</f>
        <v>4965</v>
      </c>
      <c r="I41" s="8" cm="1">
        <f t="array" ref="I41">INDEX('ACS 5-YEAR POPULATION (C18130)'!$A$1:$CG$71,MATCH($A41,'ACS 5-YEAR POPULATION (C18130)'!$A$1:$A$71,0),MATCH(1,($C$4='ACS 5-YEAR POPULATION (C18130)'!$A$1:$CG$1)*($G$5='ACS 5-YEAR POPULATION (C18130)'!$A$2:$CG$2)*($I$6='ACS 5-YEAR POPULATION (C18130)'!$A$3:$CG$3)*(I$7='ACS 5-YEAR POPULATION (C18130)'!$A$4:$CG$4),0))</f>
        <v>284</v>
      </c>
      <c r="J41" s="8" cm="1">
        <f t="array" ref="J41">INDEX('ACS 5-YEAR POPULATION (C18130)'!$A$1:$CG$71,MATCH($A41,'ACS 5-YEAR POPULATION (C18130)'!$A$1:$A$71,0),MATCH(1,($C$4='ACS 5-YEAR POPULATION (C18130)'!$A$1:$CG$1)*($G$5='ACS 5-YEAR POPULATION (C18130)'!$A$2:$CG$2)*($I$6='ACS 5-YEAR POPULATION (C18130)'!$A$3:$CG$3)*(J$7='ACS 5-YEAR POPULATION (C18130)'!$A$4:$CG$4),0))</f>
        <v>567</v>
      </c>
      <c r="K41" s="22" cm="1">
        <f t="array" ref="K41">INDEX('ACS 5-YEAR POPULATION (C18130)'!$A$1:$CG$71,MATCH($A41,'ACS 5-YEAR POPULATION (C18130)'!$A$1:$A$71,0),MATCH(1,($C$4='ACS 5-YEAR POPULATION (C18130)'!$A$1:$CG$1)*($K$5='ACS 5-YEAR POPULATION (C18130)'!$A$2:$CG$2)*($K$6='ACS 5-YEAR POPULATION (C18130)'!$A$3:$CG$3)*(K$7='ACS 5-YEAR POPULATION (C18130)'!$A$4:$CG$4),0))</f>
        <v>77</v>
      </c>
      <c r="L41" s="8" cm="1">
        <f t="array" ref="L41">INDEX('ACS 5-YEAR POPULATION (C18130)'!$A$1:$CG$71,MATCH($A41,'ACS 5-YEAR POPULATION (C18130)'!$A$1:$A$71,0),MATCH(1,($C$4='ACS 5-YEAR POPULATION (C18130)'!$A$1:$CG$1)*($K$5='ACS 5-YEAR POPULATION (C18130)'!$A$2:$CG$2)*($K$6='ACS 5-YEAR POPULATION (C18130)'!$A$3:$CG$3)*(L$7='ACS 5-YEAR POPULATION (C18130)'!$A$4:$CG$4),0))</f>
        <v>1887</v>
      </c>
      <c r="M41" s="8" cm="1">
        <f t="array" ref="M41">INDEX('ACS 5-YEAR POPULATION (C18130)'!$A$1:$CG$71,MATCH($A41,'ACS 5-YEAR POPULATION (C18130)'!$A$1:$A$71,0),MATCH(1,($C$4='ACS 5-YEAR POPULATION (C18130)'!$A$1:$CG$1)*($K$5='ACS 5-YEAR POPULATION (C18130)'!$A$2:$CG$2)*($M$6='ACS 5-YEAR POPULATION (C18130)'!$A$3:$CG$3)*(M$7='ACS 5-YEAR POPULATION (C18130)'!$A$4:$CG$4),0))</f>
        <v>153</v>
      </c>
      <c r="N41" s="23" cm="1">
        <f t="array" ref="N41">INDEX('ACS 5-YEAR POPULATION (C18130)'!$A$1:$CG$71,MATCH($A41,'ACS 5-YEAR POPULATION (C18130)'!$A$1:$A$71,0),MATCH(1,($C$4='ACS 5-YEAR POPULATION (C18130)'!$A$1:$CG$1)*($K$5='ACS 5-YEAR POPULATION (C18130)'!$A$2:$CG$2)*($M$6='ACS 5-YEAR POPULATION (C18130)'!$A$3:$CG$3)*(N$7='ACS 5-YEAR POPULATION (C18130)'!$A$4:$CG$4),0))</f>
        <v>805</v>
      </c>
      <c r="O41" s="8"/>
      <c r="P41" s="24">
        <f t="shared" si="0"/>
        <v>5024</v>
      </c>
    </row>
    <row r="42" spans="1:16" ht="16.8" thickTop="1" thickBot="1" x14ac:dyDescent="0.35">
      <c r="A42" s="31" t="s">
        <v>33</v>
      </c>
      <c r="C42" s="22" cm="1">
        <f t="array" ref="C42">INDEX('ACS 5-YEAR POPULATION (C18130)'!$A$1:$CG$71,MATCH($A42,'ACS 5-YEAR POPULATION (C18130)'!$A$1:$A$71,0),MATCH(1,($C$4='ACS 5-YEAR POPULATION (C18130)'!$A$1:$CG$1)*($C$5='ACS 5-YEAR POPULATION (C18130)'!$A$2:$CG$2)*($C$6='ACS 5-YEAR POPULATION (C18130)'!$A$3:$CG$3)*(C$7='ACS 5-YEAR POPULATION (C18130)'!$A$4:$CG$4),0))</f>
        <v>380</v>
      </c>
      <c r="D42" s="8" cm="1">
        <f t="array" ref="D42">INDEX('ACS 5-YEAR POPULATION (C18130)'!$A$1:$CG$71,MATCH($A42,'ACS 5-YEAR POPULATION (C18130)'!$A$1:$A$71,0),MATCH(1,($C$4='ACS 5-YEAR POPULATION (C18130)'!$A$1:$CG$1)*($C$5='ACS 5-YEAR POPULATION (C18130)'!$A$2:$CG$2)*($C$6='ACS 5-YEAR POPULATION (C18130)'!$A$3:$CG$3)*(D$7='ACS 5-YEAR POPULATION (C18130)'!$A$4:$CG$4),0))</f>
        <v>1540</v>
      </c>
      <c r="E42" s="8" cm="1">
        <f t="array" ref="E42">INDEX('ACS 5-YEAR POPULATION (C18130)'!$A$1:$CG$71,MATCH($A42,'ACS 5-YEAR POPULATION (C18130)'!$A$1:$A$71,0),MATCH(1,($C$4='ACS 5-YEAR POPULATION (C18130)'!$A$1:$CG$1)*($C$5='ACS 5-YEAR POPULATION (C18130)'!$A$2:$CG$2)*($E$6='ACS 5-YEAR POPULATION (C18130)'!$A$3:$CG$3)*(E$7='ACS 5-YEAR POPULATION (C18130)'!$A$4:$CG$4),0))</f>
        <v>5</v>
      </c>
      <c r="F42" s="8" cm="1">
        <f t="array" ref="F42">INDEX('ACS 5-YEAR POPULATION (C18130)'!$A$1:$CG$71,MATCH($A42,'ACS 5-YEAR POPULATION (C18130)'!$A$1:$A$71,0),MATCH(1,($C$4='ACS 5-YEAR POPULATION (C18130)'!$A$1:$CG$1)*($C$5='ACS 5-YEAR POPULATION (C18130)'!$A$2:$CG$2)*($E$6='ACS 5-YEAR POPULATION (C18130)'!$A$3:$CG$3)*(F$7='ACS 5-YEAR POPULATION (C18130)'!$A$4:$CG$4),0))</f>
        <v>17</v>
      </c>
      <c r="G42" s="22" cm="1">
        <f t="array" ref="G42">INDEX('ACS 5-YEAR POPULATION (C18130)'!$A$1:$CG$71,MATCH($A42,'ACS 5-YEAR POPULATION (C18130)'!$A$1:$A$71,0),MATCH(1,($C$4='ACS 5-YEAR POPULATION (C18130)'!$A$1:$CG$1)*($G$5='ACS 5-YEAR POPULATION (C18130)'!$A$2:$CG$2)*($G$6='ACS 5-YEAR POPULATION (C18130)'!$A$3:$CG$3)*(G$7='ACS 5-YEAR POPULATION (C18130)'!$A$4:$CG$4),0))</f>
        <v>558</v>
      </c>
      <c r="H42" s="8" cm="1">
        <f t="array" ref="H42">INDEX('ACS 5-YEAR POPULATION (C18130)'!$A$1:$CG$71,MATCH($A42,'ACS 5-YEAR POPULATION (C18130)'!$A$1:$A$71,0),MATCH(1,($C$4='ACS 5-YEAR POPULATION (C18130)'!$A$1:$CG$1)*($G$5='ACS 5-YEAR POPULATION (C18130)'!$A$2:$CG$2)*($G$6='ACS 5-YEAR POPULATION (C18130)'!$A$3:$CG$3)*(H$7='ACS 5-YEAR POPULATION (C18130)'!$A$4:$CG$4),0))</f>
        <v>3048</v>
      </c>
      <c r="I42" s="8" cm="1">
        <f t="array" ref="I42">INDEX('ACS 5-YEAR POPULATION (C18130)'!$A$1:$CG$71,MATCH($A42,'ACS 5-YEAR POPULATION (C18130)'!$A$1:$A$71,0),MATCH(1,($C$4='ACS 5-YEAR POPULATION (C18130)'!$A$1:$CG$1)*($G$5='ACS 5-YEAR POPULATION (C18130)'!$A$2:$CG$2)*($I$6='ACS 5-YEAR POPULATION (C18130)'!$A$3:$CG$3)*(I$7='ACS 5-YEAR POPULATION (C18130)'!$A$4:$CG$4),0))</f>
        <v>256</v>
      </c>
      <c r="J42" s="8" cm="1">
        <f t="array" ref="J42">INDEX('ACS 5-YEAR POPULATION (C18130)'!$A$1:$CG$71,MATCH($A42,'ACS 5-YEAR POPULATION (C18130)'!$A$1:$A$71,0),MATCH(1,($C$4='ACS 5-YEAR POPULATION (C18130)'!$A$1:$CG$1)*($G$5='ACS 5-YEAR POPULATION (C18130)'!$A$2:$CG$2)*($I$6='ACS 5-YEAR POPULATION (C18130)'!$A$3:$CG$3)*(J$7='ACS 5-YEAR POPULATION (C18130)'!$A$4:$CG$4),0))</f>
        <v>260</v>
      </c>
      <c r="K42" s="22" cm="1">
        <f t="array" ref="K42">INDEX('ACS 5-YEAR POPULATION (C18130)'!$A$1:$CG$71,MATCH($A42,'ACS 5-YEAR POPULATION (C18130)'!$A$1:$A$71,0),MATCH(1,($C$4='ACS 5-YEAR POPULATION (C18130)'!$A$1:$CG$1)*($K$5='ACS 5-YEAR POPULATION (C18130)'!$A$2:$CG$2)*($K$6='ACS 5-YEAR POPULATION (C18130)'!$A$3:$CG$3)*(K$7='ACS 5-YEAR POPULATION (C18130)'!$A$4:$CG$4),0))</f>
        <v>70</v>
      </c>
      <c r="L42" s="8" cm="1">
        <f t="array" ref="L42">INDEX('ACS 5-YEAR POPULATION (C18130)'!$A$1:$CG$71,MATCH($A42,'ACS 5-YEAR POPULATION (C18130)'!$A$1:$A$71,0),MATCH(1,($C$4='ACS 5-YEAR POPULATION (C18130)'!$A$1:$CG$1)*($K$5='ACS 5-YEAR POPULATION (C18130)'!$A$2:$CG$2)*($K$6='ACS 5-YEAR POPULATION (C18130)'!$A$3:$CG$3)*(L$7='ACS 5-YEAR POPULATION (C18130)'!$A$4:$CG$4),0))</f>
        <v>346</v>
      </c>
      <c r="M42" s="8" cm="1">
        <f t="array" ref="M42">INDEX('ACS 5-YEAR POPULATION (C18130)'!$A$1:$CG$71,MATCH($A42,'ACS 5-YEAR POPULATION (C18130)'!$A$1:$A$71,0),MATCH(1,($C$4='ACS 5-YEAR POPULATION (C18130)'!$A$1:$CG$1)*($K$5='ACS 5-YEAR POPULATION (C18130)'!$A$2:$CG$2)*($M$6='ACS 5-YEAR POPULATION (C18130)'!$A$3:$CG$3)*(M$7='ACS 5-YEAR POPULATION (C18130)'!$A$4:$CG$4),0))</f>
        <v>175</v>
      </c>
      <c r="N42" s="23" cm="1">
        <f t="array" ref="N42">INDEX('ACS 5-YEAR POPULATION (C18130)'!$A$1:$CG$71,MATCH($A42,'ACS 5-YEAR POPULATION (C18130)'!$A$1:$A$71,0),MATCH(1,($C$4='ACS 5-YEAR POPULATION (C18130)'!$A$1:$CG$1)*($K$5='ACS 5-YEAR POPULATION (C18130)'!$A$2:$CG$2)*($M$6='ACS 5-YEAR POPULATION (C18130)'!$A$3:$CG$3)*(N$7='ACS 5-YEAR POPULATION (C18130)'!$A$4:$CG$4),0))</f>
        <v>525</v>
      </c>
      <c r="O42" s="8"/>
      <c r="P42" s="24">
        <f t="shared" si="0"/>
        <v>2592</v>
      </c>
    </row>
    <row r="43" spans="1:16" ht="16.8" thickTop="1" thickBot="1" x14ac:dyDescent="0.35">
      <c r="A43" s="31" t="s">
        <v>34</v>
      </c>
      <c r="C43" s="22" cm="1">
        <f t="array" ref="C43">INDEX('ACS 5-YEAR POPULATION (C18130)'!$A$1:$CG$71,MATCH($A43,'ACS 5-YEAR POPULATION (C18130)'!$A$1:$A$71,0),MATCH(1,($C$4='ACS 5-YEAR POPULATION (C18130)'!$A$1:$CG$1)*($C$5='ACS 5-YEAR POPULATION (C18130)'!$A$2:$CG$2)*($C$6='ACS 5-YEAR POPULATION (C18130)'!$A$3:$CG$3)*(C$7='ACS 5-YEAR POPULATION (C18130)'!$A$4:$CG$4),0))</f>
        <v>11746</v>
      </c>
      <c r="D43" s="8" cm="1">
        <f t="array" ref="D43">INDEX('ACS 5-YEAR POPULATION (C18130)'!$A$1:$CG$71,MATCH($A43,'ACS 5-YEAR POPULATION (C18130)'!$A$1:$A$71,0),MATCH(1,($C$4='ACS 5-YEAR POPULATION (C18130)'!$A$1:$CG$1)*($C$5='ACS 5-YEAR POPULATION (C18130)'!$A$2:$CG$2)*($C$6='ACS 5-YEAR POPULATION (C18130)'!$A$3:$CG$3)*(D$7='ACS 5-YEAR POPULATION (C18130)'!$A$4:$CG$4),0))</f>
        <v>50307</v>
      </c>
      <c r="E43" s="8" cm="1">
        <f t="array" ref="E43">INDEX('ACS 5-YEAR POPULATION (C18130)'!$A$1:$CG$71,MATCH($A43,'ACS 5-YEAR POPULATION (C18130)'!$A$1:$A$71,0),MATCH(1,($C$4='ACS 5-YEAR POPULATION (C18130)'!$A$1:$CG$1)*($C$5='ACS 5-YEAR POPULATION (C18130)'!$A$2:$CG$2)*($E$6='ACS 5-YEAR POPULATION (C18130)'!$A$3:$CG$3)*(E$7='ACS 5-YEAR POPULATION (C18130)'!$A$4:$CG$4),0))</f>
        <v>862</v>
      </c>
      <c r="F43" s="8" cm="1">
        <f t="array" ref="F43">INDEX('ACS 5-YEAR POPULATION (C18130)'!$A$1:$CG$71,MATCH($A43,'ACS 5-YEAR POPULATION (C18130)'!$A$1:$A$71,0),MATCH(1,($C$4='ACS 5-YEAR POPULATION (C18130)'!$A$1:$CG$1)*($C$5='ACS 5-YEAR POPULATION (C18130)'!$A$2:$CG$2)*($E$6='ACS 5-YEAR POPULATION (C18130)'!$A$3:$CG$3)*(F$7='ACS 5-YEAR POPULATION (C18130)'!$A$4:$CG$4),0))</f>
        <v>1829</v>
      </c>
      <c r="G43" s="22" cm="1">
        <f t="array" ref="G43">INDEX('ACS 5-YEAR POPULATION (C18130)'!$A$1:$CG$71,MATCH($A43,'ACS 5-YEAR POPULATION (C18130)'!$A$1:$A$71,0),MATCH(1,($C$4='ACS 5-YEAR POPULATION (C18130)'!$A$1:$CG$1)*($G$5='ACS 5-YEAR POPULATION (C18130)'!$A$2:$CG$2)*($G$6='ACS 5-YEAR POPULATION (C18130)'!$A$3:$CG$3)*(G$7='ACS 5-YEAR POPULATION (C18130)'!$A$4:$CG$4),0))</f>
        <v>17178</v>
      </c>
      <c r="H43" s="8" cm="1">
        <f t="array" ref="H43">INDEX('ACS 5-YEAR POPULATION (C18130)'!$A$1:$CG$71,MATCH($A43,'ACS 5-YEAR POPULATION (C18130)'!$A$1:$A$71,0),MATCH(1,($C$4='ACS 5-YEAR POPULATION (C18130)'!$A$1:$CG$1)*($G$5='ACS 5-YEAR POPULATION (C18130)'!$A$2:$CG$2)*($G$6='ACS 5-YEAR POPULATION (C18130)'!$A$3:$CG$3)*(H$7='ACS 5-YEAR POPULATION (C18130)'!$A$4:$CG$4),0))</f>
        <v>139286</v>
      </c>
      <c r="I43" s="8" cm="1">
        <f t="array" ref="I43">INDEX('ACS 5-YEAR POPULATION (C18130)'!$A$1:$CG$71,MATCH($A43,'ACS 5-YEAR POPULATION (C18130)'!$A$1:$A$71,0),MATCH(1,($C$4='ACS 5-YEAR POPULATION (C18130)'!$A$1:$CG$1)*($G$5='ACS 5-YEAR POPULATION (C18130)'!$A$2:$CG$2)*($I$6='ACS 5-YEAR POPULATION (C18130)'!$A$3:$CG$3)*(I$7='ACS 5-YEAR POPULATION (C18130)'!$A$4:$CG$4),0))</f>
        <v>4692</v>
      </c>
      <c r="J43" s="8" cm="1">
        <f t="array" ref="J43">INDEX('ACS 5-YEAR POPULATION (C18130)'!$A$1:$CG$71,MATCH($A43,'ACS 5-YEAR POPULATION (C18130)'!$A$1:$A$71,0),MATCH(1,($C$4='ACS 5-YEAR POPULATION (C18130)'!$A$1:$CG$1)*($G$5='ACS 5-YEAR POPULATION (C18130)'!$A$2:$CG$2)*($I$6='ACS 5-YEAR POPULATION (C18130)'!$A$3:$CG$3)*(J$7='ACS 5-YEAR POPULATION (C18130)'!$A$4:$CG$4),0))</f>
        <v>18071</v>
      </c>
      <c r="K43" s="22" cm="1">
        <f t="array" ref="K43">INDEX('ACS 5-YEAR POPULATION (C18130)'!$A$1:$CG$71,MATCH($A43,'ACS 5-YEAR POPULATION (C18130)'!$A$1:$A$71,0),MATCH(1,($C$4='ACS 5-YEAR POPULATION (C18130)'!$A$1:$CG$1)*($K$5='ACS 5-YEAR POPULATION (C18130)'!$A$2:$CG$2)*($K$6='ACS 5-YEAR POPULATION (C18130)'!$A$3:$CG$3)*(K$7='ACS 5-YEAR POPULATION (C18130)'!$A$4:$CG$4),0))</f>
        <v>4343</v>
      </c>
      <c r="L43" s="8" cm="1">
        <f t="array" ref="L43">INDEX('ACS 5-YEAR POPULATION (C18130)'!$A$1:$CG$71,MATCH($A43,'ACS 5-YEAR POPULATION (C18130)'!$A$1:$A$71,0),MATCH(1,($C$4='ACS 5-YEAR POPULATION (C18130)'!$A$1:$CG$1)*($K$5='ACS 5-YEAR POPULATION (C18130)'!$A$2:$CG$2)*($K$6='ACS 5-YEAR POPULATION (C18130)'!$A$3:$CG$3)*(L$7='ACS 5-YEAR POPULATION (C18130)'!$A$4:$CG$4),0))</f>
        <v>53861</v>
      </c>
      <c r="M43" s="8" cm="1">
        <f t="array" ref="M43">INDEX('ACS 5-YEAR POPULATION (C18130)'!$A$1:$CG$71,MATCH($A43,'ACS 5-YEAR POPULATION (C18130)'!$A$1:$A$71,0),MATCH(1,($C$4='ACS 5-YEAR POPULATION (C18130)'!$A$1:$CG$1)*($K$5='ACS 5-YEAR POPULATION (C18130)'!$A$2:$CG$2)*($M$6='ACS 5-YEAR POPULATION (C18130)'!$A$3:$CG$3)*(M$7='ACS 5-YEAR POPULATION (C18130)'!$A$4:$CG$4),0))</f>
        <v>2514</v>
      </c>
      <c r="N43" s="23" cm="1">
        <f t="array" ref="N43">INDEX('ACS 5-YEAR POPULATION (C18130)'!$A$1:$CG$71,MATCH($A43,'ACS 5-YEAR POPULATION (C18130)'!$A$1:$A$71,0),MATCH(1,($C$4='ACS 5-YEAR POPULATION (C18130)'!$A$1:$CG$1)*($K$5='ACS 5-YEAR POPULATION (C18130)'!$A$2:$CG$2)*($M$6='ACS 5-YEAR POPULATION (C18130)'!$A$3:$CG$3)*(N$7='ACS 5-YEAR POPULATION (C18130)'!$A$4:$CG$4),0))</f>
        <v>26515</v>
      </c>
      <c r="O43" s="8"/>
      <c r="P43" s="24">
        <f t="shared" si="0"/>
        <v>141611</v>
      </c>
    </row>
    <row r="44" spans="1:16" ht="16.8" thickTop="1" thickBot="1" x14ac:dyDescent="0.35">
      <c r="A44" s="31" t="s">
        <v>35</v>
      </c>
      <c r="C44" s="22" cm="1">
        <f t="array" ref="C44">INDEX('ACS 5-YEAR POPULATION (C18130)'!$A$1:$CG$71,MATCH($A44,'ACS 5-YEAR POPULATION (C18130)'!$A$1:$A$71,0),MATCH(1,($C$4='ACS 5-YEAR POPULATION (C18130)'!$A$1:$CG$1)*($C$5='ACS 5-YEAR POPULATION (C18130)'!$A$2:$CG$2)*($C$6='ACS 5-YEAR POPULATION (C18130)'!$A$3:$CG$3)*(C$7='ACS 5-YEAR POPULATION (C18130)'!$A$4:$CG$4),0))</f>
        <v>28513</v>
      </c>
      <c r="D44" s="8" cm="1">
        <f t="array" ref="D44">INDEX('ACS 5-YEAR POPULATION (C18130)'!$A$1:$CG$71,MATCH($A44,'ACS 5-YEAR POPULATION (C18130)'!$A$1:$A$71,0),MATCH(1,($C$4='ACS 5-YEAR POPULATION (C18130)'!$A$1:$CG$1)*($C$5='ACS 5-YEAR POPULATION (C18130)'!$A$2:$CG$2)*($C$6='ACS 5-YEAR POPULATION (C18130)'!$A$3:$CG$3)*(D$7='ACS 5-YEAR POPULATION (C18130)'!$A$4:$CG$4),0))</f>
        <v>94474</v>
      </c>
      <c r="E44" s="8" cm="1">
        <f t="array" ref="E44">INDEX('ACS 5-YEAR POPULATION (C18130)'!$A$1:$CG$71,MATCH($A44,'ACS 5-YEAR POPULATION (C18130)'!$A$1:$A$71,0),MATCH(1,($C$4='ACS 5-YEAR POPULATION (C18130)'!$A$1:$CG$1)*($C$5='ACS 5-YEAR POPULATION (C18130)'!$A$2:$CG$2)*($E$6='ACS 5-YEAR POPULATION (C18130)'!$A$3:$CG$3)*(E$7='ACS 5-YEAR POPULATION (C18130)'!$A$4:$CG$4),0))</f>
        <v>1371</v>
      </c>
      <c r="F44" s="8" cm="1">
        <f t="array" ref="F44">INDEX('ACS 5-YEAR POPULATION (C18130)'!$A$1:$CG$71,MATCH($A44,'ACS 5-YEAR POPULATION (C18130)'!$A$1:$A$71,0),MATCH(1,($C$4='ACS 5-YEAR POPULATION (C18130)'!$A$1:$CG$1)*($C$5='ACS 5-YEAR POPULATION (C18130)'!$A$2:$CG$2)*($E$6='ACS 5-YEAR POPULATION (C18130)'!$A$3:$CG$3)*(F$7='ACS 5-YEAR POPULATION (C18130)'!$A$4:$CG$4),0))</f>
        <v>3499</v>
      </c>
      <c r="G44" s="22" cm="1">
        <f t="array" ref="G44">INDEX('ACS 5-YEAR POPULATION (C18130)'!$A$1:$CG$71,MATCH($A44,'ACS 5-YEAR POPULATION (C18130)'!$A$1:$A$71,0),MATCH(1,($C$4='ACS 5-YEAR POPULATION (C18130)'!$A$1:$CG$1)*($G$5='ACS 5-YEAR POPULATION (C18130)'!$A$2:$CG$2)*($G$6='ACS 5-YEAR POPULATION (C18130)'!$A$3:$CG$3)*(G$7='ACS 5-YEAR POPULATION (C18130)'!$A$4:$CG$4),0))</f>
        <v>45000</v>
      </c>
      <c r="H44" s="8" cm="1">
        <f t="array" ref="H44">INDEX('ACS 5-YEAR POPULATION (C18130)'!$A$1:$CG$71,MATCH($A44,'ACS 5-YEAR POPULATION (C18130)'!$A$1:$A$71,0),MATCH(1,($C$4='ACS 5-YEAR POPULATION (C18130)'!$A$1:$CG$1)*($G$5='ACS 5-YEAR POPULATION (C18130)'!$A$2:$CG$2)*($G$6='ACS 5-YEAR POPULATION (C18130)'!$A$3:$CG$3)*(H$7='ACS 5-YEAR POPULATION (C18130)'!$A$4:$CG$4),0))</f>
        <v>302885</v>
      </c>
      <c r="I44" s="8" cm="1">
        <f t="array" ref="I44">INDEX('ACS 5-YEAR POPULATION (C18130)'!$A$1:$CG$71,MATCH($A44,'ACS 5-YEAR POPULATION (C18130)'!$A$1:$A$71,0),MATCH(1,($C$4='ACS 5-YEAR POPULATION (C18130)'!$A$1:$CG$1)*($G$5='ACS 5-YEAR POPULATION (C18130)'!$A$2:$CG$2)*($I$6='ACS 5-YEAR POPULATION (C18130)'!$A$3:$CG$3)*(I$7='ACS 5-YEAR POPULATION (C18130)'!$A$4:$CG$4),0))</f>
        <v>8361</v>
      </c>
      <c r="J44" s="8" cm="1">
        <f t="array" ref="J44">INDEX('ACS 5-YEAR POPULATION (C18130)'!$A$1:$CG$71,MATCH($A44,'ACS 5-YEAR POPULATION (C18130)'!$A$1:$A$71,0),MATCH(1,($C$4='ACS 5-YEAR POPULATION (C18130)'!$A$1:$CG$1)*($G$5='ACS 5-YEAR POPULATION (C18130)'!$A$2:$CG$2)*($I$6='ACS 5-YEAR POPULATION (C18130)'!$A$3:$CG$3)*(J$7='ACS 5-YEAR POPULATION (C18130)'!$A$4:$CG$4),0))</f>
        <v>28496</v>
      </c>
      <c r="K44" s="22" cm="1">
        <f t="array" ref="K44">INDEX('ACS 5-YEAR POPULATION (C18130)'!$A$1:$CG$71,MATCH($A44,'ACS 5-YEAR POPULATION (C18130)'!$A$1:$A$71,0),MATCH(1,($C$4='ACS 5-YEAR POPULATION (C18130)'!$A$1:$CG$1)*($K$5='ACS 5-YEAR POPULATION (C18130)'!$A$2:$CG$2)*($K$6='ACS 5-YEAR POPULATION (C18130)'!$A$3:$CG$3)*(K$7='ACS 5-YEAR POPULATION (C18130)'!$A$4:$CG$4),0))</f>
        <v>10798</v>
      </c>
      <c r="L44" s="8" cm="1">
        <f t="array" ref="L44">INDEX('ACS 5-YEAR POPULATION (C18130)'!$A$1:$CG$71,MATCH($A44,'ACS 5-YEAR POPULATION (C18130)'!$A$1:$A$71,0),MATCH(1,($C$4='ACS 5-YEAR POPULATION (C18130)'!$A$1:$CG$1)*($K$5='ACS 5-YEAR POPULATION (C18130)'!$A$2:$CG$2)*($K$6='ACS 5-YEAR POPULATION (C18130)'!$A$3:$CG$3)*(L$7='ACS 5-YEAR POPULATION (C18130)'!$A$4:$CG$4),0))</f>
        <v>130017</v>
      </c>
      <c r="M44" s="8" cm="1">
        <f t="array" ref="M44">INDEX('ACS 5-YEAR POPULATION (C18130)'!$A$1:$CG$71,MATCH($A44,'ACS 5-YEAR POPULATION (C18130)'!$A$1:$A$71,0),MATCH(1,($C$4='ACS 5-YEAR POPULATION (C18130)'!$A$1:$CG$1)*($K$5='ACS 5-YEAR POPULATION (C18130)'!$A$2:$CG$2)*($M$6='ACS 5-YEAR POPULATION (C18130)'!$A$3:$CG$3)*(M$7='ACS 5-YEAR POPULATION (C18130)'!$A$4:$CG$4),0))</f>
        <v>4902</v>
      </c>
      <c r="N44" s="23" cm="1">
        <f t="array" ref="N44">INDEX('ACS 5-YEAR POPULATION (C18130)'!$A$1:$CG$71,MATCH($A44,'ACS 5-YEAR POPULATION (C18130)'!$A$1:$A$71,0),MATCH(1,($C$4='ACS 5-YEAR POPULATION (C18130)'!$A$1:$CG$1)*($K$5='ACS 5-YEAR POPULATION (C18130)'!$A$2:$CG$2)*($M$6='ACS 5-YEAR POPULATION (C18130)'!$A$3:$CG$3)*(N$7='ACS 5-YEAR POPULATION (C18130)'!$A$4:$CG$4),0))</f>
        <v>50073</v>
      </c>
      <c r="O44" s="8"/>
      <c r="P44" s="24">
        <f t="shared" si="0"/>
        <v>311030</v>
      </c>
    </row>
    <row r="45" spans="1:16" ht="16.8" thickTop="1" thickBot="1" x14ac:dyDescent="0.35">
      <c r="A45" s="31" t="s">
        <v>36</v>
      </c>
      <c r="C45" s="22" cm="1">
        <f t="array" ref="C45">INDEX('ACS 5-YEAR POPULATION (C18130)'!$A$1:$CG$71,MATCH($A45,'ACS 5-YEAR POPULATION (C18130)'!$A$1:$A$71,0),MATCH(1,($C$4='ACS 5-YEAR POPULATION (C18130)'!$A$1:$CG$1)*($C$5='ACS 5-YEAR POPULATION (C18130)'!$A$2:$CG$2)*($C$6='ACS 5-YEAR POPULATION (C18130)'!$A$3:$CG$3)*(C$7='ACS 5-YEAR POPULATION (C18130)'!$A$4:$CG$4),0))</f>
        <v>9196</v>
      </c>
      <c r="D45" s="8" cm="1">
        <f t="array" ref="D45">INDEX('ACS 5-YEAR POPULATION (C18130)'!$A$1:$CG$71,MATCH($A45,'ACS 5-YEAR POPULATION (C18130)'!$A$1:$A$71,0),MATCH(1,($C$4='ACS 5-YEAR POPULATION (C18130)'!$A$1:$CG$1)*($C$5='ACS 5-YEAR POPULATION (C18130)'!$A$2:$CG$2)*($C$6='ACS 5-YEAR POPULATION (C18130)'!$A$3:$CG$3)*(D$7='ACS 5-YEAR POPULATION (C18130)'!$A$4:$CG$4),0))</f>
        <v>41183</v>
      </c>
      <c r="E45" s="8" cm="1">
        <f t="array" ref="E45">INDEX('ACS 5-YEAR POPULATION (C18130)'!$A$1:$CG$71,MATCH($A45,'ACS 5-YEAR POPULATION (C18130)'!$A$1:$A$71,0),MATCH(1,($C$4='ACS 5-YEAR POPULATION (C18130)'!$A$1:$CG$1)*($C$5='ACS 5-YEAR POPULATION (C18130)'!$A$2:$CG$2)*($E$6='ACS 5-YEAR POPULATION (C18130)'!$A$3:$CG$3)*(E$7='ACS 5-YEAR POPULATION (C18130)'!$A$4:$CG$4),0))</f>
        <v>803</v>
      </c>
      <c r="F45" s="8" cm="1">
        <f t="array" ref="F45">INDEX('ACS 5-YEAR POPULATION (C18130)'!$A$1:$CG$71,MATCH($A45,'ACS 5-YEAR POPULATION (C18130)'!$A$1:$A$71,0),MATCH(1,($C$4='ACS 5-YEAR POPULATION (C18130)'!$A$1:$CG$1)*($C$5='ACS 5-YEAR POPULATION (C18130)'!$A$2:$CG$2)*($E$6='ACS 5-YEAR POPULATION (C18130)'!$A$3:$CG$3)*(F$7='ACS 5-YEAR POPULATION (C18130)'!$A$4:$CG$4),0))</f>
        <v>1997</v>
      </c>
      <c r="G45" s="22" cm="1">
        <f t="array" ref="G45">INDEX('ACS 5-YEAR POPULATION (C18130)'!$A$1:$CG$71,MATCH($A45,'ACS 5-YEAR POPULATION (C18130)'!$A$1:$A$71,0),MATCH(1,($C$4='ACS 5-YEAR POPULATION (C18130)'!$A$1:$CG$1)*($G$5='ACS 5-YEAR POPULATION (C18130)'!$A$2:$CG$2)*($G$6='ACS 5-YEAR POPULATION (C18130)'!$A$3:$CG$3)*(G$7='ACS 5-YEAR POPULATION (C18130)'!$A$4:$CG$4),0))</f>
        <v>38275</v>
      </c>
      <c r="H45" s="8" cm="1">
        <f t="array" ref="H45">INDEX('ACS 5-YEAR POPULATION (C18130)'!$A$1:$CG$71,MATCH($A45,'ACS 5-YEAR POPULATION (C18130)'!$A$1:$A$71,0),MATCH(1,($C$4='ACS 5-YEAR POPULATION (C18130)'!$A$1:$CG$1)*($G$5='ACS 5-YEAR POPULATION (C18130)'!$A$2:$CG$2)*($G$6='ACS 5-YEAR POPULATION (C18130)'!$A$3:$CG$3)*(H$7='ACS 5-YEAR POPULATION (C18130)'!$A$4:$CG$4),0))</f>
        <v>131689</v>
      </c>
      <c r="I45" s="8" cm="1">
        <f t="array" ref="I45">INDEX('ACS 5-YEAR POPULATION (C18130)'!$A$1:$CG$71,MATCH($A45,'ACS 5-YEAR POPULATION (C18130)'!$A$1:$A$71,0),MATCH(1,($C$4='ACS 5-YEAR POPULATION (C18130)'!$A$1:$CG$1)*($G$5='ACS 5-YEAR POPULATION (C18130)'!$A$2:$CG$2)*($I$6='ACS 5-YEAR POPULATION (C18130)'!$A$3:$CG$3)*(I$7='ACS 5-YEAR POPULATION (C18130)'!$A$4:$CG$4),0))</f>
        <v>5321</v>
      </c>
      <c r="J45" s="8" cm="1">
        <f t="array" ref="J45">INDEX('ACS 5-YEAR POPULATION (C18130)'!$A$1:$CG$71,MATCH($A45,'ACS 5-YEAR POPULATION (C18130)'!$A$1:$A$71,0),MATCH(1,($C$4='ACS 5-YEAR POPULATION (C18130)'!$A$1:$CG$1)*($G$5='ACS 5-YEAR POPULATION (C18130)'!$A$2:$CG$2)*($I$6='ACS 5-YEAR POPULATION (C18130)'!$A$3:$CG$3)*(J$7='ACS 5-YEAR POPULATION (C18130)'!$A$4:$CG$4),0))</f>
        <v>12014</v>
      </c>
      <c r="K45" s="22" cm="1">
        <f t="array" ref="K45">INDEX('ACS 5-YEAR POPULATION (C18130)'!$A$1:$CG$71,MATCH($A45,'ACS 5-YEAR POPULATION (C18130)'!$A$1:$A$71,0),MATCH(1,($C$4='ACS 5-YEAR POPULATION (C18130)'!$A$1:$CG$1)*($K$5='ACS 5-YEAR POPULATION (C18130)'!$A$2:$CG$2)*($K$6='ACS 5-YEAR POPULATION (C18130)'!$A$3:$CG$3)*(K$7='ACS 5-YEAR POPULATION (C18130)'!$A$4:$CG$4),0))</f>
        <v>1172</v>
      </c>
      <c r="L45" s="8" cm="1">
        <f t="array" ref="L45">INDEX('ACS 5-YEAR POPULATION (C18130)'!$A$1:$CG$71,MATCH($A45,'ACS 5-YEAR POPULATION (C18130)'!$A$1:$A$71,0),MATCH(1,($C$4='ACS 5-YEAR POPULATION (C18130)'!$A$1:$CG$1)*($K$5='ACS 5-YEAR POPULATION (C18130)'!$A$2:$CG$2)*($K$6='ACS 5-YEAR POPULATION (C18130)'!$A$3:$CG$3)*(L$7='ACS 5-YEAR POPULATION (C18130)'!$A$4:$CG$4),0))</f>
        <v>21771</v>
      </c>
      <c r="M45" s="8" cm="1">
        <f t="array" ref="M45">INDEX('ACS 5-YEAR POPULATION (C18130)'!$A$1:$CG$71,MATCH($A45,'ACS 5-YEAR POPULATION (C18130)'!$A$1:$A$71,0),MATCH(1,($C$4='ACS 5-YEAR POPULATION (C18130)'!$A$1:$CG$1)*($K$5='ACS 5-YEAR POPULATION (C18130)'!$A$2:$CG$2)*($M$6='ACS 5-YEAR POPULATION (C18130)'!$A$3:$CG$3)*(M$7='ACS 5-YEAR POPULATION (C18130)'!$A$4:$CG$4),0))</f>
        <v>1337</v>
      </c>
      <c r="N45" s="23" cm="1">
        <f t="array" ref="N45">INDEX('ACS 5-YEAR POPULATION (C18130)'!$A$1:$CG$71,MATCH($A45,'ACS 5-YEAR POPULATION (C18130)'!$A$1:$A$71,0),MATCH(1,($C$4='ACS 5-YEAR POPULATION (C18130)'!$A$1:$CG$1)*($K$5='ACS 5-YEAR POPULATION (C18130)'!$A$2:$CG$2)*($M$6='ACS 5-YEAR POPULATION (C18130)'!$A$3:$CG$3)*(N$7='ACS 5-YEAR POPULATION (C18130)'!$A$4:$CG$4),0))</f>
        <v>10593</v>
      </c>
      <c r="O45" s="8"/>
      <c r="P45" s="24">
        <f t="shared" si="0"/>
        <v>102479</v>
      </c>
    </row>
    <row r="46" spans="1:16" ht="16.8" thickTop="1" thickBot="1" x14ac:dyDescent="0.35">
      <c r="A46" s="31" t="s">
        <v>37</v>
      </c>
      <c r="C46" s="22" cm="1">
        <f t="array" ref="C46">INDEX('ACS 5-YEAR POPULATION (C18130)'!$A$1:$CG$71,MATCH($A46,'ACS 5-YEAR POPULATION (C18130)'!$A$1:$A$71,0),MATCH(1,($C$4='ACS 5-YEAR POPULATION (C18130)'!$A$1:$CG$1)*($C$5='ACS 5-YEAR POPULATION (C18130)'!$A$2:$CG$2)*($C$6='ACS 5-YEAR POPULATION (C18130)'!$A$3:$CG$3)*(C$7='ACS 5-YEAR POPULATION (C18130)'!$A$4:$CG$4),0))</f>
        <v>2421</v>
      </c>
      <c r="D46" s="8" cm="1">
        <f t="array" ref="D46">INDEX('ACS 5-YEAR POPULATION (C18130)'!$A$1:$CG$71,MATCH($A46,'ACS 5-YEAR POPULATION (C18130)'!$A$1:$A$71,0),MATCH(1,($C$4='ACS 5-YEAR POPULATION (C18130)'!$A$1:$CG$1)*($C$5='ACS 5-YEAR POPULATION (C18130)'!$A$2:$CG$2)*($C$6='ACS 5-YEAR POPULATION (C18130)'!$A$3:$CG$3)*(D$7='ACS 5-YEAR POPULATION (C18130)'!$A$4:$CG$4),0))</f>
        <v>4740</v>
      </c>
      <c r="E46" s="8" cm="1">
        <f t="array" ref="E46">INDEX('ACS 5-YEAR POPULATION (C18130)'!$A$1:$CG$71,MATCH($A46,'ACS 5-YEAR POPULATION (C18130)'!$A$1:$A$71,0),MATCH(1,($C$4='ACS 5-YEAR POPULATION (C18130)'!$A$1:$CG$1)*($C$5='ACS 5-YEAR POPULATION (C18130)'!$A$2:$CG$2)*($E$6='ACS 5-YEAR POPULATION (C18130)'!$A$3:$CG$3)*(E$7='ACS 5-YEAR POPULATION (C18130)'!$A$4:$CG$4),0))</f>
        <v>202</v>
      </c>
      <c r="F46" s="8" cm="1">
        <f t="array" ref="F46">INDEX('ACS 5-YEAR POPULATION (C18130)'!$A$1:$CG$71,MATCH($A46,'ACS 5-YEAR POPULATION (C18130)'!$A$1:$A$71,0),MATCH(1,($C$4='ACS 5-YEAR POPULATION (C18130)'!$A$1:$CG$1)*($C$5='ACS 5-YEAR POPULATION (C18130)'!$A$2:$CG$2)*($E$6='ACS 5-YEAR POPULATION (C18130)'!$A$3:$CG$3)*(F$7='ACS 5-YEAR POPULATION (C18130)'!$A$4:$CG$4),0))</f>
        <v>401</v>
      </c>
      <c r="G46" s="22" cm="1">
        <f t="array" ref="G46">INDEX('ACS 5-YEAR POPULATION (C18130)'!$A$1:$CG$71,MATCH($A46,'ACS 5-YEAR POPULATION (C18130)'!$A$1:$A$71,0),MATCH(1,($C$4='ACS 5-YEAR POPULATION (C18130)'!$A$1:$CG$1)*($G$5='ACS 5-YEAR POPULATION (C18130)'!$A$2:$CG$2)*($G$6='ACS 5-YEAR POPULATION (C18130)'!$A$3:$CG$3)*(G$7='ACS 5-YEAR POPULATION (C18130)'!$A$4:$CG$4),0))</f>
        <v>3200</v>
      </c>
      <c r="H46" s="8" cm="1">
        <f t="array" ref="H46">INDEX('ACS 5-YEAR POPULATION (C18130)'!$A$1:$CG$71,MATCH($A46,'ACS 5-YEAR POPULATION (C18130)'!$A$1:$A$71,0),MATCH(1,($C$4='ACS 5-YEAR POPULATION (C18130)'!$A$1:$CG$1)*($G$5='ACS 5-YEAR POPULATION (C18130)'!$A$2:$CG$2)*($G$6='ACS 5-YEAR POPULATION (C18130)'!$A$3:$CG$3)*(H$7='ACS 5-YEAR POPULATION (C18130)'!$A$4:$CG$4),0))</f>
        <v>15526</v>
      </c>
      <c r="I46" s="8" cm="1">
        <f t="array" ref="I46">INDEX('ACS 5-YEAR POPULATION (C18130)'!$A$1:$CG$71,MATCH($A46,'ACS 5-YEAR POPULATION (C18130)'!$A$1:$A$71,0),MATCH(1,($C$4='ACS 5-YEAR POPULATION (C18130)'!$A$1:$CG$1)*($G$5='ACS 5-YEAR POPULATION (C18130)'!$A$2:$CG$2)*($I$6='ACS 5-YEAR POPULATION (C18130)'!$A$3:$CG$3)*(I$7='ACS 5-YEAR POPULATION (C18130)'!$A$4:$CG$4),0))</f>
        <v>1273</v>
      </c>
      <c r="J46" s="8" cm="1">
        <f t="array" ref="J46">INDEX('ACS 5-YEAR POPULATION (C18130)'!$A$1:$CG$71,MATCH($A46,'ACS 5-YEAR POPULATION (C18130)'!$A$1:$A$71,0),MATCH(1,($C$4='ACS 5-YEAR POPULATION (C18130)'!$A$1:$CG$1)*($G$5='ACS 5-YEAR POPULATION (C18130)'!$A$2:$CG$2)*($I$6='ACS 5-YEAR POPULATION (C18130)'!$A$3:$CG$3)*(J$7='ACS 5-YEAR POPULATION (C18130)'!$A$4:$CG$4),0))</f>
        <v>2418</v>
      </c>
      <c r="K46" s="22" cm="1">
        <f t="array" ref="K46">INDEX('ACS 5-YEAR POPULATION (C18130)'!$A$1:$CG$71,MATCH($A46,'ACS 5-YEAR POPULATION (C18130)'!$A$1:$A$71,0),MATCH(1,($C$4='ACS 5-YEAR POPULATION (C18130)'!$A$1:$CG$1)*($K$5='ACS 5-YEAR POPULATION (C18130)'!$A$2:$CG$2)*($K$6='ACS 5-YEAR POPULATION (C18130)'!$A$3:$CG$3)*(K$7='ACS 5-YEAR POPULATION (C18130)'!$A$4:$CG$4),0))</f>
        <v>812</v>
      </c>
      <c r="L46" s="8" cm="1">
        <f t="array" ref="L46">INDEX('ACS 5-YEAR POPULATION (C18130)'!$A$1:$CG$71,MATCH($A46,'ACS 5-YEAR POPULATION (C18130)'!$A$1:$A$71,0),MATCH(1,($C$4='ACS 5-YEAR POPULATION (C18130)'!$A$1:$CG$1)*($K$5='ACS 5-YEAR POPULATION (C18130)'!$A$2:$CG$2)*($K$6='ACS 5-YEAR POPULATION (C18130)'!$A$3:$CG$3)*(L$7='ACS 5-YEAR POPULATION (C18130)'!$A$4:$CG$4),0))</f>
        <v>4901</v>
      </c>
      <c r="M46" s="8" cm="1">
        <f t="array" ref="M46">INDEX('ACS 5-YEAR POPULATION (C18130)'!$A$1:$CG$71,MATCH($A46,'ACS 5-YEAR POPULATION (C18130)'!$A$1:$A$71,0),MATCH(1,($C$4='ACS 5-YEAR POPULATION (C18130)'!$A$1:$CG$1)*($K$5='ACS 5-YEAR POPULATION (C18130)'!$A$2:$CG$2)*($M$6='ACS 5-YEAR POPULATION (C18130)'!$A$3:$CG$3)*(M$7='ACS 5-YEAR POPULATION (C18130)'!$A$4:$CG$4),0))</f>
        <v>269</v>
      </c>
      <c r="N46" s="23" cm="1">
        <f t="array" ref="N46">INDEX('ACS 5-YEAR POPULATION (C18130)'!$A$1:$CG$71,MATCH($A46,'ACS 5-YEAR POPULATION (C18130)'!$A$1:$A$71,0),MATCH(1,($C$4='ACS 5-YEAR POPULATION (C18130)'!$A$1:$CG$1)*($K$5='ACS 5-YEAR POPULATION (C18130)'!$A$2:$CG$2)*($M$6='ACS 5-YEAR POPULATION (C18130)'!$A$3:$CG$3)*(N$7='ACS 5-YEAR POPULATION (C18130)'!$A$4:$CG$4),0))</f>
        <v>3316</v>
      </c>
      <c r="O46" s="8"/>
      <c r="P46" s="24">
        <f t="shared" si="0"/>
        <v>19213</v>
      </c>
    </row>
    <row r="47" spans="1:16" ht="16.8" thickTop="1" thickBot="1" x14ac:dyDescent="0.35">
      <c r="A47" s="31" t="s">
        <v>38</v>
      </c>
      <c r="C47" s="22" cm="1">
        <f t="array" ref="C47">INDEX('ACS 5-YEAR POPULATION (C18130)'!$A$1:$CG$71,MATCH($A47,'ACS 5-YEAR POPULATION (C18130)'!$A$1:$A$71,0),MATCH(1,($C$4='ACS 5-YEAR POPULATION (C18130)'!$A$1:$CG$1)*($C$5='ACS 5-YEAR POPULATION (C18130)'!$A$2:$CG$2)*($C$6='ACS 5-YEAR POPULATION (C18130)'!$A$3:$CG$3)*(C$7='ACS 5-YEAR POPULATION (C18130)'!$A$4:$CG$4),0))</f>
        <v>139</v>
      </c>
      <c r="D47" s="8" cm="1">
        <f t="array" ref="D47">INDEX('ACS 5-YEAR POPULATION (C18130)'!$A$1:$CG$71,MATCH($A47,'ACS 5-YEAR POPULATION (C18130)'!$A$1:$A$71,0),MATCH(1,($C$4='ACS 5-YEAR POPULATION (C18130)'!$A$1:$CG$1)*($C$5='ACS 5-YEAR POPULATION (C18130)'!$A$2:$CG$2)*($C$6='ACS 5-YEAR POPULATION (C18130)'!$A$3:$CG$3)*(D$7='ACS 5-YEAR POPULATION (C18130)'!$A$4:$CG$4),0))</f>
        <v>1061</v>
      </c>
      <c r="E47" s="8" cm="1">
        <f t="array" ref="E47">INDEX('ACS 5-YEAR POPULATION (C18130)'!$A$1:$CG$71,MATCH($A47,'ACS 5-YEAR POPULATION (C18130)'!$A$1:$A$71,0),MATCH(1,($C$4='ACS 5-YEAR POPULATION (C18130)'!$A$1:$CG$1)*($C$5='ACS 5-YEAR POPULATION (C18130)'!$A$2:$CG$2)*($E$6='ACS 5-YEAR POPULATION (C18130)'!$A$3:$CG$3)*(E$7='ACS 5-YEAR POPULATION (C18130)'!$A$4:$CG$4),0))</f>
        <v>8</v>
      </c>
      <c r="F47" s="8" cm="1">
        <f t="array" ref="F47">INDEX('ACS 5-YEAR POPULATION (C18130)'!$A$1:$CG$71,MATCH($A47,'ACS 5-YEAR POPULATION (C18130)'!$A$1:$A$71,0),MATCH(1,($C$4='ACS 5-YEAR POPULATION (C18130)'!$A$1:$CG$1)*($C$5='ACS 5-YEAR POPULATION (C18130)'!$A$2:$CG$2)*($E$6='ACS 5-YEAR POPULATION (C18130)'!$A$3:$CG$3)*(F$7='ACS 5-YEAR POPULATION (C18130)'!$A$4:$CG$4),0))</f>
        <v>105</v>
      </c>
      <c r="G47" s="22" cm="1">
        <f t="array" ref="G47">INDEX('ACS 5-YEAR POPULATION (C18130)'!$A$1:$CG$71,MATCH($A47,'ACS 5-YEAR POPULATION (C18130)'!$A$1:$A$71,0),MATCH(1,($C$4='ACS 5-YEAR POPULATION (C18130)'!$A$1:$CG$1)*($G$5='ACS 5-YEAR POPULATION (C18130)'!$A$2:$CG$2)*($G$6='ACS 5-YEAR POPULATION (C18130)'!$A$3:$CG$3)*(G$7='ACS 5-YEAR POPULATION (C18130)'!$A$4:$CG$4),0))</f>
        <v>391</v>
      </c>
      <c r="H47" s="8" cm="1">
        <f t="array" ref="H47">INDEX('ACS 5-YEAR POPULATION (C18130)'!$A$1:$CG$71,MATCH($A47,'ACS 5-YEAR POPULATION (C18130)'!$A$1:$A$71,0),MATCH(1,($C$4='ACS 5-YEAR POPULATION (C18130)'!$A$1:$CG$1)*($G$5='ACS 5-YEAR POPULATION (C18130)'!$A$2:$CG$2)*($G$6='ACS 5-YEAR POPULATION (C18130)'!$A$3:$CG$3)*(H$7='ACS 5-YEAR POPULATION (C18130)'!$A$4:$CG$4),0))</f>
        <v>3157</v>
      </c>
      <c r="I47" s="8" cm="1">
        <f t="array" ref="I47">INDEX('ACS 5-YEAR POPULATION (C18130)'!$A$1:$CG$71,MATCH($A47,'ACS 5-YEAR POPULATION (C18130)'!$A$1:$A$71,0),MATCH(1,($C$4='ACS 5-YEAR POPULATION (C18130)'!$A$1:$CG$1)*($G$5='ACS 5-YEAR POPULATION (C18130)'!$A$2:$CG$2)*($I$6='ACS 5-YEAR POPULATION (C18130)'!$A$3:$CG$3)*(I$7='ACS 5-YEAR POPULATION (C18130)'!$A$4:$CG$4),0))</f>
        <v>195</v>
      </c>
      <c r="J47" s="8" cm="1">
        <f t="array" ref="J47">INDEX('ACS 5-YEAR POPULATION (C18130)'!$A$1:$CG$71,MATCH($A47,'ACS 5-YEAR POPULATION (C18130)'!$A$1:$A$71,0),MATCH(1,($C$4='ACS 5-YEAR POPULATION (C18130)'!$A$1:$CG$1)*($G$5='ACS 5-YEAR POPULATION (C18130)'!$A$2:$CG$2)*($I$6='ACS 5-YEAR POPULATION (C18130)'!$A$3:$CG$3)*(J$7='ACS 5-YEAR POPULATION (C18130)'!$A$4:$CG$4),0))</f>
        <v>627</v>
      </c>
      <c r="K47" s="22" cm="1">
        <f t="array" ref="K47">INDEX('ACS 5-YEAR POPULATION (C18130)'!$A$1:$CG$71,MATCH($A47,'ACS 5-YEAR POPULATION (C18130)'!$A$1:$A$71,0),MATCH(1,($C$4='ACS 5-YEAR POPULATION (C18130)'!$A$1:$CG$1)*($K$5='ACS 5-YEAR POPULATION (C18130)'!$A$2:$CG$2)*($K$6='ACS 5-YEAR POPULATION (C18130)'!$A$3:$CG$3)*(K$7='ACS 5-YEAR POPULATION (C18130)'!$A$4:$CG$4),0))</f>
        <v>81</v>
      </c>
      <c r="L47" s="8" cm="1">
        <f t="array" ref="L47">INDEX('ACS 5-YEAR POPULATION (C18130)'!$A$1:$CG$71,MATCH($A47,'ACS 5-YEAR POPULATION (C18130)'!$A$1:$A$71,0),MATCH(1,($C$4='ACS 5-YEAR POPULATION (C18130)'!$A$1:$CG$1)*($K$5='ACS 5-YEAR POPULATION (C18130)'!$A$2:$CG$2)*($K$6='ACS 5-YEAR POPULATION (C18130)'!$A$3:$CG$3)*(L$7='ACS 5-YEAR POPULATION (C18130)'!$A$4:$CG$4),0))</f>
        <v>414</v>
      </c>
      <c r="M47" s="8" cm="1">
        <f t="array" ref="M47">INDEX('ACS 5-YEAR POPULATION (C18130)'!$A$1:$CG$71,MATCH($A47,'ACS 5-YEAR POPULATION (C18130)'!$A$1:$A$71,0),MATCH(1,($C$4='ACS 5-YEAR POPULATION (C18130)'!$A$1:$CG$1)*($K$5='ACS 5-YEAR POPULATION (C18130)'!$A$2:$CG$2)*($M$6='ACS 5-YEAR POPULATION (C18130)'!$A$3:$CG$3)*(M$7='ACS 5-YEAR POPULATION (C18130)'!$A$4:$CG$4),0))</f>
        <v>92</v>
      </c>
      <c r="N47" s="23" cm="1">
        <f t="array" ref="N47">INDEX('ACS 5-YEAR POPULATION (C18130)'!$A$1:$CG$71,MATCH($A47,'ACS 5-YEAR POPULATION (C18130)'!$A$1:$A$71,0),MATCH(1,($C$4='ACS 5-YEAR POPULATION (C18130)'!$A$1:$CG$1)*($K$5='ACS 5-YEAR POPULATION (C18130)'!$A$2:$CG$2)*($M$6='ACS 5-YEAR POPULATION (C18130)'!$A$3:$CG$3)*(N$7='ACS 5-YEAR POPULATION (C18130)'!$A$4:$CG$4),0))</f>
        <v>675</v>
      </c>
      <c r="O47" s="8"/>
      <c r="P47" s="24">
        <f t="shared" si="0"/>
        <v>2727</v>
      </c>
    </row>
    <row r="48" spans="1:16" ht="16.8" thickTop="1" thickBot="1" x14ac:dyDescent="0.35">
      <c r="A48" s="31" t="s">
        <v>39</v>
      </c>
      <c r="C48" s="22" cm="1">
        <f t="array" ref="C48">INDEX('ACS 5-YEAR POPULATION (C18130)'!$A$1:$CG$71,MATCH($A48,'ACS 5-YEAR POPULATION (C18130)'!$A$1:$A$71,0),MATCH(1,($C$4='ACS 5-YEAR POPULATION (C18130)'!$A$1:$CG$1)*($C$5='ACS 5-YEAR POPULATION (C18130)'!$A$2:$CG$2)*($C$6='ACS 5-YEAR POPULATION (C18130)'!$A$3:$CG$3)*(C$7='ACS 5-YEAR POPULATION (C18130)'!$A$4:$CG$4),0))</f>
        <v>1425</v>
      </c>
      <c r="D48" s="8" cm="1">
        <f t="array" ref="D48">INDEX('ACS 5-YEAR POPULATION (C18130)'!$A$1:$CG$71,MATCH($A48,'ACS 5-YEAR POPULATION (C18130)'!$A$1:$A$71,0),MATCH(1,($C$4='ACS 5-YEAR POPULATION (C18130)'!$A$1:$CG$1)*($C$5='ACS 5-YEAR POPULATION (C18130)'!$A$2:$CG$2)*($C$6='ACS 5-YEAR POPULATION (C18130)'!$A$3:$CG$3)*(D$7='ACS 5-YEAR POPULATION (C18130)'!$A$4:$CG$4),0))</f>
        <v>1877</v>
      </c>
      <c r="E48" s="8" cm="1">
        <f t="array" ref="E48">INDEX('ACS 5-YEAR POPULATION (C18130)'!$A$1:$CG$71,MATCH($A48,'ACS 5-YEAR POPULATION (C18130)'!$A$1:$A$71,0),MATCH(1,($C$4='ACS 5-YEAR POPULATION (C18130)'!$A$1:$CG$1)*($C$5='ACS 5-YEAR POPULATION (C18130)'!$A$2:$CG$2)*($E$6='ACS 5-YEAR POPULATION (C18130)'!$A$3:$CG$3)*(E$7='ACS 5-YEAR POPULATION (C18130)'!$A$4:$CG$4),0))</f>
        <v>32</v>
      </c>
      <c r="F48" s="8" cm="1">
        <f t="array" ref="F48">INDEX('ACS 5-YEAR POPULATION (C18130)'!$A$1:$CG$71,MATCH($A48,'ACS 5-YEAR POPULATION (C18130)'!$A$1:$A$71,0),MATCH(1,($C$4='ACS 5-YEAR POPULATION (C18130)'!$A$1:$CG$1)*($C$5='ACS 5-YEAR POPULATION (C18130)'!$A$2:$CG$2)*($E$6='ACS 5-YEAR POPULATION (C18130)'!$A$3:$CG$3)*(F$7='ACS 5-YEAR POPULATION (C18130)'!$A$4:$CG$4),0))</f>
        <v>33</v>
      </c>
      <c r="G48" s="22" cm="1">
        <f t="array" ref="G48">INDEX('ACS 5-YEAR POPULATION (C18130)'!$A$1:$CG$71,MATCH($A48,'ACS 5-YEAR POPULATION (C18130)'!$A$1:$A$71,0),MATCH(1,($C$4='ACS 5-YEAR POPULATION (C18130)'!$A$1:$CG$1)*($G$5='ACS 5-YEAR POPULATION (C18130)'!$A$2:$CG$2)*($G$6='ACS 5-YEAR POPULATION (C18130)'!$A$3:$CG$3)*(G$7='ACS 5-YEAR POPULATION (C18130)'!$A$4:$CG$4),0))</f>
        <v>1924</v>
      </c>
      <c r="H48" s="8" cm="1">
        <f t="array" ref="H48">INDEX('ACS 5-YEAR POPULATION (C18130)'!$A$1:$CG$71,MATCH($A48,'ACS 5-YEAR POPULATION (C18130)'!$A$1:$A$71,0),MATCH(1,($C$4='ACS 5-YEAR POPULATION (C18130)'!$A$1:$CG$1)*($G$5='ACS 5-YEAR POPULATION (C18130)'!$A$2:$CG$2)*($G$6='ACS 5-YEAR POPULATION (C18130)'!$A$3:$CG$3)*(H$7='ACS 5-YEAR POPULATION (C18130)'!$A$4:$CG$4),0))</f>
        <v>5903</v>
      </c>
      <c r="I48" s="8" cm="1">
        <f t="array" ref="I48">INDEX('ACS 5-YEAR POPULATION (C18130)'!$A$1:$CG$71,MATCH($A48,'ACS 5-YEAR POPULATION (C18130)'!$A$1:$A$71,0),MATCH(1,($C$4='ACS 5-YEAR POPULATION (C18130)'!$A$1:$CG$1)*($G$5='ACS 5-YEAR POPULATION (C18130)'!$A$2:$CG$2)*($I$6='ACS 5-YEAR POPULATION (C18130)'!$A$3:$CG$3)*(I$7='ACS 5-YEAR POPULATION (C18130)'!$A$4:$CG$4),0))</f>
        <v>637</v>
      </c>
      <c r="J48" s="8" cm="1">
        <f t="array" ref="J48">INDEX('ACS 5-YEAR POPULATION (C18130)'!$A$1:$CG$71,MATCH($A48,'ACS 5-YEAR POPULATION (C18130)'!$A$1:$A$71,0),MATCH(1,($C$4='ACS 5-YEAR POPULATION (C18130)'!$A$1:$CG$1)*($G$5='ACS 5-YEAR POPULATION (C18130)'!$A$2:$CG$2)*($I$6='ACS 5-YEAR POPULATION (C18130)'!$A$3:$CG$3)*(J$7='ACS 5-YEAR POPULATION (C18130)'!$A$4:$CG$4),0))</f>
        <v>1056</v>
      </c>
      <c r="K48" s="22" cm="1">
        <f t="array" ref="K48">INDEX('ACS 5-YEAR POPULATION (C18130)'!$A$1:$CG$71,MATCH($A48,'ACS 5-YEAR POPULATION (C18130)'!$A$1:$A$71,0),MATCH(1,($C$4='ACS 5-YEAR POPULATION (C18130)'!$A$1:$CG$1)*($K$5='ACS 5-YEAR POPULATION (C18130)'!$A$2:$CG$2)*($K$6='ACS 5-YEAR POPULATION (C18130)'!$A$3:$CG$3)*(K$7='ACS 5-YEAR POPULATION (C18130)'!$A$4:$CG$4),0))</f>
        <v>415</v>
      </c>
      <c r="L48" s="8" cm="1">
        <f t="array" ref="L48">INDEX('ACS 5-YEAR POPULATION (C18130)'!$A$1:$CG$71,MATCH($A48,'ACS 5-YEAR POPULATION (C18130)'!$A$1:$A$71,0),MATCH(1,($C$4='ACS 5-YEAR POPULATION (C18130)'!$A$1:$CG$1)*($K$5='ACS 5-YEAR POPULATION (C18130)'!$A$2:$CG$2)*($K$6='ACS 5-YEAR POPULATION (C18130)'!$A$3:$CG$3)*(L$7='ACS 5-YEAR POPULATION (C18130)'!$A$4:$CG$4),0))</f>
        <v>1661</v>
      </c>
      <c r="M48" s="8" cm="1">
        <f t="array" ref="M48">INDEX('ACS 5-YEAR POPULATION (C18130)'!$A$1:$CG$71,MATCH($A48,'ACS 5-YEAR POPULATION (C18130)'!$A$1:$A$71,0),MATCH(1,($C$4='ACS 5-YEAR POPULATION (C18130)'!$A$1:$CG$1)*($K$5='ACS 5-YEAR POPULATION (C18130)'!$A$2:$CG$2)*($M$6='ACS 5-YEAR POPULATION (C18130)'!$A$3:$CG$3)*(M$7='ACS 5-YEAR POPULATION (C18130)'!$A$4:$CG$4),0))</f>
        <v>170</v>
      </c>
      <c r="N48" s="23" cm="1">
        <f t="array" ref="N48">INDEX('ACS 5-YEAR POPULATION (C18130)'!$A$1:$CG$71,MATCH($A48,'ACS 5-YEAR POPULATION (C18130)'!$A$1:$A$71,0),MATCH(1,($C$4='ACS 5-YEAR POPULATION (C18130)'!$A$1:$CG$1)*($K$5='ACS 5-YEAR POPULATION (C18130)'!$A$2:$CG$2)*($M$6='ACS 5-YEAR POPULATION (C18130)'!$A$3:$CG$3)*(N$7='ACS 5-YEAR POPULATION (C18130)'!$A$4:$CG$4),0))</f>
        <v>1215</v>
      </c>
      <c r="O48" s="8"/>
      <c r="P48" s="24">
        <f t="shared" si="0"/>
        <v>8568</v>
      </c>
    </row>
    <row r="49" spans="1:16" ht="16.8" thickTop="1" thickBot="1" x14ac:dyDescent="0.35">
      <c r="A49" s="31" t="s">
        <v>40</v>
      </c>
      <c r="C49" s="22" cm="1">
        <f t="array" ref="C49">INDEX('ACS 5-YEAR POPULATION (C18130)'!$A$1:$CG$71,MATCH($A49,'ACS 5-YEAR POPULATION (C18130)'!$A$1:$A$71,0),MATCH(1,($C$4='ACS 5-YEAR POPULATION (C18130)'!$A$1:$CG$1)*($C$5='ACS 5-YEAR POPULATION (C18130)'!$A$2:$CG$2)*($C$6='ACS 5-YEAR POPULATION (C18130)'!$A$3:$CG$3)*(C$7='ACS 5-YEAR POPULATION (C18130)'!$A$4:$CG$4),0))</f>
        <v>13255</v>
      </c>
      <c r="D49" s="8" cm="1">
        <f t="array" ref="D49">INDEX('ACS 5-YEAR POPULATION (C18130)'!$A$1:$CG$71,MATCH($A49,'ACS 5-YEAR POPULATION (C18130)'!$A$1:$A$71,0),MATCH(1,($C$4='ACS 5-YEAR POPULATION (C18130)'!$A$1:$CG$1)*($C$5='ACS 5-YEAR POPULATION (C18130)'!$A$2:$CG$2)*($C$6='ACS 5-YEAR POPULATION (C18130)'!$A$3:$CG$3)*(D$7='ACS 5-YEAR POPULATION (C18130)'!$A$4:$CG$4),0))</f>
        <v>52505</v>
      </c>
      <c r="E49" s="8" cm="1">
        <f t="array" ref="E49">INDEX('ACS 5-YEAR POPULATION (C18130)'!$A$1:$CG$71,MATCH($A49,'ACS 5-YEAR POPULATION (C18130)'!$A$1:$A$71,0),MATCH(1,($C$4='ACS 5-YEAR POPULATION (C18130)'!$A$1:$CG$1)*($C$5='ACS 5-YEAR POPULATION (C18130)'!$A$2:$CG$2)*($E$6='ACS 5-YEAR POPULATION (C18130)'!$A$3:$CG$3)*(E$7='ACS 5-YEAR POPULATION (C18130)'!$A$4:$CG$4),0))</f>
        <v>1000</v>
      </c>
      <c r="F49" s="8" cm="1">
        <f t="array" ref="F49">INDEX('ACS 5-YEAR POPULATION (C18130)'!$A$1:$CG$71,MATCH($A49,'ACS 5-YEAR POPULATION (C18130)'!$A$1:$A$71,0),MATCH(1,($C$4='ACS 5-YEAR POPULATION (C18130)'!$A$1:$CG$1)*($C$5='ACS 5-YEAR POPULATION (C18130)'!$A$2:$CG$2)*($E$6='ACS 5-YEAR POPULATION (C18130)'!$A$3:$CG$3)*(F$7='ACS 5-YEAR POPULATION (C18130)'!$A$4:$CG$4),0))</f>
        <v>2331</v>
      </c>
      <c r="G49" s="22" cm="1">
        <f t="array" ref="G49">INDEX('ACS 5-YEAR POPULATION (C18130)'!$A$1:$CG$71,MATCH($A49,'ACS 5-YEAR POPULATION (C18130)'!$A$1:$A$71,0),MATCH(1,($C$4='ACS 5-YEAR POPULATION (C18130)'!$A$1:$CG$1)*($G$5='ACS 5-YEAR POPULATION (C18130)'!$A$2:$CG$2)*($G$6='ACS 5-YEAR POPULATION (C18130)'!$A$3:$CG$3)*(G$7='ACS 5-YEAR POPULATION (C18130)'!$A$4:$CG$4),0))</f>
        <v>19636</v>
      </c>
      <c r="H49" s="8" cm="1">
        <f t="array" ref="H49">INDEX('ACS 5-YEAR POPULATION (C18130)'!$A$1:$CG$71,MATCH($A49,'ACS 5-YEAR POPULATION (C18130)'!$A$1:$A$71,0),MATCH(1,($C$4='ACS 5-YEAR POPULATION (C18130)'!$A$1:$CG$1)*($G$5='ACS 5-YEAR POPULATION (C18130)'!$A$2:$CG$2)*($G$6='ACS 5-YEAR POPULATION (C18130)'!$A$3:$CG$3)*(H$7='ACS 5-YEAR POPULATION (C18130)'!$A$4:$CG$4),0))</f>
        <v>162493</v>
      </c>
      <c r="I49" s="8" cm="1">
        <f t="array" ref="I49">INDEX('ACS 5-YEAR POPULATION (C18130)'!$A$1:$CG$71,MATCH($A49,'ACS 5-YEAR POPULATION (C18130)'!$A$1:$A$71,0),MATCH(1,($C$4='ACS 5-YEAR POPULATION (C18130)'!$A$1:$CG$1)*($G$5='ACS 5-YEAR POPULATION (C18130)'!$A$2:$CG$2)*($I$6='ACS 5-YEAR POPULATION (C18130)'!$A$3:$CG$3)*(I$7='ACS 5-YEAR POPULATION (C18130)'!$A$4:$CG$4),0))</f>
        <v>5201</v>
      </c>
      <c r="J49" s="8" cm="1">
        <f t="array" ref="J49">INDEX('ACS 5-YEAR POPULATION (C18130)'!$A$1:$CG$71,MATCH($A49,'ACS 5-YEAR POPULATION (C18130)'!$A$1:$A$71,0),MATCH(1,($C$4='ACS 5-YEAR POPULATION (C18130)'!$A$1:$CG$1)*($G$5='ACS 5-YEAR POPULATION (C18130)'!$A$2:$CG$2)*($I$6='ACS 5-YEAR POPULATION (C18130)'!$A$3:$CG$3)*(J$7='ACS 5-YEAR POPULATION (C18130)'!$A$4:$CG$4),0))</f>
        <v>15256</v>
      </c>
      <c r="K49" s="22" cm="1">
        <f t="array" ref="K49">INDEX('ACS 5-YEAR POPULATION (C18130)'!$A$1:$CG$71,MATCH($A49,'ACS 5-YEAR POPULATION (C18130)'!$A$1:$A$71,0),MATCH(1,($C$4='ACS 5-YEAR POPULATION (C18130)'!$A$1:$CG$1)*($K$5='ACS 5-YEAR POPULATION (C18130)'!$A$2:$CG$2)*($K$6='ACS 5-YEAR POPULATION (C18130)'!$A$3:$CG$3)*(K$7='ACS 5-YEAR POPULATION (C18130)'!$A$4:$CG$4),0))</f>
        <v>4694</v>
      </c>
      <c r="L49" s="8" cm="1">
        <f t="array" ref="L49">INDEX('ACS 5-YEAR POPULATION (C18130)'!$A$1:$CG$71,MATCH($A49,'ACS 5-YEAR POPULATION (C18130)'!$A$1:$A$71,0),MATCH(1,($C$4='ACS 5-YEAR POPULATION (C18130)'!$A$1:$CG$1)*($K$5='ACS 5-YEAR POPULATION (C18130)'!$A$2:$CG$2)*($K$6='ACS 5-YEAR POPULATION (C18130)'!$A$3:$CG$3)*(L$7='ACS 5-YEAR POPULATION (C18130)'!$A$4:$CG$4),0))</f>
        <v>64694</v>
      </c>
      <c r="M49" s="8" cm="1">
        <f t="array" ref="M49">INDEX('ACS 5-YEAR POPULATION (C18130)'!$A$1:$CG$71,MATCH($A49,'ACS 5-YEAR POPULATION (C18130)'!$A$1:$A$71,0),MATCH(1,($C$4='ACS 5-YEAR POPULATION (C18130)'!$A$1:$CG$1)*($K$5='ACS 5-YEAR POPULATION (C18130)'!$A$2:$CG$2)*($M$6='ACS 5-YEAR POPULATION (C18130)'!$A$3:$CG$3)*(M$7='ACS 5-YEAR POPULATION (C18130)'!$A$4:$CG$4),0))</f>
        <v>2243</v>
      </c>
      <c r="N49" s="23" cm="1">
        <f t="array" ref="N49">INDEX('ACS 5-YEAR POPULATION (C18130)'!$A$1:$CG$71,MATCH($A49,'ACS 5-YEAR POPULATION (C18130)'!$A$1:$A$71,0),MATCH(1,($C$4='ACS 5-YEAR POPULATION (C18130)'!$A$1:$CG$1)*($K$5='ACS 5-YEAR POPULATION (C18130)'!$A$2:$CG$2)*($M$6='ACS 5-YEAR POPULATION (C18130)'!$A$3:$CG$3)*(N$7='ACS 5-YEAR POPULATION (C18130)'!$A$4:$CG$4),0))</f>
        <v>26155</v>
      </c>
      <c r="O49" s="8"/>
      <c r="P49" s="24">
        <f t="shared" si="0"/>
        <v>154465</v>
      </c>
    </row>
    <row r="50" spans="1:16" ht="16.8" thickTop="1" thickBot="1" x14ac:dyDescent="0.35">
      <c r="A50" s="31" t="s">
        <v>41</v>
      </c>
      <c r="C50" s="22" cm="1">
        <f t="array" ref="C50">INDEX('ACS 5-YEAR POPULATION (C18130)'!$A$1:$CG$71,MATCH($A50,'ACS 5-YEAR POPULATION (C18130)'!$A$1:$A$71,0),MATCH(1,($C$4='ACS 5-YEAR POPULATION (C18130)'!$A$1:$CG$1)*($C$5='ACS 5-YEAR POPULATION (C18130)'!$A$2:$CG$2)*($C$6='ACS 5-YEAR POPULATION (C18130)'!$A$3:$CG$3)*(C$7='ACS 5-YEAR POPULATION (C18130)'!$A$4:$CG$4),0))</f>
        <v>16569</v>
      </c>
      <c r="D50" s="8" cm="1">
        <f t="array" ref="D50">INDEX('ACS 5-YEAR POPULATION (C18130)'!$A$1:$CG$71,MATCH($A50,'ACS 5-YEAR POPULATION (C18130)'!$A$1:$A$71,0),MATCH(1,($C$4='ACS 5-YEAR POPULATION (C18130)'!$A$1:$CG$1)*($C$5='ACS 5-YEAR POPULATION (C18130)'!$A$2:$CG$2)*($C$6='ACS 5-YEAR POPULATION (C18130)'!$A$3:$CG$3)*(D$7='ACS 5-YEAR POPULATION (C18130)'!$A$4:$CG$4),0))</f>
        <v>43221</v>
      </c>
      <c r="E50" s="8" cm="1">
        <f t="array" ref="E50">INDEX('ACS 5-YEAR POPULATION (C18130)'!$A$1:$CG$71,MATCH($A50,'ACS 5-YEAR POPULATION (C18130)'!$A$1:$A$71,0),MATCH(1,($C$4='ACS 5-YEAR POPULATION (C18130)'!$A$1:$CG$1)*($C$5='ACS 5-YEAR POPULATION (C18130)'!$A$2:$CG$2)*($E$6='ACS 5-YEAR POPULATION (C18130)'!$A$3:$CG$3)*(E$7='ACS 5-YEAR POPULATION (C18130)'!$A$4:$CG$4),0))</f>
        <v>1535</v>
      </c>
      <c r="F50" s="8" cm="1">
        <f t="array" ref="F50">INDEX('ACS 5-YEAR POPULATION (C18130)'!$A$1:$CG$71,MATCH($A50,'ACS 5-YEAR POPULATION (C18130)'!$A$1:$A$71,0),MATCH(1,($C$4='ACS 5-YEAR POPULATION (C18130)'!$A$1:$CG$1)*($C$5='ACS 5-YEAR POPULATION (C18130)'!$A$2:$CG$2)*($E$6='ACS 5-YEAR POPULATION (C18130)'!$A$3:$CG$3)*(F$7='ACS 5-YEAR POPULATION (C18130)'!$A$4:$CG$4),0))</f>
        <v>2319</v>
      </c>
      <c r="G50" s="22" cm="1">
        <f t="array" ref="G50">INDEX('ACS 5-YEAR POPULATION (C18130)'!$A$1:$CG$71,MATCH($A50,'ACS 5-YEAR POPULATION (C18130)'!$A$1:$A$71,0),MATCH(1,($C$4='ACS 5-YEAR POPULATION (C18130)'!$A$1:$CG$1)*($G$5='ACS 5-YEAR POPULATION (C18130)'!$A$2:$CG$2)*($G$6='ACS 5-YEAR POPULATION (C18130)'!$A$3:$CG$3)*(G$7='ACS 5-YEAR POPULATION (C18130)'!$A$4:$CG$4),0))</f>
        <v>22890</v>
      </c>
      <c r="H50" s="8" cm="1">
        <f t="array" ref="H50">INDEX('ACS 5-YEAR POPULATION (C18130)'!$A$1:$CG$71,MATCH($A50,'ACS 5-YEAR POPULATION (C18130)'!$A$1:$A$71,0),MATCH(1,($C$4='ACS 5-YEAR POPULATION (C18130)'!$A$1:$CG$1)*($G$5='ACS 5-YEAR POPULATION (C18130)'!$A$2:$CG$2)*($G$6='ACS 5-YEAR POPULATION (C18130)'!$A$3:$CG$3)*(H$7='ACS 5-YEAR POPULATION (C18130)'!$A$4:$CG$4),0))</f>
        <v>129117</v>
      </c>
      <c r="I50" s="8" cm="1">
        <f t="array" ref="I50">INDEX('ACS 5-YEAR POPULATION (C18130)'!$A$1:$CG$71,MATCH($A50,'ACS 5-YEAR POPULATION (C18130)'!$A$1:$A$71,0),MATCH(1,($C$4='ACS 5-YEAR POPULATION (C18130)'!$A$1:$CG$1)*($G$5='ACS 5-YEAR POPULATION (C18130)'!$A$2:$CG$2)*($I$6='ACS 5-YEAR POPULATION (C18130)'!$A$3:$CG$3)*(I$7='ACS 5-YEAR POPULATION (C18130)'!$A$4:$CG$4),0))</f>
        <v>7240</v>
      </c>
      <c r="J50" s="8" cm="1">
        <f t="array" ref="J50">INDEX('ACS 5-YEAR POPULATION (C18130)'!$A$1:$CG$71,MATCH($A50,'ACS 5-YEAR POPULATION (C18130)'!$A$1:$A$71,0),MATCH(1,($C$4='ACS 5-YEAR POPULATION (C18130)'!$A$1:$CG$1)*($G$5='ACS 5-YEAR POPULATION (C18130)'!$A$2:$CG$2)*($I$6='ACS 5-YEAR POPULATION (C18130)'!$A$3:$CG$3)*(J$7='ACS 5-YEAR POPULATION (C18130)'!$A$4:$CG$4),0))</f>
        <v>17278</v>
      </c>
      <c r="K50" s="22" cm="1">
        <f t="array" ref="K50">INDEX('ACS 5-YEAR POPULATION (C18130)'!$A$1:$CG$71,MATCH($A50,'ACS 5-YEAR POPULATION (C18130)'!$A$1:$A$71,0),MATCH(1,($C$4='ACS 5-YEAR POPULATION (C18130)'!$A$1:$CG$1)*($K$5='ACS 5-YEAR POPULATION (C18130)'!$A$2:$CG$2)*($K$6='ACS 5-YEAR POPULATION (C18130)'!$A$3:$CG$3)*(K$7='ACS 5-YEAR POPULATION (C18130)'!$A$4:$CG$4),0))</f>
        <v>4148</v>
      </c>
      <c r="L50" s="8" cm="1">
        <f t="array" ref="L50">INDEX('ACS 5-YEAR POPULATION (C18130)'!$A$1:$CG$71,MATCH($A50,'ACS 5-YEAR POPULATION (C18130)'!$A$1:$A$71,0),MATCH(1,($C$4='ACS 5-YEAR POPULATION (C18130)'!$A$1:$CG$1)*($K$5='ACS 5-YEAR POPULATION (C18130)'!$A$2:$CG$2)*($K$6='ACS 5-YEAR POPULATION (C18130)'!$A$3:$CG$3)*(L$7='ACS 5-YEAR POPULATION (C18130)'!$A$4:$CG$4),0))</f>
        <v>60443</v>
      </c>
      <c r="M50" s="8" cm="1">
        <f t="array" ref="M50">INDEX('ACS 5-YEAR POPULATION (C18130)'!$A$1:$CG$71,MATCH($A50,'ACS 5-YEAR POPULATION (C18130)'!$A$1:$A$71,0),MATCH(1,($C$4='ACS 5-YEAR POPULATION (C18130)'!$A$1:$CG$1)*($K$5='ACS 5-YEAR POPULATION (C18130)'!$A$2:$CG$2)*($M$6='ACS 5-YEAR POPULATION (C18130)'!$A$3:$CG$3)*(M$7='ACS 5-YEAR POPULATION (C18130)'!$A$4:$CG$4),0))</f>
        <v>3882</v>
      </c>
      <c r="N50" s="23" cm="1">
        <f t="array" ref="N50">INDEX('ACS 5-YEAR POPULATION (C18130)'!$A$1:$CG$71,MATCH($A50,'ACS 5-YEAR POPULATION (C18130)'!$A$1:$A$71,0),MATCH(1,($C$4='ACS 5-YEAR POPULATION (C18130)'!$A$1:$CG$1)*($K$5='ACS 5-YEAR POPULATION (C18130)'!$A$2:$CG$2)*($M$6='ACS 5-YEAR POPULATION (C18130)'!$A$3:$CG$3)*(N$7='ACS 5-YEAR POPULATION (C18130)'!$A$4:$CG$4),0))</f>
        <v>29196</v>
      </c>
      <c r="O50" s="8"/>
      <c r="P50" s="24">
        <f t="shared" si="0"/>
        <v>165500</v>
      </c>
    </row>
    <row r="51" spans="1:16" ht="16.8" thickTop="1" thickBot="1" x14ac:dyDescent="0.35">
      <c r="A51" s="31" t="s">
        <v>42</v>
      </c>
      <c r="C51" s="22" cm="1">
        <f t="array" ref="C51">INDEX('ACS 5-YEAR POPULATION (C18130)'!$A$1:$CG$71,MATCH($A51,'ACS 5-YEAR POPULATION (C18130)'!$A$1:$A$71,0),MATCH(1,($C$4='ACS 5-YEAR POPULATION (C18130)'!$A$1:$CG$1)*($C$5='ACS 5-YEAR POPULATION (C18130)'!$A$2:$CG$2)*($C$6='ACS 5-YEAR POPULATION (C18130)'!$A$3:$CG$3)*(C$7='ACS 5-YEAR POPULATION (C18130)'!$A$4:$CG$4),0))</f>
        <v>3868</v>
      </c>
      <c r="D51" s="8" cm="1">
        <f t="array" ref="D51">INDEX('ACS 5-YEAR POPULATION (C18130)'!$A$1:$CG$71,MATCH($A51,'ACS 5-YEAR POPULATION (C18130)'!$A$1:$A$71,0),MATCH(1,($C$4='ACS 5-YEAR POPULATION (C18130)'!$A$1:$CG$1)*($C$5='ACS 5-YEAR POPULATION (C18130)'!$A$2:$CG$2)*($C$6='ACS 5-YEAR POPULATION (C18130)'!$A$3:$CG$3)*(D$7='ACS 5-YEAR POPULATION (C18130)'!$A$4:$CG$4),0))</f>
        <v>21146</v>
      </c>
      <c r="E51" s="8" cm="1">
        <f t="array" ref="E51">INDEX('ACS 5-YEAR POPULATION (C18130)'!$A$1:$CG$71,MATCH($A51,'ACS 5-YEAR POPULATION (C18130)'!$A$1:$A$71,0),MATCH(1,($C$4='ACS 5-YEAR POPULATION (C18130)'!$A$1:$CG$1)*($C$5='ACS 5-YEAR POPULATION (C18130)'!$A$2:$CG$2)*($E$6='ACS 5-YEAR POPULATION (C18130)'!$A$3:$CG$3)*(E$7='ACS 5-YEAR POPULATION (C18130)'!$A$4:$CG$4),0))</f>
        <v>308</v>
      </c>
      <c r="F51" s="8" cm="1">
        <f t="array" ref="F51">INDEX('ACS 5-YEAR POPULATION (C18130)'!$A$1:$CG$71,MATCH($A51,'ACS 5-YEAR POPULATION (C18130)'!$A$1:$A$71,0),MATCH(1,($C$4='ACS 5-YEAR POPULATION (C18130)'!$A$1:$CG$1)*($C$5='ACS 5-YEAR POPULATION (C18130)'!$A$2:$CG$2)*($E$6='ACS 5-YEAR POPULATION (C18130)'!$A$3:$CG$3)*(F$7='ACS 5-YEAR POPULATION (C18130)'!$A$4:$CG$4),0))</f>
        <v>684</v>
      </c>
      <c r="G51" s="22" cm="1">
        <f t="array" ref="G51">INDEX('ACS 5-YEAR POPULATION (C18130)'!$A$1:$CG$71,MATCH($A51,'ACS 5-YEAR POPULATION (C18130)'!$A$1:$A$71,0),MATCH(1,($C$4='ACS 5-YEAR POPULATION (C18130)'!$A$1:$CG$1)*($G$5='ACS 5-YEAR POPULATION (C18130)'!$A$2:$CG$2)*($G$6='ACS 5-YEAR POPULATION (C18130)'!$A$3:$CG$3)*(G$7='ACS 5-YEAR POPULATION (C18130)'!$A$4:$CG$4),0))</f>
        <v>6763</v>
      </c>
      <c r="H51" s="8" cm="1">
        <f t="array" ref="H51">INDEX('ACS 5-YEAR POPULATION (C18130)'!$A$1:$CG$71,MATCH($A51,'ACS 5-YEAR POPULATION (C18130)'!$A$1:$A$71,0),MATCH(1,($C$4='ACS 5-YEAR POPULATION (C18130)'!$A$1:$CG$1)*($G$5='ACS 5-YEAR POPULATION (C18130)'!$A$2:$CG$2)*($G$6='ACS 5-YEAR POPULATION (C18130)'!$A$3:$CG$3)*(H$7='ACS 5-YEAR POPULATION (C18130)'!$A$4:$CG$4),0))</f>
        <v>66198</v>
      </c>
      <c r="I51" s="8" cm="1">
        <f t="array" ref="I51">INDEX('ACS 5-YEAR POPULATION (C18130)'!$A$1:$CG$71,MATCH($A51,'ACS 5-YEAR POPULATION (C18130)'!$A$1:$A$71,0),MATCH(1,($C$4='ACS 5-YEAR POPULATION (C18130)'!$A$1:$CG$1)*($G$5='ACS 5-YEAR POPULATION (C18130)'!$A$2:$CG$2)*($I$6='ACS 5-YEAR POPULATION (C18130)'!$A$3:$CG$3)*(I$7='ACS 5-YEAR POPULATION (C18130)'!$A$4:$CG$4),0))</f>
        <v>2252</v>
      </c>
      <c r="J51" s="8" cm="1">
        <f t="array" ref="J51">INDEX('ACS 5-YEAR POPULATION (C18130)'!$A$1:$CG$71,MATCH($A51,'ACS 5-YEAR POPULATION (C18130)'!$A$1:$A$71,0),MATCH(1,($C$4='ACS 5-YEAR POPULATION (C18130)'!$A$1:$CG$1)*($G$5='ACS 5-YEAR POPULATION (C18130)'!$A$2:$CG$2)*($I$6='ACS 5-YEAR POPULATION (C18130)'!$A$3:$CG$3)*(J$7='ACS 5-YEAR POPULATION (C18130)'!$A$4:$CG$4),0))</f>
        <v>6383</v>
      </c>
      <c r="K51" s="22" cm="1">
        <f t="array" ref="K51">INDEX('ACS 5-YEAR POPULATION (C18130)'!$A$1:$CG$71,MATCH($A51,'ACS 5-YEAR POPULATION (C18130)'!$A$1:$A$71,0),MATCH(1,($C$4='ACS 5-YEAR POPULATION (C18130)'!$A$1:$CG$1)*($K$5='ACS 5-YEAR POPULATION (C18130)'!$A$2:$CG$2)*($K$6='ACS 5-YEAR POPULATION (C18130)'!$A$3:$CG$3)*(K$7='ACS 5-YEAR POPULATION (C18130)'!$A$4:$CG$4),0))</f>
        <v>2126</v>
      </c>
      <c r="L51" s="8" cm="1">
        <f t="array" ref="L51">INDEX('ACS 5-YEAR POPULATION (C18130)'!$A$1:$CG$71,MATCH($A51,'ACS 5-YEAR POPULATION (C18130)'!$A$1:$A$71,0),MATCH(1,($C$4='ACS 5-YEAR POPULATION (C18130)'!$A$1:$CG$1)*($K$5='ACS 5-YEAR POPULATION (C18130)'!$A$2:$CG$2)*($K$6='ACS 5-YEAR POPULATION (C18130)'!$A$3:$CG$3)*(L$7='ACS 5-YEAR POPULATION (C18130)'!$A$4:$CG$4),0))</f>
        <v>30582</v>
      </c>
      <c r="M51" s="8" cm="1">
        <f t="array" ref="M51">INDEX('ACS 5-YEAR POPULATION (C18130)'!$A$1:$CG$71,MATCH($A51,'ACS 5-YEAR POPULATION (C18130)'!$A$1:$A$71,0),MATCH(1,($C$4='ACS 5-YEAR POPULATION (C18130)'!$A$1:$CG$1)*($K$5='ACS 5-YEAR POPULATION (C18130)'!$A$2:$CG$2)*($M$6='ACS 5-YEAR POPULATION (C18130)'!$A$3:$CG$3)*(M$7='ACS 5-YEAR POPULATION (C18130)'!$A$4:$CG$4),0))</f>
        <v>895</v>
      </c>
      <c r="N51" s="23" cm="1">
        <f t="array" ref="N51">INDEX('ACS 5-YEAR POPULATION (C18130)'!$A$1:$CG$71,MATCH($A51,'ACS 5-YEAR POPULATION (C18130)'!$A$1:$A$71,0),MATCH(1,($C$4='ACS 5-YEAR POPULATION (C18130)'!$A$1:$CG$1)*($K$5='ACS 5-YEAR POPULATION (C18130)'!$A$2:$CG$2)*($M$6='ACS 5-YEAR POPULATION (C18130)'!$A$3:$CG$3)*(N$7='ACS 5-YEAR POPULATION (C18130)'!$A$4:$CG$4),0))</f>
        <v>12972</v>
      </c>
      <c r="O51" s="8"/>
      <c r="P51" s="24">
        <f t="shared" si="0"/>
        <v>66833</v>
      </c>
    </row>
    <row r="52" spans="1:16" ht="16.8" thickTop="1" thickBot="1" x14ac:dyDescent="0.35">
      <c r="A52" s="31" t="s">
        <v>43</v>
      </c>
      <c r="C52" s="22" cm="1">
        <f t="array" ref="C52">INDEX('ACS 5-YEAR POPULATION (C18130)'!$A$1:$CG$71,MATCH($A52,'ACS 5-YEAR POPULATION (C18130)'!$A$1:$A$71,0),MATCH(1,($C$4='ACS 5-YEAR POPULATION (C18130)'!$A$1:$CG$1)*($C$5='ACS 5-YEAR POPULATION (C18130)'!$A$2:$CG$2)*($C$6='ACS 5-YEAR POPULATION (C18130)'!$A$3:$CG$3)*(C$7='ACS 5-YEAR POPULATION (C18130)'!$A$4:$CG$4),0))</f>
        <v>126790</v>
      </c>
      <c r="D52" s="8" cm="1">
        <f t="array" ref="D52">INDEX('ACS 5-YEAR POPULATION (C18130)'!$A$1:$CG$71,MATCH($A52,'ACS 5-YEAR POPULATION (C18130)'!$A$1:$A$71,0),MATCH(1,($C$4='ACS 5-YEAR POPULATION (C18130)'!$A$1:$CG$1)*($C$5='ACS 5-YEAR POPULATION (C18130)'!$A$2:$CG$2)*($C$6='ACS 5-YEAR POPULATION (C18130)'!$A$3:$CG$3)*(D$7='ACS 5-YEAR POPULATION (C18130)'!$A$4:$CG$4),0))</f>
        <v>404119</v>
      </c>
      <c r="E52" s="8" cm="1">
        <f t="array" ref="E52">INDEX('ACS 5-YEAR POPULATION (C18130)'!$A$1:$CG$71,MATCH($A52,'ACS 5-YEAR POPULATION (C18130)'!$A$1:$A$71,0),MATCH(1,($C$4='ACS 5-YEAR POPULATION (C18130)'!$A$1:$CG$1)*($C$5='ACS 5-YEAR POPULATION (C18130)'!$A$2:$CG$2)*($E$6='ACS 5-YEAR POPULATION (C18130)'!$A$3:$CG$3)*(E$7='ACS 5-YEAR POPULATION (C18130)'!$A$4:$CG$4),0))</f>
        <v>6232</v>
      </c>
      <c r="F52" s="8" cm="1">
        <f t="array" ref="F52">INDEX('ACS 5-YEAR POPULATION (C18130)'!$A$1:$CG$71,MATCH($A52,'ACS 5-YEAR POPULATION (C18130)'!$A$1:$A$71,0),MATCH(1,($C$4='ACS 5-YEAR POPULATION (C18130)'!$A$1:$CG$1)*($C$5='ACS 5-YEAR POPULATION (C18130)'!$A$2:$CG$2)*($E$6='ACS 5-YEAR POPULATION (C18130)'!$A$3:$CG$3)*(F$7='ACS 5-YEAR POPULATION (C18130)'!$A$4:$CG$4),0))</f>
        <v>11812</v>
      </c>
      <c r="G52" s="22" cm="1">
        <f t="array" ref="G52">INDEX('ACS 5-YEAR POPULATION (C18130)'!$A$1:$CG$71,MATCH($A52,'ACS 5-YEAR POPULATION (C18130)'!$A$1:$A$71,0),MATCH(1,($C$4='ACS 5-YEAR POPULATION (C18130)'!$A$1:$CG$1)*($G$5='ACS 5-YEAR POPULATION (C18130)'!$A$2:$CG$2)*($G$6='ACS 5-YEAR POPULATION (C18130)'!$A$3:$CG$3)*(G$7='ACS 5-YEAR POPULATION (C18130)'!$A$4:$CG$4),0))</f>
        <v>227431</v>
      </c>
      <c r="H52" s="8" cm="1">
        <f t="array" ref="H52">INDEX('ACS 5-YEAR POPULATION (C18130)'!$A$1:$CG$71,MATCH($A52,'ACS 5-YEAR POPULATION (C18130)'!$A$1:$A$71,0),MATCH(1,($C$4='ACS 5-YEAR POPULATION (C18130)'!$A$1:$CG$1)*($G$5='ACS 5-YEAR POPULATION (C18130)'!$A$2:$CG$2)*($G$6='ACS 5-YEAR POPULATION (C18130)'!$A$3:$CG$3)*(H$7='ACS 5-YEAR POPULATION (C18130)'!$A$4:$CG$4),0))</f>
        <v>1368132</v>
      </c>
      <c r="I52" s="8" cm="1">
        <f t="array" ref="I52">INDEX('ACS 5-YEAR POPULATION (C18130)'!$A$1:$CG$71,MATCH($A52,'ACS 5-YEAR POPULATION (C18130)'!$A$1:$A$71,0),MATCH(1,($C$4='ACS 5-YEAR POPULATION (C18130)'!$A$1:$CG$1)*($G$5='ACS 5-YEAR POPULATION (C18130)'!$A$2:$CG$2)*($I$6='ACS 5-YEAR POPULATION (C18130)'!$A$3:$CG$3)*(I$7='ACS 5-YEAR POPULATION (C18130)'!$A$4:$CG$4),0))</f>
        <v>34317</v>
      </c>
      <c r="J52" s="8" cm="1">
        <f t="array" ref="J52">INDEX('ACS 5-YEAR POPULATION (C18130)'!$A$1:$CG$71,MATCH($A52,'ACS 5-YEAR POPULATION (C18130)'!$A$1:$A$71,0),MATCH(1,($C$4='ACS 5-YEAR POPULATION (C18130)'!$A$1:$CG$1)*($G$5='ACS 5-YEAR POPULATION (C18130)'!$A$2:$CG$2)*($I$6='ACS 5-YEAR POPULATION (C18130)'!$A$3:$CG$3)*(J$7='ACS 5-YEAR POPULATION (C18130)'!$A$4:$CG$4),0))</f>
        <v>80345</v>
      </c>
      <c r="K52" s="22" cm="1">
        <f t="array" ref="K52">INDEX('ACS 5-YEAR POPULATION (C18130)'!$A$1:$CG$71,MATCH($A52,'ACS 5-YEAR POPULATION (C18130)'!$A$1:$A$71,0),MATCH(1,($C$4='ACS 5-YEAR POPULATION (C18130)'!$A$1:$CG$1)*($K$5='ACS 5-YEAR POPULATION (C18130)'!$A$2:$CG$2)*($K$6='ACS 5-YEAR POPULATION (C18130)'!$A$3:$CG$3)*(K$7='ACS 5-YEAR POPULATION (C18130)'!$A$4:$CG$4),0))</f>
        <v>52394</v>
      </c>
      <c r="L52" s="8" cm="1">
        <f t="array" ref="L52">INDEX('ACS 5-YEAR POPULATION (C18130)'!$A$1:$CG$71,MATCH($A52,'ACS 5-YEAR POPULATION (C18130)'!$A$1:$A$71,0),MATCH(1,($C$4='ACS 5-YEAR POPULATION (C18130)'!$A$1:$CG$1)*($K$5='ACS 5-YEAR POPULATION (C18130)'!$A$2:$CG$2)*($K$6='ACS 5-YEAR POPULATION (C18130)'!$A$3:$CG$3)*(L$7='ACS 5-YEAR POPULATION (C18130)'!$A$4:$CG$4),0))</f>
        <v>224292</v>
      </c>
      <c r="M52" s="8" cm="1">
        <f t="array" ref="M52">INDEX('ACS 5-YEAR POPULATION (C18130)'!$A$1:$CG$71,MATCH($A52,'ACS 5-YEAR POPULATION (C18130)'!$A$1:$A$71,0),MATCH(1,($C$4='ACS 5-YEAR POPULATION (C18130)'!$A$1:$CG$1)*($K$5='ACS 5-YEAR POPULATION (C18130)'!$A$2:$CG$2)*($M$6='ACS 5-YEAR POPULATION (C18130)'!$A$3:$CG$3)*(M$7='ACS 5-YEAR POPULATION (C18130)'!$A$4:$CG$4),0))</f>
        <v>35387</v>
      </c>
      <c r="N52" s="23" cm="1">
        <f t="array" ref="N52">INDEX('ACS 5-YEAR POPULATION (C18130)'!$A$1:$CG$71,MATCH($A52,'ACS 5-YEAR POPULATION (C18130)'!$A$1:$A$71,0),MATCH(1,($C$4='ACS 5-YEAR POPULATION (C18130)'!$A$1:$CG$1)*($K$5='ACS 5-YEAR POPULATION (C18130)'!$A$2:$CG$2)*($M$6='ACS 5-YEAR POPULATION (C18130)'!$A$3:$CG$3)*(N$7='ACS 5-YEAR POPULATION (C18130)'!$A$4:$CG$4),0))</f>
        <v>103678</v>
      </c>
      <c r="O52" s="8"/>
      <c r="P52" s="24">
        <f t="shared" si="0"/>
        <v>902678</v>
      </c>
    </row>
    <row r="53" spans="1:16" ht="16.8" thickTop="1" thickBot="1" x14ac:dyDescent="0.35">
      <c r="A53" s="31" t="s">
        <v>44</v>
      </c>
      <c r="C53" s="22" cm="1">
        <f t="array" ref="C53">INDEX('ACS 5-YEAR POPULATION (C18130)'!$A$1:$CG$71,MATCH($A53,'ACS 5-YEAR POPULATION (C18130)'!$A$1:$A$71,0),MATCH(1,($C$4='ACS 5-YEAR POPULATION (C18130)'!$A$1:$CG$1)*($C$5='ACS 5-YEAR POPULATION (C18130)'!$A$2:$CG$2)*($C$6='ACS 5-YEAR POPULATION (C18130)'!$A$3:$CG$3)*(C$7='ACS 5-YEAR POPULATION (C18130)'!$A$4:$CG$4),0))</f>
        <v>1925</v>
      </c>
      <c r="D53" s="8" cm="1">
        <f t="array" ref="D53">INDEX('ACS 5-YEAR POPULATION (C18130)'!$A$1:$CG$71,MATCH($A53,'ACS 5-YEAR POPULATION (C18130)'!$A$1:$A$71,0),MATCH(1,($C$4='ACS 5-YEAR POPULATION (C18130)'!$A$1:$CG$1)*($C$5='ACS 5-YEAR POPULATION (C18130)'!$A$2:$CG$2)*($C$6='ACS 5-YEAR POPULATION (C18130)'!$A$3:$CG$3)*(D$7='ACS 5-YEAR POPULATION (C18130)'!$A$4:$CG$4),0))</f>
        <v>9139</v>
      </c>
      <c r="E53" s="8" cm="1">
        <f t="array" ref="E53">INDEX('ACS 5-YEAR POPULATION (C18130)'!$A$1:$CG$71,MATCH($A53,'ACS 5-YEAR POPULATION (C18130)'!$A$1:$A$71,0),MATCH(1,($C$4='ACS 5-YEAR POPULATION (C18130)'!$A$1:$CG$1)*($C$5='ACS 5-YEAR POPULATION (C18130)'!$A$2:$CG$2)*($E$6='ACS 5-YEAR POPULATION (C18130)'!$A$3:$CG$3)*(E$7='ACS 5-YEAR POPULATION (C18130)'!$A$4:$CG$4),0))</f>
        <v>36</v>
      </c>
      <c r="F53" s="8" cm="1">
        <f t="array" ref="F53">INDEX('ACS 5-YEAR POPULATION (C18130)'!$A$1:$CG$71,MATCH($A53,'ACS 5-YEAR POPULATION (C18130)'!$A$1:$A$71,0),MATCH(1,($C$4='ACS 5-YEAR POPULATION (C18130)'!$A$1:$CG$1)*($C$5='ACS 5-YEAR POPULATION (C18130)'!$A$2:$CG$2)*($E$6='ACS 5-YEAR POPULATION (C18130)'!$A$3:$CG$3)*(F$7='ACS 5-YEAR POPULATION (C18130)'!$A$4:$CG$4),0))</f>
        <v>262</v>
      </c>
      <c r="G53" s="22" cm="1">
        <f t="array" ref="G53">INDEX('ACS 5-YEAR POPULATION (C18130)'!$A$1:$CG$71,MATCH($A53,'ACS 5-YEAR POPULATION (C18130)'!$A$1:$A$71,0),MATCH(1,($C$4='ACS 5-YEAR POPULATION (C18130)'!$A$1:$CG$1)*($G$5='ACS 5-YEAR POPULATION (C18130)'!$A$2:$CG$2)*($G$6='ACS 5-YEAR POPULATION (C18130)'!$A$3:$CG$3)*(G$7='ACS 5-YEAR POPULATION (C18130)'!$A$4:$CG$4),0))</f>
        <v>4093</v>
      </c>
      <c r="H53" s="8" cm="1">
        <f t="array" ref="H53">INDEX('ACS 5-YEAR POPULATION (C18130)'!$A$1:$CG$71,MATCH($A53,'ACS 5-YEAR POPULATION (C18130)'!$A$1:$A$71,0),MATCH(1,($C$4='ACS 5-YEAR POPULATION (C18130)'!$A$1:$CG$1)*($G$5='ACS 5-YEAR POPULATION (C18130)'!$A$2:$CG$2)*($G$6='ACS 5-YEAR POPULATION (C18130)'!$A$3:$CG$3)*(H$7='ACS 5-YEAR POPULATION (C18130)'!$A$4:$CG$4),0))</f>
        <v>38660</v>
      </c>
      <c r="I53" s="8" cm="1">
        <f t="array" ref="I53">INDEX('ACS 5-YEAR POPULATION (C18130)'!$A$1:$CG$71,MATCH($A53,'ACS 5-YEAR POPULATION (C18130)'!$A$1:$A$71,0),MATCH(1,($C$4='ACS 5-YEAR POPULATION (C18130)'!$A$1:$CG$1)*($G$5='ACS 5-YEAR POPULATION (C18130)'!$A$2:$CG$2)*($I$6='ACS 5-YEAR POPULATION (C18130)'!$A$3:$CG$3)*(I$7='ACS 5-YEAR POPULATION (C18130)'!$A$4:$CG$4),0))</f>
        <v>1085</v>
      </c>
      <c r="J53" s="8" cm="1">
        <f t="array" ref="J53">INDEX('ACS 5-YEAR POPULATION (C18130)'!$A$1:$CG$71,MATCH($A53,'ACS 5-YEAR POPULATION (C18130)'!$A$1:$A$71,0),MATCH(1,($C$4='ACS 5-YEAR POPULATION (C18130)'!$A$1:$CG$1)*($G$5='ACS 5-YEAR POPULATION (C18130)'!$A$2:$CG$2)*($I$6='ACS 5-YEAR POPULATION (C18130)'!$A$3:$CG$3)*(J$7='ACS 5-YEAR POPULATION (C18130)'!$A$4:$CG$4),0))</f>
        <v>2838</v>
      </c>
      <c r="K53" s="22" cm="1">
        <f t="array" ref="K53">INDEX('ACS 5-YEAR POPULATION (C18130)'!$A$1:$CG$71,MATCH($A53,'ACS 5-YEAR POPULATION (C18130)'!$A$1:$A$71,0),MATCH(1,($C$4='ACS 5-YEAR POPULATION (C18130)'!$A$1:$CG$1)*($K$5='ACS 5-YEAR POPULATION (C18130)'!$A$2:$CG$2)*($K$6='ACS 5-YEAR POPULATION (C18130)'!$A$3:$CG$3)*(K$7='ACS 5-YEAR POPULATION (C18130)'!$A$4:$CG$4),0))</f>
        <v>1267</v>
      </c>
      <c r="L53" s="8" cm="1">
        <f t="array" ref="L53">INDEX('ACS 5-YEAR POPULATION (C18130)'!$A$1:$CG$71,MATCH($A53,'ACS 5-YEAR POPULATION (C18130)'!$A$1:$A$71,0),MATCH(1,($C$4='ACS 5-YEAR POPULATION (C18130)'!$A$1:$CG$1)*($K$5='ACS 5-YEAR POPULATION (C18130)'!$A$2:$CG$2)*($K$6='ACS 5-YEAR POPULATION (C18130)'!$A$3:$CG$3)*(L$7='ACS 5-YEAR POPULATION (C18130)'!$A$4:$CG$4),0))</f>
        <v>10835</v>
      </c>
      <c r="M53" s="8" cm="1">
        <f t="array" ref="M53">INDEX('ACS 5-YEAR POPULATION (C18130)'!$A$1:$CG$71,MATCH($A53,'ACS 5-YEAR POPULATION (C18130)'!$A$1:$A$71,0),MATCH(1,($C$4='ACS 5-YEAR POPULATION (C18130)'!$A$1:$CG$1)*($K$5='ACS 5-YEAR POPULATION (C18130)'!$A$2:$CG$2)*($M$6='ACS 5-YEAR POPULATION (C18130)'!$A$3:$CG$3)*(M$7='ACS 5-YEAR POPULATION (C18130)'!$A$4:$CG$4),0))</f>
        <v>449</v>
      </c>
      <c r="N53" s="23" cm="1">
        <f t="array" ref="N53">INDEX('ACS 5-YEAR POPULATION (C18130)'!$A$1:$CG$71,MATCH($A53,'ACS 5-YEAR POPULATION (C18130)'!$A$1:$A$71,0),MATCH(1,($C$4='ACS 5-YEAR POPULATION (C18130)'!$A$1:$CG$1)*($K$5='ACS 5-YEAR POPULATION (C18130)'!$A$2:$CG$2)*($M$6='ACS 5-YEAR POPULATION (C18130)'!$A$3:$CG$3)*(N$7='ACS 5-YEAR POPULATION (C18130)'!$A$4:$CG$4),0))</f>
        <v>3567</v>
      </c>
      <c r="O53" s="8"/>
      <c r="P53" s="24">
        <f t="shared" si="0"/>
        <v>26357</v>
      </c>
    </row>
    <row r="54" spans="1:16" ht="16.8" thickTop="1" thickBot="1" x14ac:dyDescent="0.35">
      <c r="A54" s="31" t="s">
        <v>45</v>
      </c>
      <c r="C54" s="22" cm="1">
        <f t="array" ref="C54">INDEX('ACS 5-YEAR POPULATION (C18130)'!$A$1:$CG$71,MATCH($A54,'ACS 5-YEAR POPULATION (C18130)'!$A$1:$A$71,0),MATCH(1,($C$4='ACS 5-YEAR POPULATION (C18130)'!$A$1:$CG$1)*($C$5='ACS 5-YEAR POPULATION (C18130)'!$A$2:$CG$2)*($C$6='ACS 5-YEAR POPULATION (C18130)'!$A$3:$CG$3)*(C$7='ACS 5-YEAR POPULATION (C18130)'!$A$4:$CG$4),0))</f>
        <v>1911</v>
      </c>
      <c r="D54" s="8" cm="1">
        <f t="array" ref="D54">INDEX('ACS 5-YEAR POPULATION (C18130)'!$A$1:$CG$71,MATCH($A54,'ACS 5-YEAR POPULATION (C18130)'!$A$1:$A$71,0),MATCH(1,($C$4='ACS 5-YEAR POPULATION (C18130)'!$A$1:$CG$1)*($C$5='ACS 5-YEAR POPULATION (C18130)'!$A$2:$CG$2)*($C$6='ACS 5-YEAR POPULATION (C18130)'!$A$3:$CG$3)*(D$7='ACS 5-YEAR POPULATION (C18130)'!$A$4:$CG$4),0))</f>
        <v>13331</v>
      </c>
      <c r="E54" s="8" cm="1">
        <f t="array" ref="E54">INDEX('ACS 5-YEAR POPULATION (C18130)'!$A$1:$CG$71,MATCH($A54,'ACS 5-YEAR POPULATION (C18130)'!$A$1:$A$71,0),MATCH(1,($C$4='ACS 5-YEAR POPULATION (C18130)'!$A$1:$CG$1)*($C$5='ACS 5-YEAR POPULATION (C18130)'!$A$2:$CG$2)*($E$6='ACS 5-YEAR POPULATION (C18130)'!$A$3:$CG$3)*(E$7='ACS 5-YEAR POPULATION (C18130)'!$A$4:$CG$4),0))</f>
        <v>147</v>
      </c>
      <c r="F54" s="8" cm="1">
        <f t="array" ref="F54">INDEX('ACS 5-YEAR POPULATION (C18130)'!$A$1:$CG$71,MATCH($A54,'ACS 5-YEAR POPULATION (C18130)'!$A$1:$A$71,0),MATCH(1,($C$4='ACS 5-YEAR POPULATION (C18130)'!$A$1:$CG$1)*($C$5='ACS 5-YEAR POPULATION (C18130)'!$A$2:$CG$2)*($E$6='ACS 5-YEAR POPULATION (C18130)'!$A$3:$CG$3)*(F$7='ACS 5-YEAR POPULATION (C18130)'!$A$4:$CG$4),0))</f>
        <v>570</v>
      </c>
      <c r="G54" s="22" cm="1">
        <f t="array" ref="G54">INDEX('ACS 5-YEAR POPULATION (C18130)'!$A$1:$CG$71,MATCH($A54,'ACS 5-YEAR POPULATION (C18130)'!$A$1:$A$71,0),MATCH(1,($C$4='ACS 5-YEAR POPULATION (C18130)'!$A$1:$CG$1)*($G$5='ACS 5-YEAR POPULATION (C18130)'!$A$2:$CG$2)*($G$6='ACS 5-YEAR POPULATION (C18130)'!$A$3:$CG$3)*(G$7='ACS 5-YEAR POPULATION (C18130)'!$A$4:$CG$4),0))</f>
        <v>3521</v>
      </c>
      <c r="H54" s="8" cm="1">
        <f t="array" ref="H54">INDEX('ACS 5-YEAR POPULATION (C18130)'!$A$1:$CG$71,MATCH($A54,'ACS 5-YEAR POPULATION (C18130)'!$A$1:$A$71,0),MATCH(1,($C$4='ACS 5-YEAR POPULATION (C18130)'!$A$1:$CG$1)*($G$5='ACS 5-YEAR POPULATION (C18130)'!$A$2:$CG$2)*($G$6='ACS 5-YEAR POPULATION (C18130)'!$A$3:$CG$3)*(H$7='ACS 5-YEAR POPULATION (C18130)'!$A$4:$CG$4),0))</f>
        <v>36935</v>
      </c>
      <c r="I54" s="8" cm="1">
        <f t="array" ref="I54">INDEX('ACS 5-YEAR POPULATION (C18130)'!$A$1:$CG$71,MATCH($A54,'ACS 5-YEAR POPULATION (C18130)'!$A$1:$A$71,0),MATCH(1,($C$4='ACS 5-YEAR POPULATION (C18130)'!$A$1:$CG$1)*($G$5='ACS 5-YEAR POPULATION (C18130)'!$A$2:$CG$2)*($I$6='ACS 5-YEAR POPULATION (C18130)'!$A$3:$CG$3)*(I$7='ACS 5-YEAR POPULATION (C18130)'!$A$4:$CG$4),0))</f>
        <v>1297</v>
      </c>
      <c r="J54" s="8" cm="1">
        <f t="array" ref="J54">INDEX('ACS 5-YEAR POPULATION (C18130)'!$A$1:$CG$71,MATCH($A54,'ACS 5-YEAR POPULATION (C18130)'!$A$1:$A$71,0),MATCH(1,($C$4='ACS 5-YEAR POPULATION (C18130)'!$A$1:$CG$1)*($G$5='ACS 5-YEAR POPULATION (C18130)'!$A$2:$CG$2)*($I$6='ACS 5-YEAR POPULATION (C18130)'!$A$3:$CG$3)*(J$7='ACS 5-YEAR POPULATION (C18130)'!$A$4:$CG$4),0))</f>
        <v>5080</v>
      </c>
      <c r="K54" s="22" cm="1">
        <f t="array" ref="K54">INDEX('ACS 5-YEAR POPULATION (C18130)'!$A$1:$CG$71,MATCH($A54,'ACS 5-YEAR POPULATION (C18130)'!$A$1:$A$71,0),MATCH(1,($C$4='ACS 5-YEAR POPULATION (C18130)'!$A$1:$CG$1)*($K$5='ACS 5-YEAR POPULATION (C18130)'!$A$2:$CG$2)*($K$6='ACS 5-YEAR POPULATION (C18130)'!$A$3:$CG$3)*(K$7='ACS 5-YEAR POPULATION (C18130)'!$A$4:$CG$4),0))</f>
        <v>664</v>
      </c>
      <c r="L54" s="8" cm="1">
        <f t="array" ref="L54">INDEX('ACS 5-YEAR POPULATION (C18130)'!$A$1:$CG$71,MATCH($A54,'ACS 5-YEAR POPULATION (C18130)'!$A$1:$A$71,0),MATCH(1,($C$4='ACS 5-YEAR POPULATION (C18130)'!$A$1:$CG$1)*($K$5='ACS 5-YEAR POPULATION (C18130)'!$A$2:$CG$2)*($K$6='ACS 5-YEAR POPULATION (C18130)'!$A$3:$CG$3)*(L$7='ACS 5-YEAR POPULATION (C18130)'!$A$4:$CG$4),0))</f>
        <v>10283</v>
      </c>
      <c r="M54" s="8" cm="1">
        <f t="array" ref="M54">INDEX('ACS 5-YEAR POPULATION (C18130)'!$A$1:$CG$71,MATCH($A54,'ACS 5-YEAR POPULATION (C18130)'!$A$1:$A$71,0),MATCH(1,($C$4='ACS 5-YEAR POPULATION (C18130)'!$A$1:$CG$1)*($K$5='ACS 5-YEAR POPULATION (C18130)'!$A$2:$CG$2)*($M$6='ACS 5-YEAR POPULATION (C18130)'!$A$3:$CG$3)*(M$7='ACS 5-YEAR POPULATION (C18130)'!$A$4:$CG$4),0))</f>
        <v>627</v>
      </c>
      <c r="N54" s="23" cm="1">
        <f t="array" ref="N54">INDEX('ACS 5-YEAR POPULATION (C18130)'!$A$1:$CG$71,MATCH($A54,'ACS 5-YEAR POPULATION (C18130)'!$A$1:$A$71,0),MATCH(1,($C$4='ACS 5-YEAR POPULATION (C18130)'!$A$1:$CG$1)*($K$5='ACS 5-YEAR POPULATION (C18130)'!$A$2:$CG$2)*($M$6='ACS 5-YEAR POPULATION (C18130)'!$A$3:$CG$3)*(N$7='ACS 5-YEAR POPULATION (C18130)'!$A$4:$CG$4),0))</f>
        <v>5004</v>
      </c>
      <c r="O54" s="8"/>
      <c r="P54" s="24">
        <f t="shared" si="0"/>
        <v>29104</v>
      </c>
    </row>
    <row r="55" spans="1:16" ht="16.8" thickTop="1" thickBot="1" x14ac:dyDescent="0.35">
      <c r="A55" s="31" t="s">
        <v>46</v>
      </c>
      <c r="C55" s="22" cm="1">
        <f t="array" ref="C55">INDEX('ACS 5-YEAR POPULATION (C18130)'!$A$1:$CG$71,MATCH($A55,'ACS 5-YEAR POPULATION (C18130)'!$A$1:$A$71,0),MATCH(1,($C$4='ACS 5-YEAR POPULATION (C18130)'!$A$1:$CG$1)*($C$5='ACS 5-YEAR POPULATION (C18130)'!$A$2:$CG$2)*($C$6='ACS 5-YEAR POPULATION (C18130)'!$A$3:$CG$3)*(C$7='ACS 5-YEAR POPULATION (C18130)'!$A$4:$CG$4),0))</f>
        <v>6699</v>
      </c>
      <c r="D55" s="8" cm="1">
        <f t="array" ref="D55">INDEX('ACS 5-YEAR POPULATION (C18130)'!$A$1:$CG$71,MATCH($A55,'ACS 5-YEAR POPULATION (C18130)'!$A$1:$A$71,0),MATCH(1,($C$4='ACS 5-YEAR POPULATION (C18130)'!$A$1:$CG$1)*($C$5='ACS 5-YEAR POPULATION (C18130)'!$A$2:$CG$2)*($C$6='ACS 5-YEAR POPULATION (C18130)'!$A$3:$CG$3)*(D$7='ACS 5-YEAR POPULATION (C18130)'!$A$4:$CG$4),0))</f>
        <v>34985</v>
      </c>
      <c r="E55" s="8" cm="1">
        <f t="array" ref="E55">INDEX('ACS 5-YEAR POPULATION (C18130)'!$A$1:$CG$71,MATCH($A55,'ACS 5-YEAR POPULATION (C18130)'!$A$1:$A$71,0),MATCH(1,($C$4='ACS 5-YEAR POPULATION (C18130)'!$A$1:$CG$1)*($C$5='ACS 5-YEAR POPULATION (C18130)'!$A$2:$CG$2)*($E$6='ACS 5-YEAR POPULATION (C18130)'!$A$3:$CG$3)*(E$7='ACS 5-YEAR POPULATION (C18130)'!$A$4:$CG$4),0))</f>
        <v>541</v>
      </c>
      <c r="F55" s="8" cm="1">
        <f t="array" ref="F55">INDEX('ACS 5-YEAR POPULATION (C18130)'!$A$1:$CG$71,MATCH($A55,'ACS 5-YEAR POPULATION (C18130)'!$A$1:$A$71,0),MATCH(1,($C$4='ACS 5-YEAR POPULATION (C18130)'!$A$1:$CG$1)*($C$5='ACS 5-YEAR POPULATION (C18130)'!$A$2:$CG$2)*($E$6='ACS 5-YEAR POPULATION (C18130)'!$A$3:$CG$3)*(F$7='ACS 5-YEAR POPULATION (C18130)'!$A$4:$CG$4),0))</f>
        <v>1730</v>
      </c>
      <c r="G55" s="22" cm="1">
        <f t="array" ref="G55">INDEX('ACS 5-YEAR POPULATION (C18130)'!$A$1:$CG$71,MATCH($A55,'ACS 5-YEAR POPULATION (C18130)'!$A$1:$A$71,0),MATCH(1,($C$4='ACS 5-YEAR POPULATION (C18130)'!$A$1:$CG$1)*($G$5='ACS 5-YEAR POPULATION (C18130)'!$A$2:$CG$2)*($G$6='ACS 5-YEAR POPULATION (C18130)'!$A$3:$CG$3)*(G$7='ACS 5-YEAR POPULATION (C18130)'!$A$4:$CG$4),0))</f>
        <v>9817</v>
      </c>
      <c r="H55" s="8" cm="1">
        <f t="array" ref="H55">INDEX('ACS 5-YEAR POPULATION (C18130)'!$A$1:$CG$71,MATCH($A55,'ACS 5-YEAR POPULATION (C18130)'!$A$1:$A$71,0),MATCH(1,($C$4='ACS 5-YEAR POPULATION (C18130)'!$A$1:$CG$1)*($G$5='ACS 5-YEAR POPULATION (C18130)'!$A$2:$CG$2)*($G$6='ACS 5-YEAR POPULATION (C18130)'!$A$3:$CG$3)*(H$7='ACS 5-YEAR POPULATION (C18130)'!$A$4:$CG$4),0))</f>
        <v>88865</v>
      </c>
      <c r="I55" s="8" cm="1">
        <f t="array" ref="I55">INDEX('ACS 5-YEAR POPULATION (C18130)'!$A$1:$CG$71,MATCH($A55,'ACS 5-YEAR POPULATION (C18130)'!$A$1:$A$71,0),MATCH(1,($C$4='ACS 5-YEAR POPULATION (C18130)'!$A$1:$CG$1)*($G$5='ACS 5-YEAR POPULATION (C18130)'!$A$2:$CG$2)*($I$6='ACS 5-YEAR POPULATION (C18130)'!$A$3:$CG$3)*(I$7='ACS 5-YEAR POPULATION (C18130)'!$A$4:$CG$4),0))</f>
        <v>3178</v>
      </c>
      <c r="J55" s="8" cm="1">
        <f t="array" ref="J55">INDEX('ACS 5-YEAR POPULATION (C18130)'!$A$1:$CG$71,MATCH($A55,'ACS 5-YEAR POPULATION (C18130)'!$A$1:$A$71,0),MATCH(1,($C$4='ACS 5-YEAR POPULATION (C18130)'!$A$1:$CG$1)*($G$5='ACS 5-YEAR POPULATION (C18130)'!$A$2:$CG$2)*($I$6='ACS 5-YEAR POPULATION (C18130)'!$A$3:$CG$3)*(J$7='ACS 5-YEAR POPULATION (C18130)'!$A$4:$CG$4),0))</f>
        <v>11577</v>
      </c>
      <c r="K55" s="22" cm="1">
        <f t="array" ref="K55">INDEX('ACS 5-YEAR POPULATION (C18130)'!$A$1:$CG$71,MATCH($A55,'ACS 5-YEAR POPULATION (C18130)'!$A$1:$A$71,0),MATCH(1,($C$4='ACS 5-YEAR POPULATION (C18130)'!$A$1:$CG$1)*($K$5='ACS 5-YEAR POPULATION (C18130)'!$A$2:$CG$2)*($K$6='ACS 5-YEAR POPULATION (C18130)'!$A$3:$CG$3)*(K$7='ACS 5-YEAR POPULATION (C18130)'!$A$4:$CG$4),0))</f>
        <v>930</v>
      </c>
      <c r="L55" s="8" cm="1">
        <f t="array" ref="L55">INDEX('ACS 5-YEAR POPULATION (C18130)'!$A$1:$CG$71,MATCH($A55,'ACS 5-YEAR POPULATION (C18130)'!$A$1:$A$71,0),MATCH(1,($C$4='ACS 5-YEAR POPULATION (C18130)'!$A$1:$CG$1)*($K$5='ACS 5-YEAR POPULATION (C18130)'!$A$2:$CG$2)*($K$6='ACS 5-YEAR POPULATION (C18130)'!$A$3:$CG$3)*(L$7='ACS 5-YEAR POPULATION (C18130)'!$A$4:$CG$4),0))</f>
        <v>17957</v>
      </c>
      <c r="M55" s="8" cm="1">
        <f t="array" ref="M55">INDEX('ACS 5-YEAR POPULATION (C18130)'!$A$1:$CG$71,MATCH($A55,'ACS 5-YEAR POPULATION (C18130)'!$A$1:$A$71,0),MATCH(1,($C$4='ACS 5-YEAR POPULATION (C18130)'!$A$1:$CG$1)*($K$5='ACS 5-YEAR POPULATION (C18130)'!$A$2:$CG$2)*($M$6='ACS 5-YEAR POPULATION (C18130)'!$A$3:$CG$3)*(M$7='ACS 5-YEAR POPULATION (C18130)'!$A$4:$CG$4),0))</f>
        <v>1179</v>
      </c>
      <c r="N55" s="23" cm="1">
        <f t="array" ref="N55">INDEX('ACS 5-YEAR POPULATION (C18130)'!$A$1:$CG$71,MATCH($A55,'ACS 5-YEAR POPULATION (C18130)'!$A$1:$A$71,0),MATCH(1,($C$4='ACS 5-YEAR POPULATION (C18130)'!$A$1:$CG$1)*($K$5='ACS 5-YEAR POPULATION (C18130)'!$A$2:$CG$2)*($M$6='ACS 5-YEAR POPULATION (C18130)'!$A$3:$CG$3)*(N$7='ACS 5-YEAR POPULATION (C18130)'!$A$4:$CG$4),0))</f>
        <v>10397</v>
      </c>
      <c r="O55" s="8"/>
      <c r="P55" s="24">
        <f t="shared" si="0"/>
        <v>64005</v>
      </c>
    </row>
    <row r="56" spans="1:16" ht="16.8" thickTop="1" thickBot="1" x14ac:dyDescent="0.35">
      <c r="A56" s="31" t="s">
        <v>47</v>
      </c>
      <c r="C56" s="22" cm="1">
        <f t="array" ref="C56">INDEX('ACS 5-YEAR POPULATION (C18130)'!$A$1:$CG$71,MATCH($A56,'ACS 5-YEAR POPULATION (C18130)'!$A$1:$A$71,0),MATCH(1,($C$4='ACS 5-YEAR POPULATION (C18130)'!$A$1:$CG$1)*($C$5='ACS 5-YEAR POPULATION (C18130)'!$A$2:$CG$2)*($C$6='ACS 5-YEAR POPULATION (C18130)'!$A$3:$CG$3)*(C$7='ACS 5-YEAR POPULATION (C18130)'!$A$4:$CG$4),0))</f>
        <v>3008</v>
      </c>
      <c r="D56" s="8" cm="1">
        <f t="array" ref="D56">INDEX('ACS 5-YEAR POPULATION (C18130)'!$A$1:$CG$71,MATCH($A56,'ACS 5-YEAR POPULATION (C18130)'!$A$1:$A$71,0),MATCH(1,($C$4='ACS 5-YEAR POPULATION (C18130)'!$A$1:$CG$1)*($C$5='ACS 5-YEAR POPULATION (C18130)'!$A$2:$CG$2)*($C$6='ACS 5-YEAR POPULATION (C18130)'!$A$3:$CG$3)*(D$7='ACS 5-YEAR POPULATION (C18130)'!$A$4:$CG$4),0))</f>
        <v>4759</v>
      </c>
      <c r="E56" s="8" cm="1">
        <f t="array" ref="E56">INDEX('ACS 5-YEAR POPULATION (C18130)'!$A$1:$CG$71,MATCH($A56,'ACS 5-YEAR POPULATION (C18130)'!$A$1:$A$71,0),MATCH(1,($C$4='ACS 5-YEAR POPULATION (C18130)'!$A$1:$CG$1)*($C$5='ACS 5-YEAR POPULATION (C18130)'!$A$2:$CG$2)*($E$6='ACS 5-YEAR POPULATION (C18130)'!$A$3:$CG$3)*(E$7='ACS 5-YEAR POPULATION (C18130)'!$A$4:$CG$4),0))</f>
        <v>182</v>
      </c>
      <c r="F56" s="8" cm="1">
        <f t="array" ref="F56">INDEX('ACS 5-YEAR POPULATION (C18130)'!$A$1:$CG$71,MATCH($A56,'ACS 5-YEAR POPULATION (C18130)'!$A$1:$A$71,0),MATCH(1,($C$4='ACS 5-YEAR POPULATION (C18130)'!$A$1:$CG$1)*($C$5='ACS 5-YEAR POPULATION (C18130)'!$A$2:$CG$2)*($E$6='ACS 5-YEAR POPULATION (C18130)'!$A$3:$CG$3)*(F$7='ACS 5-YEAR POPULATION (C18130)'!$A$4:$CG$4),0))</f>
        <v>227</v>
      </c>
      <c r="G56" s="22" cm="1">
        <f t="array" ref="G56">INDEX('ACS 5-YEAR POPULATION (C18130)'!$A$1:$CG$71,MATCH($A56,'ACS 5-YEAR POPULATION (C18130)'!$A$1:$A$71,0),MATCH(1,($C$4='ACS 5-YEAR POPULATION (C18130)'!$A$1:$CG$1)*($G$5='ACS 5-YEAR POPULATION (C18130)'!$A$2:$CG$2)*($G$6='ACS 5-YEAR POPULATION (C18130)'!$A$3:$CG$3)*(G$7='ACS 5-YEAR POPULATION (C18130)'!$A$4:$CG$4),0))</f>
        <v>3648</v>
      </c>
      <c r="H56" s="8" cm="1">
        <f t="array" ref="H56">INDEX('ACS 5-YEAR POPULATION (C18130)'!$A$1:$CG$71,MATCH($A56,'ACS 5-YEAR POPULATION (C18130)'!$A$1:$A$71,0),MATCH(1,($C$4='ACS 5-YEAR POPULATION (C18130)'!$A$1:$CG$1)*($G$5='ACS 5-YEAR POPULATION (C18130)'!$A$2:$CG$2)*($G$6='ACS 5-YEAR POPULATION (C18130)'!$A$3:$CG$3)*(H$7='ACS 5-YEAR POPULATION (C18130)'!$A$4:$CG$4),0))</f>
        <v>15035</v>
      </c>
      <c r="I56" s="8" cm="1">
        <f t="array" ref="I56">INDEX('ACS 5-YEAR POPULATION (C18130)'!$A$1:$CG$71,MATCH($A56,'ACS 5-YEAR POPULATION (C18130)'!$A$1:$A$71,0),MATCH(1,($C$4='ACS 5-YEAR POPULATION (C18130)'!$A$1:$CG$1)*($G$5='ACS 5-YEAR POPULATION (C18130)'!$A$2:$CG$2)*($I$6='ACS 5-YEAR POPULATION (C18130)'!$A$3:$CG$3)*(I$7='ACS 5-YEAR POPULATION (C18130)'!$A$4:$CG$4),0))</f>
        <v>829</v>
      </c>
      <c r="J56" s="8" cm="1">
        <f t="array" ref="J56">INDEX('ACS 5-YEAR POPULATION (C18130)'!$A$1:$CG$71,MATCH($A56,'ACS 5-YEAR POPULATION (C18130)'!$A$1:$A$71,0),MATCH(1,($C$4='ACS 5-YEAR POPULATION (C18130)'!$A$1:$CG$1)*($G$5='ACS 5-YEAR POPULATION (C18130)'!$A$2:$CG$2)*($I$6='ACS 5-YEAR POPULATION (C18130)'!$A$3:$CG$3)*(J$7='ACS 5-YEAR POPULATION (C18130)'!$A$4:$CG$4),0))</f>
        <v>2171</v>
      </c>
      <c r="K56" s="22" cm="1">
        <f t="array" ref="K56">INDEX('ACS 5-YEAR POPULATION (C18130)'!$A$1:$CG$71,MATCH($A56,'ACS 5-YEAR POPULATION (C18130)'!$A$1:$A$71,0),MATCH(1,($C$4='ACS 5-YEAR POPULATION (C18130)'!$A$1:$CG$1)*($K$5='ACS 5-YEAR POPULATION (C18130)'!$A$2:$CG$2)*($K$6='ACS 5-YEAR POPULATION (C18130)'!$A$3:$CG$3)*(K$7='ACS 5-YEAR POPULATION (C18130)'!$A$4:$CG$4),0))</f>
        <v>590</v>
      </c>
      <c r="L56" s="8" cm="1">
        <f t="array" ref="L56">INDEX('ACS 5-YEAR POPULATION (C18130)'!$A$1:$CG$71,MATCH($A56,'ACS 5-YEAR POPULATION (C18130)'!$A$1:$A$71,0),MATCH(1,($C$4='ACS 5-YEAR POPULATION (C18130)'!$A$1:$CG$1)*($K$5='ACS 5-YEAR POPULATION (C18130)'!$A$2:$CG$2)*($K$6='ACS 5-YEAR POPULATION (C18130)'!$A$3:$CG$3)*(L$7='ACS 5-YEAR POPULATION (C18130)'!$A$4:$CG$4),0))</f>
        <v>4653</v>
      </c>
      <c r="M56" s="8" cm="1">
        <f t="array" ref="M56">INDEX('ACS 5-YEAR POPULATION (C18130)'!$A$1:$CG$71,MATCH($A56,'ACS 5-YEAR POPULATION (C18130)'!$A$1:$A$71,0),MATCH(1,($C$4='ACS 5-YEAR POPULATION (C18130)'!$A$1:$CG$1)*($K$5='ACS 5-YEAR POPULATION (C18130)'!$A$2:$CG$2)*($M$6='ACS 5-YEAR POPULATION (C18130)'!$A$3:$CG$3)*(M$7='ACS 5-YEAR POPULATION (C18130)'!$A$4:$CG$4),0))</f>
        <v>238</v>
      </c>
      <c r="N56" s="23" cm="1">
        <f t="array" ref="N56">INDEX('ACS 5-YEAR POPULATION (C18130)'!$A$1:$CG$71,MATCH($A56,'ACS 5-YEAR POPULATION (C18130)'!$A$1:$A$71,0),MATCH(1,($C$4='ACS 5-YEAR POPULATION (C18130)'!$A$1:$CG$1)*($K$5='ACS 5-YEAR POPULATION (C18130)'!$A$2:$CG$2)*($M$6='ACS 5-YEAR POPULATION (C18130)'!$A$3:$CG$3)*(N$7='ACS 5-YEAR POPULATION (C18130)'!$A$4:$CG$4),0))</f>
        <v>2057</v>
      </c>
      <c r="O56" s="8"/>
      <c r="P56" s="24">
        <f t="shared" si="0"/>
        <v>17603</v>
      </c>
    </row>
    <row r="57" spans="1:16" ht="16.8" thickTop="1" thickBot="1" x14ac:dyDescent="0.35">
      <c r="A57" s="31" t="s">
        <v>48</v>
      </c>
      <c r="C57" s="22" cm="1">
        <f t="array" ref="C57">INDEX('ACS 5-YEAR POPULATION (C18130)'!$A$1:$CG$71,MATCH($A57,'ACS 5-YEAR POPULATION (C18130)'!$A$1:$A$71,0),MATCH(1,($C$4='ACS 5-YEAR POPULATION (C18130)'!$A$1:$CG$1)*($C$5='ACS 5-YEAR POPULATION (C18130)'!$A$2:$CG$2)*($C$6='ACS 5-YEAR POPULATION (C18130)'!$A$3:$CG$3)*(C$7='ACS 5-YEAR POPULATION (C18130)'!$A$4:$CG$4),0))</f>
        <v>60758</v>
      </c>
      <c r="D57" s="8" cm="1">
        <f t="array" ref="D57">INDEX('ACS 5-YEAR POPULATION (C18130)'!$A$1:$CG$71,MATCH($A57,'ACS 5-YEAR POPULATION (C18130)'!$A$1:$A$71,0),MATCH(1,($C$4='ACS 5-YEAR POPULATION (C18130)'!$A$1:$CG$1)*($C$5='ACS 5-YEAR POPULATION (C18130)'!$A$2:$CG$2)*($C$6='ACS 5-YEAR POPULATION (C18130)'!$A$3:$CG$3)*(D$7='ACS 5-YEAR POPULATION (C18130)'!$A$4:$CG$4),0))</f>
        <v>218629</v>
      </c>
      <c r="E57" s="8" cm="1">
        <f t="array" ref="E57">INDEX('ACS 5-YEAR POPULATION (C18130)'!$A$1:$CG$71,MATCH($A57,'ACS 5-YEAR POPULATION (C18130)'!$A$1:$A$71,0),MATCH(1,($C$4='ACS 5-YEAR POPULATION (C18130)'!$A$1:$CG$1)*($C$5='ACS 5-YEAR POPULATION (C18130)'!$A$2:$CG$2)*($E$6='ACS 5-YEAR POPULATION (C18130)'!$A$3:$CG$3)*(E$7='ACS 5-YEAR POPULATION (C18130)'!$A$4:$CG$4),0))</f>
        <v>5079</v>
      </c>
      <c r="F57" s="8" cm="1">
        <f t="array" ref="F57">INDEX('ACS 5-YEAR POPULATION (C18130)'!$A$1:$CG$71,MATCH($A57,'ACS 5-YEAR POPULATION (C18130)'!$A$1:$A$71,0),MATCH(1,($C$4='ACS 5-YEAR POPULATION (C18130)'!$A$1:$CG$1)*($C$5='ACS 5-YEAR POPULATION (C18130)'!$A$2:$CG$2)*($E$6='ACS 5-YEAR POPULATION (C18130)'!$A$3:$CG$3)*(F$7='ACS 5-YEAR POPULATION (C18130)'!$A$4:$CG$4),0))</f>
        <v>8336</v>
      </c>
      <c r="G57" s="22" cm="1">
        <f t="array" ref="G57">INDEX('ACS 5-YEAR POPULATION (C18130)'!$A$1:$CG$71,MATCH($A57,'ACS 5-YEAR POPULATION (C18130)'!$A$1:$A$71,0),MATCH(1,($C$4='ACS 5-YEAR POPULATION (C18130)'!$A$1:$CG$1)*($G$5='ACS 5-YEAR POPULATION (C18130)'!$A$2:$CG$2)*($G$6='ACS 5-YEAR POPULATION (C18130)'!$A$3:$CG$3)*(G$7='ACS 5-YEAR POPULATION (C18130)'!$A$4:$CG$4),0))</f>
        <v>104811</v>
      </c>
      <c r="H57" s="8" cm="1">
        <f t="array" ref="H57">INDEX('ACS 5-YEAR POPULATION (C18130)'!$A$1:$CG$71,MATCH($A57,'ACS 5-YEAR POPULATION (C18130)'!$A$1:$A$71,0),MATCH(1,($C$4='ACS 5-YEAR POPULATION (C18130)'!$A$1:$CG$1)*($G$5='ACS 5-YEAR POPULATION (C18130)'!$A$2:$CG$2)*($G$6='ACS 5-YEAR POPULATION (C18130)'!$A$3:$CG$3)*(H$7='ACS 5-YEAR POPULATION (C18130)'!$A$4:$CG$4),0))</f>
        <v>666593</v>
      </c>
      <c r="I57" s="8" cm="1">
        <f t="array" ref="I57">INDEX('ACS 5-YEAR POPULATION (C18130)'!$A$1:$CG$71,MATCH($A57,'ACS 5-YEAR POPULATION (C18130)'!$A$1:$A$71,0),MATCH(1,($C$4='ACS 5-YEAR POPULATION (C18130)'!$A$1:$CG$1)*($G$5='ACS 5-YEAR POPULATION (C18130)'!$A$2:$CG$2)*($I$6='ACS 5-YEAR POPULATION (C18130)'!$A$3:$CG$3)*(I$7='ACS 5-YEAR POPULATION (C18130)'!$A$4:$CG$4),0))</f>
        <v>19596</v>
      </c>
      <c r="J57" s="8" cm="1">
        <f t="array" ref="J57">INDEX('ACS 5-YEAR POPULATION (C18130)'!$A$1:$CG$71,MATCH($A57,'ACS 5-YEAR POPULATION (C18130)'!$A$1:$A$71,0),MATCH(1,($C$4='ACS 5-YEAR POPULATION (C18130)'!$A$1:$CG$1)*($G$5='ACS 5-YEAR POPULATION (C18130)'!$A$2:$CG$2)*($I$6='ACS 5-YEAR POPULATION (C18130)'!$A$3:$CG$3)*(J$7='ACS 5-YEAR POPULATION (C18130)'!$A$4:$CG$4),0))</f>
        <v>56468</v>
      </c>
      <c r="K57" s="22" cm="1">
        <f t="array" ref="K57">INDEX('ACS 5-YEAR POPULATION (C18130)'!$A$1:$CG$71,MATCH($A57,'ACS 5-YEAR POPULATION (C18130)'!$A$1:$A$71,0),MATCH(1,($C$4='ACS 5-YEAR POPULATION (C18130)'!$A$1:$CG$1)*($K$5='ACS 5-YEAR POPULATION (C18130)'!$A$2:$CG$2)*($K$6='ACS 5-YEAR POPULATION (C18130)'!$A$3:$CG$3)*(K$7='ACS 5-YEAR POPULATION (C18130)'!$A$4:$CG$4),0))</f>
        <v>9731</v>
      </c>
      <c r="L57" s="8" cm="1">
        <f t="array" ref="L57">INDEX('ACS 5-YEAR POPULATION (C18130)'!$A$1:$CG$71,MATCH($A57,'ACS 5-YEAR POPULATION (C18130)'!$A$1:$A$71,0),MATCH(1,($C$4='ACS 5-YEAR POPULATION (C18130)'!$A$1:$CG$1)*($K$5='ACS 5-YEAR POPULATION (C18130)'!$A$2:$CG$2)*($K$6='ACS 5-YEAR POPULATION (C18130)'!$A$3:$CG$3)*(L$7='ACS 5-YEAR POPULATION (C18130)'!$A$4:$CG$4),0))</f>
        <v>84897</v>
      </c>
      <c r="M57" s="8" cm="1">
        <f t="array" ref="M57">INDEX('ACS 5-YEAR POPULATION (C18130)'!$A$1:$CG$71,MATCH($A57,'ACS 5-YEAR POPULATION (C18130)'!$A$1:$A$71,0),MATCH(1,($C$4='ACS 5-YEAR POPULATION (C18130)'!$A$1:$CG$1)*($K$5='ACS 5-YEAR POPULATION (C18130)'!$A$2:$CG$2)*($M$6='ACS 5-YEAR POPULATION (C18130)'!$A$3:$CG$3)*(M$7='ACS 5-YEAR POPULATION (C18130)'!$A$4:$CG$4),0))</f>
        <v>7099</v>
      </c>
      <c r="N57" s="23" cm="1">
        <f t="array" ref="N57">INDEX('ACS 5-YEAR POPULATION (C18130)'!$A$1:$CG$71,MATCH($A57,'ACS 5-YEAR POPULATION (C18130)'!$A$1:$A$71,0),MATCH(1,($C$4='ACS 5-YEAR POPULATION (C18130)'!$A$1:$CG$1)*($K$5='ACS 5-YEAR POPULATION (C18130)'!$A$2:$CG$2)*($M$6='ACS 5-YEAR POPULATION (C18130)'!$A$3:$CG$3)*(N$7='ACS 5-YEAR POPULATION (C18130)'!$A$4:$CG$4),0))</f>
        <v>45416</v>
      </c>
      <c r="O57" s="8"/>
      <c r="P57" s="24">
        <f t="shared" si="0"/>
        <v>402191</v>
      </c>
    </row>
    <row r="58" spans="1:16" ht="16.8" thickTop="1" thickBot="1" x14ac:dyDescent="0.35">
      <c r="A58" s="31" t="s">
        <v>49</v>
      </c>
      <c r="C58" s="22" cm="1">
        <f t="array" ref="C58">INDEX('ACS 5-YEAR POPULATION (C18130)'!$A$1:$CG$71,MATCH($A58,'ACS 5-YEAR POPULATION (C18130)'!$A$1:$A$71,0),MATCH(1,($C$4='ACS 5-YEAR POPULATION (C18130)'!$A$1:$CG$1)*($C$5='ACS 5-YEAR POPULATION (C18130)'!$A$2:$CG$2)*($C$6='ACS 5-YEAR POPULATION (C18130)'!$A$3:$CG$3)*(C$7='ACS 5-YEAR POPULATION (C18130)'!$A$4:$CG$4),0))</f>
        <v>17526</v>
      </c>
      <c r="D58" s="8" cm="1">
        <f t="array" ref="D58">INDEX('ACS 5-YEAR POPULATION (C18130)'!$A$1:$CG$71,MATCH($A58,'ACS 5-YEAR POPULATION (C18130)'!$A$1:$A$71,0),MATCH(1,($C$4='ACS 5-YEAR POPULATION (C18130)'!$A$1:$CG$1)*($C$5='ACS 5-YEAR POPULATION (C18130)'!$A$2:$CG$2)*($C$6='ACS 5-YEAR POPULATION (C18130)'!$A$3:$CG$3)*(D$7='ACS 5-YEAR POPULATION (C18130)'!$A$4:$CG$4),0))</f>
        <v>59874</v>
      </c>
      <c r="E58" s="8" cm="1">
        <f t="array" ref="E58">INDEX('ACS 5-YEAR POPULATION (C18130)'!$A$1:$CG$71,MATCH($A58,'ACS 5-YEAR POPULATION (C18130)'!$A$1:$A$71,0),MATCH(1,($C$4='ACS 5-YEAR POPULATION (C18130)'!$A$1:$CG$1)*($C$5='ACS 5-YEAR POPULATION (C18130)'!$A$2:$CG$2)*($E$6='ACS 5-YEAR POPULATION (C18130)'!$A$3:$CG$3)*(E$7='ACS 5-YEAR POPULATION (C18130)'!$A$4:$CG$4),0))</f>
        <v>2306</v>
      </c>
      <c r="F58" s="8" cm="1">
        <f t="array" ref="F58">INDEX('ACS 5-YEAR POPULATION (C18130)'!$A$1:$CG$71,MATCH($A58,'ACS 5-YEAR POPULATION (C18130)'!$A$1:$A$71,0),MATCH(1,($C$4='ACS 5-YEAR POPULATION (C18130)'!$A$1:$CG$1)*($C$5='ACS 5-YEAR POPULATION (C18130)'!$A$2:$CG$2)*($E$6='ACS 5-YEAR POPULATION (C18130)'!$A$3:$CG$3)*(F$7='ACS 5-YEAR POPULATION (C18130)'!$A$4:$CG$4),0))</f>
        <v>3445</v>
      </c>
      <c r="G58" s="22" cm="1">
        <f t="array" ref="G58">INDEX('ACS 5-YEAR POPULATION (C18130)'!$A$1:$CG$71,MATCH($A58,'ACS 5-YEAR POPULATION (C18130)'!$A$1:$A$71,0),MATCH(1,($C$4='ACS 5-YEAR POPULATION (C18130)'!$A$1:$CG$1)*($G$5='ACS 5-YEAR POPULATION (C18130)'!$A$2:$CG$2)*($G$6='ACS 5-YEAR POPULATION (C18130)'!$A$3:$CG$3)*(G$7='ACS 5-YEAR POPULATION (C18130)'!$A$4:$CG$4),0))</f>
        <v>24079</v>
      </c>
      <c r="H58" s="8" cm="1">
        <f t="array" ref="H58">INDEX('ACS 5-YEAR POPULATION (C18130)'!$A$1:$CG$71,MATCH($A58,'ACS 5-YEAR POPULATION (C18130)'!$A$1:$A$71,0),MATCH(1,($C$4='ACS 5-YEAR POPULATION (C18130)'!$A$1:$CG$1)*($G$5='ACS 5-YEAR POPULATION (C18130)'!$A$2:$CG$2)*($G$6='ACS 5-YEAR POPULATION (C18130)'!$A$3:$CG$3)*(H$7='ACS 5-YEAR POPULATION (C18130)'!$A$4:$CG$4),0))</f>
        <v>160556</v>
      </c>
      <c r="I58" s="8" cm="1">
        <f t="array" ref="I58">INDEX('ACS 5-YEAR POPULATION (C18130)'!$A$1:$CG$71,MATCH($A58,'ACS 5-YEAR POPULATION (C18130)'!$A$1:$A$71,0),MATCH(1,($C$4='ACS 5-YEAR POPULATION (C18130)'!$A$1:$CG$1)*($G$5='ACS 5-YEAR POPULATION (C18130)'!$A$2:$CG$2)*($I$6='ACS 5-YEAR POPULATION (C18130)'!$A$3:$CG$3)*(I$7='ACS 5-YEAR POPULATION (C18130)'!$A$4:$CG$4),0))</f>
        <v>5784</v>
      </c>
      <c r="J58" s="8" cm="1">
        <f t="array" ref="J58">INDEX('ACS 5-YEAR POPULATION (C18130)'!$A$1:$CG$71,MATCH($A58,'ACS 5-YEAR POPULATION (C18130)'!$A$1:$A$71,0),MATCH(1,($C$4='ACS 5-YEAR POPULATION (C18130)'!$A$1:$CG$1)*($G$5='ACS 5-YEAR POPULATION (C18130)'!$A$2:$CG$2)*($I$6='ACS 5-YEAR POPULATION (C18130)'!$A$3:$CG$3)*(J$7='ACS 5-YEAR POPULATION (C18130)'!$A$4:$CG$4),0))</f>
        <v>20204</v>
      </c>
      <c r="K58" s="22" cm="1">
        <f t="array" ref="K58">INDEX('ACS 5-YEAR POPULATION (C18130)'!$A$1:$CG$71,MATCH($A58,'ACS 5-YEAR POPULATION (C18130)'!$A$1:$A$71,0),MATCH(1,($C$4='ACS 5-YEAR POPULATION (C18130)'!$A$1:$CG$1)*($K$5='ACS 5-YEAR POPULATION (C18130)'!$A$2:$CG$2)*($K$6='ACS 5-YEAR POPULATION (C18130)'!$A$3:$CG$3)*(K$7='ACS 5-YEAR POPULATION (C18130)'!$A$4:$CG$4),0))</f>
        <v>2695</v>
      </c>
      <c r="L58" s="8" cm="1">
        <f t="array" ref="L58">INDEX('ACS 5-YEAR POPULATION (C18130)'!$A$1:$CG$71,MATCH($A58,'ACS 5-YEAR POPULATION (C18130)'!$A$1:$A$71,0),MATCH(1,($C$4='ACS 5-YEAR POPULATION (C18130)'!$A$1:$CG$1)*($K$5='ACS 5-YEAR POPULATION (C18130)'!$A$2:$CG$2)*($K$6='ACS 5-YEAR POPULATION (C18130)'!$A$3:$CG$3)*(L$7='ACS 5-YEAR POPULATION (C18130)'!$A$4:$CG$4),0))</f>
        <v>23159</v>
      </c>
      <c r="M58" s="8" cm="1">
        <f t="array" ref="M58">INDEX('ACS 5-YEAR POPULATION (C18130)'!$A$1:$CG$71,MATCH($A58,'ACS 5-YEAR POPULATION (C18130)'!$A$1:$A$71,0),MATCH(1,($C$4='ACS 5-YEAR POPULATION (C18130)'!$A$1:$CG$1)*($K$5='ACS 5-YEAR POPULATION (C18130)'!$A$2:$CG$2)*($M$6='ACS 5-YEAR POPULATION (C18130)'!$A$3:$CG$3)*(M$7='ACS 5-YEAR POPULATION (C18130)'!$A$4:$CG$4),0))</f>
        <v>2399</v>
      </c>
      <c r="N58" s="23" cm="1">
        <f t="array" ref="N58">INDEX('ACS 5-YEAR POPULATION (C18130)'!$A$1:$CG$71,MATCH($A58,'ACS 5-YEAR POPULATION (C18130)'!$A$1:$A$71,0),MATCH(1,($C$4='ACS 5-YEAR POPULATION (C18130)'!$A$1:$CG$1)*($K$5='ACS 5-YEAR POPULATION (C18130)'!$A$2:$CG$2)*($M$6='ACS 5-YEAR POPULATION (C18130)'!$A$3:$CG$3)*(N$7='ACS 5-YEAR POPULATION (C18130)'!$A$4:$CG$4),0))</f>
        <v>14148</v>
      </c>
      <c r="O58" s="8"/>
      <c r="P58" s="24">
        <f t="shared" si="0"/>
        <v>115745</v>
      </c>
    </row>
    <row r="59" spans="1:16" ht="16.8" thickTop="1" thickBot="1" x14ac:dyDescent="0.35">
      <c r="A59" s="31" t="s">
        <v>50</v>
      </c>
      <c r="C59" s="22" cm="1">
        <f t="array" ref="C59">INDEX('ACS 5-YEAR POPULATION (C18130)'!$A$1:$CG$71,MATCH($A59,'ACS 5-YEAR POPULATION (C18130)'!$A$1:$A$71,0),MATCH(1,($C$4='ACS 5-YEAR POPULATION (C18130)'!$A$1:$CG$1)*($C$5='ACS 5-YEAR POPULATION (C18130)'!$A$2:$CG$2)*($C$6='ACS 5-YEAR POPULATION (C18130)'!$A$3:$CG$3)*(C$7='ACS 5-YEAR POPULATION (C18130)'!$A$4:$CG$4),0))</f>
        <v>50751</v>
      </c>
      <c r="D59" s="8" cm="1">
        <f t="array" ref="D59">INDEX('ACS 5-YEAR POPULATION (C18130)'!$A$1:$CG$71,MATCH($A59,'ACS 5-YEAR POPULATION (C18130)'!$A$1:$A$71,0),MATCH(1,($C$4='ACS 5-YEAR POPULATION (C18130)'!$A$1:$CG$1)*($C$5='ACS 5-YEAR POPULATION (C18130)'!$A$2:$CG$2)*($C$6='ACS 5-YEAR POPULATION (C18130)'!$A$3:$CG$3)*(D$7='ACS 5-YEAR POPULATION (C18130)'!$A$4:$CG$4),0))</f>
        <v>216700</v>
      </c>
      <c r="E59" s="8" cm="1">
        <f t="array" ref="E59">INDEX('ACS 5-YEAR POPULATION (C18130)'!$A$1:$CG$71,MATCH($A59,'ACS 5-YEAR POPULATION (C18130)'!$A$1:$A$71,0),MATCH(1,($C$4='ACS 5-YEAR POPULATION (C18130)'!$A$1:$CG$1)*($C$5='ACS 5-YEAR POPULATION (C18130)'!$A$2:$CG$2)*($E$6='ACS 5-YEAR POPULATION (C18130)'!$A$3:$CG$3)*(E$7='ACS 5-YEAR POPULATION (C18130)'!$A$4:$CG$4),0))</f>
        <v>1923</v>
      </c>
      <c r="F59" s="8" cm="1">
        <f t="array" ref="F59">INDEX('ACS 5-YEAR POPULATION (C18130)'!$A$1:$CG$71,MATCH($A59,'ACS 5-YEAR POPULATION (C18130)'!$A$1:$A$71,0),MATCH(1,($C$4='ACS 5-YEAR POPULATION (C18130)'!$A$1:$CG$1)*($C$5='ACS 5-YEAR POPULATION (C18130)'!$A$2:$CG$2)*($E$6='ACS 5-YEAR POPULATION (C18130)'!$A$3:$CG$3)*(F$7='ACS 5-YEAR POPULATION (C18130)'!$A$4:$CG$4),0))</f>
        <v>6982</v>
      </c>
      <c r="G59" s="22" cm="1">
        <f t="array" ref="G59">INDEX('ACS 5-YEAR POPULATION (C18130)'!$A$1:$CG$71,MATCH($A59,'ACS 5-YEAR POPULATION (C18130)'!$A$1:$A$71,0),MATCH(1,($C$4='ACS 5-YEAR POPULATION (C18130)'!$A$1:$CG$1)*($G$5='ACS 5-YEAR POPULATION (C18130)'!$A$2:$CG$2)*($G$6='ACS 5-YEAR POPULATION (C18130)'!$A$3:$CG$3)*(G$7='ACS 5-YEAR POPULATION (C18130)'!$A$4:$CG$4),0))</f>
        <v>85143</v>
      </c>
      <c r="H59" s="8" cm="1">
        <f t="array" ref="H59">INDEX('ACS 5-YEAR POPULATION (C18130)'!$A$1:$CG$71,MATCH($A59,'ACS 5-YEAR POPULATION (C18130)'!$A$1:$A$71,0),MATCH(1,($C$4='ACS 5-YEAR POPULATION (C18130)'!$A$1:$CG$1)*($G$5='ACS 5-YEAR POPULATION (C18130)'!$A$2:$CG$2)*($G$6='ACS 5-YEAR POPULATION (C18130)'!$A$3:$CG$3)*(H$7='ACS 5-YEAR POPULATION (C18130)'!$A$4:$CG$4),0))</f>
        <v>667652</v>
      </c>
      <c r="I59" s="8" cm="1">
        <f t="array" ref="I59">INDEX('ACS 5-YEAR POPULATION (C18130)'!$A$1:$CG$71,MATCH($A59,'ACS 5-YEAR POPULATION (C18130)'!$A$1:$A$71,0),MATCH(1,($C$4='ACS 5-YEAR POPULATION (C18130)'!$A$1:$CG$1)*($G$5='ACS 5-YEAR POPULATION (C18130)'!$A$2:$CG$2)*($I$6='ACS 5-YEAR POPULATION (C18130)'!$A$3:$CG$3)*(I$7='ACS 5-YEAR POPULATION (C18130)'!$A$4:$CG$4),0))</f>
        <v>14680</v>
      </c>
      <c r="J59" s="8" cm="1">
        <f t="array" ref="J59">INDEX('ACS 5-YEAR POPULATION (C18130)'!$A$1:$CG$71,MATCH($A59,'ACS 5-YEAR POPULATION (C18130)'!$A$1:$A$71,0),MATCH(1,($C$4='ACS 5-YEAR POPULATION (C18130)'!$A$1:$CG$1)*($G$5='ACS 5-YEAR POPULATION (C18130)'!$A$2:$CG$2)*($I$6='ACS 5-YEAR POPULATION (C18130)'!$A$3:$CG$3)*(J$7='ACS 5-YEAR POPULATION (C18130)'!$A$4:$CG$4),0))</f>
        <v>50354</v>
      </c>
      <c r="K59" s="22" cm="1">
        <f t="array" ref="K59">INDEX('ACS 5-YEAR POPULATION (C18130)'!$A$1:$CG$71,MATCH($A59,'ACS 5-YEAR POPULATION (C18130)'!$A$1:$A$71,0),MATCH(1,($C$4='ACS 5-YEAR POPULATION (C18130)'!$A$1:$CG$1)*($K$5='ACS 5-YEAR POPULATION (C18130)'!$A$2:$CG$2)*($K$6='ACS 5-YEAR POPULATION (C18130)'!$A$3:$CG$3)*(K$7='ACS 5-YEAR POPULATION (C18130)'!$A$4:$CG$4),0))</f>
        <v>18857</v>
      </c>
      <c r="L59" s="8" cm="1">
        <f t="array" ref="L59">INDEX('ACS 5-YEAR POPULATION (C18130)'!$A$1:$CG$71,MATCH($A59,'ACS 5-YEAR POPULATION (C18130)'!$A$1:$A$71,0),MATCH(1,($C$4='ACS 5-YEAR POPULATION (C18130)'!$A$1:$CG$1)*($K$5='ACS 5-YEAR POPULATION (C18130)'!$A$2:$CG$2)*($K$6='ACS 5-YEAR POPULATION (C18130)'!$A$3:$CG$3)*(L$7='ACS 5-YEAR POPULATION (C18130)'!$A$4:$CG$4),0))</f>
        <v>211352</v>
      </c>
      <c r="M59" s="8" cm="1">
        <f t="array" ref="M59">INDEX('ACS 5-YEAR POPULATION (C18130)'!$A$1:$CG$71,MATCH($A59,'ACS 5-YEAR POPULATION (C18130)'!$A$1:$A$71,0),MATCH(1,($C$4='ACS 5-YEAR POPULATION (C18130)'!$A$1:$CG$1)*($K$5='ACS 5-YEAR POPULATION (C18130)'!$A$2:$CG$2)*($M$6='ACS 5-YEAR POPULATION (C18130)'!$A$3:$CG$3)*(M$7='ACS 5-YEAR POPULATION (C18130)'!$A$4:$CG$4),0))</f>
        <v>11501</v>
      </c>
      <c r="N59" s="23" cm="1">
        <f t="array" ref="N59">INDEX('ACS 5-YEAR POPULATION (C18130)'!$A$1:$CG$71,MATCH($A59,'ACS 5-YEAR POPULATION (C18130)'!$A$1:$A$71,0),MATCH(1,($C$4='ACS 5-YEAR POPULATION (C18130)'!$A$1:$CG$1)*($K$5='ACS 5-YEAR POPULATION (C18130)'!$A$2:$CG$2)*($M$6='ACS 5-YEAR POPULATION (C18130)'!$A$3:$CG$3)*(N$7='ACS 5-YEAR POPULATION (C18130)'!$A$4:$CG$4),0))</f>
        <v>90398</v>
      </c>
      <c r="O59" s="8"/>
      <c r="P59" s="24">
        <f t="shared" si="0"/>
        <v>541941</v>
      </c>
    </row>
    <row r="60" spans="1:16" ht="16.8" thickTop="1" thickBot="1" x14ac:dyDescent="0.35">
      <c r="A60" s="31" t="s">
        <v>51</v>
      </c>
      <c r="C60" s="22" cm="1">
        <f t="array" ref="C60">INDEX('ACS 5-YEAR POPULATION (C18130)'!$A$1:$CG$71,MATCH($A60,'ACS 5-YEAR POPULATION (C18130)'!$A$1:$A$71,0),MATCH(1,($C$4='ACS 5-YEAR POPULATION (C18130)'!$A$1:$CG$1)*($C$5='ACS 5-YEAR POPULATION (C18130)'!$A$2:$CG$2)*($C$6='ACS 5-YEAR POPULATION (C18130)'!$A$3:$CG$3)*(C$7='ACS 5-YEAR POPULATION (C18130)'!$A$4:$CG$4),0))</f>
        <v>17050</v>
      </c>
      <c r="D60" s="8" cm="1">
        <f t="array" ref="D60">INDEX('ACS 5-YEAR POPULATION (C18130)'!$A$1:$CG$71,MATCH($A60,'ACS 5-YEAR POPULATION (C18130)'!$A$1:$A$71,0),MATCH(1,($C$4='ACS 5-YEAR POPULATION (C18130)'!$A$1:$CG$1)*($C$5='ACS 5-YEAR POPULATION (C18130)'!$A$2:$CG$2)*($C$6='ACS 5-YEAR POPULATION (C18130)'!$A$3:$CG$3)*(D$7='ACS 5-YEAR POPULATION (C18130)'!$A$4:$CG$4),0))</f>
        <v>79625</v>
      </c>
      <c r="E60" s="8" cm="1">
        <f t="array" ref="E60">INDEX('ACS 5-YEAR POPULATION (C18130)'!$A$1:$CG$71,MATCH($A60,'ACS 5-YEAR POPULATION (C18130)'!$A$1:$A$71,0),MATCH(1,($C$4='ACS 5-YEAR POPULATION (C18130)'!$A$1:$CG$1)*($C$5='ACS 5-YEAR POPULATION (C18130)'!$A$2:$CG$2)*($E$6='ACS 5-YEAR POPULATION (C18130)'!$A$3:$CG$3)*(E$7='ACS 5-YEAR POPULATION (C18130)'!$A$4:$CG$4),0))</f>
        <v>1445</v>
      </c>
      <c r="F60" s="8" cm="1">
        <f t="array" ref="F60">INDEX('ACS 5-YEAR POPULATION (C18130)'!$A$1:$CG$71,MATCH($A60,'ACS 5-YEAR POPULATION (C18130)'!$A$1:$A$71,0),MATCH(1,($C$4='ACS 5-YEAR POPULATION (C18130)'!$A$1:$CG$1)*($C$5='ACS 5-YEAR POPULATION (C18130)'!$A$2:$CG$2)*($E$6='ACS 5-YEAR POPULATION (C18130)'!$A$3:$CG$3)*(F$7='ACS 5-YEAR POPULATION (C18130)'!$A$4:$CG$4),0))</f>
        <v>4052</v>
      </c>
      <c r="G60" s="22" cm="1">
        <f t="array" ref="G60">INDEX('ACS 5-YEAR POPULATION (C18130)'!$A$1:$CG$71,MATCH($A60,'ACS 5-YEAR POPULATION (C18130)'!$A$1:$A$71,0),MATCH(1,($C$4='ACS 5-YEAR POPULATION (C18130)'!$A$1:$CG$1)*($G$5='ACS 5-YEAR POPULATION (C18130)'!$A$2:$CG$2)*($G$6='ACS 5-YEAR POPULATION (C18130)'!$A$3:$CG$3)*(G$7='ACS 5-YEAR POPULATION (C18130)'!$A$4:$CG$4),0))</f>
        <v>29289</v>
      </c>
      <c r="H60" s="8" cm="1">
        <f t="array" ref="H60">INDEX('ACS 5-YEAR POPULATION (C18130)'!$A$1:$CG$71,MATCH($A60,'ACS 5-YEAR POPULATION (C18130)'!$A$1:$A$71,0),MATCH(1,($C$4='ACS 5-YEAR POPULATION (C18130)'!$A$1:$CG$1)*($G$5='ACS 5-YEAR POPULATION (C18130)'!$A$2:$CG$2)*($G$6='ACS 5-YEAR POPULATION (C18130)'!$A$3:$CG$3)*(H$7='ACS 5-YEAR POPULATION (C18130)'!$A$4:$CG$4),0))</f>
        <v>220967</v>
      </c>
      <c r="I60" s="8" cm="1">
        <f t="array" ref="I60">INDEX('ACS 5-YEAR POPULATION (C18130)'!$A$1:$CG$71,MATCH($A60,'ACS 5-YEAR POPULATION (C18130)'!$A$1:$A$71,0),MATCH(1,($C$4='ACS 5-YEAR POPULATION (C18130)'!$A$1:$CG$1)*($G$5='ACS 5-YEAR POPULATION (C18130)'!$A$2:$CG$2)*($I$6='ACS 5-YEAR POPULATION (C18130)'!$A$3:$CG$3)*(I$7='ACS 5-YEAR POPULATION (C18130)'!$A$4:$CG$4),0))</f>
        <v>8940</v>
      </c>
      <c r="J60" s="8" cm="1">
        <f t="array" ref="J60">INDEX('ACS 5-YEAR POPULATION (C18130)'!$A$1:$CG$71,MATCH($A60,'ACS 5-YEAR POPULATION (C18130)'!$A$1:$A$71,0),MATCH(1,($C$4='ACS 5-YEAR POPULATION (C18130)'!$A$1:$CG$1)*($G$5='ACS 5-YEAR POPULATION (C18130)'!$A$2:$CG$2)*($I$6='ACS 5-YEAR POPULATION (C18130)'!$A$3:$CG$3)*(J$7='ACS 5-YEAR POPULATION (C18130)'!$A$4:$CG$4),0))</f>
        <v>27520</v>
      </c>
      <c r="K60" s="22" cm="1">
        <f t="array" ref="K60">INDEX('ACS 5-YEAR POPULATION (C18130)'!$A$1:$CG$71,MATCH($A60,'ACS 5-YEAR POPULATION (C18130)'!$A$1:$A$71,0),MATCH(1,($C$4='ACS 5-YEAR POPULATION (C18130)'!$A$1:$CG$1)*($K$5='ACS 5-YEAR POPULATION (C18130)'!$A$2:$CG$2)*($K$6='ACS 5-YEAR POPULATION (C18130)'!$A$3:$CG$3)*(K$7='ACS 5-YEAR POPULATION (C18130)'!$A$4:$CG$4),0))</f>
        <v>6588</v>
      </c>
      <c r="L60" s="8" cm="1">
        <f t="array" ref="L60">INDEX('ACS 5-YEAR POPULATION (C18130)'!$A$1:$CG$71,MATCH($A60,'ACS 5-YEAR POPULATION (C18130)'!$A$1:$A$71,0),MATCH(1,($C$4='ACS 5-YEAR POPULATION (C18130)'!$A$1:$CG$1)*($K$5='ACS 5-YEAR POPULATION (C18130)'!$A$2:$CG$2)*($K$6='ACS 5-YEAR POPULATION (C18130)'!$A$3:$CG$3)*(L$7='ACS 5-YEAR POPULATION (C18130)'!$A$4:$CG$4),0))</f>
        <v>66564</v>
      </c>
      <c r="M60" s="8" cm="1">
        <f t="array" ref="M60">INDEX('ACS 5-YEAR POPULATION (C18130)'!$A$1:$CG$71,MATCH($A60,'ACS 5-YEAR POPULATION (C18130)'!$A$1:$A$71,0),MATCH(1,($C$4='ACS 5-YEAR POPULATION (C18130)'!$A$1:$CG$1)*($K$5='ACS 5-YEAR POPULATION (C18130)'!$A$2:$CG$2)*($M$6='ACS 5-YEAR POPULATION (C18130)'!$A$3:$CG$3)*(M$7='ACS 5-YEAR POPULATION (C18130)'!$A$4:$CG$4),0))</f>
        <v>4233</v>
      </c>
      <c r="N60" s="23" cm="1">
        <f t="array" ref="N60">INDEX('ACS 5-YEAR POPULATION (C18130)'!$A$1:$CG$71,MATCH($A60,'ACS 5-YEAR POPULATION (C18130)'!$A$1:$A$71,0),MATCH(1,($C$4='ACS 5-YEAR POPULATION (C18130)'!$A$1:$CG$1)*($K$5='ACS 5-YEAR POPULATION (C18130)'!$A$2:$CG$2)*($M$6='ACS 5-YEAR POPULATION (C18130)'!$A$3:$CG$3)*(N$7='ACS 5-YEAR POPULATION (C18130)'!$A$4:$CG$4),0))</f>
        <v>35460</v>
      </c>
      <c r="O60" s="8"/>
      <c r="P60" s="24">
        <f t="shared" si="0"/>
        <v>201141</v>
      </c>
    </row>
    <row r="61" spans="1:16" ht="16.8" thickTop="1" thickBot="1" x14ac:dyDescent="0.35">
      <c r="A61" s="31" t="s">
        <v>52</v>
      </c>
      <c r="C61" s="22" cm="1">
        <f t="array" ref="C61">INDEX('ACS 5-YEAR POPULATION (C18130)'!$A$1:$CG$71,MATCH($A61,'ACS 5-YEAR POPULATION (C18130)'!$A$1:$A$71,0),MATCH(1,($C$4='ACS 5-YEAR POPULATION (C18130)'!$A$1:$CG$1)*($C$5='ACS 5-YEAR POPULATION (C18130)'!$A$2:$CG$2)*($C$6='ACS 5-YEAR POPULATION (C18130)'!$A$3:$CG$3)*(C$7='ACS 5-YEAR POPULATION (C18130)'!$A$4:$CG$4),0))</f>
        <v>27764</v>
      </c>
      <c r="D61" s="8" cm="1">
        <f t="array" ref="D61">INDEX('ACS 5-YEAR POPULATION (C18130)'!$A$1:$CG$71,MATCH($A61,'ACS 5-YEAR POPULATION (C18130)'!$A$1:$A$71,0),MATCH(1,($C$4='ACS 5-YEAR POPULATION (C18130)'!$A$1:$CG$1)*($C$5='ACS 5-YEAR POPULATION (C18130)'!$A$2:$CG$2)*($C$6='ACS 5-YEAR POPULATION (C18130)'!$A$3:$CG$3)*(D$7='ACS 5-YEAR POPULATION (C18130)'!$A$4:$CG$4),0))</f>
        <v>122518</v>
      </c>
      <c r="E61" s="8" cm="1">
        <f t="array" ref="E61">INDEX('ACS 5-YEAR POPULATION (C18130)'!$A$1:$CG$71,MATCH($A61,'ACS 5-YEAR POPULATION (C18130)'!$A$1:$A$71,0),MATCH(1,($C$4='ACS 5-YEAR POPULATION (C18130)'!$A$1:$CG$1)*($C$5='ACS 5-YEAR POPULATION (C18130)'!$A$2:$CG$2)*($E$6='ACS 5-YEAR POPULATION (C18130)'!$A$3:$CG$3)*(E$7='ACS 5-YEAR POPULATION (C18130)'!$A$4:$CG$4),0))</f>
        <v>1697</v>
      </c>
      <c r="F61" s="8" cm="1">
        <f t="array" ref="F61">INDEX('ACS 5-YEAR POPULATION (C18130)'!$A$1:$CG$71,MATCH($A61,'ACS 5-YEAR POPULATION (C18130)'!$A$1:$A$71,0),MATCH(1,($C$4='ACS 5-YEAR POPULATION (C18130)'!$A$1:$CG$1)*($C$5='ACS 5-YEAR POPULATION (C18130)'!$A$2:$CG$2)*($E$6='ACS 5-YEAR POPULATION (C18130)'!$A$3:$CG$3)*(F$7='ACS 5-YEAR POPULATION (C18130)'!$A$4:$CG$4),0))</f>
        <v>5112</v>
      </c>
      <c r="G61" s="22" cm="1">
        <f t="array" ref="G61">INDEX('ACS 5-YEAR POPULATION (C18130)'!$A$1:$CG$71,MATCH($A61,'ACS 5-YEAR POPULATION (C18130)'!$A$1:$A$71,0),MATCH(1,($C$4='ACS 5-YEAR POPULATION (C18130)'!$A$1:$CG$1)*($G$5='ACS 5-YEAR POPULATION (C18130)'!$A$2:$CG$2)*($G$6='ACS 5-YEAR POPULATION (C18130)'!$A$3:$CG$3)*(G$7='ACS 5-YEAR POPULATION (C18130)'!$A$4:$CG$4),0))</f>
        <v>55970</v>
      </c>
      <c r="H61" s="8" cm="1">
        <f t="array" ref="H61">INDEX('ACS 5-YEAR POPULATION (C18130)'!$A$1:$CG$71,MATCH($A61,'ACS 5-YEAR POPULATION (C18130)'!$A$1:$A$71,0),MATCH(1,($C$4='ACS 5-YEAR POPULATION (C18130)'!$A$1:$CG$1)*($G$5='ACS 5-YEAR POPULATION (C18130)'!$A$2:$CG$2)*($G$6='ACS 5-YEAR POPULATION (C18130)'!$A$3:$CG$3)*(H$7='ACS 5-YEAR POPULATION (C18130)'!$A$4:$CG$4),0))</f>
        <v>442578</v>
      </c>
      <c r="I61" s="8" cm="1">
        <f t="array" ref="I61">INDEX('ACS 5-YEAR POPULATION (C18130)'!$A$1:$CG$71,MATCH($A61,'ACS 5-YEAR POPULATION (C18130)'!$A$1:$A$71,0),MATCH(1,($C$4='ACS 5-YEAR POPULATION (C18130)'!$A$1:$CG$1)*($G$5='ACS 5-YEAR POPULATION (C18130)'!$A$2:$CG$2)*($I$6='ACS 5-YEAR POPULATION (C18130)'!$A$3:$CG$3)*(I$7='ACS 5-YEAR POPULATION (C18130)'!$A$4:$CG$4),0))</f>
        <v>16040</v>
      </c>
      <c r="J61" s="8" cm="1">
        <f t="array" ref="J61">INDEX('ACS 5-YEAR POPULATION (C18130)'!$A$1:$CG$71,MATCH($A61,'ACS 5-YEAR POPULATION (C18130)'!$A$1:$A$71,0),MATCH(1,($C$4='ACS 5-YEAR POPULATION (C18130)'!$A$1:$CG$1)*($G$5='ACS 5-YEAR POPULATION (C18130)'!$A$2:$CG$2)*($I$6='ACS 5-YEAR POPULATION (C18130)'!$A$3:$CG$3)*(J$7='ACS 5-YEAR POPULATION (C18130)'!$A$4:$CG$4),0))</f>
        <v>48281</v>
      </c>
      <c r="K61" s="22" cm="1">
        <f t="array" ref="K61">INDEX('ACS 5-YEAR POPULATION (C18130)'!$A$1:$CG$71,MATCH($A61,'ACS 5-YEAR POPULATION (C18130)'!$A$1:$A$71,0),MATCH(1,($C$4='ACS 5-YEAR POPULATION (C18130)'!$A$1:$CG$1)*($K$5='ACS 5-YEAR POPULATION (C18130)'!$A$2:$CG$2)*($K$6='ACS 5-YEAR POPULATION (C18130)'!$A$3:$CG$3)*(K$7='ACS 5-YEAR POPULATION (C18130)'!$A$4:$CG$4),0))</f>
        <v>13162</v>
      </c>
      <c r="L61" s="8" cm="1">
        <f t="array" ref="L61">INDEX('ACS 5-YEAR POPULATION (C18130)'!$A$1:$CG$71,MATCH($A61,'ACS 5-YEAR POPULATION (C18130)'!$A$1:$A$71,0),MATCH(1,($C$4='ACS 5-YEAR POPULATION (C18130)'!$A$1:$CG$1)*($K$5='ACS 5-YEAR POPULATION (C18130)'!$A$2:$CG$2)*($K$6='ACS 5-YEAR POPULATION (C18130)'!$A$3:$CG$3)*(L$7='ACS 5-YEAR POPULATION (C18130)'!$A$4:$CG$4),0))</f>
        <v>135834</v>
      </c>
      <c r="M61" s="8" cm="1">
        <f t="array" ref="M61">INDEX('ACS 5-YEAR POPULATION (C18130)'!$A$1:$CG$71,MATCH($A61,'ACS 5-YEAR POPULATION (C18130)'!$A$1:$A$71,0),MATCH(1,($C$4='ACS 5-YEAR POPULATION (C18130)'!$A$1:$CG$1)*($K$5='ACS 5-YEAR POPULATION (C18130)'!$A$2:$CG$2)*($M$6='ACS 5-YEAR POPULATION (C18130)'!$A$3:$CG$3)*(M$7='ACS 5-YEAR POPULATION (C18130)'!$A$4:$CG$4),0))</f>
        <v>8464</v>
      </c>
      <c r="N61" s="23" cm="1">
        <f t="array" ref="N61">INDEX('ACS 5-YEAR POPULATION (C18130)'!$A$1:$CG$71,MATCH($A61,'ACS 5-YEAR POPULATION (C18130)'!$A$1:$A$71,0),MATCH(1,($C$4='ACS 5-YEAR POPULATION (C18130)'!$A$1:$CG$1)*($K$5='ACS 5-YEAR POPULATION (C18130)'!$A$2:$CG$2)*($M$6='ACS 5-YEAR POPULATION (C18130)'!$A$3:$CG$3)*(N$7='ACS 5-YEAR POPULATION (C18130)'!$A$4:$CG$4),0))</f>
        <v>65170</v>
      </c>
      <c r="O61" s="8"/>
      <c r="P61" s="24">
        <f t="shared" si="0"/>
        <v>377494</v>
      </c>
    </row>
    <row r="62" spans="1:16" ht="16.8" thickTop="1" thickBot="1" x14ac:dyDescent="0.35">
      <c r="A62" s="31" t="s">
        <v>53</v>
      </c>
      <c r="C62" s="22" cm="1">
        <f t="array" ref="C62">INDEX('ACS 5-YEAR POPULATION (C18130)'!$A$1:$CG$71,MATCH($A62,'ACS 5-YEAR POPULATION (C18130)'!$A$1:$A$71,0),MATCH(1,($C$4='ACS 5-YEAR POPULATION (C18130)'!$A$1:$CG$1)*($C$5='ACS 5-YEAR POPULATION (C18130)'!$A$2:$CG$2)*($C$6='ACS 5-YEAR POPULATION (C18130)'!$A$3:$CG$3)*(C$7='ACS 5-YEAR POPULATION (C18130)'!$A$4:$CG$4),0))</f>
        <v>34735</v>
      </c>
      <c r="D62" s="8" cm="1">
        <f t="array" ref="D62">INDEX('ACS 5-YEAR POPULATION (C18130)'!$A$1:$CG$71,MATCH($A62,'ACS 5-YEAR POPULATION (C18130)'!$A$1:$A$71,0),MATCH(1,($C$4='ACS 5-YEAR POPULATION (C18130)'!$A$1:$CG$1)*($C$5='ACS 5-YEAR POPULATION (C18130)'!$A$2:$CG$2)*($C$6='ACS 5-YEAR POPULATION (C18130)'!$A$3:$CG$3)*(D$7='ACS 5-YEAR POPULATION (C18130)'!$A$4:$CG$4),0))</f>
        <v>104293</v>
      </c>
      <c r="E62" s="8" cm="1">
        <f t="array" ref="E62">INDEX('ACS 5-YEAR POPULATION (C18130)'!$A$1:$CG$71,MATCH($A62,'ACS 5-YEAR POPULATION (C18130)'!$A$1:$A$71,0),MATCH(1,($C$4='ACS 5-YEAR POPULATION (C18130)'!$A$1:$CG$1)*($C$5='ACS 5-YEAR POPULATION (C18130)'!$A$2:$CG$2)*($E$6='ACS 5-YEAR POPULATION (C18130)'!$A$3:$CG$3)*(E$7='ACS 5-YEAR POPULATION (C18130)'!$A$4:$CG$4),0))</f>
        <v>3646</v>
      </c>
      <c r="F62" s="8" cm="1">
        <f t="array" ref="F62">INDEX('ACS 5-YEAR POPULATION (C18130)'!$A$1:$CG$71,MATCH($A62,'ACS 5-YEAR POPULATION (C18130)'!$A$1:$A$71,0),MATCH(1,($C$4='ACS 5-YEAR POPULATION (C18130)'!$A$1:$CG$1)*($C$5='ACS 5-YEAR POPULATION (C18130)'!$A$2:$CG$2)*($E$6='ACS 5-YEAR POPULATION (C18130)'!$A$3:$CG$3)*(F$7='ACS 5-YEAR POPULATION (C18130)'!$A$4:$CG$4),0))</f>
        <v>4676</v>
      </c>
      <c r="G62" s="22" cm="1">
        <f t="array" ref="G62">INDEX('ACS 5-YEAR POPULATION (C18130)'!$A$1:$CG$71,MATCH($A62,'ACS 5-YEAR POPULATION (C18130)'!$A$1:$A$71,0),MATCH(1,($C$4='ACS 5-YEAR POPULATION (C18130)'!$A$1:$CG$1)*($G$5='ACS 5-YEAR POPULATION (C18130)'!$A$2:$CG$2)*($G$6='ACS 5-YEAR POPULATION (C18130)'!$A$3:$CG$3)*(G$7='ACS 5-YEAR POPULATION (C18130)'!$A$4:$CG$4),0))</f>
        <v>44333</v>
      </c>
      <c r="H62" s="8" cm="1">
        <f t="array" ref="H62">INDEX('ACS 5-YEAR POPULATION (C18130)'!$A$1:$CG$71,MATCH($A62,'ACS 5-YEAR POPULATION (C18130)'!$A$1:$A$71,0),MATCH(1,($C$4='ACS 5-YEAR POPULATION (C18130)'!$A$1:$CG$1)*($G$5='ACS 5-YEAR POPULATION (C18130)'!$A$2:$CG$2)*($G$6='ACS 5-YEAR POPULATION (C18130)'!$A$3:$CG$3)*(H$7='ACS 5-YEAR POPULATION (C18130)'!$A$4:$CG$4),0))</f>
        <v>284173</v>
      </c>
      <c r="I62" s="8" cm="1">
        <f t="array" ref="I62">INDEX('ACS 5-YEAR POPULATION (C18130)'!$A$1:$CG$71,MATCH($A62,'ACS 5-YEAR POPULATION (C18130)'!$A$1:$A$71,0),MATCH(1,($C$4='ACS 5-YEAR POPULATION (C18130)'!$A$1:$CG$1)*($G$5='ACS 5-YEAR POPULATION (C18130)'!$A$2:$CG$2)*($I$6='ACS 5-YEAR POPULATION (C18130)'!$A$3:$CG$3)*(I$7='ACS 5-YEAR POPULATION (C18130)'!$A$4:$CG$4),0))</f>
        <v>12817</v>
      </c>
      <c r="J62" s="8" cm="1">
        <f t="array" ref="J62">INDEX('ACS 5-YEAR POPULATION (C18130)'!$A$1:$CG$71,MATCH($A62,'ACS 5-YEAR POPULATION (C18130)'!$A$1:$A$71,0),MATCH(1,($C$4='ACS 5-YEAR POPULATION (C18130)'!$A$1:$CG$1)*($G$5='ACS 5-YEAR POPULATION (C18130)'!$A$2:$CG$2)*($I$6='ACS 5-YEAR POPULATION (C18130)'!$A$3:$CG$3)*(J$7='ACS 5-YEAR POPULATION (C18130)'!$A$4:$CG$4),0))</f>
        <v>34765</v>
      </c>
      <c r="K62" s="22" cm="1">
        <f t="array" ref="K62">INDEX('ACS 5-YEAR POPULATION (C18130)'!$A$1:$CG$71,MATCH($A62,'ACS 5-YEAR POPULATION (C18130)'!$A$1:$A$71,0),MATCH(1,($C$4='ACS 5-YEAR POPULATION (C18130)'!$A$1:$CG$1)*($K$5='ACS 5-YEAR POPULATION (C18130)'!$A$2:$CG$2)*($K$6='ACS 5-YEAR POPULATION (C18130)'!$A$3:$CG$3)*(K$7='ACS 5-YEAR POPULATION (C18130)'!$A$4:$CG$4),0))</f>
        <v>7945</v>
      </c>
      <c r="L62" s="8" cm="1">
        <f t="array" ref="L62">INDEX('ACS 5-YEAR POPULATION (C18130)'!$A$1:$CG$71,MATCH($A62,'ACS 5-YEAR POPULATION (C18130)'!$A$1:$A$71,0),MATCH(1,($C$4='ACS 5-YEAR POPULATION (C18130)'!$A$1:$CG$1)*($K$5='ACS 5-YEAR POPULATION (C18130)'!$A$2:$CG$2)*($K$6='ACS 5-YEAR POPULATION (C18130)'!$A$3:$CG$3)*(L$7='ACS 5-YEAR POPULATION (C18130)'!$A$4:$CG$4),0))</f>
        <v>77929</v>
      </c>
      <c r="M62" s="8" cm="1">
        <f t="array" ref="M62">INDEX('ACS 5-YEAR POPULATION (C18130)'!$A$1:$CG$71,MATCH($A62,'ACS 5-YEAR POPULATION (C18130)'!$A$1:$A$71,0),MATCH(1,($C$4='ACS 5-YEAR POPULATION (C18130)'!$A$1:$CG$1)*($K$5='ACS 5-YEAR POPULATION (C18130)'!$A$2:$CG$2)*($M$6='ACS 5-YEAR POPULATION (C18130)'!$A$3:$CG$3)*(M$7='ACS 5-YEAR POPULATION (C18130)'!$A$4:$CG$4),0))</f>
        <v>5273</v>
      </c>
      <c r="N62" s="23" cm="1">
        <f t="array" ref="N62">INDEX('ACS 5-YEAR POPULATION (C18130)'!$A$1:$CG$71,MATCH($A62,'ACS 5-YEAR POPULATION (C18130)'!$A$1:$A$71,0),MATCH(1,($C$4='ACS 5-YEAR POPULATION (C18130)'!$A$1:$CG$1)*($K$5='ACS 5-YEAR POPULATION (C18130)'!$A$2:$CG$2)*($M$6='ACS 5-YEAR POPULATION (C18130)'!$A$3:$CG$3)*(N$7='ACS 5-YEAR POPULATION (C18130)'!$A$4:$CG$4),0))</f>
        <v>40400</v>
      </c>
      <c r="O62" s="8"/>
      <c r="P62" s="24">
        <f t="shared" si="0"/>
        <v>266519</v>
      </c>
    </row>
    <row r="63" spans="1:16" ht="16.8" thickTop="1" thickBot="1" x14ac:dyDescent="0.35">
      <c r="A63" s="31" t="s">
        <v>54</v>
      </c>
      <c r="C63" s="22" cm="1">
        <f t="array" ref="C63">INDEX('ACS 5-YEAR POPULATION (C18130)'!$A$1:$CG$71,MATCH($A63,'ACS 5-YEAR POPULATION (C18130)'!$A$1:$A$71,0),MATCH(1,($C$4='ACS 5-YEAR POPULATION (C18130)'!$A$1:$CG$1)*($C$5='ACS 5-YEAR POPULATION (C18130)'!$A$2:$CG$2)*($C$6='ACS 5-YEAR POPULATION (C18130)'!$A$3:$CG$3)*(C$7='ACS 5-YEAR POPULATION (C18130)'!$A$4:$CG$4),0))</f>
        <v>5584</v>
      </c>
      <c r="D63" s="8" cm="1">
        <f t="array" ref="D63">INDEX('ACS 5-YEAR POPULATION (C18130)'!$A$1:$CG$71,MATCH($A63,'ACS 5-YEAR POPULATION (C18130)'!$A$1:$A$71,0),MATCH(1,($C$4='ACS 5-YEAR POPULATION (C18130)'!$A$1:$CG$1)*($C$5='ACS 5-YEAR POPULATION (C18130)'!$A$2:$CG$2)*($C$6='ACS 5-YEAR POPULATION (C18130)'!$A$3:$CG$3)*(D$7='ACS 5-YEAR POPULATION (C18130)'!$A$4:$CG$4),0))</f>
        <v>8596</v>
      </c>
      <c r="E63" s="8" cm="1">
        <f t="array" ref="E63">INDEX('ACS 5-YEAR POPULATION (C18130)'!$A$1:$CG$71,MATCH($A63,'ACS 5-YEAR POPULATION (C18130)'!$A$1:$A$71,0),MATCH(1,($C$4='ACS 5-YEAR POPULATION (C18130)'!$A$1:$CG$1)*($C$5='ACS 5-YEAR POPULATION (C18130)'!$A$2:$CG$2)*($E$6='ACS 5-YEAR POPULATION (C18130)'!$A$3:$CG$3)*(E$7='ACS 5-YEAR POPULATION (C18130)'!$A$4:$CG$4),0))</f>
        <v>236</v>
      </c>
      <c r="F63" s="8" cm="1">
        <f t="array" ref="F63">INDEX('ACS 5-YEAR POPULATION (C18130)'!$A$1:$CG$71,MATCH($A63,'ACS 5-YEAR POPULATION (C18130)'!$A$1:$A$71,0),MATCH(1,($C$4='ACS 5-YEAR POPULATION (C18130)'!$A$1:$CG$1)*($C$5='ACS 5-YEAR POPULATION (C18130)'!$A$2:$CG$2)*($E$6='ACS 5-YEAR POPULATION (C18130)'!$A$3:$CG$3)*(F$7='ACS 5-YEAR POPULATION (C18130)'!$A$4:$CG$4),0))</f>
        <v>665</v>
      </c>
      <c r="G63" s="22" cm="1">
        <f t="array" ref="G63">INDEX('ACS 5-YEAR POPULATION (C18130)'!$A$1:$CG$71,MATCH($A63,'ACS 5-YEAR POPULATION (C18130)'!$A$1:$A$71,0),MATCH(1,($C$4='ACS 5-YEAR POPULATION (C18130)'!$A$1:$CG$1)*($G$5='ACS 5-YEAR POPULATION (C18130)'!$A$2:$CG$2)*($G$6='ACS 5-YEAR POPULATION (C18130)'!$A$3:$CG$3)*(G$7='ACS 5-YEAR POPULATION (C18130)'!$A$4:$CG$4),0))</f>
        <v>7384</v>
      </c>
      <c r="H63" s="8" cm="1">
        <f t="array" ref="H63">INDEX('ACS 5-YEAR POPULATION (C18130)'!$A$1:$CG$71,MATCH($A63,'ACS 5-YEAR POPULATION (C18130)'!$A$1:$A$71,0),MATCH(1,($C$4='ACS 5-YEAR POPULATION (C18130)'!$A$1:$CG$1)*($G$5='ACS 5-YEAR POPULATION (C18130)'!$A$2:$CG$2)*($G$6='ACS 5-YEAR POPULATION (C18130)'!$A$3:$CG$3)*(H$7='ACS 5-YEAR POPULATION (C18130)'!$A$4:$CG$4),0))</f>
        <v>26316</v>
      </c>
      <c r="I63" s="8" cm="1">
        <f t="array" ref="I63">INDEX('ACS 5-YEAR POPULATION (C18130)'!$A$1:$CG$71,MATCH($A63,'ACS 5-YEAR POPULATION (C18130)'!$A$1:$A$71,0),MATCH(1,($C$4='ACS 5-YEAR POPULATION (C18130)'!$A$1:$CG$1)*($G$5='ACS 5-YEAR POPULATION (C18130)'!$A$2:$CG$2)*($I$6='ACS 5-YEAR POPULATION (C18130)'!$A$3:$CG$3)*(I$7='ACS 5-YEAR POPULATION (C18130)'!$A$4:$CG$4),0))</f>
        <v>2456</v>
      </c>
      <c r="J63" s="8" cm="1">
        <f t="array" ref="J63">INDEX('ACS 5-YEAR POPULATION (C18130)'!$A$1:$CG$71,MATCH($A63,'ACS 5-YEAR POPULATION (C18130)'!$A$1:$A$71,0),MATCH(1,($C$4='ACS 5-YEAR POPULATION (C18130)'!$A$1:$CG$1)*($G$5='ACS 5-YEAR POPULATION (C18130)'!$A$2:$CG$2)*($I$6='ACS 5-YEAR POPULATION (C18130)'!$A$3:$CG$3)*(J$7='ACS 5-YEAR POPULATION (C18130)'!$A$4:$CG$4),0))</f>
        <v>3875</v>
      </c>
      <c r="K63" s="22" cm="1">
        <f t="array" ref="K63">INDEX('ACS 5-YEAR POPULATION (C18130)'!$A$1:$CG$71,MATCH($A63,'ACS 5-YEAR POPULATION (C18130)'!$A$1:$A$71,0),MATCH(1,($C$4='ACS 5-YEAR POPULATION (C18130)'!$A$1:$CG$1)*($K$5='ACS 5-YEAR POPULATION (C18130)'!$A$2:$CG$2)*($K$6='ACS 5-YEAR POPULATION (C18130)'!$A$3:$CG$3)*(K$7='ACS 5-YEAR POPULATION (C18130)'!$A$4:$CG$4),0))</f>
        <v>1276</v>
      </c>
      <c r="L63" s="8" cm="1">
        <f t="array" ref="L63">INDEX('ACS 5-YEAR POPULATION (C18130)'!$A$1:$CG$71,MATCH($A63,'ACS 5-YEAR POPULATION (C18130)'!$A$1:$A$71,0),MATCH(1,($C$4='ACS 5-YEAR POPULATION (C18130)'!$A$1:$CG$1)*($K$5='ACS 5-YEAR POPULATION (C18130)'!$A$2:$CG$2)*($K$6='ACS 5-YEAR POPULATION (C18130)'!$A$3:$CG$3)*(L$7='ACS 5-YEAR POPULATION (C18130)'!$A$4:$CG$4),0))</f>
        <v>9090</v>
      </c>
      <c r="M63" s="8" cm="1">
        <f t="array" ref="M63">INDEX('ACS 5-YEAR POPULATION (C18130)'!$A$1:$CG$71,MATCH($A63,'ACS 5-YEAR POPULATION (C18130)'!$A$1:$A$71,0),MATCH(1,($C$4='ACS 5-YEAR POPULATION (C18130)'!$A$1:$CG$1)*($K$5='ACS 5-YEAR POPULATION (C18130)'!$A$2:$CG$2)*($M$6='ACS 5-YEAR POPULATION (C18130)'!$A$3:$CG$3)*(M$7='ACS 5-YEAR POPULATION (C18130)'!$A$4:$CG$4),0))</f>
        <v>687</v>
      </c>
      <c r="N63" s="23" cm="1">
        <f t="array" ref="N63">INDEX('ACS 5-YEAR POPULATION (C18130)'!$A$1:$CG$71,MATCH($A63,'ACS 5-YEAR POPULATION (C18130)'!$A$1:$A$71,0),MATCH(1,($C$4='ACS 5-YEAR POPULATION (C18130)'!$A$1:$CG$1)*($K$5='ACS 5-YEAR POPULATION (C18130)'!$A$2:$CG$2)*($M$6='ACS 5-YEAR POPULATION (C18130)'!$A$3:$CG$3)*(N$7='ACS 5-YEAR POPULATION (C18130)'!$A$4:$CG$4),0))</f>
        <v>4954</v>
      </c>
      <c r="O63" s="8"/>
      <c r="P63" s="24">
        <f t="shared" si="0"/>
        <v>36207</v>
      </c>
    </row>
    <row r="64" spans="1:16" ht="16.8" thickTop="1" thickBot="1" x14ac:dyDescent="0.35">
      <c r="A64" s="31" t="s">
        <v>55</v>
      </c>
      <c r="C64" s="22" cm="1">
        <f t="array" ref="C64">INDEX('ACS 5-YEAR POPULATION (C18130)'!$A$1:$CG$71,MATCH($A64,'ACS 5-YEAR POPULATION (C18130)'!$A$1:$A$71,0),MATCH(1,($C$4='ACS 5-YEAR POPULATION (C18130)'!$A$1:$CG$1)*($C$5='ACS 5-YEAR POPULATION (C18130)'!$A$2:$CG$2)*($C$6='ACS 5-YEAR POPULATION (C18130)'!$A$3:$CG$3)*(C$7='ACS 5-YEAR POPULATION (C18130)'!$A$4:$CG$4),0))</f>
        <v>4084</v>
      </c>
      <c r="D64" s="8" cm="1">
        <f t="array" ref="D64">INDEX('ACS 5-YEAR POPULATION (C18130)'!$A$1:$CG$71,MATCH($A64,'ACS 5-YEAR POPULATION (C18130)'!$A$1:$A$71,0),MATCH(1,($C$4='ACS 5-YEAR POPULATION (C18130)'!$A$1:$CG$1)*($C$5='ACS 5-YEAR POPULATION (C18130)'!$A$2:$CG$2)*($C$6='ACS 5-YEAR POPULATION (C18130)'!$A$3:$CG$3)*(D$7='ACS 5-YEAR POPULATION (C18130)'!$A$4:$CG$4),0))</f>
        <v>44603</v>
      </c>
      <c r="E64" s="8" cm="1">
        <f t="array" ref="E64">INDEX('ACS 5-YEAR POPULATION (C18130)'!$A$1:$CG$71,MATCH($A64,'ACS 5-YEAR POPULATION (C18130)'!$A$1:$A$71,0),MATCH(1,($C$4='ACS 5-YEAR POPULATION (C18130)'!$A$1:$CG$1)*($C$5='ACS 5-YEAR POPULATION (C18130)'!$A$2:$CG$2)*($E$6='ACS 5-YEAR POPULATION (C18130)'!$A$3:$CG$3)*(E$7='ACS 5-YEAR POPULATION (C18130)'!$A$4:$CG$4),0))</f>
        <v>200</v>
      </c>
      <c r="F64" s="8" cm="1">
        <f t="array" ref="F64">INDEX('ACS 5-YEAR POPULATION (C18130)'!$A$1:$CG$71,MATCH($A64,'ACS 5-YEAR POPULATION (C18130)'!$A$1:$A$71,0),MATCH(1,($C$4='ACS 5-YEAR POPULATION (C18130)'!$A$1:$CG$1)*($C$5='ACS 5-YEAR POPULATION (C18130)'!$A$2:$CG$2)*($E$6='ACS 5-YEAR POPULATION (C18130)'!$A$3:$CG$3)*(F$7='ACS 5-YEAR POPULATION (C18130)'!$A$4:$CG$4),0))</f>
        <v>1608</v>
      </c>
      <c r="G64" s="22" cm="1">
        <f t="array" ref="G64">INDEX('ACS 5-YEAR POPULATION (C18130)'!$A$1:$CG$71,MATCH($A64,'ACS 5-YEAR POPULATION (C18130)'!$A$1:$A$71,0),MATCH(1,($C$4='ACS 5-YEAR POPULATION (C18130)'!$A$1:$CG$1)*($G$5='ACS 5-YEAR POPULATION (C18130)'!$A$2:$CG$2)*($G$6='ACS 5-YEAR POPULATION (C18130)'!$A$3:$CG$3)*(G$7='ACS 5-YEAR POPULATION (C18130)'!$A$4:$CG$4),0))</f>
        <v>10531</v>
      </c>
      <c r="H64" s="8" cm="1">
        <f t="array" ref="H64">INDEX('ACS 5-YEAR POPULATION (C18130)'!$A$1:$CG$71,MATCH($A64,'ACS 5-YEAR POPULATION (C18130)'!$A$1:$A$71,0),MATCH(1,($C$4='ACS 5-YEAR POPULATION (C18130)'!$A$1:$CG$1)*($G$5='ACS 5-YEAR POPULATION (C18130)'!$A$2:$CG$2)*($G$6='ACS 5-YEAR POPULATION (C18130)'!$A$3:$CG$3)*(H$7='ACS 5-YEAR POPULATION (C18130)'!$A$4:$CG$4),0))</f>
        <v>114544</v>
      </c>
      <c r="I64" s="8" cm="1">
        <f t="array" ref="I64">INDEX('ACS 5-YEAR POPULATION (C18130)'!$A$1:$CG$71,MATCH($A64,'ACS 5-YEAR POPULATION (C18130)'!$A$1:$A$71,0),MATCH(1,($C$4='ACS 5-YEAR POPULATION (C18130)'!$A$1:$CG$1)*($G$5='ACS 5-YEAR POPULATION (C18130)'!$A$2:$CG$2)*($I$6='ACS 5-YEAR POPULATION (C18130)'!$A$3:$CG$3)*(I$7='ACS 5-YEAR POPULATION (C18130)'!$A$4:$CG$4),0))</f>
        <v>2418</v>
      </c>
      <c r="J64" s="8" cm="1">
        <f t="array" ref="J64">INDEX('ACS 5-YEAR POPULATION (C18130)'!$A$1:$CG$71,MATCH($A64,'ACS 5-YEAR POPULATION (C18130)'!$A$1:$A$71,0),MATCH(1,($C$4='ACS 5-YEAR POPULATION (C18130)'!$A$1:$CG$1)*($G$5='ACS 5-YEAR POPULATION (C18130)'!$A$2:$CG$2)*($I$6='ACS 5-YEAR POPULATION (C18130)'!$A$3:$CG$3)*(J$7='ACS 5-YEAR POPULATION (C18130)'!$A$4:$CG$4),0))</f>
        <v>9400</v>
      </c>
      <c r="K64" s="22" cm="1">
        <f t="array" ref="K64">INDEX('ACS 5-YEAR POPULATION (C18130)'!$A$1:$CG$71,MATCH($A64,'ACS 5-YEAR POPULATION (C18130)'!$A$1:$A$71,0),MATCH(1,($C$4='ACS 5-YEAR POPULATION (C18130)'!$A$1:$CG$1)*($K$5='ACS 5-YEAR POPULATION (C18130)'!$A$2:$CG$2)*($K$6='ACS 5-YEAR POPULATION (C18130)'!$A$3:$CG$3)*(K$7='ACS 5-YEAR POPULATION (C18130)'!$A$4:$CG$4),0))</f>
        <v>1696</v>
      </c>
      <c r="L64" s="8" cm="1">
        <f t="array" ref="L64">INDEX('ACS 5-YEAR POPULATION (C18130)'!$A$1:$CG$71,MATCH($A64,'ACS 5-YEAR POPULATION (C18130)'!$A$1:$A$71,0),MATCH(1,($C$4='ACS 5-YEAR POPULATION (C18130)'!$A$1:$CG$1)*($K$5='ACS 5-YEAR POPULATION (C18130)'!$A$2:$CG$2)*($K$6='ACS 5-YEAR POPULATION (C18130)'!$A$3:$CG$3)*(L$7='ACS 5-YEAR POPULATION (C18130)'!$A$4:$CG$4),0))</f>
        <v>30401</v>
      </c>
      <c r="M64" s="8" cm="1">
        <f t="array" ref="M64">INDEX('ACS 5-YEAR POPULATION (C18130)'!$A$1:$CG$71,MATCH($A64,'ACS 5-YEAR POPULATION (C18130)'!$A$1:$A$71,0),MATCH(1,($C$4='ACS 5-YEAR POPULATION (C18130)'!$A$1:$CG$1)*($K$5='ACS 5-YEAR POPULATION (C18130)'!$A$2:$CG$2)*($M$6='ACS 5-YEAR POPULATION (C18130)'!$A$3:$CG$3)*(M$7='ACS 5-YEAR POPULATION (C18130)'!$A$4:$CG$4),0))</f>
        <v>725</v>
      </c>
      <c r="N64" s="23" cm="1">
        <f t="array" ref="N64">INDEX('ACS 5-YEAR POPULATION (C18130)'!$A$1:$CG$71,MATCH($A64,'ACS 5-YEAR POPULATION (C18130)'!$A$1:$A$71,0),MATCH(1,($C$4='ACS 5-YEAR POPULATION (C18130)'!$A$1:$CG$1)*($K$5='ACS 5-YEAR POPULATION (C18130)'!$A$2:$CG$2)*($M$6='ACS 5-YEAR POPULATION (C18130)'!$A$3:$CG$3)*(N$7='ACS 5-YEAR POPULATION (C18130)'!$A$4:$CG$4),0))</f>
        <v>11973</v>
      </c>
      <c r="O64" s="8"/>
      <c r="P64" s="24">
        <f t="shared" si="0"/>
        <v>73036</v>
      </c>
    </row>
    <row r="65" spans="1:16" ht="16.8" thickTop="1" thickBot="1" x14ac:dyDescent="0.35">
      <c r="A65" s="31" t="s">
        <v>56</v>
      </c>
      <c r="C65" s="22" cm="1">
        <f t="array" ref="C65">INDEX('ACS 5-YEAR POPULATION (C18130)'!$A$1:$CG$71,MATCH($A65,'ACS 5-YEAR POPULATION (C18130)'!$A$1:$A$71,0),MATCH(1,($C$4='ACS 5-YEAR POPULATION (C18130)'!$A$1:$CG$1)*($C$5='ACS 5-YEAR POPULATION (C18130)'!$A$2:$CG$2)*($C$6='ACS 5-YEAR POPULATION (C18130)'!$A$3:$CG$3)*(C$7='ACS 5-YEAR POPULATION (C18130)'!$A$4:$CG$4),0))</f>
        <v>12430</v>
      </c>
      <c r="D65" s="8" cm="1">
        <f t="array" ref="D65">INDEX('ACS 5-YEAR POPULATION (C18130)'!$A$1:$CG$71,MATCH($A65,'ACS 5-YEAR POPULATION (C18130)'!$A$1:$A$71,0),MATCH(1,($C$4='ACS 5-YEAR POPULATION (C18130)'!$A$1:$CG$1)*($C$5='ACS 5-YEAR POPULATION (C18130)'!$A$2:$CG$2)*($C$6='ACS 5-YEAR POPULATION (C18130)'!$A$3:$CG$3)*(D$7='ACS 5-YEAR POPULATION (C18130)'!$A$4:$CG$4),0))</f>
        <v>45852</v>
      </c>
      <c r="E65" s="8" cm="1">
        <f t="array" ref="E65">INDEX('ACS 5-YEAR POPULATION (C18130)'!$A$1:$CG$71,MATCH($A65,'ACS 5-YEAR POPULATION (C18130)'!$A$1:$A$71,0),MATCH(1,($C$4='ACS 5-YEAR POPULATION (C18130)'!$A$1:$CG$1)*($C$5='ACS 5-YEAR POPULATION (C18130)'!$A$2:$CG$2)*($E$6='ACS 5-YEAR POPULATION (C18130)'!$A$3:$CG$3)*(E$7='ACS 5-YEAR POPULATION (C18130)'!$A$4:$CG$4),0))</f>
        <v>723</v>
      </c>
      <c r="F65" s="8" cm="1">
        <f t="array" ref="F65">INDEX('ACS 5-YEAR POPULATION (C18130)'!$A$1:$CG$71,MATCH($A65,'ACS 5-YEAR POPULATION (C18130)'!$A$1:$A$71,0),MATCH(1,($C$4='ACS 5-YEAR POPULATION (C18130)'!$A$1:$CG$1)*($C$5='ACS 5-YEAR POPULATION (C18130)'!$A$2:$CG$2)*($E$6='ACS 5-YEAR POPULATION (C18130)'!$A$3:$CG$3)*(F$7='ACS 5-YEAR POPULATION (C18130)'!$A$4:$CG$4),0))</f>
        <v>2270</v>
      </c>
      <c r="G65" s="22" cm="1">
        <f t="array" ref="G65">INDEX('ACS 5-YEAR POPULATION (C18130)'!$A$1:$CG$71,MATCH($A65,'ACS 5-YEAR POPULATION (C18130)'!$A$1:$A$71,0),MATCH(1,($C$4='ACS 5-YEAR POPULATION (C18130)'!$A$1:$CG$1)*($G$5='ACS 5-YEAR POPULATION (C18130)'!$A$2:$CG$2)*($G$6='ACS 5-YEAR POPULATION (C18130)'!$A$3:$CG$3)*(G$7='ACS 5-YEAR POPULATION (C18130)'!$A$4:$CG$4),0))</f>
        <v>20060</v>
      </c>
      <c r="H65" s="8" cm="1">
        <f t="array" ref="H65">INDEX('ACS 5-YEAR POPULATION (C18130)'!$A$1:$CG$71,MATCH($A65,'ACS 5-YEAR POPULATION (C18130)'!$A$1:$A$71,0),MATCH(1,($C$4='ACS 5-YEAR POPULATION (C18130)'!$A$1:$CG$1)*($G$5='ACS 5-YEAR POPULATION (C18130)'!$A$2:$CG$2)*($G$6='ACS 5-YEAR POPULATION (C18130)'!$A$3:$CG$3)*(H$7='ACS 5-YEAR POPULATION (C18130)'!$A$4:$CG$4),0))</f>
        <v>130967</v>
      </c>
      <c r="I65" s="8" cm="1">
        <f t="array" ref="I65">INDEX('ACS 5-YEAR POPULATION (C18130)'!$A$1:$CG$71,MATCH($A65,'ACS 5-YEAR POPULATION (C18130)'!$A$1:$A$71,0),MATCH(1,($C$4='ACS 5-YEAR POPULATION (C18130)'!$A$1:$CG$1)*($G$5='ACS 5-YEAR POPULATION (C18130)'!$A$2:$CG$2)*($I$6='ACS 5-YEAR POPULATION (C18130)'!$A$3:$CG$3)*(I$7='ACS 5-YEAR POPULATION (C18130)'!$A$4:$CG$4),0))</f>
        <v>5068</v>
      </c>
      <c r="J65" s="8" cm="1">
        <f t="array" ref="J65">INDEX('ACS 5-YEAR POPULATION (C18130)'!$A$1:$CG$71,MATCH($A65,'ACS 5-YEAR POPULATION (C18130)'!$A$1:$A$71,0),MATCH(1,($C$4='ACS 5-YEAR POPULATION (C18130)'!$A$1:$CG$1)*($G$5='ACS 5-YEAR POPULATION (C18130)'!$A$2:$CG$2)*($I$6='ACS 5-YEAR POPULATION (C18130)'!$A$3:$CG$3)*(J$7='ACS 5-YEAR POPULATION (C18130)'!$A$4:$CG$4),0))</f>
        <v>14770</v>
      </c>
      <c r="K65" s="22" cm="1">
        <f t="array" ref="K65">INDEX('ACS 5-YEAR POPULATION (C18130)'!$A$1:$CG$71,MATCH($A65,'ACS 5-YEAR POPULATION (C18130)'!$A$1:$A$71,0),MATCH(1,($C$4='ACS 5-YEAR POPULATION (C18130)'!$A$1:$CG$1)*($K$5='ACS 5-YEAR POPULATION (C18130)'!$A$2:$CG$2)*($K$6='ACS 5-YEAR POPULATION (C18130)'!$A$3:$CG$3)*(K$7='ACS 5-YEAR POPULATION (C18130)'!$A$4:$CG$4),0))</f>
        <v>4149</v>
      </c>
      <c r="L65" s="8" cm="1">
        <f t="array" ref="L65">INDEX('ACS 5-YEAR POPULATION (C18130)'!$A$1:$CG$71,MATCH($A65,'ACS 5-YEAR POPULATION (C18130)'!$A$1:$A$71,0),MATCH(1,($C$4='ACS 5-YEAR POPULATION (C18130)'!$A$1:$CG$1)*($K$5='ACS 5-YEAR POPULATION (C18130)'!$A$2:$CG$2)*($K$6='ACS 5-YEAR POPULATION (C18130)'!$A$3:$CG$3)*(L$7='ACS 5-YEAR POPULATION (C18130)'!$A$4:$CG$4),0))</f>
        <v>41813</v>
      </c>
      <c r="M65" s="8" cm="1">
        <f t="array" ref="M65">INDEX('ACS 5-YEAR POPULATION (C18130)'!$A$1:$CG$71,MATCH($A65,'ACS 5-YEAR POPULATION (C18130)'!$A$1:$A$71,0),MATCH(1,($C$4='ACS 5-YEAR POPULATION (C18130)'!$A$1:$CG$1)*($K$5='ACS 5-YEAR POPULATION (C18130)'!$A$2:$CG$2)*($M$6='ACS 5-YEAR POPULATION (C18130)'!$A$3:$CG$3)*(M$7='ACS 5-YEAR POPULATION (C18130)'!$A$4:$CG$4),0))</f>
        <v>3086</v>
      </c>
      <c r="N65" s="23" cm="1">
        <f t="array" ref="N65">INDEX('ACS 5-YEAR POPULATION (C18130)'!$A$1:$CG$71,MATCH($A65,'ACS 5-YEAR POPULATION (C18130)'!$A$1:$A$71,0),MATCH(1,($C$4='ACS 5-YEAR POPULATION (C18130)'!$A$1:$CG$1)*($K$5='ACS 5-YEAR POPULATION (C18130)'!$A$2:$CG$2)*($M$6='ACS 5-YEAR POPULATION (C18130)'!$A$3:$CG$3)*(N$7='ACS 5-YEAR POPULATION (C18130)'!$A$4:$CG$4),0))</f>
        <v>21376</v>
      </c>
      <c r="O65" s="8"/>
      <c r="P65" s="24">
        <f t="shared" si="0"/>
        <v>125745</v>
      </c>
    </row>
    <row r="66" spans="1:16" ht="16.8" thickTop="1" thickBot="1" x14ac:dyDescent="0.35">
      <c r="A66" s="31" t="s">
        <v>57</v>
      </c>
      <c r="C66" s="22" cm="1">
        <f t="array" ref="C66">INDEX('ACS 5-YEAR POPULATION (C18130)'!$A$1:$CG$71,MATCH($A66,'ACS 5-YEAR POPULATION (C18130)'!$A$1:$A$71,0),MATCH(1,($C$4='ACS 5-YEAR POPULATION (C18130)'!$A$1:$CG$1)*($C$5='ACS 5-YEAR POPULATION (C18130)'!$A$2:$CG$2)*($C$6='ACS 5-YEAR POPULATION (C18130)'!$A$3:$CG$3)*(C$7='ACS 5-YEAR POPULATION (C18130)'!$A$4:$CG$4),0))</f>
        <v>4825</v>
      </c>
      <c r="D66" s="8" cm="1">
        <f t="array" ref="D66">INDEX('ACS 5-YEAR POPULATION (C18130)'!$A$1:$CG$71,MATCH($A66,'ACS 5-YEAR POPULATION (C18130)'!$A$1:$A$71,0),MATCH(1,($C$4='ACS 5-YEAR POPULATION (C18130)'!$A$1:$CG$1)*($C$5='ACS 5-YEAR POPULATION (C18130)'!$A$2:$CG$2)*($C$6='ACS 5-YEAR POPULATION (C18130)'!$A$3:$CG$3)*(D$7='ACS 5-YEAR POPULATION (C18130)'!$A$4:$CG$4),0))</f>
        <v>30395</v>
      </c>
      <c r="E66" s="8" cm="1">
        <f t="array" ref="E66">INDEX('ACS 5-YEAR POPULATION (C18130)'!$A$1:$CG$71,MATCH($A66,'ACS 5-YEAR POPULATION (C18130)'!$A$1:$A$71,0),MATCH(1,($C$4='ACS 5-YEAR POPULATION (C18130)'!$A$1:$CG$1)*($C$5='ACS 5-YEAR POPULATION (C18130)'!$A$2:$CG$2)*($E$6='ACS 5-YEAR POPULATION (C18130)'!$A$3:$CG$3)*(E$7='ACS 5-YEAR POPULATION (C18130)'!$A$4:$CG$4),0))</f>
        <v>479</v>
      </c>
      <c r="F66" s="8" cm="1">
        <f t="array" ref="F66">INDEX('ACS 5-YEAR POPULATION (C18130)'!$A$1:$CG$71,MATCH($A66,'ACS 5-YEAR POPULATION (C18130)'!$A$1:$A$71,0),MATCH(1,($C$4='ACS 5-YEAR POPULATION (C18130)'!$A$1:$CG$1)*($C$5='ACS 5-YEAR POPULATION (C18130)'!$A$2:$CG$2)*($E$6='ACS 5-YEAR POPULATION (C18130)'!$A$3:$CG$3)*(F$7='ACS 5-YEAR POPULATION (C18130)'!$A$4:$CG$4),0))</f>
        <v>1448</v>
      </c>
      <c r="G66" s="22" cm="1">
        <f t="array" ref="G66">INDEX('ACS 5-YEAR POPULATION (C18130)'!$A$1:$CG$71,MATCH($A66,'ACS 5-YEAR POPULATION (C18130)'!$A$1:$A$71,0),MATCH(1,($C$4='ACS 5-YEAR POPULATION (C18130)'!$A$1:$CG$1)*($G$5='ACS 5-YEAR POPULATION (C18130)'!$A$2:$CG$2)*($G$6='ACS 5-YEAR POPULATION (C18130)'!$A$3:$CG$3)*(G$7='ACS 5-YEAR POPULATION (C18130)'!$A$4:$CG$4),0))</f>
        <v>6714</v>
      </c>
      <c r="H66" s="8" cm="1">
        <f t="array" ref="H66">INDEX('ACS 5-YEAR POPULATION (C18130)'!$A$1:$CG$71,MATCH($A66,'ACS 5-YEAR POPULATION (C18130)'!$A$1:$A$71,0),MATCH(1,($C$4='ACS 5-YEAR POPULATION (C18130)'!$A$1:$CG$1)*($G$5='ACS 5-YEAR POPULATION (C18130)'!$A$2:$CG$2)*($G$6='ACS 5-YEAR POPULATION (C18130)'!$A$3:$CG$3)*(H$7='ACS 5-YEAR POPULATION (C18130)'!$A$4:$CG$4),0))</f>
        <v>78328</v>
      </c>
      <c r="I66" s="8" cm="1">
        <f t="array" ref="I66">INDEX('ACS 5-YEAR POPULATION (C18130)'!$A$1:$CG$71,MATCH($A66,'ACS 5-YEAR POPULATION (C18130)'!$A$1:$A$71,0),MATCH(1,($C$4='ACS 5-YEAR POPULATION (C18130)'!$A$1:$CG$1)*($G$5='ACS 5-YEAR POPULATION (C18130)'!$A$2:$CG$2)*($I$6='ACS 5-YEAR POPULATION (C18130)'!$A$3:$CG$3)*(I$7='ACS 5-YEAR POPULATION (C18130)'!$A$4:$CG$4),0))</f>
        <v>2717</v>
      </c>
      <c r="J66" s="8" cm="1">
        <f t="array" ref="J66">INDEX('ACS 5-YEAR POPULATION (C18130)'!$A$1:$CG$71,MATCH($A66,'ACS 5-YEAR POPULATION (C18130)'!$A$1:$A$71,0),MATCH(1,($C$4='ACS 5-YEAR POPULATION (C18130)'!$A$1:$CG$1)*($G$5='ACS 5-YEAR POPULATION (C18130)'!$A$2:$CG$2)*($I$6='ACS 5-YEAR POPULATION (C18130)'!$A$3:$CG$3)*(J$7='ACS 5-YEAR POPULATION (C18130)'!$A$4:$CG$4),0))</f>
        <v>10268</v>
      </c>
      <c r="K66" s="22" cm="1">
        <f t="array" ref="K66">INDEX('ACS 5-YEAR POPULATION (C18130)'!$A$1:$CG$71,MATCH($A66,'ACS 5-YEAR POPULATION (C18130)'!$A$1:$A$71,0),MATCH(1,($C$4='ACS 5-YEAR POPULATION (C18130)'!$A$1:$CG$1)*($K$5='ACS 5-YEAR POPULATION (C18130)'!$A$2:$CG$2)*($K$6='ACS 5-YEAR POPULATION (C18130)'!$A$3:$CG$3)*(K$7='ACS 5-YEAR POPULATION (C18130)'!$A$4:$CG$4),0))</f>
        <v>549</v>
      </c>
      <c r="L66" s="8" cm="1">
        <f t="array" ref="L66">INDEX('ACS 5-YEAR POPULATION (C18130)'!$A$1:$CG$71,MATCH($A66,'ACS 5-YEAR POPULATION (C18130)'!$A$1:$A$71,0),MATCH(1,($C$4='ACS 5-YEAR POPULATION (C18130)'!$A$1:$CG$1)*($K$5='ACS 5-YEAR POPULATION (C18130)'!$A$2:$CG$2)*($K$6='ACS 5-YEAR POPULATION (C18130)'!$A$3:$CG$3)*(L$7='ACS 5-YEAR POPULATION (C18130)'!$A$4:$CG$4),0))</f>
        <v>14422</v>
      </c>
      <c r="M66" s="8" cm="1">
        <f t="array" ref="M66">INDEX('ACS 5-YEAR POPULATION (C18130)'!$A$1:$CG$71,MATCH($A66,'ACS 5-YEAR POPULATION (C18130)'!$A$1:$A$71,0),MATCH(1,($C$4='ACS 5-YEAR POPULATION (C18130)'!$A$1:$CG$1)*($K$5='ACS 5-YEAR POPULATION (C18130)'!$A$2:$CG$2)*($M$6='ACS 5-YEAR POPULATION (C18130)'!$A$3:$CG$3)*(M$7='ACS 5-YEAR POPULATION (C18130)'!$A$4:$CG$4),0))</f>
        <v>813</v>
      </c>
      <c r="N66" s="23" cm="1">
        <f t="array" ref="N66">INDEX('ACS 5-YEAR POPULATION (C18130)'!$A$1:$CG$71,MATCH($A66,'ACS 5-YEAR POPULATION (C18130)'!$A$1:$A$71,0),MATCH(1,($C$4='ACS 5-YEAR POPULATION (C18130)'!$A$1:$CG$1)*($K$5='ACS 5-YEAR POPULATION (C18130)'!$A$2:$CG$2)*($M$6='ACS 5-YEAR POPULATION (C18130)'!$A$3:$CG$3)*(N$7='ACS 5-YEAR POPULATION (C18130)'!$A$4:$CG$4),0))</f>
        <v>9892</v>
      </c>
      <c r="O66" s="8"/>
      <c r="P66" s="24">
        <f t="shared" si="0"/>
        <v>52127</v>
      </c>
    </row>
    <row r="67" spans="1:16" ht="16.8" thickTop="1" thickBot="1" x14ac:dyDescent="0.35">
      <c r="A67" s="31" t="s">
        <v>58</v>
      </c>
      <c r="C67" s="22" cm="1">
        <f t="array" ref="C67">INDEX('ACS 5-YEAR POPULATION (C18130)'!$A$1:$CG$71,MATCH($A67,'ACS 5-YEAR POPULATION (C18130)'!$A$1:$A$71,0),MATCH(1,($C$4='ACS 5-YEAR POPULATION (C18130)'!$A$1:$CG$1)*($C$5='ACS 5-YEAR POPULATION (C18130)'!$A$2:$CG$2)*($C$6='ACS 5-YEAR POPULATION (C18130)'!$A$3:$CG$3)*(C$7='ACS 5-YEAR POPULATION (C18130)'!$A$4:$CG$4),0))</f>
        <v>8439</v>
      </c>
      <c r="D67" s="8" cm="1">
        <f t="array" ref="D67">INDEX('ACS 5-YEAR POPULATION (C18130)'!$A$1:$CG$71,MATCH($A67,'ACS 5-YEAR POPULATION (C18130)'!$A$1:$A$71,0),MATCH(1,($C$4='ACS 5-YEAR POPULATION (C18130)'!$A$1:$CG$1)*($C$5='ACS 5-YEAR POPULATION (C18130)'!$A$2:$CG$2)*($C$6='ACS 5-YEAR POPULATION (C18130)'!$A$3:$CG$3)*(D$7='ACS 5-YEAR POPULATION (C18130)'!$A$4:$CG$4),0))</f>
        <v>48542</v>
      </c>
      <c r="E67" s="8" cm="1">
        <f t="array" ref="E67">INDEX('ACS 5-YEAR POPULATION (C18130)'!$A$1:$CG$71,MATCH($A67,'ACS 5-YEAR POPULATION (C18130)'!$A$1:$A$71,0),MATCH(1,($C$4='ACS 5-YEAR POPULATION (C18130)'!$A$1:$CG$1)*($C$5='ACS 5-YEAR POPULATION (C18130)'!$A$2:$CG$2)*($E$6='ACS 5-YEAR POPULATION (C18130)'!$A$3:$CG$3)*(E$7='ACS 5-YEAR POPULATION (C18130)'!$A$4:$CG$4),0))</f>
        <v>519</v>
      </c>
      <c r="F67" s="8" cm="1">
        <f t="array" ref="F67">INDEX('ACS 5-YEAR POPULATION (C18130)'!$A$1:$CG$71,MATCH($A67,'ACS 5-YEAR POPULATION (C18130)'!$A$1:$A$71,0),MATCH(1,($C$4='ACS 5-YEAR POPULATION (C18130)'!$A$1:$CG$1)*($C$5='ACS 5-YEAR POPULATION (C18130)'!$A$2:$CG$2)*($E$6='ACS 5-YEAR POPULATION (C18130)'!$A$3:$CG$3)*(F$7='ACS 5-YEAR POPULATION (C18130)'!$A$4:$CG$4),0))</f>
        <v>1659</v>
      </c>
      <c r="G67" s="22" cm="1">
        <f t="array" ref="G67">INDEX('ACS 5-YEAR POPULATION (C18130)'!$A$1:$CG$71,MATCH($A67,'ACS 5-YEAR POPULATION (C18130)'!$A$1:$A$71,0),MATCH(1,($C$4='ACS 5-YEAR POPULATION (C18130)'!$A$1:$CG$1)*($G$5='ACS 5-YEAR POPULATION (C18130)'!$A$2:$CG$2)*($G$6='ACS 5-YEAR POPULATION (C18130)'!$A$3:$CG$3)*(G$7='ACS 5-YEAR POPULATION (C18130)'!$A$4:$CG$4),0))</f>
        <v>17419</v>
      </c>
      <c r="H67" s="8" cm="1">
        <f t="array" ref="H67">INDEX('ACS 5-YEAR POPULATION (C18130)'!$A$1:$CG$71,MATCH($A67,'ACS 5-YEAR POPULATION (C18130)'!$A$1:$A$71,0),MATCH(1,($C$4='ACS 5-YEAR POPULATION (C18130)'!$A$1:$CG$1)*($G$5='ACS 5-YEAR POPULATION (C18130)'!$A$2:$CG$2)*($G$6='ACS 5-YEAR POPULATION (C18130)'!$A$3:$CG$3)*(H$7='ACS 5-YEAR POPULATION (C18130)'!$A$4:$CG$4),0))</f>
        <v>167078</v>
      </c>
      <c r="I67" s="8" cm="1">
        <f t="array" ref="I67">INDEX('ACS 5-YEAR POPULATION (C18130)'!$A$1:$CG$71,MATCH($A67,'ACS 5-YEAR POPULATION (C18130)'!$A$1:$A$71,0),MATCH(1,($C$4='ACS 5-YEAR POPULATION (C18130)'!$A$1:$CG$1)*($G$5='ACS 5-YEAR POPULATION (C18130)'!$A$2:$CG$2)*($I$6='ACS 5-YEAR POPULATION (C18130)'!$A$3:$CG$3)*(I$7='ACS 5-YEAR POPULATION (C18130)'!$A$4:$CG$4),0))</f>
        <v>3919</v>
      </c>
      <c r="J67" s="8" cm="1">
        <f t="array" ref="J67">INDEX('ACS 5-YEAR POPULATION (C18130)'!$A$1:$CG$71,MATCH($A67,'ACS 5-YEAR POPULATION (C18130)'!$A$1:$A$71,0),MATCH(1,($C$4='ACS 5-YEAR POPULATION (C18130)'!$A$1:$CG$1)*($G$5='ACS 5-YEAR POPULATION (C18130)'!$A$2:$CG$2)*($I$6='ACS 5-YEAR POPULATION (C18130)'!$A$3:$CG$3)*(J$7='ACS 5-YEAR POPULATION (C18130)'!$A$4:$CG$4),0))</f>
        <v>15570</v>
      </c>
      <c r="K67" s="22" cm="1">
        <f t="array" ref="K67">INDEX('ACS 5-YEAR POPULATION (C18130)'!$A$1:$CG$71,MATCH($A67,'ACS 5-YEAR POPULATION (C18130)'!$A$1:$A$71,0),MATCH(1,($C$4='ACS 5-YEAR POPULATION (C18130)'!$A$1:$CG$1)*($K$5='ACS 5-YEAR POPULATION (C18130)'!$A$2:$CG$2)*($K$6='ACS 5-YEAR POPULATION (C18130)'!$A$3:$CG$3)*(K$7='ACS 5-YEAR POPULATION (C18130)'!$A$4:$CG$4),0))</f>
        <v>5938</v>
      </c>
      <c r="L67" s="8" cm="1">
        <f t="array" ref="L67">INDEX('ACS 5-YEAR POPULATION (C18130)'!$A$1:$CG$71,MATCH($A67,'ACS 5-YEAR POPULATION (C18130)'!$A$1:$A$71,0),MATCH(1,($C$4='ACS 5-YEAR POPULATION (C18130)'!$A$1:$CG$1)*($K$5='ACS 5-YEAR POPULATION (C18130)'!$A$2:$CG$2)*($K$6='ACS 5-YEAR POPULATION (C18130)'!$A$3:$CG$3)*(L$7='ACS 5-YEAR POPULATION (C18130)'!$A$4:$CG$4),0))</f>
        <v>95827</v>
      </c>
      <c r="M67" s="8" cm="1">
        <f t="array" ref="M67">INDEX('ACS 5-YEAR POPULATION (C18130)'!$A$1:$CG$71,MATCH($A67,'ACS 5-YEAR POPULATION (C18130)'!$A$1:$A$71,0),MATCH(1,($C$4='ACS 5-YEAR POPULATION (C18130)'!$A$1:$CG$1)*($K$5='ACS 5-YEAR POPULATION (C18130)'!$A$2:$CG$2)*($M$6='ACS 5-YEAR POPULATION (C18130)'!$A$3:$CG$3)*(M$7='ACS 5-YEAR POPULATION (C18130)'!$A$4:$CG$4),0))</f>
        <v>3021</v>
      </c>
      <c r="N67" s="23" cm="1">
        <f t="array" ref="N67">INDEX('ACS 5-YEAR POPULATION (C18130)'!$A$1:$CG$71,MATCH($A67,'ACS 5-YEAR POPULATION (C18130)'!$A$1:$A$71,0),MATCH(1,($C$4='ACS 5-YEAR POPULATION (C18130)'!$A$1:$CG$1)*($K$5='ACS 5-YEAR POPULATION (C18130)'!$A$2:$CG$2)*($M$6='ACS 5-YEAR POPULATION (C18130)'!$A$3:$CG$3)*(N$7='ACS 5-YEAR POPULATION (C18130)'!$A$4:$CG$4),0))</f>
        <v>38593</v>
      </c>
      <c r="O67" s="8"/>
      <c r="P67" s="24">
        <f t="shared" si="0"/>
        <v>190904</v>
      </c>
    </row>
    <row r="68" spans="1:16" ht="16.8" thickTop="1" thickBot="1" x14ac:dyDescent="0.35">
      <c r="A68" s="31" t="s">
        <v>59</v>
      </c>
      <c r="C68" s="22" cm="1">
        <f t="array" ref="C68">INDEX('ACS 5-YEAR POPULATION (C18130)'!$A$1:$CG$71,MATCH($A68,'ACS 5-YEAR POPULATION (C18130)'!$A$1:$A$71,0),MATCH(1,($C$4='ACS 5-YEAR POPULATION (C18130)'!$A$1:$CG$1)*($C$5='ACS 5-YEAR POPULATION (C18130)'!$A$2:$CG$2)*($C$6='ACS 5-YEAR POPULATION (C18130)'!$A$3:$CG$3)*(C$7='ACS 5-YEAR POPULATION (C18130)'!$A$4:$CG$4),0))</f>
        <v>13125</v>
      </c>
      <c r="D68" s="8" cm="1">
        <f t="array" ref="D68">INDEX('ACS 5-YEAR POPULATION (C18130)'!$A$1:$CG$71,MATCH($A68,'ACS 5-YEAR POPULATION (C18130)'!$A$1:$A$71,0),MATCH(1,($C$4='ACS 5-YEAR POPULATION (C18130)'!$A$1:$CG$1)*($C$5='ACS 5-YEAR POPULATION (C18130)'!$A$2:$CG$2)*($C$6='ACS 5-YEAR POPULATION (C18130)'!$A$3:$CG$3)*(D$7='ACS 5-YEAR POPULATION (C18130)'!$A$4:$CG$4),0))</f>
        <v>78649</v>
      </c>
      <c r="E68" s="8" cm="1">
        <f t="array" ref="E68">INDEX('ACS 5-YEAR POPULATION (C18130)'!$A$1:$CG$71,MATCH($A68,'ACS 5-YEAR POPULATION (C18130)'!$A$1:$A$71,0),MATCH(1,($C$4='ACS 5-YEAR POPULATION (C18130)'!$A$1:$CG$1)*($C$5='ACS 5-YEAR POPULATION (C18130)'!$A$2:$CG$2)*($E$6='ACS 5-YEAR POPULATION (C18130)'!$A$3:$CG$3)*(E$7='ACS 5-YEAR POPULATION (C18130)'!$A$4:$CG$4),0))</f>
        <v>1098</v>
      </c>
      <c r="F68" s="8" cm="1">
        <f t="array" ref="F68">INDEX('ACS 5-YEAR POPULATION (C18130)'!$A$1:$CG$71,MATCH($A68,'ACS 5-YEAR POPULATION (C18130)'!$A$1:$A$71,0),MATCH(1,($C$4='ACS 5-YEAR POPULATION (C18130)'!$A$1:$CG$1)*($C$5='ACS 5-YEAR POPULATION (C18130)'!$A$2:$CG$2)*($E$6='ACS 5-YEAR POPULATION (C18130)'!$A$3:$CG$3)*(F$7='ACS 5-YEAR POPULATION (C18130)'!$A$4:$CG$4),0))</f>
        <v>2768</v>
      </c>
      <c r="G68" s="22" cm="1">
        <f t="array" ref="G68">INDEX('ACS 5-YEAR POPULATION (C18130)'!$A$1:$CG$71,MATCH($A68,'ACS 5-YEAR POPULATION (C18130)'!$A$1:$A$71,0),MATCH(1,($C$4='ACS 5-YEAR POPULATION (C18130)'!$A$1:$CG$1)*($G$5='ACS 5-YEAR POPULATION (C18130)'!$A$2:$CG$2)*($G$6='ACS 5-YEAR POPULATION (C18130)'!$A$3:$CG$3)*(G$7='ACS 5-YEAR POPULATION (C18130)'!$A$4:$CG$4),0))</f>
        <v>26294</v>
      </c>
      <c r="H68" s="8" cm="1">
        <f t="array" ref="H68">INDEX('ACS 5-YEAR POPULATION (C18130)'!$A$1:$CG$71,MATCH($A68,'ACS 5-YEAR POPULATION (C18130)'!$A$1:$A$71,0),MATCH(1,($C$4='ACS 5-YEAR POPULATION (C18130)'!$A$1:$CG$1)*($G$5='ACS 5-YEAR POPULATION (C18130)'!$A$2:$CG$2)*($G$6='ACS 5-YEAR POPULATION (C18130)'!$A$3:$CG$3)*(H$7='ACS 5-YEAR POPULATION (C18130)'!$A$4:$CG$4),0))</f>
        <v>239302</v>
      </c>
      <c r="I68" s="8" cm="1">
        <f t="array" ref="I68">INDEX('ACS 5-YEAR POPULATION (C18130)'!$A$1:$CG$71,MATCH($A68,'ACS 5-YEAR POPULATION (C18130)'!$A$1:$A$71,0),MATCH(1,($C$4='ACS 5-YEAR POPULATION (C18130)'!$A$1:$CG$1)*($G$5='ACS 5-YEAR POPULATION (C18130)'!$A$2:$CG$2)*($I$6='ACS 5-YEAR POPULATION (C18130)'!$A$3:$CG$3)*(I$7='ACS 5-YEAR POPULATION (C18130)'!$A$4:$CG$4),0))</f>
        <v>4898</v>
      </c>
      <c r="J68" s="8" cm="1">
        <f t="array" ref="J68">INDEX('ACS 5-YEAR POPULATION (C18130)'!$A$1:$CG$71,MATCH($A68,'ACS 5-YEAR POPULATION (C18130)'!$A$1:$A$71,0),MATCH(1,($C$4='ACS 5-YEAR POPULATION (C18130)'!$A$1:$CG$1)*($G$5='ACS 5-YEAR POPULATION (C18130)'!$A$2:$CG$2)*($I$6='ACS 5-YEAR POPULATION (C18130)'!$A$3:$CG$3)*(J$7='ACS 5-YEAR POPULATION (C18130)'!$A$4:$CG$4),0))</f>
        <v>17872</v>
      </c>
      <c r="K68" s="22" cm="1">
        <f t="array" ref="K68">INDEX('ACS 5-YEAR POPULATION (C18130)'!$A$1:$CG$71,MATCH($A68,'ACS 5-YEAR POPULATION (C18130)'!$A$1:$A$71,0),MATCH(1,($C$4='ACS 5-YEAR POPULATION (C18130)'!$A$1:$CG$1)*($K$5='ACS 5-YEAR POPULATION (C18130)'!$A$2:$CG$2)*($K$6='ACS 5-YEAR POPULATION (C18130)'!$A$3:$CG$3)*(K$7='ACS 5-YEAR POPULATION (C18130)'!$A$4:$CG$4),0))</f>
        <v>3919</v>
      </c>
      <c r="L68" s="8" cm="1">
        <f t="array" ref="L68">INDEX('ACS 5-YEAR POPULATION (C18130)'!$A$1:$CG$71,MATCH($A68,'ACS 5-YEAR POPULATION (C18130)'!$A$1:$A$71,0),MATCH(1,($C$4='ACS 5-YEAR POPULATION (C18130)'!$A$1:$CG$1)*($K$5='ACS 5-YEAR POPULATION (C18130)'!$A$2:$CG$2)*($K$6='ACS 5-YEAR POPULATION (C18130)'!$A$3:$CG$3)*(L$7='ACS 5-YEAR POPULATION (C18130)'!$A$4:$CG$4),0))</f>
        <v>42375</v>
      </c>
      <c r="M68" s="8" cm="1">
        <f t="array" ref="M68">INDEX('ACS 5-YEAR POPULATION (C18130)'!$A$1:$CG$71,MATCH($A68,'ACS 5-YEAR POPULATION (C18130)'!$A$1:$A$71,0),MATCH(1,($C$4='ACS 5-YEAR POPULATION (C18130)'!$A$1:$CG$1)*($K$5='ACS 5-YEAR POPULATION (C18130)'!$A$2:$CG$2)*($M$6='ACS 5-YEAR POPULATION (C18130)'!$A$3:$CG$3)*(M$7='ACS 5-YEAR POPULATION (C18130)'!$A$4:$CG$4),0))</f>
        <v>1986</v>
      </c>
      <c r="N68" s="23" cm="1">
        <f t="array" ref="N68">INDEX('ACS 5-YEAR POPULATION (C18130)'!$A$1:$CG$71,MATCH($A68,'ACS 5-YEAR POPULATION (C18130)'!$A$1:$A$71,0),MATCH(1,($C$4='ACS 5-YEAR POPULATION (C18130)'!$A$1:$CG$1)*($K$5='ACS 5-YEAR POPULATION (C18130)'!$A$2:$CG$2)*($M$6='ACS 5-YEAR POPULATION (C18130)'!$A$3:$CG$3)*(N$7='ACS 5-YEAR POPULATION (C18130)'!$A$4:$CG$4),0))</f>
        <v>17927</v>
      </c>
      <c r="O68" s="8"/>
      <c r="P68" s="24">
        <f t="shared" si="0"/>
        <v>132262</v>
      </c>
    </row>
    <row r="69" spans="1:16" ht="16.8" thickTop="1" thickBot="1" x14ac:dyDescent="0.35">
      <c r="A69" s="31" t="s">
        <v>60</v>
      </c>
      <c r="C69" s="22" cm="1">
        <f t="array" ref="C69">INDEX('ACS 5-YEAR POPULATION (C18130)'!$A$1:$CG$71,MATCH($A69,'ACS 5-YEAR POPULATION (C18130)'!$A$1:$A$71,0),MATCH(1,($C$4='ACS 5-YEAR POPULATION (C18130)'!$A$1:$CG$1)*($C$5='ACS 5-YEAR POPULATION (C18130)'!$A$2:$CG$2)*($C$6='ACS 5-YEAR POPULATION (C18130)'!$A$3:$CG$3)*(C$7='ACS 5-YEAR POPULATION (C18130)'!$A$4:$CG$4),0))</f>
        <v>1911</v>
      </c>
      <c r="D69" s="8" cm="1">
        <f t="array" ref="D69">INDEX('ACS 5-YEAR POPULATION (C18130)'!$A$1:$CG$71,MATCH($A69,'ACS 5-YEAR POPULATION (C18130)'!$A$1:$A$71,0),MATCH(1,($C$4='ACS 5-YEAR POPULATION (C18130)'!$A$1:$CG$1)*($C$5='ACS 5-YEAR POPULATION (C18130)'!$A$2:$CG$2)*($C$6='ACS 5-YEAR POPULATION (C18130)'!$A$3:$CG$3)*(D$7='ACS 5-YEAR POPULATION (C18130)'!$A$4:$CG$4),0))</f>
        <v>6279</v>
      </c>
      <c r="E69" s="8" cm="1">
        <f t="array" ref="E69">INDEX('ACS 5-YEAR POPULATION (C18130)'!$A$1:$CG$71,MATCH($A69,'ACS 5-YEAR POPULATION (C18130)'!$A$1:$A$71,0),MATCH(1,($C$4='ACS 5-YEAR POPULATION (C18130)'!$A$1:$CG$1)*($C$5='ACS 5-YEAR POPULATION (C18130)'!$A$2:$CG$2)*($E$6='ACS 5-YEAR POPULATION (C18130)'!$A$3:$CG$3)*(E$7='ACS 5-YEAR POPULATION (C18130)'!$A$4:$CG$4),0))</f>
        <v>35</v>
      </c>
      <c r="F69" s="8" cm="1">
        <f t="array" ref="F69">INDEX('ACS 5-YEAR POPULATION (C18130)'!$A$1:$CG$71,MATCH($A69,'ACS 5-YEAR POPULATION (C18130)'!$A$1:$A$71,0),MATCH(1,($C$4='ACS 5-YEAR POPULATION (C18130)'!$A$1:$CG$1)*($C$5='ACS 5-YEAR POPULATION (C18130)'!$A$2:$CG$2)*($E$6='ACS 5-YEAR POPULATION (C18130)'!$A$3:$CG$3)*(F$7='ACS 5-YEAR POPULATION (C18130)'!$A$4:$CG$4),0))</f>
        <v>380</v>
      </c>
      <c r="G69" s="22" cm="1">
        <f t="array" ref="G69">INDEX('ACS 5-YEAR POPULATION (C18130)'!$A$1:$CG$71,MATCH($A69,'ACS 5-YEAR POPULATION (C18130)'!$A$1:$A$71,0),MATCH(1,($C$4='ACS 5-YEAR POPULATION (C18130)'!$A$1:$CG$1)*($G$5='ACS 5-YEAR POPULATION (C18130)'!$A$2:$CG$2)*($G$6='ACS 5-YEAR POPULATION (C18130)'!$A$3:$CG$3)*(G$7='ACS 5-YEAR POPULATION (C18130)'!$A$4:$CG$4),0))</f>
        <v>3553</v>
      </c>
      <c r="H69" s="8" cm="1">
        <f t="array" ref="H69">INDEX('ACS 5-YEAR POPULATION (C18130)'!$A$1:$CG$71,MATCH($A69,'ACS 5-YEAR POPULATION (C18130)'!$A$1:$A$71,0),MATCH(1,($C$4='ACS 5-YEAR POPULATION (C18130)'!$A$1:$CG$1)*($G$5='ACS 5-YEAR POPULATION (C18130)'!$A$2:$CG$2)*($G$6='ACS 5-YEAR POPULATION (C18130)'!$A$3:$CG$3)*(H$7='ACS 5-YEAR POPULATION (C18130)'!$A$4:$CG$4),0))</f>
        <v>28075</v>
      </c>
      <c r="I69" s="8" cm="1">
        <f t="array" ref="I69">INDEX('ACS 5-YEAR POPULATION (C18130)'!$A$1:$CG$71,MATCH($A69,'ACS 5-YEAR POPULATION (C18130)'!$A$1:$A$71,0),MATCH(1,($C$4='ACS 5-YEAR POPULATION (C18130)'!$A$1:$CG$1)*($G$5='ACS 5-YEAR POPULATION (C18130)'!$A$2:$CG$2)*($I$6='ACS 5-YEAR POPULATION (C18130)'!$A$3:$CG$3)*(I$7='ACS 5-YEAR POPULATION (C18130)'!$A$4:$CG$4),0))</f>
        <v>1152</v>
      </c>
      <c r="J69" s="8" cm="1">
        <f t="array" ref="J69">INDEX('ACS 5-YEAR POPULATION (C18130)'!$A$1:$CG$71,MATCH($A69,'ACS 5-YEAR POPULATION (C18130)'!$A$1:$A$71,0),MATCH(1,($C$4='ACS 5-YEAR POPULATION (C18130)'!$A$1:$CG$1)*($G$5='ACS 5-YEAR POPULATION (C18130)'!$A$2:$CG$2)*($I$6='ACS 5-YEAR POPULATION (C18130)'!$A$3:$CG$3)*(J$7='ACS 5-YEAR POPULATION (C18130)'!$A$4:$CG$4),0))</f>
        <v>3376</v>
      </c>
      <c r="K69" s="22" cm="1">
        <f t="array" ref="K69">INDEX('ACS 5-YEAR POPULATION (C18130)'!$A$1:$CG$71,MATCH($A69,'ACS 5-YEAR POPULATION (C18130)'!$A$1:$A$71,0),MATCH(1,($C$4='ACS 5-YEAR POPULATION (C18130)'!$A$1:$CG$1)*($K$5='ACS 5-YEAR POPULATION (C18130)'!$A$2:$CG$2)*($K$6='ACS 5-YEAR POPULATION (C18130)'!$A$3:$CG$3)*(K$7='ACS 5-YEAR POPULATION (C18130)'!$A$4:$CG$4),0))</f>
        <v>2137</v>
      </c>
      <c r="L69" s="8" cm="1">
        <f t="array" ref="L69">INDEX('ACS 5-YEAR POPULATION (C18130)'!$A$1:$CG$71,MATCH($A69,'ACS 5-YEAR POPULATION (C18130)'!$A$1:$A$71,0),MATCH(1,($C$4='ACS 5-YEAR POPULATION (C18130)'!$A$1:$CG$1)*($K$5='ACS 5-YEAR POPULATION (C18130)'!$A$2:$CG$2)*($K$6='ACS 5-YEAR POPULATION (C18130)'!$A$3:$CG$3)*(L$7='ACS 5-YEAR POPULATION (C18130)'!$A$4:$CG$4),0))</f>
        <v>47664</v>
      </c>
      <c r="M69" s="8" cm="1">
        <f t="array" ref="M69">INDEX('ACS 5-YEAR POPULATION (C18130)'!$A$1:$CG$71,MATCH($A69,'ACS 5-YEAR POPULATION (C18130)'!$A$1:$A$71,0),MATCH(1,($C$4='ACS 5-YEAR POPULATION (C18130)'!$A$1:$CG$1)*($K$5='ACS 5-YEAR POPULATION (C18130)'!$A$2:$CG$2)*($M$6='ACS 5-YEAR POPULATION (C18130)'!$A$3:$CG$3)*(M$7='ACS 5-YEAR POPULATION (C18130)'!$A$4:$CG$4),0))</f>
        <v>1051</v>
      </c>
      <c r="N69" s="23" cm="1">
        <f t="array" ref="N69">INDEX('ACS 5-YEAR POPULATION (C18130)'!$A$1:$CG$71,MATCH($A69,'ACS 5-YEAR POPULATION (C18130)'!$A$1:$A$71,0),MATCH(1,($C$4='ACS 5-YEAR POPULATION (C18130)'!$A$1:$CG$1)*($K$5='ACS 5-YEAR POPULATION (C18130)'!$A$2:$CG$2)*($M$6='ACS 5-YEAR POPULATION (C18130)'!$A$3:$CG$3)*(N$7='ACS 5-YEAR POPULATION (C18130)'!$A$4:$CG$4),0))</f>
        <v>15905</v>
      </c>
      <c r="O69" s="8"/>
      <c r="P69" s="24">
        <f t="shared" si="0"/>
        <v>77164</v>
      </c>
    </row>
    <row r="70" spans="1:16" ht="16.8" thickTop="1" thickBot="1" x14ac:dyDescent="0.35">
      <c r="A70" s="31" t="s">
        <v>61</v>
      </c>
      <c r="C70" s="22" cm="1">
        <f t="array" ref="C70">INDEX('ACS 5-YEAR POPULATION (C18130)'!$A$1:$CG$71,MATCH($A70,'ACS 5-YEAR POPULATION (C18130)'!$A$1:$A$71,0),MATCH(1,($C$4='ACS 5-YEAR POPULATION (C18130)'!$A$1:$CG$1)*($C$5='ACS 5-YEAR POPULATION (C18130)'!$A$2:$CG$2)*($C$6='ACS 5-YEAR POPULATION (C18130)'!$A$3:$CG$3)*(C$7='ACS 5-YEAR POPULATION (C18130)'!$A$4:$CG$4),0))</f>
        <v>2576</v>
      </c>
      <c r="D70" s="8" cm="1">
        <f t="array" ref="D70">INDEX('ACS 5-YEAR POPULATION (C18130)'!$A$1:$CG$71,MATCH($A70,'ACS 5-YEAR POPULATION (C18130)'!$A$1:$A$71,0),MATCH(1,($C$4='ACS 5-YEAR POPULATION (C18130)'!$A$1:$CG$1)*($C$5='ACS 5-YEAR POPULATION (C18130)'!$A$2:$CG$2)*($C$6='ACS 5-YEAR POPULATION (C18130)'!$A$3:$CG$3)*(D$7='ACS 5-YEAR POPULATION (C18130)'!$A$4:$CG$4),0))</f>
        <v>6079</v>
      </c>
      <c r="E70" s="8" cm="1">
        <f t="array" ref="E70">INDEX('ACS 5-YEAR POPULATION (C18130)'!$A$1:$CG$71,MATCH($A70,'ACS 5-YEAR POPULATION (C18130)'!$A$1:$A$71,0),MATCH(1,($C$4='ACS 5-YEAR POPULATION (C18130)'!$A$1:$CG$1)*($C$5='ACS 5-YEAR POPULATION (C18130)'!$A$2:$CG$2)*($E$6='ACS 5-YEAR POPULATION (C18130)'!$A$3:$CG$3)*(E$7='ACS 5-YEAR POPULATION (C18130)'!$A$4:$CG$4),0))</f>
        <v>268</v>
      </c>
      <c r="F70" s="8" cm="1">
        <f t="array" ref="F70">INDEX('ACS 5-YEAR POPULATION (C18130)'!$A$1:$CG$71,MATCH($A70,'ACS 5-YEAR POPULATION (C18130)'!$A$1:$A$71,0),MATCH(1,($C$4='ACS 5-YEAR POPULATION (C18130)'!$A$1:$CG$1)*($C$5='ACS 5-YEAR POPULATION (C18130)'!$A$2:$CG$2)*($E$6='ACS 5-YEAR POPULATION (C18130)'!$A$3:$CG$3)*(F$7='ACS 5-YEAR POPULATION (C18130)'!$A$4:$CG$4),0))</f>
        <v>393</v>
      </c>
      <c r="G70" s="22" cm="1">
        <f t="array" ref="G70">INDEX('ACS 5-YEAR POPULATION (C18130)'!$A$1:$CG$71,MATCH($A70,'ACS 5-YEAR POPULATION (C18130)'!$A$1:$A$71,0),MATCH(1,($C$4='ACS 5-YEAR POPULATION (C18130)'!$A$1:$CG$1)*($G$5='ACS 5-YEAR POPULATION (C18130)'!$A$2:$CG$2)*($G$6='ACS 5-YEAR POPULATION (C18130)'!$A$3:$CG$3)*(G$7='ACS 5-YEAR POPULATION (C18130)'!$A$4:$CG$4),0))</f>
        <v>3223</v>
      </c>
      <c r="H70" s="8" cm="1">
        <f t="array" ref="H70">INDEX('ACS 5-YEAR POPULATION (C18130)'!$A$1:$CG$71,MATCH($A70,'ACS 5-YEAR POPULATION (C18130)'!$A$1:$A$71,0),MATCH(1,($C$4='ACS 5-YEAR POPULATION (C18130)'!$A$1:$CG$1)*($G$5='ACS 5-YEAR POPULATION (C18130)'!$A$2:$CG$2)*($G$6='ACS 5-YEAR POPULATION (C18130)'!$A$3:$CG$3)*(H$7='ACS 5-YEAR POPULATION (C18130)'!$A$4:$CG$4),0))</f>
        <v>17076</v>
      </c>
      <c r="I70" s="8" cm="1">
        <f t="array" ref="I70">INDEX('ACS 5-YEAR POPULATION (C18130)'!$A$1:$CG$71,MATCH($A70,'ACS 5-YEAR POPULATION (C18130)'!$A$1:$A$71,0),MATCH(1,($C$4='ACS 5-YEAR POPULATION (C18130)'!$A$1:$CG$1)*($G$5='ACS 5-YEAR POPULATION (C18130)'!$A$2:$CG$2)*($I$6='ACS 5-YEAR POPULATION (C18130)'!$A$3:$CG$3)*(I$7='ACS 5-YEAR POPULATION (C18130)'!$A$4:$CG$4),0))</f>
        <v>936</v>
      </c>
      <c r="J70" s="8" cm="1">
        <f t="array" ref="J70">INDEX('ACS 5-YEAR POPULATION (C18130)'!$A$1:$CG$71,MATCH($A70,'ACS 5-YEAR POPULATION (C18130)'!$A$1:$A$71,0),MATCH(1,($C$4='ACS 5-YEAR POPULATION (C18130)'!$A$1:$CG$1)*($G$5='ACS 5-YEAR POPULATION (C18130)'!$A$2:$CG$2)*($I$6='ACS 5-YEAR POPULATION (C18130)'!$A$3:$CG$3)*(J$7='ACS 5-YEAR POPULATION (C18130)'!$A$4:$CG$4),0))</f>
        <v>3165</v>
      </c>
      <c r="K70" s="22" cm="1">
        <f t="array" ref="K70">INDEX('ACS 5-YEAR POPULATION (C18130)'!$A$1:$CG$71,MATCH($A70,'ACS 5-YEAR POPULATION (C18130)'!$A$1:$A$71,0),MATCH(1,($C$4='ACS 5-YEAR POPULATION (C18130)'!$A$1:$CG$1)*($K$5='ACS 5-YEAR POPULATION (C18130)'!$A$2:$CG$2)*($K$6='ACS 5-YEAR POPULATION (C18130)'!$A$3:$CG$3)*(K$7='ACS 5-YEAR POPULATION (C18130)'!$A$4:$CG$4),0))</f>
        <v>224</v>
      </c>
      <c r="L70" s="8" cm="1">
        <f t="array" ref="L70">INDEX('ACS 5-YEAR POPULATION (C18130)'!$A$1:$CG$71,MATCH($A70,'ACS 5-YEAR POPULATION (C18130)'!$A$1:$A$71,0),MATCH(1,($C$4='ACS 5-YEAR POPULATION (C18130)'!$A$1:$CG$1)*($K$5='ACS 5-YEAR POPULATION (C18130)'!$A$2:$CG$2)*($K$6='ACS 5-YEAR POPULATION (C18130)'!$A$3:$CG$3)*(L$7='ACS 5-YEAR POPULATION (C18130)'!$A$4:$CG$4),0))</f>
        <v>4753</v>
      </c>
      <c r="M70" s="8" cm="1">
        <f t="array" ref="M70">INDEX('ACS 5-YEAR POPULATION (C18130)'!$A$1:$CG$71,MATCH($A70,'ACS 5-YEAR POPULATION (C18130)'!$A$1:$A$71,0),MATCH(1,($C$4='ACS 5-YEAR POPULATION (C18130)'!$A$1:$CG$1)*($K$5='ACS 5-YEAR POPULATION (C18130)'!$A$2:$CG$2)*($M$6='ACS 5-YEAR POPULATION (C18130)'!$A$3:$CG$3)*(M$7='ACS 5-YEAR POPULATION (C18130)'!$A$4:$CG$4),0))</f>
        <v>303</v>
      </c>
      <c r="N70" s="23" cm="1">
        <f t="array" ref="N70">INDEX('ACS 5-YEAR POPULATION (C18130)'!$A$1:$CG$71,MATCH($A70,'ACS 5-YEAR POPULATION (C18130)'!$A$1:$A$71,0),MATCH(1,($C$4='ACS 5-YEAR POPULATION (C18130)'!$A$1:$CG$1)*($K$5='ACS 5-YEAR POPULATION (C18130)'!$A$2:$CG$2)*($M$6='ACS 5-YEAR POPULATION (C18130)'!$A$3:$CG$3)*(N$7='ACS 5-YEAR POPULATION (C18130)'!$A$4:$CG$4),0))</f>
        <v>3198</v>
      </c>
      <c r="O70" s="8"/>
      <c r="P70" s="24">
        <f t="shared" si="0"/>
        <v>19039</v>
      </c>
    </row>
    <row r="71" spans="1:16" ht="16.8" thickTop="1" thickBot="1" x14ac:dyDescent="0.35">
      <c r="A71" s="31" t="s">
        <v>62</v>
      </c>
      <c r="C71" s="22" cm="1">
        <f t="array" ref="C71">INDEX('ACS 5-YEAR POPULATION (C18130)'!$A$1:$CG$71,MATCH($A71,'ACS 5-YEAR POPULATION (C18130)'!$A$1:$A$71,0),MATCH(1,($C$4='ACS 5-YEAR POPULATION (C18130)'!$A$1:$CG$1)*($C$5='ACS 5-YEAR POPULATION (C18130)'!$A$2:$CG$2)*($C$6='ACS 5-YEAR POPULATION (C18130)'!$A$3:$CG$3)*(C$7='ACS 5-YEAR POPULATION (C18130)'!$A$4:$CG$4),0))</f>
        <v>1090</v>
      </c>
      <c r="D71" s="8" cm="1">
        <f t="array" ref="D71">INDEX('ACS 5-YEAR POPULATION (C18130)'!$A$1:$CG$71,MATCH($A71,'ACS 5-YEAR POPULATION (C18130)'!$A$1:$A$71,0),MATCH(1,($C$4='ACS 5-YEAR POPULATION (C18130)'!$A$1:$CG$1)*($C$5='ACS 5-YEAR POPULATION (C18130)'!$A$2:$CG$2)*($C$6='ACS 5-YEAR POPULATION (C18130)'!$A$3:$CG$3)*(D$7='ACS 5-YEAR POPULATION (C18130)'!$A$4:$CG$4),0))</f>
        <v>2660</v>
      </c>
      <c r="E71" s="8" cm="1">
        <f t="array" ref="E71">INDEX('ACS 5-YEAR POPULATION (C18130)'!$A$1:$CG$71,MATCH($A71,'ACS 5-YEAR POPULATION (C18130)'!$A$1:$A$71,0),MATCH(1,($C$4='ACS 5-YEAR POPULATION (C18130)'!$A$1:$CG$1)*($C$5='ACS 5-YEAR POPULATION (C18130)'!$A$2:$CG$2)*($E$6='ACS 5-YEAR POPULATION (C18130)'!$A$3:$CG$3)*(E$7='ACS 5-YEAR POPULATION (C18130)'!$A$4:$CG$4),0))</f>
        <v>53</v>
      </c>
      <c r="F71" s="8" cm="1">
        <f t="array" ref="F71">INDEX('ACS 5-YEAR POPULATION (C18130)'!$A$1:$CG$71,MATCH($A71,'ACS 5-YEAR POPULATION (C18130)'!$A$1:$A$71,0),MATCH(1,($C$4='ACS 5-YEAR POPULATION (C18130)'!$A$1:$CG$1)*($C$5='ACS 5-YEAR POPULATION (C18130)'!$A$2:$CG$2)*($E$6='ACS 5-YEAR POPULATION (C18130)'!$A$3:$CG$3)*(F$7='ACS 5-YEAR POPULATION (C18130)'!$A$4:$CG$4),0))</f>
        <v>241</v>
      </c>
      <c r="G71" s="22" cm="1">
        <f t="array" ref="G71">INDEX('ACS 5-YEAR POPULATION (C18130)'!$A$1:$CG$71,MATCH($A71,'ACS 5-YEAR POPULATION (C18130)'!$A$1:$A$71,0),MATCH(1,($C$4='ACS 5-YEAR POPULATION (C18130)'!$A$1:$CG$1)*($G$5='ACS 5-YEAR POPULATION (C18130)'!$A$2:$CG$2)*($G$6='ACS 5-YEAR POPULATION (C18130)'!$A$3:$CG$3)*(G$7='ACS 5-YEAR POPULATION (C18130)'!$A$4:$CG$4),0))</f>
        <v>1238</v>
      </c>
      <c r="H71" s="8" cm="1">
        <f t="array" ref="H71">INDEX('ACS 5-YEAR POPULATION (C18130)'!$A$1:$CG$71,MATCH($A71,'ACS 5-YEAR POPULATION (C18130)'!$A$1:$A$71,0),MATCH(1,($C$4='ACS 5-YEAR POPULATION (C18130)'!$A$1:$CG$1)*($G$5='ACS 5-YEAR POPULATION (C18130)'!$A$2:$CG$2)*($G$6='ACS 5-YEAR POPULATION (C18130)'!$A$3:$CG$3)*(H$7='ACS 5-YEAR POPULATION (C18130)'!$A$4:$CG$4),0))</f>
        <v>6515</v>
      </c>
      <c r="I71" s="8" cm="1">
        <f t="array" ref="I71">INDEX('ACS 5-YEAR POPULATION (C18130)'!$A$1:$CG$71,MATCH($A71,'ACS 5-YEAR POPULATION (C18130)'!$A$1:$A$71,0),MATCH(1,($C$4='ACS 5-YEAR POPULATION (C18130)'!$A$1:$CG$1)*($G$5='ACS 5-YEAR POPULATION (C18130)'!$A$2:$CG$2)*($I$6='ACS 5-YEAR POPULATION (C18130)'!$A$3:$CG$3)*(I$7='ACS 5-YEAR POPULATION (C18130)'!$A$4:$CG$4),0))</f>
        <v>713</v>
      </c>
      <c r="J71" s="8" cm="1">
        <f t="array" ref="J71">INDEX('ACS 5-YEAR POPULATION (C18130)'!$A$1:$CG$71,MATCH($A71,'ACS 5-YEAR POPULATION (C18130)'!$A$1:$A$71,0),MATCH(1,($C$4='ACS 5-YEAR POPULATION (C18130)'!$A$1:$CG$1)*($G$5='ACS 5-YEAR POPULATION (C18130)'!$A$2:$CG$2)*($I$6='ACS 5-YEAR POPULATION (C18130)'!$A$3:$CG$3)*(J$7='ACS 5-YEAR POPULATION (C18130)'!$A$4:$CG$4),0))</f>
        <v>1527</v>
      </c>
      <c r="K71" s="22" cm="1">
        <f t="array" ref="K71">INDEX('ACS 5-YEAR POPULATION (C18130)'!$A$1:$CG$71,MATCH($A71,'ACS 5-YEAR POPULATION (C18130)'!$A$1:$A$71,0),MATCH(1,($C$4='ACS 5-YEAR POPULATION (C18130)'!$A$1:$CG$1)*($K$5='ACS 5-YEAR POPULATION (C18130)'!$A$2:$CG$2)*($K$6='ACS 5-YEAR POPULATION (C18130)'!$A$3:$CG$3)*(K$7='ACS 5-YEAR POPULATION (C18130)'!$A$4:$CG$4),0))</f>
        <v>266</v>
      </c>
      <c r="L71" s="8" cm="1">
        <f t="array" ref="L71">INDEX('ACS 5-YEAR POPULATION (C18130)'!$A$1:$CG$71,MATCH($A71,'ACS 5-YEAR POPULATION (C18130)'!$A$1:$A$71,0),MATCH(1,($C$4='ACS 5-YEAR POPULATION (C18130)'!$A$1:$CG$1)*($K$5='ACS 5-YEAR POPULATION (C18130)'!$A$2:$CG$2)*($K$6='ACS 5-YEAR POPULATION (C18130)'!$A$3:$CG$3)*(L$7='ACS 5-YEAR POPULATION (C18130)'!$A$4:$CG$4),0))</f>
        <v>2204</v>
      </c>
      <c r="M71" s="8" cm="1">
        <f t="array" ref="M71">INDEX('ACS 5-YEAR POPULATION (C18130)'!$A$1:$CG$71,MATCH($A71,'ACS 5-YEAR POPULATION (C18130)'!$A$1:$A$71,0),MATCH(1,($C$4='ACS 5-YEAR POPULATION (C18130)'!$A$1:$CG$1)*($K$5='ACS 5-YEAR POPULATION (C18130)'!$A$2:$CG$2)*($M$6='ACS 5-YEAR POPULATION (C18130)'!$A$3:$CG$3)*(M$7='ACS 5-YEAR POPULATION (C18130)'!$A$4:$CG$4),0))</f>
        <v>208</v>
      </c>
      <c r="N71" s="23" cm="1">
        <f t="array" ref="N71">INDEX('ACS 5-YEAR POPULATION (C18130)'!$A$1:$CG$71,MATCH($A71,'ACS 5-YEAR POPULATION (C18130)'!$A$1:$A$71,0),MATCH(1,($C$4='ACS 5-YEAR POPULATION (C18130)'!$A$1:$CG$1)*($K$5='ACS 5-YEAR POPULATION (C18130)'!$A$2:$CG$2)*($M$6='ACS 5-YEAR POPULATION (C18130)'!$A$3:$CG$3)*(N$7='ACS 5-YEAR POPULATION (C18130)'!$A$4:$CG$4),0))</f>
        <v>1332</v>
      </c>
      <c r="O71" s="8"/>
      <c r="P71" s="24">
        <f t="shared" si="0"/>
        <v>8872</v>
      </c>
    </row>
    <row r="72" spans="1:16" ht="16.8" thickTop="1" thickBot="1" x14ac:dyDescent="0.35">
      <c r="A72" s="31" t="s">
        <v>63</v>
      </c>
      <c r="C72" s="22" cm="1">
        <f t="array" ref="C72">INDEX('ACS 5-YEAR POPULATION (C18130)'!$A$1:$CG$71,MATCH($A72,'ACS 5-YEAR POPULATION (C18130)'!$A$1:$A$71,0),MATCH(1,($C$4='ACS 5-YEAR POPULATION (C18130)'!$A$1:$CG$1)*($C$5='ACS 5-YEAR POPULATION (C18130)'!$A$2:$CG$2)*($C$6='ACS 5-YEAR POPULATION (C18130)'!$A$3:$CG$3)*(C$7='ACS 5-YEAR POPULATION (C18130)'!$A$4:$CG$4),0))</f>
        <v>872</v>
      </c>
      <c r="D72" s="8" cm="1">
        <f t="array" ref="D72">INDEX('ACS 5-YEAR POPULATION (C18130)'!$A$1:$CG$71,MATCH($A72,'ACS 5-YEAR POPULATION (C18130)'!$A$1:$A$71,0),MATCH(1,($C$4='ACS 5-YEAR POPULATION (C18130)'!$A$1:$CG$1)*($C$5='ACS 5-YEAR POPULATION (C18130)'!$A$2:$CG$2)*($C$6='ACS 5-YEAR POPULATION (C18130)'!$A$3:$CG$3)*(D$7='ACS 5-YEAR POPULATION (C18130)'!$A$4:$CG$4),0))</f>
        <v>1773</v>
      </c>
      <c r="E72" s="8" cm="1">
        <f t="array" ref="E72">INDEX('ACS 5-YEAR POPULATION (C18130)'!$A$1:$CG$71,MATCH($A72,'ACS 5-YEAR POPULATION (C18130)'!$A$1:$A$71,0),MATCH(1,($C$4='ACS 5-YEAR POPULATION (C18130)'!$A$1:$CG$1)*($C$5='ACS 5-YEAR POPULATION (C18130)'!$A$2:$CG$2)*($E$6='ACS 5-YEAR POPULATION (C18130)'!$A$3:$CG$3)*(E$7='ACS 5-YEAR POPULATION (C18130)'!$A$4:$CG$4),0))</f>
        <v>102</v>
      </c>
      <c r="F72" s="8" cm="1">
        <f t="array" ref="F72">INDEX('ACS 5-YEAR POPULATION (C18130)'!$A$1:$CG$71,MATCH($A72,'ACS 5-YEAR POPULATION (C18130)'!$A$1:$A$71,0),MATCH(1,($C$4='ACS 5-YEAR POPULATION (C18130)'!$A$1:$CG$1)*($C$5='ACS 5-YEAR POPULATION (C18130)'!$A$2:$CG$2)*($E$6='ACS 5-YEAR POPULATION (C18130)'!$A$3:$CG$3)*(F$7='ACS 5-YEAR POPULATION (C18130)'!$A$4:$CG$4),0))</f>
        <v>101</v>
      </c>
      <c r="G72" s="22" cm="1">
        <f t="array" ref="G72">INDEX('ACS 5-YEAR POPULATION (C18130)'!$A$1:$CG$71,MATCH($A72,'ACS 5-YEAR POPULATION (C18130)'!$A$1:$A$71,0),MATCH(1,($C$4='ACS 5-YEAR POPULATION (C18130)'!$A$1:$CG$1)*($G$5='ACS 5-YEAR POPULATION (C18130)'!$A$2:$CG$2)*($G$6='ACS 5-YEAR POPULATION (C18130)'!$A$3:$CG$3)*(G$7='ACS 5-YEAR POPULATION (C18130)'!$A$4:$CG$4),0))</f>
        <v>841</v>
      </c>
      <c r="H72" s="8" cm="1">
        <f t="array" ref="H72">INDEX('ACS 5-YEAR POPULATION (C18130)'!$A$1:$CG$71,MATCH($A72,'ACS 5-YEAR POPULATION (C18130)'!$A$1:$A$71,0),MATCH(1,($C$4='ACS 5-YEAR POPULATION (C18130)'!$A$1:$CG$1)*($G$5='ACS 5-YEAR POPULATION (C18130)'!$A$2:$CG$2)*($G$6='ACS 5-YEAR POPULATION (C18130)'!$A$3:$CG$3)*(H$7='ACS 5-YEAR POPULATION (C18130)'!$A$4:$CG$4),0))</f>
        <v>3764</v>
      </c>
      <c r="I72" s="8" cm="1">
        <f t="array" ref="I72">INDEX('ACS 5-YEAR POPULATION (C18130)'!$A$1:$CG$71,MATCH($A72,'ACS 5-YEAR POPULATION (C18130)'!$A$1:$A$71,0),MATCH(1,($C$4='ACS 5-YEAR POPULATION (C18130)'!$A$1:$CG$1)*($G$5='ACS 5-YEAR POPULATION (C18130)'!$A$2:$CG$2)*($I$6='ACS 5-YEAR POPULATION (C18130)'!$A$3:$CG$3)*(I$7='ACS 5-YEAR POPULATION (C18130)'!$A$4:$CG$4),0))</f>
        <v>192</v>
      </c>
      <c r="J72" s="8" cm="1">
        <f t="array" ref="J72">INDEX('ACS 5-YEAR POPULATION (C18130)'!$A$1:$CG$71,MATCH($A72,'ACS 5-YEAR POPULATION (C18130)'!$A$1:$A$71,0),MATCH(1,($C$4='ACS 5-YEAR POPULATION (C18130)'!$A$1:$CG$1)*($G$5='ACS 5-YEAR POPULATION (C18130)'!$A$2:$CG$2)*($I$6='ACS 5-YEAR POPULATION (C18130)'!$A$3:$CG$3)*(J$7='ACS 5-YEAR POPULATION (C18130)'!$A$4:$CG$4),0))</f>
        <v>540</v>
      </c>
      <c r="K72" s="22" cm="1">
        <f t="array" ref="K72">INDEX('ACS 5-YEAR POPULATION (C18130)'!$A$1:$CG$71,MATCH($A72,'ACS 5-YEAR POPULATION (C18130)'!$A$1:$A$71,0),MATCH(1,($C$4='ACS 5-YEAR POPULATION (C18130)'!$A$1:$CG$1)*($K$5='ACS 5-YEAR POPULATION (C18130)'!$A$2:$CG$2)*($K$6='ACS 5-YEAR POPULATION (C18130)'!$A$3:$CG$3)*(K$7='ACS 5-YEAR POPULATION (C18130)'!$A$4:$CG$4),0))</f>
        <v>80</v>
      </c>
      <c r="L72" s="8" cm="1">
        <f t="array" ref="L72">INDEX('ACS 5-YEAR POPULATION (C18130)'!$A$1:$CG$71,MATCH($A72,'ACS 5-YEAR POPULATION (C18130)'!$A$1:$A$71,0),MATCH(1,($C$4='ACS 5-YEAR POPULATION (C18130)'!$A$1:$CG$1)*($K$5='ACS 5-YEAR POPULATION (C18130)'!$A$2:$CG$2)*($K$6='ACS 5-YEAR POPULATION (C18130)'!$A$3:$CG$3)*(L$7='ACS 5-YEAR POPULATION (C18130)'!$A$4:$CG$4),0))</f>
        <v>870</v>
      </c>
      <c r="M72" s="8" cm="1">
        <f t="array" ref="M72">INDEX('ACS 5-YEAR POPULATION (C18130)'!$A$1:$CG$71,MATCH($A72,'ACS 5-YEAR POPULATION (C18130)'!$A$1:$A$71,0),MATCH(1,($C$4='ACS 5-YEAR POPULATION (C18130)'!$A$1:$CG$1)*($K$5='ACS 5-YEAR POPULATION (C18130)'!$A$2:$CG$2)*($M$6='ACS 5-YEAR POPULATION (C18130)'!$A$3:$CG$3)*(M$7='ACS 5-YEAR POPULATION (C18130)'!$A$4:$CG$4),0))</f>
        <v>44</v>
      </c>
      <c r="N72" s="23" cm="1">
        <f t="array" ref="N72">INDEX('ACS 5-YEAR POPULATION (C18130)'!$A$1:$CG$71,MATCH($A72,'ACS 5-YEAR POPULATION (C18130)'!$A$1:$A$71,0),MATCH(1,($C$4='ACS 5-YEAR POPULATION (C18130)'!$A$1:$CG$1)*($K$5='ACS 5-YEAR POPULATION (C18130)'!$A$2:$CG$2)*($M$6='ACS 5-YEAR POPULATION (C18130)'!$A$3:$CG$3)*(N$7='ACS 5-YEAR POPULATION (C18130)'!$A$4:$CG$4),0))</f>
        <v>522</v>
      </c>
      <c r="O72" s="8"/>
      <c r="P72" s="24">
        <f t="shared" si="0"/>
        <v>4164</v>
      </c>
    </row>
    <row r="73" spans="1:16" ht="16.8" thickTop="1" thickBot="1" x14ac:dyDescent="0.35">
      <c r="A73" s="31" t="s">
        <v>64</v>
      </c>
      <c r="C73" s="22" cm="1">
        <f t="array" ref="C73">INDEX('ACS 5-YEAR POPULATION (C18130)'!$A$1:$CG$71,MATCH($A73,'ACS 5-YEAR POPULATION (C18130)'!$A$1:$A$71,0),MATCH(1,($C$4='ACS 5-YEAR POPULATION (C18130)'!$A$1:$CG$1)*($C$5='ACS 5-YEAR POPULATION (C18130)'!$A$2:$CG$2)*($C$6='ACS 5-YEAR POPULATION (C18130)'!$A$3:$CG$3)*(C$7='ACS 5-YEAR POPULATION (C18130)'!$A$4:$CG$4),0))</f>
        <v>18816</v>
      </c>
      <c r="D73" s="8" cm="1">
        <f t="array" ref="D73">INDEX('ACS 5-YEAR POPULATION (C18130)'!$A$1:$CG$71,MATCH($A73,'ACS 5-YEAR POPULATION (C18130)'!$A$1:$A$71,0),MATCH(1,($C$4='ACS 5-YEAR POPULATION (C18130)'!$A$1:$CG$1)*($C$5='ACS 5-YEAR POPULATION (C18130)'!$A$2:$CG$2)*($C$6='ACS 5-YEAR POPULATION (C18130)'!$A$3:$CG$3)*(D$7='ACS 5-YEAR POPULATION (C18130)'!$A$4:$CG$4),0))</f>
        <v>69151</v>
      </c>
      <c r="E73" s="8" cm="1">
        <f t="array" ref="E73">INDEX('ACS 5-YEAR POPULATION (C18130)'!$A$1:$CG$71,MATCH($A73,'ACS 5-YEAR POPULATION (C18130)'!$A$1:$A$71,0),MATCH(1,($C$4='ACS 5-YEAR POPULATION (C18130)'!$A$1:$CG$1)*($C$5='ACS 5-YEAR POPULATION (C18130)'!$A$2:$CG$2)*($E$6='ACS 5-YEAR POPULATION (C18130)'!$A$3:$CG$3)*(E$7='ACS 5-YEAR POPULATION (C18130)'!$A$4:$CG$4),0))</f>
        <v>1292</v>
      </c>
      <c r="F73" s="8" cm="1">
        <f t="array" ref="F73">INDEX('ACS 5-YEAR POPULATION (C18130)'!$A$1:$CG$71,MATCH($A73,'ACS 5-YEAR POPULATION (C18130)'!$A$1:$A$71,0),MATCH(1,($C$4='ACS 5-YEAR POPULATION (C18130)'!$A$1:$CG$1)*($C$5='ACS 5-YEAR POPULATION (C18130)'!$A$2:$CG$2)*($E$6='ACS 5-YEAR POPULATION (C18130)'!$A$3:$CG$3)*(F$7='ACS 5-YEAR POPULATION (C18130)'!$A$4:$CG$4),0))</f>
        <v>3108</v>
      </c>
      <c r="G73" s="22" cm="1">
        <f t="array" ref="G73">INDEX('ACS 5-YEAR POPULATION (C18130)'!$A$1:$CG$71,MATCH($A73,'ACS 5-YEAR POPULATION (C18130)'!$A$1:$A$71,0),MATCH(1,($C$4='ACS 5-YEAR POPULATION (C18130)'!$A$1:$CG$1)*($G$5='ACS 5-YEAR POPULATION (C18130)'!$A$2:$CG$2)*($G$6='ACS 5-YEAR POPULATION (C18130)'!$A$3:$CG$3)*(G$7='ACS 5-YEAR POPULATION (C18130)'!$A$4:$CG$4),0))</f>
        <v>36205</v>
      </c>
      <c r="H73" s="8" cm="1">
        <f t="array" ref="H73">INDEX('ACS 5-YEAR POPULATION (C18130)'!$A$1:$CG$71,MATCH($A73,'ACS 5-YEAR POPULATION (C18130)'!$A$1:$A$71,0),MATCH(1,($C$4='ACS 5-YEAR POPULATION (C18130)'!$A$1:$CG$1)*($G$5='ACS 5-YEAR POPULATION (C18130)'!$A$2:$CG$2)*($G$6='ACS 5-YEAR POPULATION (C18130)'!$A$3:$CG$3)*(H$7='ACS 5-YEAR POPULATION (C18130)'!$A$4:$CG$4),0))</f>
        <v>225927</v>
      </c>
      <c r="I73" s="8" cm="1">
        <f t="array" ref="I73">INDEX('ACS 5-YEAR POPULATION (C18130)'!$A$1:$CG$71,MATCH($A73,'ACS 5-YEAR POPULATION (C18130)'!$A$1:$A$71,0),MATCH(1,($C$4='ACS 5-YEAR POPULATION (C18130)'!$A$1:$CG$1)*($G$5='ACS 5-YEAR POPULATION (C18130)'!$A$2:$CG$2)*($I$6='ACS 5-YEAR POPULATION (C18130)'!$A$3:$CG$3)*(I$7='ACS 5-YEAR POPULATION (C18130)'!$A$4:$CG$4),0))</f>
        <v>11124</v>
      </c>
      <c r="J73" s="8" cm="1">
        <f t="array" ref="J73">INDEX('ACS 5-YEAR POPULATION (C18130)'!$A$1:$CG$71,MATCH($A73,'ACS 5-YEAR POPULATION (C18130)'!$A$1:$A$71,0),MATCH(1,($C$4='ACS 5-YEAR POPULATION (C18130)'!$A$1:$CG$1)*($G$5='ACS 5-YEAR POPULATION (C18130)'!$A$2:$CG$2)*($I$6='ACS 5-YEAR POPULATION (C18130)'!$A$3:$CG$3)*(J$7='ACS 5-YEAR POPULATION (C18130)'!$A$4:$CG$4),0))</f>
        <v>28920</v>
      </c>
      <c r="K73" s="22" cm="1">
        <f t="array" ref="K73">INDEX('ACS 5-YEAR POPULATION (C18130)'!$A$1:$CG$71,MATCH($A73,'ACS 5-YEAR POPULATION (C18130)'!$A$1:$A$71,0),MATCH(1,($C$4='ACS 5-YEAR POPULATION (C18130)'!$A$1:$CG$1)*($K$5='ACS 5-YEAR POPULATION (C18130)'!$A$2:$CG$2)*($K$6='ACS 5-YEAR POPULATION (C18130)'!$A$3:$CG$3)*(K$7='ACS 5-YEAR POPULATION (C18130)'!$A$4:$CG$4),0))</f>
        <v>5719</v>
      </c>
      <c r="L73" s="8" cm="1">
        <f t="array" ref="L73">INDEX('ACS 5-YEAR POPULATION (C18130)'!$A$1:$CG$71,MATCH($A73,'ACS 5-YEAR POPULATION (C18130)'!$A$1:$A$71,0),MATCH(1,($C$4='ACS 5-YEAR POPULATION (C18130)'!$A$1:$CG$1)*($K$5='ACS 5-YEAR POPULATION (C18130)'!$A$2:$CG$2)*($K$6='ACS 5-YEAR POPULATION (C18130)'!$A$3:$CG$3)*(L$7='ACS 5-YEAR POPULATION (C18130)'!$A$4:$CG$4),0))</f>
        <v>72873</v>
      </c>
      <c r="M73" s="8" cm="1">
        <f t="array" ref="M73">INDEX('ACS 5-YEAR POPULATION (C18130)'!$A$1:$CG$71,MATCH($A73,'ACS 5-YEAR POPULATION (C18130)'!$A$1:$A$71,0),MATCH(1,($C$4='ACS 5-YEAR POPULATION (C18130)'!$A$1:$CG$1)*($K$5='ACS 5-YEAR POPULATION (C18130)'!$A$2:$CG$2)*($M$6='ACS 5-YEAR POPULATION (C18130)'!$A$3:$CG$3)*(M$7='ACS 5-YEAR POPULATION (C18130)'!$A$4:$CG$4),0))</f>
        <v>5544</v>
      </c>
      <c r="N73" s="23" cm="1">
        <f t="array" ref="N73">INDEX('ACS 5-YEAR POPULATION (C18130)'!$A$1:$CG$71,MATCH($A73,'ACS 5-YEAR POPULATION (C18130)'!$A$1:$A$71,0),MATCH(1,($C$4='ACS 5-YEAR POPULATION (C18130)'!$A$1:$CG$1)*($K$5='ACS 5-YEAR POPULATION (C18130)'!$A$2:$CG$2)*($M$6='ACS 5-YEAR POPULATION (C18130)'!$A$3:$CG$3)*(N$7='ACS 5-YEAR POPULATION (C18130)'!$A$4:$CG$4),0))</f>
        <v>38818</v>
      </c>
      <c r="O73" s="8"/>
      <c r="P73" s="24">
        <f t="shared" si="0"/>
        <v>222419</v>
      </c>
    </row>
    <row r="74" spans="1:16" ht="16.8" thickTop="1" thickBot="1" x14ac:dyDescent="0.35">
      <c r="A74" s="31" t="s">
        <v>65</v>
      </c>
      <c r="C74" s="22" cm="1">
        <f t="array" ref="C74">INDEX('ACS 5-YEAR POPULATION (C18130)'!$A$1:$CG$71,MATCH($A74,'ACS 5-YEAR POPULATION (C18130)'!$A$1:$A$71,0),MATCH(1,($C$4='ACS 5-YEAR POPULATION (C18130)'!$A$1:$CG$1)*($C$5='ACS 5-YEAR POPULATION (C18130)'!$A$2:$CG$2)*($C$6='ACS 5-YEAR POPULATION (C18130)'!$A$3:$CG$3)*(C$7='ACS 5-YEAR POPULATION (C18130)'!$A$4:$CG$4),0))</f>
        <v>811</v>
      </c>
      <c r="D74" s="8" cm="1">
        <f t="array" ref="D74">INDEX('ACS 5-YEAR POPULATION (C18130)'!$A$1:$CG$71,MATCH($A74,'ACS 5-YEAR POPULATION (C18130)'!$A$1:$A$71,0),MATCH(1,($C$4='ACS 5-YEAR POPULATION (C18130)'!$A$1:$CG$1)*($C$5='ACS 5-YEAR POPULATION (C18130)'!$A$2:$CG$2)*($C$6='ACS 5-YEAR POPULATION (C18130)'!$A$3:$CG$3)*(D$7='ACS 5-YEAR POPULATION (C18130)'!$A$4:$CG$4),0))</f>
        <v>5424</v>
      </c>
      <c r="E74" s="8" cm="1">
        <f t="array" ref="E74">INDEX('ACS 5-YEAR POPULATION (C18130)'!$A$1:$CG$71,MATCH($A74,'ACS 5-YEAR POPULATION (C18130)'!$A$1:$A$71,0),MATCH(1,($C$4='ACS 5-YEAR POPULATION (C18130)'!$A$1:$CG$1)*($C$5='ACS 5-YEAR POPULATION (C18130)'!$A$2:$CG$2)*($E$6='ACS 5-YEAR POPULATION (C18130)'!$A$3:$CG$3)*(E$7='ACS 5-YEAR POPULATION (C18130)'!$A$4:$CG$4),0))</f>
        <v>176</v>
      </c>
      <c r="F74" s="8" cm="1">
        <f t="array" ref="F74">INDEX('ACS 5-YEAR POPULATION (C18130)'!$A$1:$CG$71,MATCH($A74,'ACS 5-YEAR POPULATION (C18130)'!$A$1:$A$71,0),MATCH(1,($C$4='ACS 5-YEAR POPULATION (C18130)'!$A$1:$CG$1)*($C$5='ACS 5-YEAR POPULATION (C18130)'!$A$2:$CG$2)*($E$6='ACS 5-YEAR POPULATION (C18130)'!$A$3:$CG$3)*(F$7='ACS 5-YEAR POPULATION (C18130)'!$A$4:$CG$4),0))</f>
        <v>384</v>
      </c>
      <c r="G74" s="22" cm="1">
        <f t="array" ref="G74">INDEX('ACS 5-YEAR POPULATION (C18130)'!$A$1:$CG$71,MATCH($A74,'ACS 5-YEAR POPULATION (C18130)'!$A$1:$A$71,0),MATCH(1,($C$4='ACS 5-YEAR POPULATION (C18130)'!$A$1:$CG$1)*($G$5='ACS 5-YEAR POPULATION (C18130)'!$A$2:$CG$2)*($G$6='ACS 5-YEAR POPULATION (C18130)'!$A$3:$CG$3)*(G$7='ACS 5-YEAR POPULATION (C18130)'!$A$4:$CG$4),0))</f>
        <v>1108</v>
      </c>
      <c r="H74" s="8" cm="1">
        <f t="array" ref="H74">INDEX('ACS 5-YEAR POPULATION (C18130)'!$A$1:$CG$71,MATCH($A74,'ACS 5-YEAR POPULATION (C18130)'!$A$1:$A$71,0),MATCH(1,($C$4='ACS 5-YEAR POPULATION (C18130)'!$A$1:$CG$1)*($G$5='ACS 5-YEAR POPULATION (C18130)'!$A$2:$CG$2)*($G$6='ACS 5-YEAR POPULATION (C18130)'!$A$3:$CG$3)*(H$7='ACS 5-YEAR POPULATION (C18130)'!$A$4:$CG$4),0))</f>
        <v>13442</v>
      </c>
      <c r="I74" s="8" cm="1">
        <f t="array" ref="I74">INDEX('ACS 5-YEAR POPULATION (C18130)'!$A$1:$CG$71,MATCH($A74,'ACS 5-YEAR POPULATION (C18130)'!$A$1:$A$71,0),MATCH(1,($C$4='ACS 5-YEAR POPULATION (C18130)'!$A$1:$CG$1)*($G$5='ACS 5-YEAR POPULATION (C18130)'!$A$2:$CG$2)*($I$6='ACS 5-YEAR POPULATION (C18130)'!$A$3:$CG$3)*(I$7='ACS 5-YEAR POPULATION (C18130)'!$A$4:$CG$4),0))</f>
        <v>774</v>
      </c>
      <c r="J74" s="8" cm="1">
        <f t="array" ref="J74">INDEX('ACS 5-YEAR POPULATION (C18130)'!$A$1:$CG$71,MATCH($A74,'ACS 5-YEAR POPULATION (C18130)'!$A$1:$A$71,0),MATCH(1,($C$4='ACS 5-YEAR POPULATION (C18130)'!$A$1:$CG$1)*($G$5='ACS 5-YEAR POPULATION (C18130)'!$A$2:$CG$2)*($I$6='ACS 5-YEAR POPULATION (C18130)'!$A$3:$CG$3)*(J$7='ACS 5-YEAR POPULATION (C18130)'!$A$4:$CG$4),0))</f>
        <v>1794</v>
      </c>
      <c r="K74" s="22" cm="1">
        <f t="array" ref="K74">INDEX('ACS 5-YEAR POPULATION (C18130)'!$A$1:$CG$71,MATCH($A74,'ACS 5-YEAR POPULATION (C18130)'!$A$1:$A$71,0),MATCH(1,($C$4='ACS 5-YEAR POPULATION (C18130)'!$A$1:$CG$1)*($K$5='ACS 5-YEAR POPULATION (C18130)'!$A$2:$CG$2)*($K$6='ACS 5-YEAR POPULATION (C18130)'!$A$3:$CG$3)*(K$7='ACS 5-YEAR POPULATION (C18130)'!$A$4:$CG$4),0))</f>
        <v>309</v>
      </c>
      <c r="L74" s="8" cm="1">
        <f t="array" ref="L74">INDEX('ACS 5-YEAR POPULATION (C18130)'!$A$1:$CG$71,MATCH($A74,'ACS 5-YEAR POPULATION (C18130)'!$A$1:$A$71,0),MATCH(1,($C$4='ACS 5-YEAR POPULATION (C18130)'!$A$1:$CG$1)*($K$5='ACS 5-YEAR POPULATION (C18130)'!$A$2:$CG$2)*($K$6='ACS 5-YEAR POPULATION (C18130)'!$A$3:$CG$3)*(L$7='ACS 5-YEAR POPULATION (C18130)'!$A$4:$CG$4),0))</f>
        <v>2579</v>
      </c>
      <c r="M74" s="8" cm="1">
        <f t="array" ref="M74">INDEX('ACS 5-YEAR POPULATION (C18130)'!$A$1:$CG$71,MATCH($A74,'ACS 5-YEAR POPULATION (C18130)'!$A$1:$A$71,0),MATCH(1,($C$4='ACS 5-YEAR POPULATION (C18130)'!$A$1:$CG$1)*($K$5='ACS 5-YEAR POPULATION (C18130)'!$A$2:$CG$2)*($M$6='ACS 5-YEAR POPULATION (C18130)'!$A$3:$CG$3)*(M$7='ACS 5-YEAR POPULATION (C18130)'!$A$4:$CG$4),0))</f>
        <v>94</v>
      </c>
      <c r="N74" s="23" cm="1">
        <f t="array" ref="N74">INDEX('ACS 5-YEAR POPULATION (C18130)'!$A$1:$CG$71,MATCH($A74,'ACS 5-YEAR POPULATION (C18130)'!$A$1:$A$71,0),MATCH(1,($C$4='ACS 5-YEAR POPULATION (C18130)'!$A$1:$CG$1)*($K$5='ACS 5-YEAR POPULATION (C18130)'!$A$2:$CG$2)*($M$6='ACS 5-YEAR POPULATION (C18130)'!$A$3:$CG$3)*(N$7='ACS 5-YEAR POPULATION (C18130)'!$A$4:$CG$4),0))</f>
        <v>1370</v>
      </c>
      <c r="O74" s="8"/>
      <c r="P74" s="24">
        <f t="shared" si="0"/>
        <v>9399</v>
      </c>
    </row>
    <row r="75" spans="1:16" ht="16.8" thickTop="1" thickBot="1" x14ac:dyDescent="0.35">
      <c r="A75" s="31" t="s">
        <v>66</v>
      </c>
      <c r="C75" s="22" cm="1">
        <f t="array" ref="C75">INDEX('ACS 5-YEAR POPULATION (C18130)'!$A$1:$CG$71,MATCH($A75,'ACS 5-YEAR POPULATION (C18130)'!$A$1:$A$71,0),MATCH(1,($C$4='ACS 5-YEAR POPULATION (C18130)'!$A$1:$CG$1)*($C$5='ACS 5-YEAR POPULATION (C18130)'!$A$2:$CG$2)*($C$6='ACS 5-YEAR POPULATION (C18130)'!$A$3:$CG$3)*(C$7='ACS 5-YEAR POPULATION (C18130)'!$A$4:$CG$4),0))</f>
        <v>3256</v>
      </c>
      <c r="D75" s="8" cm="1">
        <f t="array" ref="D75">INDEX('ACS 5-YEAR POPULATION (C18130)'!$A$1:$CG$71,MATCH($A75,'ACS 5-YEAR POPULATION (C18130)'!$A$1:$A$71,0),MATCH(1,($C$4='ACS 5-YEAR POPULATION (C18130)'!$A$1:$CG$1)*($C$5='ACS 5-YEAR POPULATION (C18130)'!$A$2:$CG$2)*($C$6='ACS 5-YEAR POPULATION (C18130)'!$A$3:$CG$3)*(D$7='ACS 5-YEAR POPULATION (C18130)'!$A$4:$CG$4),0))</f>
        <v>9274</v>
      </c>
      <c r="E75" s="8" cm="1">
        <f t="array" ref="E75">INDEX('ACS 5-YEAR POPULATION (C18130)'!$A$1:$CG$71,MATCH($A75,'ACS 5-YEAR POPULATION (C18130)'!$A$1:$A$71,0),MATCH(1,($C$4='ACS 5-YEAR POPULATION (C18130)'!$A$1:$CG$1)*($C$5='ACS 5-YEAR POPULATION (C18130)'!$A$2:$CG$2)*($E$6='ACS 5-YEAR POPULATION (C18130)'!$A$3:$CG$3)*(E$7='ACS 5-YEAR POPULATION (C18130)'!$A$4:$CG$4),0))</f>
        <v>180</v>
      </c>
      <c r="F75" s="8" cm="1">
        <f t="array" ref="F75">INDEX('ACS 5-YEAR POPULATION (C18130)'!$A$1:$CG$71,MATCH($A75,'ACS 5-YEAR POPULATION (C18130)'!$A$1:$A$71,0),MATCH(1,($C$4='ACS 5-YEAR POPULATION (C18130)'!$A$1:$CG$1)*($C$5='ACS 5-YEAR POPULATION (C18130)'!$A$2:$CG$2)*($E$6='ACS 5-YEAR POPULATION (C18130)'!$A$3:$CG$3)*(F$7='ACS 5-YEAR POPULATION (C18130)'!$A$4:$CG$4),0))</f>
        <v>383</v>
      </c>
      <c r="G75" s="22" cm="1">
        <f t="array" ref="G75">INDEX('ACS 5-YEAR POPULATION (C18130)'!$A$1:$CG$71,MATCH($A75,'ACS 5-YEAR POPULATION (C18130)'!$A$1:$A$71,0),MATCH(1,($C$4='ACS 5-YEAR POPULATION (C18130)'!$A$1:$CG$1)*($G$5='ACS 5-YEAR POPULATION (C18130)'!$A$2:$CG$2)*($G$6='ACS 5-YEAR POPULATION (C18130)'!$A$3:$CG$3)*(G$7='ACS 5-YEAR POPULATION (C18130)'!$A$4:$CG$4),0))</f>
        <v>3817</v>
      </c>
      <c r="H75" s="8" cm="1">
        <f t="array" ref="H75">INDEX('ACS 5-YEAR POPULATION (C18130)'!$A$1:$CG$71,MATCH($A75,'ACS 5-YEAR POPULATION (C18130)'!$A$1:$A$71,0),MATCH(1,($C$4='ACS 5-YEAR POPULATION (C18130)'!$A$1:$CG$1)*($G$5='ACS 5-YEAR POPULATION (C18130)'!$A$2:$CG$2)*($G$6='ACS 5-YEAR POPULATION (C18130)'!$A$3:$CG$3)*(H$7='ACS 5-YEAR POPULATION (C18130)'!$A$4:$CG$4),0))</f>
        <v>28616</v>
      </c>
      <c r="I75" s="8" cm="1">
        <f t="array" ref="I75">INDEX('ACS 5-YEAR POPULATION (C18130)'!$A$1:$CG$71,MATCH($A75,'ACS 5-YEAR POPULATION (C18130)'!$A$1:$A$71,0),MATCH(1,($C$4='ACS 5-YEAR POPULATION (C18130)'!$A$1:$CG$1)*($G$5='ACS 5-YEAR POPULATION (C18130)'!$A$2:$CG$2)*($I$6='ACS 5-YEAR POPULATION (C18130)'!$A$3:$CG$3)*(I$7='ACS 5-YEAR POPULATION (C18130)'!$A$4:$CG$4),0))</f>
        <v>1330</v>
      </c>
      <c r="J75" s="8" cm="1">
        <f t="array" ref="J75">INDEX('ACS 5-YEAR POPULATION (C18130)'!$A$1:$CG$71,MATCH($A75,'ACS 5-YEAR POPULATION (C18130)'!$A$1:$A$71,0),MATCH(1,($C$4='ACS 5-YEAR POPULATION (C18130)'!$A$1:$CG$1)*($G$5='ACS 5-YEAR POPULATION (C18130)'!$A$2:$CG$2)*($I$6='ACS 5-YEAR POPULATION (C18130)'!$A$3:$CG$3)*(J$7='ACS 5-YEAR POPULATION (C18130)'!$A$4:$CG$4),0))</f>
        <v>4068</v>
      </c>
      <c r="K75" s="22" cm="1">
        <f t="array" ref="K75">INDEX('ACS 5-YEAR POPULATION (C18130)'!$A$1:$CG$71,MATCH($A75,'ACS 5-YEAR POPULATION (C18130)'!$A$1:$A$71,0),MATCH(1,($C$4='ACS 5-YEAR POPULATION (C18130)'!$A$1:$CG$1)*($K$5='ACS 5-YEAR POPULATION (C18130)'!$A$2:$CG$2)*($K$6='ACS 5-YEAR POPULATION (C18130)'!$A$3:$CG$3)*(K$7='ACS 5-YEAR POPULATION (C18130)'!$A$4:$CG$4),0))</f>
        <v>389</v>
      </c>
      <c r="L75" s="8" cm="1">
        <f t="array" ref="L75">INDEX('ACS 5-YEAR POPULATION (C18130)'!$A$1:$CG$71,MATCH($A75,'ACS 5-YEAR POPULATION (C18130)'!$A$1:$A$71,0),MATCH(1,($C$4='ACS 5-YEAR POPULATION (C18130)'!$A$1:$CG$1)*($K$5='ACS 5-YEAR POPULATION (C18130)'!$A$2:$CG$2)*($K$6='ACS 5-YEAR POPULATION (C18130)'!$A$3:$CG$3)*(L$7='ACS 5-YEAR POPULATION (C18130)'!$A$4:$CG$4),0))</f>
        <v>7538</v>
      </c>
      <c r="M75" s="8" cm="1">
        <f t="array" ref="M75">INDEX('ACS 5-YEAR POPULATION (C18130)'!$A$1:$CG$71,MATCH($A75,'ACS 5-YEAR POPULATION (C18130)'!$A$1:$A$71,0),MATCH(1,($C$4='ACS 5-YEAR POPULATION (C18130)'!$A$1:$CG$1)*($K$5='ACS 5-YEAR POPULATION (C18130)'!$A$2:$CG$2)*($M$6='ACS 5-YEAR POPULATION (C18130)'!$A$3:$CG$3)*(M$7='ACS 5-YEAR POPULATION (C18130)'!$A$4:$CG$4),0))</f>
        <v>389</v>
      </c>
      <c r="N75" s="23" cm="1">
        <f t="array" ref="N75">INDEX('ACS 5-YEAR POPULATION (C18130)'!$A$1:$CG$71,MATCH($A75,'ACS 5-YEAR POPULATION (C18130)'!$A$1:$A$71,0),MATCH(1,($C$4='ACS 5-YEAR POPULATION (C18130)'!$A$1:$CG$1)*($K$5='ACS 5-YEAR POPULATION (C18130)'!$A$2:$CG$2)*($M$6='ACS 5-YEAR POPULATION (C18130)'!$A$3:$CG$3)*(N$7='ACS 5-YEAR POPULATION (C18130)'!$A$4:$CG$4),0))</f>
        <v>4252</v>
      </c>
      <c r="O75" s="8"/>
      <c r="P75" s="24">
        <f>SUMPRODUCT(C75:N75,C$8:N$8)</f>
        <v>25602</v>
      </c>
    </row>
    <row r="76" spans="1:16" ht="16.8" thickTop="1" thickBot="1" x14ac:dyDescent="0.35">
      <c r="A76" s="9" t="s">
        <v>67</v>
      </c>
      <c r="B76" s="10"/>
      <c r="C76" s="11" cm="1">
        <f t="array" ref="C76">INDEX('ACS 5-YEAR POPULATION (C18130)'!$A$1:$CG$71,MATCH($A76,'ACS 5-YEAR POPULATION (C18130)'!$A$1:$A$71,0),MATCH(1,($C$4='ACS 5-YEAR POPULATION (C18130)'!$A$1:$CG$1)*($C$5='ACS 5-YEAR POPULATION (C18130)'!$A$2:$CG$2)*($C$6='ACS 5-YEAR POPULATION (C18130)'!$A$3:$CG$3)*(C$7='ACS 5-YEAR POPULATION (C18130)'!$A$4:$CG$4),0))</f>
        <v>1309</v>
      </c>
      <c r="D76" s="12" cm="1">
        <f t="array" ref="D76">INDEX('ACS 5-YEAR POPULATION (C18130)'!$A$1:$CG$71,MATCH($A76,'ACS 5-YEAR POPULATION (C18130)'!$A$1:$A$71,0),MATCH(1,($C$4='ACS 5-YEAR POPULATION (C18130)'!$A$1:$CG$1)*($C$5='ACS 5-YEAR POPULATION (C18130)'!$A$2:$CG$2)*($C$6='ACS 5-YEAR POPULATION (C18130)'!$A$3:$CG$3)*(D$7='ACS 5-YEAR POPULATION (C18130)'!$A$4:$CG$4),0))</f>
        <v>3194</v>
      </c>
      <c r="E76" s="12" cm="1">
        <f t="array" ref="E76">INDEX('ACS 5-YEAR POPULATION (C18130)'!$A$1:$CG$71,MATCH($A76,'ACS 5-YEAR POPULATION (C18130)'!$A$1:$A$71,0),MATCH(1,($C$4='ACS 5-YEAR POPULATION (C18130)'!$A$1:$CG$1)*($C$5='ACS 5-YEAR POPULATION (C18130)'!$A$2:$CG$2)*($E$6='ACS 5-YEAR POPULATION (C18130)'!$A$3:$CG$3)*(E$7='ACS 5-YEAR POPULATION (C18130)'!$A$4:$CG$4),0))</f>
        <v>120</v>
      </c>
      <c r="F76" s="12" cm="1">
        <f t="array" ref="F76">INDEX('ACS 5-YEAR POPULATION (C18130)'!$A$1:$CG$71,MATCH($A76,'ACS 5-YEAR POPULATION (C18130)'!$A$1:$A$71,0),MATCH(1,($C$4='ACS 5-YEAR POPULATION (C18130)'!$A$1:$CG$1)*($C$5='ACS 5-YEAR POPULATION (C18130)'!$A$2:$CG$2)*($E$6='ACS 5-YEAR POPULATION (C18130)'!$A$3:$CG$3)*(F$7='ACS 5-YEAR POPULATION (C18130)'!$A$4:$CG$4),0))</f>
        <v>217</v>
      </c>
      <c r="G76" s="11" cm="1">
        <f t="array" ref="G76">INDEX('ACS 5-YEAR POPULATION (C18130)'!$A$1:$CG$71,MATCH($A76,'ACS 5-YEAR POPULATION (C18130)'!$A$1:$A$71,0),MATCH(1,($C$4='ACS 5-YEAR POPULATION (C18130)'!$A$1:$CG$1)*($G$5='ACS 5-YEAR POPULATION (C18130)'!$A$2:$CG$2)*($G$6='ACS 5-YEAR POPULATION (C18130)'!$A$3:$CG$3)*(G$7='ACS 5-YEAR POPULATION (C18130)'!$A$4:$CG$4),0))</f>
        <v>2159</v>
      </c>
      <c r="H76" s="12" cm="1">
        <f t="array" ref="H76">INDEX('ACS 5-YEAR POPULATION (C18130)'!$A$1:$CG$71,MATCH($A76,'ACS 5-YEAR POPULATION (C18130)'!$A$1:$A$71,0),MATCH(1,($C$4='ACS 5-YEAR POPULATION (C18130)'!$A$1:$CG$1)*($G$5='ACS 5-YEAR POPULATION (C18130)'!$A$2:$CG$2)*($G$6='ACS 5-YEAR POPULATION (C18130)'!$A$3:$CG$3)*(H$7='ACS 5-YEAR POPULATION (C18130)'!$A$4:$CG$4),0))</f>
        <v>8606</v>
      </c>
      <c r="I76" s="12" cm="1">
        <f t="array" ref="I76">INDEX('ACS 5-YEAR POPULATION (C18130)'!$A$1:$CG$71,MATCH($A76,'ACS 5-YEAR POPULATION (C18130)'!$A$1:$A$71,0),MATCH(1,($C$4='ACS 5-YEAR POPULATION (C18130)'!$A$1:$CG$1)*($G$5='ACS 5-YEAR POPULATION (C18130)'!$A$2:$CG$2)*($I$6='ACS 5-YEAR POPULATION (C18130)'!$A$3:$CG$3)*(I$7='ACS 5-YEAR POPULATION (C18130)'!$A$4:$CG$4),0))</f>
        <v>842</v>
      </c>
      <c r="J76" s="12" cm="1">
        <f t="array" ref="J76">INDEX('ACS 5-YEAR POPULATION (C18130)'!$A$1:$CG$71,MATCH($A76,'ACS 5-YEAR POPULATION (C18130)'!$A$1:$A$71,0),MATCH(1,($C$4='ACS 5-YEAR POPULATION (C18130)'!$A$1:$CG$1)*($G$5='ACS 5-YEAR POPULATION (C18130)'!$A$2:$CG$2)*($I$6='ACS 5-YEAR POPULATION (C18130)'!$A$3:$CG$3)*(J$7='ACS 5-YEAR POPULATION (C18130)'!$A$4:$CG$4),0))</f>
        <v>1224</v>
      </c>
      <c r="K76" s="11" cm="1">
        <f t="array" ref="K76">INDEX('ACS 5-YEAR POPULATION (C18130)'!$A$1:$CG$71,MATCH($A76,'ACS 5-YEAR POPULATION (C18130)'!$A$1:$A$71,0),MATCH(1,($C$4='ACS 5-YEAR POPULATION (C18130)'!$A$1:$CG$1)*($K$5='ACS 5-YEAR POPULATION (C18130)'!$A$2:$CG$2)*($K$6='ACS 5-YEAR POPULATION (C18130)'!$A$3:$CG$3)*(K$7='ACS 5-YEAR POPULATION (C18130)'!$A$4:$CG$4),0))</f>
        <v>111</v>
      </c>
      <c r="L76" s="12" cm="1">
        <f t="array" ref="L76">INDEX('ACS 5-YEAR POPULATION (C18130)'!$A$1:$CG$71,MATCH($A76,'ACS 5-YEAR POPULATION (C18130)'!$A$1:$A$71,0),MATCH(1,($C$4='ACS 5-YEAR POPULATION (C18130)'!$A$1:$CG$1)*($K$5='ACS 5-YEAR POPULATION (C18130)'!$A$2:$CG$2)*($K$6='ACS 5-YEAR POPULATION (C18130)'!$A$3:$CG$3)*(L$7='ACS 5-YEAR POPULATION (C18130)'!$A$4:$CG$4),0))</f>
        <v>2185</v>
      </c>
      <c r="M76" s="12" cm="1">
        <f t="array" ref="M76">INDEX('ACS 5-YEAR POPULATION (C18130)'!$A$1:$CG$71,MATCH($A76,'ACS 5-YEAR POPULATION (C18130)'!$A$1:$A$71,0),MATCH(1,($C$4='ACS 5-YEAR POPULATION (C18130)'!$A$1:$CG$1)*($K$5='ACS 5-YEAR POPULATION (C18130)'!$A$2:$CG$2)*($M$6='ACS 5-YEAR POPULATION (C18130)'!$A$3:$CG$3)*(M$7='ACS 5-YEAR POPULATION (C18130)'!$A$4:$CG$4),0))</f>
        <v>360</v>
      </c>
      <c r="N76" s="13" cm="1">
        <f t="array" ref="N76">INDEX('ACS 5-YEAR POPULATION (C18130)'!$A$1:$CG$71,MATCH($A76,'ACS 5-YEAR POPULATION (C18130)'!$A$1:$A$71,0),MATCH(1,($C$4='ACS 5-YEAR POPULATION (C18130)'!$A$1:$CG$1)*($K$5='ACS 5-YEAR POPULATION (C18130)'!$A$2:$CG$2)*($M$6='ACS 5-YEAR POPULATION (C18130)'!$A$3:$CG$3)*(N$7='ACS 5-YEAR POPULATION (C18130)'!$A$4:$CG$4),0))</f>
        <v>1520</v>
      </c>
      <c r="O76" s="10"/>
      <c r="P76" s="24">
        <f>SUMPRODUCT(C76:N76,C$8:N$8)</f>
        <v>10047</v>
      </c>
    </row>
    <row r="77" spans="1:16" ht="18" thickTop="1" x14ac:dyDescent="0.35">
      <c r="A77" s="15" t="s">
        <v>68</v>
      </c>
      <c r="B77" s="16"/>
      <c r="C77" s="17">
        <f t="shared" ref="C77:N77" si="1">SUM(C10:C76)</f>
        <v>815607</v>
      </c>
      <c r="D77" s="17">
        <f t="shared" si="1"/>
        <v>3090239</v>
      </c>
      <c r="E77" s="17">
        <f t="shared" si="1"/>
        <v>54893</v>
      </c>
      <c r="F77" s="17">
        <f t="shared" si="1"/>
        <v>122416</v>
      </c>
      <c r="G77" s="17">
        <f t="shared" si="1"/>
        <v>1385739</v>
      </c>
      <c r="H77" s="17">
        <f>SUM(H10:H76)</f>
        <v>9458445</v>
      </c>
      <c r="I77" s="17">
        <f>SUM(I10:I76)</f>
        <v>313917</v>
      </c>
      <c r="J77" s="17">
        <f>SUM(J10:J76)</f>
        <v>900300</v>
      </c>
      <c r="K77" s="17">
        <f>SUM(K10:K76)</f>
        <v>246590</v>
      </c>
      <c r="L77" s="17">
        <f>SUM(L10:L76)</f>
        <v>2426508</v>
      </c>
      <c r="M77" s="17">
        <f t="shared" si="1"/>
        <v>166336</v>
      </c>
      <c r="N77" s="17">
        <f t="shared" si="1"/>
        <v>1156696</v>
      </c>
      <c r="O77" s="16"/>
      <c r="P77" s="25">
        <f>SUM(P10:P76)</f>
        <v>7589002</v>
      </c>
    </row>
  </sheetData>
  <sheetProtection algorithmName="SHA-512" hashValue="Fd5og9mAjTf0Mg6NmJEeB3BJrNNy17nTiumL8B5lICdl0BO9sQzTSM07+mRGtFpUdE/KIcvJjsRK+iLG5Vv2OQ==" saltValue="lomlPHecaM4Xstl8Kq7aLg==" spinCount="100000" sheet="1" objects="1" scenarios="1"/>
  <protectedRanges>
    <protectedRange sqref="C8:N8" name="Weights"/>
    <protectedRange sqref="C4" name="Years"/>
  </protectedRanges>
  <mergeCells count="14">
    <mergeCell ref="A1:P1"/>
    <mergeCell ref="G5:J5"/>
    <mergeCell ref="G6:H6"/>
    <mergeCell ref="I6:J6"/>
    <mergeCell ref="A3:A7"/>
    <mergeCell ref="P3:P7"/>
    <mergeCell ref="K6:L6"/>
    <mergeCell ref="M6:N6"/>
    <mergeCell ref="C4:N4"/>
    <mergeCell ref="E6:F6"/>
    <mergeCell ref="C6:D6"/>
    <mergeCell ref="C3:N3"/>
    <mergeCell ref="C5:F5"/>
    <mergeCell ref="K5:N5"/>
  </mergeCells>
  <conditionalFormatting sqref="A10:B75 P10:P75">
    <cfRule type="expression" dxfId="53" priority="8">
      <formula>MOD(ROW(),2)=0</formula>
    </cfRule>
  </conditionalFormatting>
  <conditionalFormatting sqref="G10:J76">
    <cfRule type="expression" dxfId="52" priority="1">
      <formula>MOD(ROW(),2)=0</formula>
    </cfRule>
  </conditionalFormatting>
  <conditionalFormatting sqref="A76:B76 P10:P76">
    <cfRule type="expression" dxfId="51" priority="5">
      <formula>MOD(ROW(),2)=0</formula>
    </cfRule>
  </conditionalFormatting>
  <conditionalFormatting sqref="K10:N76 C10:F76">
    <cfRule type="expression" dxfId="50" priority="2">
      <formula>MOD(ROW(),2)=0</formula>
    </cfRule>
  </conditionalFormatting>
  <dataValidations count="1">
    <dataValidation type="decimal" allowBlank="1" showInputMessage="1" showErrorMessage="1" errorTitle="Please enter a decimal value" error="Your input appears to be invalid as it does not result in a decimal value." promptTitle="Input a weight" prompt="Give this particular population a weighted value. A weight of 1.0 counts each individual person in this population as one person, while a weight of 2.0 counts each individual person in this population as two people, etc." sqref="C8:N8" xr:uid="{908E20A3-C404-4790-BBDC-3AC90469643E}">
      <formula1>-1E+30</formula1>
      <formula2>1E+30</formula2>
    </dataValidation>
  </dataValidations>
  <pageMargins left="0.5" right="0.5" top="0.5" bottom="0.5" header="0.3" footer="0.3"/>
  <pageSetup scale="55" fitToHeight="0" orientation="landscape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Year Not Valid" error="This year is either not available or the format is invalid" promptTitle="Please select a survey year" prompt="Select a calendar year from 2012 to 2018 from the ACS 5-year data." xr:uid="{D330E8EE-77F4-41E2-A0AA-E85AC88E2CC0}">
          <x14:formula1>
            <xm:f>'Years Dropdown'!$A$1:$A$7</xm:f>
          </x14:formula1>
          <xm:sqref>C4:N4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E2BF-0D19-4440-B4E6-D1F08C290E1A}">
  <sheetPr codeName="Sheet3">
    <tabColor theme="3" tint="-0.249977111117893"/>
    <pageSetUpPr fitToPage="1"/>
  </sheetPr>
  <dimension ref="A1:H77"/>
  <sheetViews>
    <sheetView workbookViewId="0">
      <selection activeCell="C8" sqref="C8"/>
    </sheetView>
  </sheetViews>
  <sheetFormatPr defaultRowHeight="14.4" x14ac:dyDescent="0.3"/>
  <cols>
    <col min="1" max="1" width="14.109375" customWidth="1"/>
    <col min="2" max="2" width="1.5546875" customWidth="1"/>
    <col min="3" max="3" width="17.5546875" customWidth="1"/>
    <col min="4" max="6" width="16.33203125" bestFit="1" customWidth="1"/>
    <col min="7" max="7" width="1.77734375" customWidth="1"/>
    <col min="8" max="8" width="16.6640625" customWidth="1"/>
  </cols>
  <sheetData>
    <row r="1" spans="1:8" ht="21" x14ac:dyDescent="0.4">
      <c r="A1" s="139" t="s">
        <v>129</v>
      </c>
      <c r="B1" s="139"/>
      <c r="C1" s="139"/>
      <c r="D1" s="139"/>
      <c r="E1" s="139"/>
      <c r="F1" s="139"/>
      <c r="G1" s="139"/>
      <c r="H1" s="139"/>
    </row>
    <row r="2" spans="1:8" ht="7.2" customHeight="1" thickBot="1" x14ac:dyDescent="0.35"/>
    <row r="3" spans="1:8" ht="15.6" customHeight="1" thickBot="1" x14ac:dyDescent="0.35">
      <c r="A3" s="147" t="s">
        <v>0</v>
      </c>
      <c r="C3" s="154" t="s">
        <v>110</v>
      </c>
      <c r="D3" s="155"/>
      <c r="E3" s="155"/>
      <c r="F3" s="156"/>
      <c r="H3" s="149" t="s">
        <v>106</v>
      </c>
    </row>
    <row r="4" spans="1:8" ht="14.4" customHeight="1" thickBot="1" x14ac:dyDescent="0.35">
      <c r="A4" s="148"/>
      <c r="C4" s="163" t="s">
        <v>81</v>
      </c>
      <c r="D4" s="164"/>
      <c r="E4" s="164"/>
      <c r="F4" s="165"/>
      <c r="H4" s="150"/>
    </row>
    <row r="5" spans="1:8" ht="15" customHeight="1" thickBot="1" x14ac:dyDescent="0.35">
      <c r="A5" s="148"/>
      <c r="C5" s="158">
        <v>2018</v>
      </c>
      <c r="D5" s="159"/>
      <c r="E5" s="159"/>
      <c r="F5" s="160"/>
      <c r="H5" s="150"/>
    </row>
    <row r="6" spans="1:8" ht="15" customHeight="1" thickTop="1" x14ac:dyDescent="0.3">
      <c r="A6" s="148"/>
      <c r="C6" s="161" t="s">
        <v>111</v>
      </c>
      <c r="D6" s="162"/>
      <c r="E6" s="162"/>
      <c r="F6" s="146"/>
      <c r="H6" s="150"/>
    </row>
    <row r="7" spans="1:8" ht="16.2" customHeight="1" thickBot="1" x14ac:dyDescent="0.35">
      <c r="A7" s="148"/>
      <c r="C7" s="3" t="s">
        <v>77</v>
      </c>
      <c r="D7" s="4" t="s">
        <v>78</v>
      </c>
      <c r="E7" s="5" t="s">
        <v>79</v>
      </c>
      <c r="F7" s="6" t="s">
        <v>80</v>
      </c>
      <c r="H7" s="150"/>
    </row>
    <row r="8" spans="1:8" ht="16.2" thickBot="1" x14ac:dyDescent="0.35">
      <c r="A8" s="2" t="s">
        <v>75</v>
      </c>
      <c r="C8" s="113">
        <v>1</v>
      </c>
      <c r="D8" s="111">
        <v>1</v>
      </c>
      <c r="E8" s="111">
        <v>1</v>
      </c>
      <c r="F8" s="114">
        <v>1</v>
      </c>
      <c r="H8" s="26"/>
    </row>
    <row r="9" spans="1:8" ht="6" customHeight="1" x14ac:dyDescent="0.3">
      <c r="A9" s="27"/>
      <c r="C9" s="28"/>
      <c r="D9" s="98"/>
      <c r="E9" s="98"/>
      <c r="F9" s="29"/>
      <c r="H9" s="30"/>
    </row>
    <row r="10" spans="1:8" ht="15.6" x14ac:dyDescent="0.3">
      <c r="A10" s="31" t="s">
        <v>1</v>
      </c>
      <c r="C10" s="32" cm="1">
        <f t="array" ref="C10">INDEX('CLM &amp; DVMT DATA'!$A$1:$IQ$70,MATCH($A10,'CLM &amp; DVMT DATA'!$A$1:$A$70,0),MATCH(1,("CLM"='CLM &amp; DVMT DATA'!$A$1:$IQ$1)*($C$5='CLM &amp; DVMT DATA'!$A$2:$IQ$2)*(C$7='CLM &amp; DVMT DATA'!$A$3:$IQ$3),0))</f>
        <v>759.55399999999997</v>
      </c>
      <c r="D10" s="99" cm="1">
        <f t="array" ref="D10">INDEX('CLM &amp; DVMT DATA'!$A$1:$IQ$70,MATCH($A10,'CLM &amp; DVMT DATA'!$A$1:$A$70,0),MATCH(1,("CLM"='CLM &amp; DVMT DATA'!$A$1:$IQ$1)*($C$5='CLM &amp; DVMT DATA'!$A$2:$IQ$2)*(D$7='CLM &amp; DVMT DATA'!$A$3:$IQ$3),0))</f>
        <v>0</v>
      </c>
      <c r="E10" s="99" cm="1">
        <f t="array" ref="E10">INDEX('CLM &amp; DVMT DATA'!$A$1:$IQ$70,MATCH($A10,'CLM &amp; DVMT DATA'!$A$1:$A$70,0),MATCH(1,("CLM"='CLM &amp; DVMT DATA'!$A$1:$IQ$1)*($C$5='CLM &amp; DVMT DATA'!$A$2:$IQ$2)*(E$7='CLM &amp; DVMT DATA'!$A$3:$IQ$3),0))</f>
        <v>1060.5999999999999</v>
      </c>
      <c r="F10" s="44" cm="1">
        <f t="array" ref="F10">INDEX('CLM &amp; DVMT DATA'!$A$1:$IQ$70,MATCH($A10,'CLM &amp; DVMT DATA'!$A$1:$A$70,0),MATCH(1,("CLM"='CLM &amp; DVMT DATA'!$A$1:$IQ$1)*($C$5='CLM &amp; DVMT DATA'!$A$2:$IQ$2)*(F$7='CLM &amp; DVMT DATA'!$A$3:$IQ$3),0))</f>
        <v>0</v>
      </c>
      <c r="H10" s="39">
        <f t="shared" ref="H10:H41" si="0">SUMPRODUCT(C10:F10,C$8:F$8)</f>
        <v>1820.154</v>
      </c>
    </row>
    <row r="11" spans="1:8" ht="15.6" x14ac:dyDescent="0.3">
      <c r="A11" s="31" t="s">
        <v>2</v>
      </c>
      <c r="C11" s="34" cm="1">
        <f t="array" ref="C11">INDEX('CLM &amp; DVMT DATA'!$A$1:$IQ$70,MATCH($A11,'CLM &amp; DVMT DATA'!$A$1:$A$70,0),MATCH(1,("CLM"='CLM &amp; DVMT DATA'!$A$1:$IQ$1)*($C$5='CLM &amp; DVMT DATA'!$A$2:$IQ$2)*(C$7='CLM &amp; DVMT DATA'!$A$3:$IQ$3),0))</f>
        <v>733.73599999999999</v>
      </c>
      <c r="D11" s="99" cm="1">
        <f t="array" ref="D11">INDEX('CLM &amp; DVMT DATA'!$A$1:$IQ$70,MATCH($A11,'CLM &amp; DVMT DATA'!$A$1:$A$70,0),MATCH(1,("CLM"='CLM &amp; DVMT DATA'!$A$1:$IQ$1)*($C$5='CLM &amp; DVMT DATA'!$A$2:$IQ$2)*(D$7='CLM &amp; DVMT DATA'!$A$3:$IQ$3),0))</f>
        <v>301.07</v>
      </c>
      <c r="E11" s="99" cm="1">
        <f t="array" ref="E11">INDEX('CLM &amp; DVMT DATA'!$A$1:$IQ$70,MATCH($A11,'CLM &amp; DVMT DATA'!$A$1:$A$70,0),MATCH(1,("CLM"='CLM &amp; DVMT DATA'!$A$1:$IQ$1)*($C$5='CLM &amp; DVMT DATA'!$A$2:$IQ$2)*(E$7='CLM &amp; DVMT DATA'!$A$3:$IQ$3),0))</f>
        <v>0</v>
      </c>
      <c r="F11" s="44" cm="1">
        <f t="array" ref="F11">INDEX('CLM &amp; DVMT DATA'!$A$1:$IQ$70,MATCH($A11,'CLM &amp; DVMT DATA'!$A$1:$A$70,0),MATCH(1,("CLM"='CLM &amp; DVMT DATA'!$A$1:$IQ$1)*($C$5='CLM &amp; DVMT DATA'!$A$2:$IQ$2)*(F$7='CLM &amp; DVMT DATA'!$A$3:$IQ$3),0))</f>
        <v>0</v>
      </c>
      <c r="H11" s="39">
        <f t="shared" si="0"/>
        <v>1034.806</v>
      </c>
    </row>
    <row r="12" spans="1:8" ht="15.6" x14ac:dyDescent="0.3">
      <c r="A12" s="31" t="s">
        <v>3</v>
      </c>
      <c r="C12" s="34" cm="1">
        <f t="array" ref="C12">INDEX('CLM &amp; DVMT DATA'!$A$1:$IQ$70,MATCH($A12,'CLM &amp; DVMT DATA'!$A$1:$A$70,0),MATCH(1,("CLM"='CLM &amp; DVMT DATA'!$A$1:$IQ$1)*($C$5='CLM &amp; DVMT DATA'!$A$2:$IQ$2)*(C$7='CLM &amp; DVMT DATA'!$A$3:$IQ$3),0))</f>
        <v>265.74599999999998</v>
      </c>
      <c r="D12" s="99" cm="1">
        <f t="array" ref="D12">INDEX('CLM &amp; DVMT DATA'!$A$1:$IQ$70,MATCH($A12,'CLM &amp; DVMT DATA'!$A$1:$A$70,0),MATCH(1,("CLM"='CLM &amp; DVMT DATA'!$A$1:$IQ$1)*($C$5='CLM &amp; DVMT DATA'!$A$2:$IQ$2)*(D$7='CLM &amp; DVMT DATA'!$A$3:$IQ$3),0))</f>
        <v>51.148000000000003</v>
      </c>
      <c r="E12" s="99" cm="1">
        <f t="array" ref="E12">INDEX('CLM &amp; DVMT DATA'!$A$1:$IQ$70,MATCH($A12,'CLM &amp; DVMT DATA'!$A$1:$A$70,0),MATCH(1,("CLM"='CLM &amp; DVMT DATA'!$A$1:$IQ$1)*($C$5='CLM &amp; DVMT DATA'!$A$2:$IQ$2)*(E$7='CLM &amp; DVMT DATA'!$A$3:$IQ$3),0))</f>
        <v>1222.078</v>
      </c>
      <c r="F12" s="44" cm="1">
        <f t="array" ref="F12">INDEX('CLM &amp; DVMT DATA'!$A$1:$IQ$70,MATCH($A12,'CLM &amp; DVMT DATA'!$A$1:$A$70,0),MATCH(1,("CLM"='CLM &amp; DVMT DATA'!$A$1:$IQ$1)*($C$5='CLM &amp; DVMT DATA'!$A$2:$IQ$2)*(F$7='CLM &amp; DVMT DATA'!$A$3:$IQ$3),0))</f>
        <v>0</v>
      </c>
      <c r="H12" s="39">
        <f t="shared" si="0"/>
        <v>1538.972</v>
      </c>
    </row>
    <row r="13" spans="1:8" ht="15.6" x14ac:dyDescent="0.3">
      <c r="A13" s="31" t="s">
        <v>4</v>
      </c>
      <c r="C13" s="34" cm="1">
        <f t="array" ref="C13">INDEX('CLM &amp; DVMT DATA'!$A$1:$IQ$70,MATCH($A13,'CLM &amp; DVMT DATA'!$A$1:$A$70,0),MATCH(1,("CLM"='CLM &amp; DVMT DATA'!$A$1:$IQ$1)*($C$5='CLM &amp; DVMT DATA'!$A$2:$IQ$2)*(C$7='CLM &amp; DVMT DATA'!$A$3:$IQ$3),0))</f>
        <v>265.12200000000001</v>
      </c>
      <c r="D13" s="99" cm="1">
        <f t="array" ref="D13">INDEX('CLM &amp; DVMT DATA'!$A$1:$IQ$70,MATCH($A13,'CLM &amp; DVMT DATA'!$A$1:$A$70,0),MATCH(1,("CLM"='CLM &amp; DVMT DATA'!$A$1:$IQ$1)*($C$5='CLM &amp; DVMT DATA'!$A$2:$IQ$2)*(D$7='CLM &amp; DVMT DATA'!$A$3:$IQ$3),0))</f>
        <v>183.947</v>
      </c>
      <c r="E13" s="99" cm="1">
        <f t="array" ref="E13">INDEX('CLM &amp; DVMT DATA'!$A$1:$IQ$70,MATCH($A13,'CLM &amp; DVMT DATA'!$A$1:$A$70,0),MATCH(1,("CLM"='CLM &amp; DVMT DATA'!$A$1:$IQ$1)*($C$5='CLM &amp; DVMT DATA'!$A$2:$IQ$2)*(E$7='CLM &amp; DVMT DATA'!$A$3:$IQ$3),0))</f>
        <v>0</v>
      </c>
      <c r="F13" s="44" cm="1">
        <f t="array" ref="F13">INDEX('CLM &amp; DVMT DATA'!$A$1:$IQ$70,MATCH($A13,'CLM &amp; DVMT DATA'!$A$1:$A$70,0),MATCH(1,("CLM"='CLM &amp; DVMT DATA'!$A$1:$IQ$1)*($C$5='CLM &amp; DVMT DATA'!$A$2:$IQ$2)*(F$7='CLM &amp; DVMT DATA'!$A$3:$IQ$3),0))</f>
        <v>0</v>
      </c>
      <c r="H13" s="39">
        <f t="shared" si="0"/>
        <v>449.06900000000002</v>
      </c>
    </row>
    <row r="14" spans="1:8" ht="15.6" x14ac:dyDescent="0.3">
      <c r="A14" s="31" t="s">
        <v>5</v>
      </c>
      <c r="C14" s="34" cm="1">
        <f t="array" ref="C14">INDEX('CLM &amp; DVMT DATA'!$A$1:$IQ$70,MATCH($A14,'CLM &amp; DVMT DATA'!$A$1:$A$70,0),MATCH(1,("CLM"='CLM &amp; DVMT DATA'!$A$1:$IQ$1)*($C$5='CLM &amp; DVMT DATA'!$A$2:$IQ$2)*(C$7='CLM &amp; DVMT DATA'!$A$3:$IQ$3),0))</f>
        <v>396.41199999999998</v>
      </c>
      <c r="D14" s="99" cm="1">
        <f t="array" ref="D14">INDEX('CLM &amp; DVMT DATA'!$A$1:$IQ$70,MATCH($A14,'CLM &amp; DVMT DATA'!$A$1:$A$70,0),MATCH(1,("CLM"='CLM &amp; DVMT DATA'!$A$1:$IQ$1)*($C$5='CLM &amp; DVMT DATA'!$A$2:$IQ$2)*(D$7='CLM &amp; DVMT DATA'!$A$3:$IQ$3),0))</f>
        <v>0</v>
      </c>
      <c r="E14" s="99" cm="1">
        <f t="array" ref="E14">INDEX('CLM &amp; DVMT DATA'!$A$1:$IQ$70,MATCH($A14,'CLM &amp; DVMT DATA'!$A$1:$A$70,0),MATCH(1,("CLM"='CLM &amp; DVMT DATA'!$A$1:$IQ$1)*($C$5='CLM &amp; DVMT DATA'!$A$2:$IQ$2)*(E$7='CLM &amp; DVMT DATA'!$A$3:$IQ$3),0))</f>
        <v>418.70100000000002</v>
      </c>
      <c r="F14" s="44" cm="1">
        <f t="array" ref="F14">INDEX('CLM &amp; DVMT DATA'!$A$1:$IQ$70,MATCH($A14,'CLM &amp; DVMT DATA'!$A$1:$A$70,0),MATCH(1,("CLM"='CLM &amp; DVMT DATA'!$A$1:$IQ$1)*($C$5='CLM &amp; DVMT DATA'!$A$2:$IQ$2)*(F$7='CLM &amp; DVMT DATA'!$A$3:$IQ$3),0))</f>
        <v>2765.6770000000001</v>
      </c>
      <c r="H14" s="39">
        <f t="shared" si="0"/>
        <v>3580.79</v>
      </c>
    </row>
    <row r="15" spans="1:8" ht="15.6" x14ac:dyDescent="0.3">
      <c r="A15" s="31" t="s">
        <v>6</v>
      </c>
      <c r="C15" s="34" cm="1">
        <f t="array" ref="C15">INDEX('CLM &amp; DVMT DATA'!$A$1:$IQ$70,MATCH($A15,'CLM &amp; DVMT DATA'!$A$1:$A$70,0),MATCH(1,("CLM"='CLM &amp; DVMT DATA'!$A$1:$IQ$1)*($C$5='CLM &amp; DVMT DATA'!$A$2:$IQ$2)*(C$7='CLM &amp; DVMT DATA'!$A$3:$IQ$3),0))</f>
        <v>56.381999999999998</v>
      </c>
      <c r="D15" s="99" cm="1">
        <f t="array" ref="D15">INDEX('CLM &amp; DVMT DATA'!$A$1:$IQ$70,MATCH($A15,'CLM &amp; DVMT DATA'!$A$1:$A$70,0),MATCH(1,("CLM"='CLM &amp; DVMT DATA'!$A$1:$IQ$1)*($C$5='CLM &amp; DVMT DATA'!$A$2:$IQ$2)*(D$7='CLM &amp; DVMT DATA'!$A$3:$IQ$3),0))</f>
        <v>0</v>
      </c>
      <c r="E15" s="99" cm="1">
        <f t="array" ref="E15">INDEX('CLM &amp; DVMT DATA'!$A$1:$IQ$70,MATCH($A15,'CLM &amp; DVMT DATA'!$A$1:$A$70,0),MATCH(1,("CLM"='CLM &amp; DVMT DATA'!$A$1:$IQ$1)*($C$5='CLM &amp; DVMT DATA'!$A$2:$IQ$2)*(E$7='CLM &amp; DVMT DATA'!$A$3:$IQ$3),0))</f>
        <v>0</v>
      </c>
      <c r="F15" s="44" cm="1">
        <f t="array" ref="F15">INDEX('CLM &amp; DVMT DATA'!$A$1:$IQ$70,MATCH($A15,'CLM &amp; DVMT DATA'!$A$1:$A$70,0),MATCH(1,("CLM"='CLM &amp; DVMT DATA'!$A$1:$IQ$1)*($C$5='CLM &amp; DVMT DATA'!$A$2:$IQ$2)*(F$7='CLM &amp; DVMT DATA'!$A$3:$IQ$3),0))</f>
        <v>5037.2619999999997</v>
      </c>
      <c r="H15" s="39">
        <f t="shared" si="0"/>
        <v>5093.6439999999993</v>
      </c>
    </row>
    <row r="16" spans="1:8" ht="15.6" x14ac:dyDescent="0.3">
      <c r="A16" s="31" t="s">
        <v>7</v>
      </c>
      <c r="C16" s="34" cm="1">
        <f t="array" ref="C16">INDEX('CLM &amp; DVMT DATA'!$A$1:$IQ$70,MATCH($A16,'CLM &amp; DVMT DATA'!$A$1:$A$70,0),MATCH(1,("CLM"='CLM &amp; DVMT DATA'!$A$1:$IQ$1)*($C$5='CLM &amp; DVMT DATA'!$A$2:$IQ$2)*(C$7='CLM &amp; DVMT DATA'!$A$3:$IQ$3),0))</f>
        <v>593.68100000000004</v>
      </c>
      <c r="D16" s="99" cm="1">
        <f t="array" ref="D16">INDEX('CLM &amp; DVMT DATA'!$A$1:$IQ$70,MATCH($A16,'CLM &amp; DVMT DATA'!$A$1:$A$70,0),MATCH(1,("CLM"='CLM &amp; DVMT DATA'!$A$1:$IQ$1)*($C$5='CLM &amp; DVMT DATA'!$A$2:$IQ$2)*(D$7='CLM &amp; DVMT DATA'!$A$3:$IQ$3),0))</f>
        <v>0</v>
      </c>
      <c r="E16" s="99" cm="1">
        <f t="array" ref="E16">INDEX('CLM &amp; DVMT DATA'!$A$1:$IQ$70,MATCH($A16,'CLM &amp; DVMT DATA'!$A$1:$A$70,0),MATCH(1,("CLM"='CLM &amp; DVMT DATA'!$A$1:$IQ$1)*($C$5='CLM &amp; DVMT DATA'!$A$2:$IQ$2)*(E$7='CLM &amp; DVMT DATA'!$A$3:$IQ$3),0))</f>
        <v>0</v>
      </c>
      <c r="F16" s="44" cm="1">
        <f t="array" ref="F16">INDEX('CLM &amp; DVMT DATA'!$A$1:$IQ$70,MATCH($A16,'CLM &amp; DVMT DATA'!$A$1:$A$70,0),MATCH(1,("CLM"='CLM &amp; DVMT DATA'!$A$1:$IQ$1)*($C$5='CLM &amp; DVMT DATA'!$A$2:$IQ$2)*(F$7='CLM &amp; DVMT DATA'!$A$3:$IQ$3),0))</f>
        <v>0</v>
      </c>
      <c r="H16" s="39">
        <f t="shared" si="0"/>
        <v>593.68100000000004</v>
      </c>
    </row>
    <row r="17" spans="1:8" ht="15.6" x14ac:dyDescent="0.3">
      <c r="A17" s="31" t="s">
        <v>8</v>
      </c>
      <c r="C17" s="34" cm="1">
        <f t="array" ref="C17">INDEX('CLM &amp; DVMT DATA'!$A$1:$IQ$70,MATCH($A17,'CLM &amp; DVMT DATA'!$A$1:$A$70,0),MATCH(1,("CLM"='CLM &amp; DVMT DATA'!$A$1:$IQ$1)*($C$5='CLM &amp; DVMT DATA'!$A$2:$IQ$2)*(C$7='CLM &amp; DVMT DATA'!$A$3:$IQ$3),0))</f>
        <v>269.22000000000003</v>
      </c>
      <c r="D17" s="99" cm="1">
        <f t="array" ref="D17">INDEX('CLM &amp; DVMT DATA'!$A$1:$IQ$70,MATCH($A17,'CLM &amp; DVMT DATA'!$A$1:$A$70,0),MATCH(1,("CLM"='CLM &amp; DVMT DATA'!$A$1:$IQ$1)*($C$5='CLM &amp; DVMT DATA'!$A$2:$IQ$2)*(D$7='CLM &amp; DVMT DATA'!$A$3:$IQ$3),0))</f>
        <v>0</v>
      </c>
      <c r="E17" s="99" cm="1">
        <f t="array" ref="E17">INDEX('CLM &amp; DVMT DATA'!$A$1:$IQ$70,MATCH($A17,'CLM &amp; DVMT DATA'!$A$1:$A$70,0),MATCH(1,("CLM"='CLM &amp; DVMT DATA'!$A$1:$IQ$1)*($C$5='CLM &amp; DVMT DATA'!$A$2:$IQ$2)*(E$7='CLM &amp; DVMT DATA'!$A$3:$IQ$3),0))</f>
        <v>1507.9760000000001</v>
      </c>
      <c r="F17" s="44" cm="1">
        <f t="array" ref="F17">INDEX('CLM &amp; DVMT DATA'!$A$1:$IQ$70,MATCH($A17,'CLM &amp; DVMT DATA'!$A$1:$A$70,0),MATCH(1,("CLM"='CLM &amp; DVMT DATA'!$A$1:$IQ$1)*($C$5='CLM &amp; DVMT DATA'!$A$2:$IQ$2)*(F$7='CLM &amp; DVMT DATA'!$A$3:$IQ$3),0))</f>
        <v>509.77199999999999</v>
      </c>
      <c r="H17" s="39">
        <f t="shared" si="0"/>
        <v>2286.9680000000003</v>
      </c>
    </row>
    <row r="18" spans="1:8" ht="15.6" x14ac:dyDescent="0.3">
      <c r="A18" s="31" t="s">
        <v>9</v>
      </c>
      <c r="C18" s="34" cm="1">
        <f t="array" ref="C18">INDEX('CLM &amp; DVMT DATA'!$A$1:$IQ$70,MATCH($A18,'CLM &amp; DVMT DATA'!$A$1:$A$70,0),MATCH(1,("CLM"='CLM &amp; DVMT DATA'!$A$1:$IQ$1)*($C$5='CLM &amp; DVMT DATA'!$A$2:$IQ$2)*(C$7='CLM &amp; DVMT DATA'!$A$3:$IQ$3),0))</f>
        <v>938.12</v>
      </c>
      <c r="D18" s="99" cm="1">
        <f t="array" ref="D18">INDEX('CLM &amp; DVMT DATA'!$A$1:$IQ$70,MATCH($A18,'CLM &amp; DVMT DATA'!$A$1:$A$70,0),MATCH(1,("CLM"='CLM &amp; DVMT DATA'!$A$1:$IQ$1)*($C$5='CLM &amp; DVMT DATA'!$A$2:$IQ$2)*(D$7='CLM &amp; DVMT DATA'!$A$3:$IQ$3),0))</f>
        <v>152.25200000000001</v>
      </c>
      <c r="E18" s="99" cm="1">
        <f t="array" ref="E18">INDEX('CLM &amp; DVMT DATA'!$A$1:$IQ$70,MATCH($A18,'CLM &amp; DVMT DATA'!$A$1:$A$70,0),MATCH(1,("CLM"='CLM &amp; DVMT DATA'!$A$1:$IQ$1)*($C$5='CLM &amp; DVMT DATA'!$A$2:$IQ$2)*(E$7='CLM &amp; DVMT DATA'!$A$3:$IQ$3),0))</f>
        <v>1408.2929999999999</v>
      </c>
      <c r="F18" s="44" cm="1">
        <f t="array" ref="F18">INDEX('CLM &amp; DVMT DATA'!$A$1:$IQ$70,MATCH($A18,'CLM &amp; DVMT DATA'!$A$1:$A$70,0),MATCH(1,("CLM"='CLM &amp; DVMT DATA'!$A$1:$IQ$1)*($C$5='CLM &amp; DVMT DATA'!$A$2:$IQ$2)*(F$7='CLM &amp; DVMT DATA'!$A$3:$IQ$3),0))</f>
        <v>0</v>
      </c>
      <c r="H18" s="39">
        <f t="shared" si="0"/>
        <v>2498.665</v>
      </c>
    </row>
    <row r="19" spans="1:8" ht="15.6" x14ac:dyDescent="0.3">
      <c r="A19" s="31" t="s">
        <v>10</v>
      </c>
      <c r="C19" s="34" cm="1">
        <f t="array" ref="C19">INDEX('CLM &amp; DVMT DATA'!$A$1:$IQ$70,MATCH($A19,'CLM &amp; DVMT DATA'!$A$1:$A$70,0),MATCH(1,("CLM"='CLM &amp; DVMT DATA'!$A$1:$IQ$1)*($C$5='CLM &amp; DVMT DATA'!$A$2:$IQ$2)*(C$7='CLM &amp; DVMT DATA'!$A$3:$IQ$3),0))</f>
        <v>251.21899999999999</v>
      </c>
      <c r="D19" s="99" cm="1">
        <f t="array" ref="D19">INDEX('CLM &amp; DVMT DATA'!$A$1:$IQ$70,MATCH($A19,'CLM &amp; DVMT DATA'!$A$1:$A$70,0),MATCH(1,("CLM"='CLM &amp; DVMT DATA'!$A$1:$IQ$1)*($C$5='CLM &amp; DVMT DATA'!$A$2:$IQ$2)*(D$7='CLM &amp; DVMT DATA'!$A$3:$IQ$3),0))</f>
        <v>40.796999999999997</v>
      </c>
      <c r="E19" s="99" cm="1">
        <f t="array" ref="E19">INDEX('CLM &amp; DVMT DATA'!$A$1:$IQ$70,MATCH($A19,'CLM &amp; DVMT DATA'!$A$1:$A$70,0),MATCH(1,("CLM"='CLM &amp; DVMT DATA'!$A$1:$IQ$1)*($C$5='CLM &amp; DVMT DATA'!$A$2:$IQ$2)*(E$7='CLM &amp; DVMT DATA'!$A$3:$IQ$3),0))</f>
        <v>0</v>
      </c>
      <c r="F19" s="44" cm="1">
        <f t="array" ref="F19">INDEX('CLM &amp; DVMT DATA'!$A$1:$IQ$70,MATCH($A19,'CLM &amp; DVMT DATA'!$A$1:$A$70,0),MATCH(1,("CLM"='CLM &amp; DVMT DATA'!$A$1:$IQ$1)*($C$5='CLM &amp; DVMT DATA'!$A$2:$IQ$2)*(F$7='CLM &amp; DVMT DATA'!$A$3:$IQ$3),0))</f>
        <v>949.01599999999996</v>
      </c>
      <c r="H19" s="39">
        <f t="shared" si="0"/>
        <v>1241.0319999999999</v>
      </c>
    </row>
    <row r="20" spans="1:8" ht="15.6" x14ac:dyDescent="0.3">
      <c r="A20" s="31" t="s">
        <v>11</v>
      </c>
      <c r="C20" s="34" cm="1">
        <f t="array" ref="C20">INDEX('CLM &amp; DVMT DATA'!$A$1:$IQ$70,MATCH($A20,'CLM &amp; DVMT DATA'!$A$1:$A$70,0),MATCH(1,("CLM"='CLM &amp; DVMT DATA'!$A$1:$IQ$1)*($C$5='CLM &amp; DVMT DATA'!$A$2:$IQ$2)*(C$7='CLM &amp; DVMT DATA'!$A$3:$IQ$3),0))</f>
        <v>398.44200000000001</v>
      </c>
      <c r="D20" s="99" cm="1">
        <f t="array" ref="D20">INDEX('CLM &amp; DVMT DATA'!$A$1:$IQ$70,MATCH($A20,'CLM &amp; DVMT DATA'!$A$1:$A$70,0),MATCH(1,("CLM"='CLM &amp; DVMT DATA'!$A$1:$IQ$1)*($C$5='CLM &amp; DVMT DATA'!$A$2:$IQ$2)*(D$7='CLM &amp; DVMT DATA'!$A$3:$IQ$3),0))</f>
        <v>131.01</v>
      </c>
      <c r="E20" s="99" cm="1">
        <f t="array" ref="E20">INDEX('CLM &amp; DVMT DATA'!$A$1:$IQ$70,MATCH($A20,'CLM &amp; DVMT DATA'!$A$1:$A$70,0),MATCH(1,("CLM"='CLM &amp; DVMT DATA'!$A$1:$IQ$1)*($C$5='CLM &amp; DVMT DATA'!$A$2:$IQ$2)*(E$7='CLM &amp; DVMT DATA'!$A$3:$IQ$3),0))</f>
        <v>0</v>
      </c>
      <c r="F20" s="44" cm="1">
        <f t="array" ref="F20">INDEX('CLM &amp; DVMT DATA'!$A$1:$IQ$70,MATCH($A20,'CLM &amp; DVMT DATA'!$A$1:$A$70,0),MATCH(1,("CLM"='CLM &amp; DVMT DATA'!$A$1:$IQ$1)*($C$5='CLM &amp; DVMT DATA'!$A$2:$IQ$2)*(F$7='CLM &amp; DVMT DATA'!$A$3:$IQ$3),0))</f>
        <v>1125.643</v>
      </c>
      <c r="H20" s="39">
        <f t="shared" si="0"/>
        <v>1655.095</v>
      </c>
    </row>
    <row r="21" spans="1:8" ht="15.6" x14ac:dyDescent="0.3">
      <c r="A21" s="31" t="s">
        <v>12</v>
      </c>
      <c r="C21" s="34" cm="1">
        <f t="array" ref="C21">INDEX('CLM &amp; DVMT DATA'!$A$1:$IQ$70,MATCH($A21,'CLM &amp; DVMT DATA'!$A$1:$A$70,0),MATCH(1,("CLM"='CLM &amp; DVMT DATA'!$A$1:$IQ$1)*($C$5='CLM &amp; DVMT DATA'!$A$2:$IQ$2)*(C$7='CLM &amp; DVMT DATA'!$A$3:$IQ$3),0))</f>
        <v>1066.5530000000001</v>
      </c>
      <c r="D21" s="99" cm="1">
        <f t="array" ref="D21">INDEX('CLM &amp; DVMT DATA'!$A$1:$IQ$70,MATCH($A21,'CLM &amp; DVMT DATA'!$A$1:$A$70,0),MATCH(1,("CLM"='CLM &amp; DVMT DATA'!$A$1:$IQ$1)*($C$5='CLM &amp; DVMT DATA'!$A$2:$IQ$2)*(D$7='CLM &amp; DVMT DATA'!$A$3:$IQ$3),0))</f>
        <v>474.18799999999999</v>
      </c>
      <c r="E21" s="99" cm="1">
        <f t="array" ref="E21">INDEX('CLM &amp; DVMT DATA'!$A$1:$IQ$70,MATCH($A21,'CLM &amp; DVMT DATA'!$A$1:$A$70,0),MATCH(1,("CLM"='CLM &amp; DVMT DATA'!$A$1:$IQ$1)*($C$5='CLM &amp; DVMT DATA'!$A$2:$IQ$2)*(E$7='CLM &amp; DVMT DATA'!$A$3:$IQ$3),0))</f>
        <v>0</v>
      </c>
      <c r="F21" s="44" cm="1">
        <f t="array" ref="F21">INDEX('CLM &amp; DVMT DATA'!$A$1:$IQ$70,MATCH($A21,'CLM &amp; DVMT DATA'!$A$1:$A$70,0),MATCH(1,("CLM"='CLM &amp; DVMT DATA'!$A$1:$IQ$1)*($C$5='CLM &amp; DVMT DATA'!$A$2:$IQ$2)*(F$7='CLM &amp; DVMT DATA'!$A$3:$IQ$3),0))</f>
        <v>0</v>
      </c>
      <c r="H21" s="39">
        <f t="shared" si="0"/>
        <v>1540.741</v>
      </c>
    </row>
    <row r="22" spans="1:8" ht="15.6" x14ac:dyDescent="0.3">
      <c r="A22" s="31" t="s">
        <v>13</v>
      </c>
      <c r="C22" s="34" cm="1">
        <f t="array" ref="C22">INDEX('CLM &amp; DVMT DATA'!$A$1:$IQ$70,MATCH($A22,'CLM &amp; DVMT DATA'!$A$1:$A$70,0),MATCH(1,("CLM"='CLM &amp; DVMT DATA'!$A$1:$IQ$1)*($C$5='CLM &amp; DVMT DATA'!$A$2:$IQ$2)*(C$7='CLM &amp; DVMT DATA'!$A$3:$IQ$3),0))</f>
        <v>307.21800000000002</v>
      </c>
      <c r="D22" s="99" cm="1">
        <f t="array" ref="D22">INDEX('CLM &amp; DVMT DATA'!$A$1:$IQ$70,MATCH($A22,'CLM &amp; DVMT DATA'!$A$1:$A$70,0),MATCH(1,("CLM"='CLM &amp; DVMT DATA'!$A$1:$IQ$1)*($C$5='CLM &amp; DVMT DATA'!$A$2:$IQ$2)*(D$7='CLM &amp; DVMT DATA'!$A$3:$IQ$3),0))</f>
        <v>194.19</v>
      </c>
      <c r="E22" s="99" cm="1">
        <f t="array" ref="E22">INDEX('CLM &amp; DVMT DATA'!$A$1:$IQ$70,MATCH($A22,'CLM &amp; DVMT DATA'!$A$1:$A$70,0),MATCH(1,("CLM"='CLM &amp; DVMT DATA'!$A$1:$IQ$1)*($C$5='CLM &amp; DVMT DATA'!$A$2:$IQ$2)*(E$7='CLM &amp; DVMT DATA'!$A$3:$IQ$3),0))</f>
        <v>13.432</v>
      </c>
      <c r="F22" s="44" cm="1">
        <f t="array" ref="F22">INDEX('CLM &amp; DVMT DATA'!$A$1:$IQ$70,MATCH($A22,'CLM &amp; DVMT DATA'!$A$1:$A$70,0),MATCH(1,("CLM"='CLM &amp; DVMT DATA'!$A$1:$IQ$1)*($C$5='CLM &amp; DVMT DATA'!$A$2:$IQ$2)*(F$7='CLM &amp; DVMT DATA'!$A$3:$IQ$3),0))</f>
        <v>0</v>
      </c>
      <c r="H22" s="39">
        <f t="shared" si="0"/>
        <v>514.84</v>
      </c>
    </row>
    <row r="23" spans="1:8" ht="15.6" x14ac:dyDescent="0.3">
      <c r="A23" s="31" t="s">
        <v>14</v>
      </c>
      <c r="C23" s="34" cm="1">
        <f t="array" ref="C23">INDEX('CLM &amp; DVMT DATA'!$A$1:$IQ$70,MATCH($A23,'CLM &amp; DVMT DATA'!$A$1:$A$70,0),MATCH(1,("CLM"='CLM &amp; DVMT DATA'!$A$1:$IQ$1)*($C$5='CLM &amp; DVMT DATA'!$A$2:$IQ$2)*(C$7='CLM &amp; DVMT DATA'!$A$3:$IQ$3),0))</f>
        <v>585.59299999999996</v>
      </c>
      <c r="D23" s="99" cm="1">
        <f t="array" ref="D23">INDEX('CLM &amp; DVMT DATA'!$A$1:$IQ$70,MATCH($A23,'CLM &amp; DVMT DATA'!$A$1:$A$70,0),MATCH(1,("CLM"='CLM &amp; DVMT DATA'!$A$1:$IQ$1)*($C$5='CLM &amp; DVMT DATA'!$A$2:$IQ$2)*(D$7='CLM &amp; DVMT DATA'!$A$3:$IQ$3),0))</f>
        <v>0</v>
      </c>
      <c r="E23" s="99" cm="1">
        <f t="array" ref="E23">INDEX('CLM &amp; DVMT DATA'!$A$1:$IQ$70,MATCH($A23,'CLM &amp; DVMT DATA'!$A$1:$A$70,0),MATCH(1,("CLM"='CLM &amp; DVMT DATA'!$A$1:$IQ$1)*($C$5='CLM &amp; DVMT DATA'!$A$2:$IQ$2)*(E$7='CLM &amp; DVMT DATA'!$A$3:$IQ$3),0))</f>
        <v>0</v>
      </c>
      <c r="F23" s="44" cm="1">
        <f t="array" ref="F23">INDEX('CLM &amp; DVMT DATA'!$A$1:$IQ$70,MATCH($A23,'CLM &amp; DVMT DATA'!$A$1:$A$70,0),MATCH(1,("CLM"='CLM &amp; DVMT DATA'!$A$1:$IQ$1)*($C$5='CLM &amp; DVMT DATA'!$A$2:$IQ$2)*(F$7='CLM &amp; DVMT DATA'!$A$3:$IQ$3),0))</f>
        <v>0</v>
      </c>
      <c r="H23" s="39">
        <f t="shared" si="0"/>
        <v>585.59299999999996</v>
      </c>
    </row>
    <row r="24" spans="1:8" ht="15.6" x14ac:dyDescent="0.3">
      <c r="A24" s="31" t="s">
        <v>15</v>
      </c>
      <c r="C24" s="34" cm="1">
        <f t="array" ref="C24">INDEX('CLM &amp; DVMT DATA'!$A$1:$IQ$70,MATCH($A24,'CLM &amp; DVMT DATA'!$A$1:$A$70,0),MATCH(1,("CLM"='CLM &amp; DVMT DATA'!$A$1:$IQ$1)*($C$5='CLM &amp; DVMT DATA'!$A$2:$IQ$2)*(C$7='CLM &amp; DVMT DATA'!$A$3:$IQ$3),0))</f>
        <v>181.804</v>
      </c>
      <c r="D24" s="99" cm="1">
        <f t="array" ref="D24">INDEX('CLM &amp; DVMT DATA'!$A$1:$IQ$70,MATCH($A24,'CLM &amp; DVMT DATA'!$A$1:$A$70,0),MATCH(1,("CLM"='CLM &amp; DVMT DATA'!$A$1:$IQ$1)*($C$5='CLM &amp; DVMT DATA'!$A$2:$IQ$2)*(D$7='CLM &amp; DVMT DATA'!$A$3:$IQ$3),0))</f>
        <v>0</v>
      </c>
      <c r="E24" s="99" cm="1">
        <f t="array" ref="E24">INDEX('CLM &amp; DVMT DATA'!$A$1:$IQ$70,MATCH($A24,'CLM &amp; DVMT DATA'!$A$1:$A$70,0),MATCH(1,("CLM"='CLM &amp; DVMT DATA'!$A$1:$IQ$1)*($C$5='CLM &amp; DVMT DATA'!$A$2:$IQ$2)*(E$7='CLM &amp; DVMT DATA'!$A$3:$IQ$3),0))</f>
        <v>0</v>
      </c>
      <c r="F24" s="44" cm="1">
        <f t="array" ref="F24">INDEX('CLM &amp; DVMT DATA'!$A$1:$IQ$70,MATCH($A24,'CLM &amp; DVMT DATA'!$A$1:$A$70,0),MATCH(1,("CLM"='CLM &amp; DVMT DATA'!$A$1:$IQ$1)*($C$5='CLM &amp; DVMT DATA'!$A$2:$IQ$2)*(F$7='CLM &amp; DVMT DATA'!$A$3:$IQ$3),0))</f>
        <v>4455.5479999999998</v>
      </c>
      <c r="H24" s="39">
        <f t="shared" si="0"/>
        <v>4637.3519999999999</v>
      </c>
    </row>
    <row r="25" spans="1:8" ht="15.6" x14ac:dyDescent="0.3">
      <c r="A25" s="31" t="s">
        <v>16</v>
      </c>
      <c r="C25" s="34" cm="1">
        <f t="array" ref="C25">INDEX('CLM &amp; DVMT DATA'!$A$1:$IQ$70,MATCH($A25,'CLM &amp; DVMT DATA'!$A$1:$A$70,0),MATCH(1,("CLM"='CLM &amp; DVMT DATA'!$A$1:$IQ$1)*($C$5='CLM &amp; DVMT DATA'!$A$2:$IQ$2)*(C$7='CLM &amp; DVMT DATA'!$A$3:$IQ$3),0))</f>
        <v>363.74900000000002</v>
      </c>
      <c r="D25" s="99" cm="1">
        <f t="array" ref="D25">INDEX('CLM &amp; DVMT DATA'!$A$1:$IQ$70,MATCH($A25,'CLM &amp; DVMT DATA'!$A$1:$A$70,0),MATCH(1,("CLM"='CLM &amp; DVMT DATA'!$A$1:$IQ$1)*($C$5='CLM &amp; DVMT DATA'!$A$2:$IQ$2)*(D$7='CLM &amp; DVMT DATA'!$A$3:$IQ$3),0))</f>
        <v>0</v>
      </c>
      <c r="E25" s="99" cm="1">
        <f t="array" ref="E25">INDEX('CLM &amp; DVMT DATA'!$A$1:$IQ$70,MATCH($A25,'CLM &amp; DVMT DATA'!$A$1:$A$70,0),MATCH(1,("CLM"='CLM &amp; DVMT DATA'!$A$1:$IQ$1)*($C$5='CLM &amp; DVMT DATA'!$A$2:$IQ$2)*(E$7='CLM &amp; DVMT DATA'!$A$3:$IQ$3),0))</f>
        <v>0</v>
      </c>
      <c r="F25" s="44" cm="1">
        <f t="array" ref="F25">INDEX('CLM &amp; DVMT DATA'!$A$1:$IQ$70,MATCH($A25,'CLM &amp; DVMT DATA'!$A$1:$A$70,0),MATCH(1,("CLM"='CLM &amp; DVMT DATA'!$A$1:$IQ$1)*($C$5='CLM &amp; DVMT DATA'!$A$2:$IQ$2)*(F$7='CLM &amp; DVMT DATA'!$A$3:$IQ$3),0))</f>
        <v>1859.0340000000001</v>
      </c>
      <c r="H25" s="39">
        <f t="shared" si="0"/>
        <v>2222.7830000000004</v>
      </c>
    </row>
    <row r="26" spans="1:8" ht="15.6" x14ac:dyDescent="0.3">
      <c r="A26" s="31" t="s">
        <v>17</v>
      </c>
      <c r="C26" s="34" cm="1">
        <f t="array" ref="C26">INDEX('CLM &amp; DVMT DATA'!$A$1:$IQ$70,MATCH($A26,'CLM &amp; DVMT DATA'!$A$1:$A$70,0),MATCH(1,("CLM"='CLM &amp; DVMT DATA'!$A$1:$IQ$1)*($C$5='CLM &amp; DVMT DATA'!$A$2:$IQ$2)*(C$7='CLM &amp; DVMT DATA'!$A$3:$IQ$3),0))</f>
        <v>183.232</v>
      </c>
      <c r="D26" s="99" cm="1">
        <f t="array" ref="D26">INDEX('CLM &amp; DVMT DATA'!$A$1:$IQ$70,MATCH($A26,'CLM &amp; DVMT DATA'!$A$1:$A$70,0),MATCH(1,("CLM"='CLM &amp; DVMT DATA'!$A$1:$IQ$1)*($C$5='CLM &amp; DVMT DATA'!$A$2:$IQ$2)*(D$7='CLM &amp; DVMT DATA'!$A$3:$IQ$3),0))</f>
        <v>0</v>
      </c>
      <c r="E26" s="99" cm="1">
        <f t="array" ref="E26">INDEX('CLM &amp; DVMT DATA'!$A$1:$IQ$70,MATCH($A26,'CLM &amp; DVMT DATA'!$A$1:$A$70,0),MATCH(1,("CLM"='CLM &amp; DVMT DATA'!$A$1:$IQ$1)*($C$5='CLM &amp; DVMT DATA'!$A$2:$IQ$2)*(E$7='CLM &amp; DVMT DATA'!$A$3:$IQ$3),0))</f>
        <v>0</v>
      </c>
      <c r="F26" s="44" cm="1">
        <f t="array" ref="F26">INDEX('CLM &amp; DVMT DATA'!$A$1:$IQ$70,MATCH($A26,'CLM &amp; DVMT DATA'!$A$1:$A$70,0),MATCH(1,("CLM"='CLM &amp; DVMT DATA'!$A$1:$IQ$1)*($C$5='CLM &amp; DVMT DATA'!$A$2:$IQ$2)*(F$7='CLM &amp; DVMT DATA'!$A$3:$IQ$3),0))</f>
        <v>806.63</v>
      </c>
      <c r="H26" s="39">
        <f t="shared" si="0"/>
        <v>989.86199999999997</v>
      </c>
    </row>
    <row r="27" spans="1:8" ht="15.6" x14ac:dyDescent="0.3">
      <c r="A27" s="31" t="s">
        <v>18</v>
      </c>
      <c r="C27" s="34" cm="1">
        <f t="array" ref="C27">INDEX('CLM &amp; DVMT DATA'!$A$1:$IQ$70,MATCH($A27,'CLM &amp; DVMT DATA'!$A$1:$A$70,0),MATCH(1,("CLM"='CLM &amp; DVMT DATA'!$A$1:$IQ$1)*($C$5='CLM &amp; DVMT DATA'!$A$2:$IQ$2)*(C$7='CLM &amp; DVMT DATA'!$A$3:$IQ$3),0))</f>
        <v>400.95400000000001</v>
      </c>
      <c r="D27" s="99" cm="1">
        <f t="array" ref="D27">INDEX('CLM &amp; DVMT DATA'!$A$1:$IQ$70,MATCH($A27,'CLM &amp; DVMT DATA'!$A$1:$A$70,0),MATCH(1,("CLM"='CLM &amp; DVMT DATA'!$A$1:$IQ$1)*($C$5='CLM &amp; DVMT DATA'!$A$2:$IQ$2)*(D$7='CLM &amp; DVMT DATA'!$A$3:$IQ$3),0))</f>
        <v>0</v>
      </c>
      <c r="E27" s="99" cm="1">
        <f t="array" ref="E27">INDEX('CLM &amp; DVMT DATA'!$A$1:$IQ$70,MATCH($A27,'CLM &amp; DVMT DATA'!$A$1:$A$70,0),MATCH(1,("CLM"='CLM &amp; DVMT DATA'!$A$1:$IQ$1)*($C$5='CLM &amp; DVMT DATA'!$A$2:$IQ$2)*(E$7='CLM &amp; DVMT DATA'!$A$3:$IQ$3),0))</f>
        <v>0</v>
      </c>
      <c r="F27" s="44" cm="1">
        <f t="array" ref="F27">INDEX('CLM &amp; DVMT DATA'!$A$1:$IQ$70,MATCH($A27,'CLM &amp; DVMT DATA'!$A$1:$A$70,0),MATCH(1,("CLM"='CLM &amp; DVMT DATA'!$A$1:$IQ$1)*($C$5='CLM &amp; DVMT DATA'!$A$2:$IQ$2)*(F$7='CLM &amp; DVMT DATA'!$A$3:$IQ$3),0))</f>
        <v>0</v>
      </c>
      <c r="H27" s="39">
        <f t="shared" si="0"/>
        <v>400.95400000000001</v>
      </c>
    </row>
    <row r="28" spans="1:8" ht="15.6" x14ac:dyDescent="0.3">
      <c r="A28" s="31" t="s">
        <v>19</v>
      </c>
      <c r="C28" s="34" cm="1">
        <f t="array" ref="C28">INDEX('CLM &amp; DVMT DATA'!$A$1:$IQ$70,MATCH($A28,'CLM &amp; DVMT DATA'!$A$1:$A$70,0),MATCH(1,("CLM"='CLM &amp; DVMT DATA'!$A$1:$IQ$1)*($C$5='CLM &amp; DVMT DATA'!$A$2:$IQ$2)*(C$7='CLM &amp; DVMT DATA'!$A$3:$IQ$3),0))</f>
        <v>738.56600000000003</v>
      </c>
      <c r="D28" s="99" cm="1">
        <f t="array" ref="D28">INDEX('CLM &amp; DVMT DATA'!$A$1:$IQ$70,MATCH($A28,'CLM &amp; DVMT DATA'!$A$1:$A$70,0),MATCH(1,("CLM"='CLM &amp; DVMT DATA'!$A$1:$IQ$1)*($C$5='CLM &amp; DVMT DATA'!$A$2:$IQ$2)*(D$7='CLM &amp; DVMT DATA'!$A$3:$IQ$3),0))</f>
        <v>228.53299999999999</v>
      </c>
      <c r="E28" s="99" cm="1">
        <f t="array" ref="E28">INDEX('CLM &amp; DVMT DATA'!$A$1:$IQ$70,MATCH($A28,'CLM &amp; DVMT DATA'!$A$1:$A$70,0),MATCH(1,("CLM"='CLM &amp; DVMT DATA'!$A$1:$IQ$1)*($C$5='CLM &amp; DVMT DATA'!$A$2:$IQ$2)*(E$7='CLM &amp; DVMT DATA'!$A$3:$IQ$3),0))</f>
        <v>0</v>
      </c>
      <c r="F28" s="44" cm="1">
        <f t="array" ref="F28">INDEX('CLM &amp; DVMT DATA'!$A$1:$IQ$70,MATCH($A28,'CLM &amp; DVMT DATA'!$A$1:$A$70,0),MATCH(1,("CLM"='CLM &amp; DVMT DATA'!$A$1:$IQ$1)*($C$5='CLM &amp; DVMT DATA'!$A$2:$IQ$2)*(F$7='CLM &amp; DVMT DATA'!$A$3:$IQ$3),0))</f>
        <v>18.007000000000001</v>
      </c>
      <c r="H28" s="39">
        <f t="shared" si="0"/>
        <v>985.10599999999999</v>
      </c>
    </row>
    <row r="29" spans="1:8" ht="15.6" x14ac:dyDescent="0.3">
      <c r="A29" s="31" t="s">
        <v>20</v>
      </c>
      <c r="C29" s="34" cm="1">
        <f t="array" ref="C29">INDEX('CLM &amp; DVMT DATA'!$A$1:$IQ$70,MATCH($A29,'CLM &amp; DVMT DATA'!$A$1:$A$70,0),MATCH(1,("CLM"='CLM &amp; DVMT DATA'!$A$1:$IQ$1)*($C$5='CLM &amp; DVMT DATA'!$A$2:$IQ$2)*(C$7='CLM &amp; DVMT DATA'!$A$3:$IQ$3),0))</f>
        <v>577.77599999999995</v>
      </c>
      <c r="D29" s="99" cm="1">
        <f t="array" ref="D29">INDEX('CLM &amp; DVMT DATA'!$A$1:$IQ$70,MATCH($A29,'CLM &amp; DVMT DATA'!$A$1:$A$70,0),MATCH(1,("CLM"='CLM &amp; DVMT DATA'!$A$1:$IQ$1)*($C$5='CLM &amp; DVMT DATA'!$A$2:$IQ$2)*(D$7='CLM &amp; DVMT DATA'!$A$3:$IQ$3),0))</f>
        <v>0</v>
      </c>
      <c r="E29" s="99" cm="1">
        <f t="array" ref="E29">INDEX('CLM &amp; DVMT DATA'!$A$1:$IQ$70,MATCH($A29,'CLM &amp; DVMT DATA'!$A$1:$A$70,0),MATCH(1,("CLM"='CLM &amp; DVMT DATA'!$A$1:$IQ$1)*($C$5='CLM &amp; DVMT DATA'!$A$2:$IQ$2)*(E$7='CLM &amp; DVMT DATA'!$A$3:$IQ$3),0))</f>
        <v>0</v>
      </c>
      <c r="F29" s="44" cm="1">
        <f t="array" ref="F29">INDEX('CLM &amp; DVMT DATA'!$A$1:$IQ$70,MATCH($A29,'CLM &amp; DVMT DATA'!$A$1:$A$70,0),MATCH(1,("CLM"='CLM &amp; DVMT DATA'!$A$1:$IQ$1)*($C$5='CLM &amp; DVMT DATA'!$A$2:$IQ$2)*(F$7='CLM &amp; DVMT DATA'!$A$3:$IQ$3),0))</f>
        <v>0</v>
      </c>
      <c r="H29" s="39">
        <f t="shared" si="0"/>
        <v>577.77599999999995</v>
      </c>
    </row>
    <row r="30" spans="1:8" ht="15.6" x14ac:dyDescent="0.3">
      <c r="A30" s="31" t="s">
        <v>21</v>
      </c>
      <c r="C30" s="34" cm="1">
        <f t="array" ref="C30">INDEX('CLM &amp; DVMT DATA'!$A$1:$IQ$70,MATCH($A30,'CLM &amp; DVMT DATA'!$A$1:$A$70,0),MATCH(1,("CLM"='CLM &amp; DVMT DATA'!$A$1:$IQ$1)*($C$5='CLM &amp; DVMT DATA'!$A$2:$IQ$2)*(C$7='CLM &amp; DVMT DATA'!$A$3:$IQ$3),0))</f>
        <v>375.71600000000001</v>
      </c>
      <c r="D30" s="99" cm="1">
        <f t="array" ref="D30">INDEX('CLM &amp; DVMT DATA'!$A$1:$IQ$70,MATCH($A30,'CLM &amp; DVMT DATA'!$A$1:$A$70,0),MATCH(1,("CLM"='CLM &amp; DVMT DATA'!$A$1:$IQ$1)*($C$5='CLM &amp; DVMT DATA'!$A$2:$IQ$2)*(D$7='CLM &amp; DVMT DATA'!$A$3:$IQ$3),0))</f>
        <v>11.805</v>
      </c>
      <c r="E30" s="99" cm="1">
        <f t="array" ref="E30">INDEX('CLM &amp; DVMT DATA'!$A$1:$IQ$70,MATCH($A30,'CLM &amp; DVMT DATA'!$A$1:$A$70,0),MATCH(1,("CLM"='CLM &amp; DVMT DATA'!$A$1:$IQ$1)*($C$5='CLM &amp; DVMT DATA'!$A$2:$IQ$2)*(E$7='CLM &amp; DVMT DATA'!$A$3:$IQ$3),0))</f>
        <v>0</v>
      </c>
      <c r="F30" s="44" cm="1">
        <f t="array" ref="F30">INDEX('CLM &amp; DVMT DATA'!$A$1:$IQ$70,MATCH($A30,'CLM &amp; DVMT DATA'!$A$1:$A$70,0),MATCH(1,("CLM"='CLM &amp; DVMT DATA'!$A$1:$IQ$1)*($C$5='CLM &amp; DVMT DATA'!$A$2:$IQ$2)*(F$7='CLM &amp; DVMT DATA'!$A$3:$IQ$3),0))</f>
        <v>0</v>
      </c>
      <c r="H30" s="39">
        <f t="shared" si="0"/>
        <v>387.52100000000002</v>
      </c>
    </row>
    <row r="31" spans="1:8" ht="15.6" x14ac:dyDescent="0.3">
      <c r="A31" s="31" t="s">
        <v>22</v>
      </c>
      <c r="C31" s="34" cm="1">
        <f t="array" ref="C31">INDEX('CLM &amp; DVMT DATA'!$A$1:$IQ$70,MATCH($A31,'CLM &amp; DVMT DATA'!$A$1:$A$70,0),MATCH(1,("CLM"='CLM &amp; DVMT DATA'!$A$1:$IQ$1)*($C$5='CLM &amp; DVMT DATA'!$A$2:$IQ$2)*(C$7='CLM &amp; DVMT DATA'!$A$3:$IQ$3),0))</f>
        <v>419.41</v>
      </c>
      <c r="D31" s="99" cm="1">
        <f t="array" ref="D31">INDEX('CLM &amp; DVMT DATA'!$A$1:$IQ$70,MATCH($A31,'CLM &amp; DVMT DATA'!$A$1:$A$70,0),MATCH(1,("CLM"='CLM &amp; DVMT DATA'!$A$1:$IQ$1)*($C$5='CLM &amp; DVMT DATA'!$A$2:$IQ$2)*(D$7='CLM &amp; DVMT DATA'!$A$3:$IQ$3),0))</f>
        <v>0</v>
      </c>
      <c r="E31" s="99" cm="1">
        <f t="array" ref="E31">INDEX('CLM &amp; DVMT DATA'!$A$1:$IQ$70,MATCH($A31,'CLM &amp; DVMT DATA'!$A$1:$A$70,0),MATCH(1,("CLM"='CLM &amp; DVMT DATA'!$A$1:$IQ$1)*($C$5='CLM &amp; DVMT DATA'!$A$2:$IQ$2)*(E$7='CLM &amp; DVMT DATA'!$A$3:$IQ$3),0))</f>
        <v>0</v>
      </c>
      <c r="F31" s="44" cm="1">
        <f t="array" ref="F31">INDEX('CLM &amp; DVMT DATA'!$A$1:$IQ$70,MATCH($A31,'CLM &amp; DVMT DATA'!$A$1:$A$70,0),MATCH(1,("CLM"='CLM &amp; DVMT DATA'!$A$1:$IQ$1)*($C$5='CLM &amp; DVMT DATA'!$A$2:$IQ$2)*(F$7='CLM &amp; DVMT DATA'!$A$3:$IQ$3),0))</f>
        <v>0</v>
      </c>
      <c r="H31" s="39">
        <f t="shared" si="0"/>
        <v>419.41</v>
      </c>
    </row>
    <row r="32" spans="1:8" ht="15.6" x14ac:dyDescent="0.3">
      <c r="A32" s="31" t="s">
        <v>23</v>
      </c>
      <c r="C32" s="34" cm="1">
        <f t="array" ref="C32">INDEX('CLM &amp; DVMT DATA'!$A$1:$IQ$70,MATCH($A32,'CLM &amp; DVMT DATA'!$A$1:$A$70,0),MATCH(1,("CLM"='CLM &amp; DVMT DATA'!$A$1:$IQ$1)*($C$5='CLM &amp; DVMT DATA'!$A$2:$IQ$2)*(C$7='CLM &amp; DVMT DATA'!$A$3:$IQ$3),0))</f>
        <v>508.702</v>
      </c>
      <c r="D32" s="99" cm="1">
        <f t="array" ref="D32">INDEX('CLM &amp; DVMT DATA'!$A$1:$IQ$70,MATCH($A32,'CLM &amp; DVMT DATA'!$A$1:$A$70,0),MATCH(1,("CLM"='CLM &amp; DVMT DATA'!$A$1:$IQ$1)*($C$5='CLM &amp; DVMT DATA'!$A$2:$IQ$2)*(D$7='CLM &amp; DVMT DATA'!$A$3:$IQ$3),0))</f>
        <v>156.72800000000001</v>
      </c>
      <c r="E32" s="99" cm="1">
        <f t="array" ref="E32">INDEX('CLM &amp; DVMT DATA'!$A$1:$IQ$70,MATCH($A32,'CLM &amp; DVMT DATA'!$A$1:$A$70,0),MATCH(1,("CLM"='CLM &amp; DVMT DATA'!$A$1:$IQ$1)*($C$5='CLM &amp; DVMT DATA'!$A$2:$IQ$2)*(E$7='CLM &amp; DVMT DATA'!$A$3:$IQ$3),0))</f>
        <v>0</v>
      </c>
      <c r="F32" s="44" cm="1">
        <f t="array" ref="F32">INDEX('CLM &amp; DVMT DATA'!$A$1:$IQ$70,MATCH($A32,'CLM &amp; DVMT DATA'!$A$1:$A$70,0),MATCH(1,("CLM"='CLM &amp; DVMT DATA'!$A$1:$IQ$1)*($C$5='CLM &amp; DVMT DATA'!$A$2:$IQ$2)*(F$7='CLM &amp; DVMT DATA'!$A$3:$IQ$3),0))</f>
        <v>0</v>
      </c>
      <c r="H32" s="39">
        <f t="shared" si="0"/>
        <v>665.43000000000006</v>
      </c>
    </row>
    <row r="33" spans="1:8" ht="15.6" x14ac:dyDescent="0.3">
      <c r="A33" s="31" t="s">
        <v>24</v>
      </c>
      <c r="C33" s="34" cm="1">
        <f t="array" ref="C33">INDEX('CLM &amp; DVMT DATA'!$A$1:$IQ$70,MATCH($A33,'CLM &amp; DVMT DATA'!$A$1:$A$70,0),MATCH(1,("CLM"='CLM &amp; DVMT DATA'!$A$1:$IQ$1)*($C$5='CLM &amp; DVMT DATA'!$A$2:$IQ$2)*(C$7='CLM &amp; DVMT DATA'!$A$3:$IQ$3),0))</f>
        <v>488.53100000000001</v>
      </c>
      <c r="D33" s="99" cm="1">
        <f t="array" ref="D33">INDEX('CLM &amp; DVMT DATA'!$A$1:$IQ$70,MATCH($A33,'CLM &amp; DVMT DATA'!$A$1:$A$70,0),MATCH(1,("CLM"='CLM &amp; DVMT DATA'!$A$1:$IQ$1)*($C$5='CLM &amp; DVMT DATA'!$A$2:$IQ$2)*(D$7='CLM &amp; DVMT DATA'!$A$3:$IQ$3),0))</f>
        <v>161.19399999999999</v>
      </c>
      <c r="E33" s="99" cm="1">
        <f t="array" ref="E33">INDEX('CLM &amp; DVMT DATA'!$A$1:$IQ$70,MATCH($A33,'CLM &amp; DVMT DATA'!$A$1:$A$70,0),MATCH(1,("CLM"='CLM &amp; DVMT DATA'!$A$1:$IQ$1)*($C$5='CLM &amp; DVMT DATA'!$A$2:$IQ$2)*(E$7='CLM &amp; DVMT DATA'!$A$3:$IQ$3),0))</f>
        <v>0</v>
      </c>
      <c r="F33" s="44" cm="1">
        <f t="array" ref="F33">INDEX('CLM &amp; DVMT DATA'!$A$1:$IQ$70,MATCH($A33,'CLM &amp; DVMT DATA'!$A$1:$A$70,0),MATCH(1,("CLM"='CLM &amp; DVMT DATA'!$A$1:$IQ$1)*($C$5='CLM &amp; DVMT DATA'!$A$2:$IQ$2)*(F$7='CLM &amp; DVMT DATA'!$A$3:$IQ$3),0))</f>
        <v>0</v>
      </c>
      <c r="H33" s="39">
        <f t="shared" si="0"/>
        <v>649.72500000000002</v>
      </c>
    </row>
    <row r="34" spans="1:8" ht="15.6" x14ac:dyDescent="0.3">
      <c r="A34" s="31" t="s">
        <v>25</v>
      </c>
      <c r="C34" s="34" cm="1">
        <f t="array" ref="C34">INDEX('CLM &amp; DVMT DATA'!$A$1:$IQ$70,MATCH($A34,'CLM &amp; DVMT DATA'!$A$1:$A$70,0),MATCH(1,("CLM"='CLM &amp; DVMT DATA'!$A$1:$IQ$1)*($C$5='CLM &amp; DVMT DATA'!$A$2:$IQ$2)*(C$7='CLM &amp; DVMT DATA'!$A$3:$IQ$3),0))</f>
        <v>439.71</v>
      </c>
      <c r="D34" s="99" cm="1">
        <f t="array" ref="D34">INDEX('CLM &amp; DVMT DATA'!$A$1:$IQ$70,MATCH($A34,'CLM &amp; DVMT DATA'!$A$1:$A$70,0),MATCH(1,("CLM"='CLM &amp; DVMT DATA'!$A$1:$IQ$1)*($C$5='CLM &amp; DVMT DATA'!$A$2:$IQ$2)*(D$7='CLM &amp; DVMT DATA'!$A$3:$IQ$3),0))</f>
        <v>181.965</v>
      </c>
      <c r="E34" s="99" cm="1">
        <f t="array" ref="E34">INDEX('CLM &amp; DVMT DATA'!$A$1:$IQ$70,MATCH($A34,'CLM &amp; DVMT DATA'!$A$1:$A$70,0),MATCH(1,("CLM"='CLM &amp; DVMT DATA'!$A$1:$IQ$1)*($C$5='CLM &amp; DVMT DATA'!$A$2:$IQ$2)*(E$7='CLM &amp; DVMT DATA'!$A$3:$IQ$3),0))</f>
        <v>0</v>
      </c>
      <c r="F34" s="44" cm="1">
        <f t="array" ref="F34">INDEX('CLM &amp; DVMT DATA'!$A$1:$IQ$70,MATCH($A34,'CLM &amp; DVMT DATA'!$A$1:$A$70,0),MATCH(1,("CLM"='CLM &amp; DVMT DATA'!$A$1:$IQ$1)*($C$5='CLM &amp; DVMT DATA'!$A$2:$IQ$2)*(F$7='CLM &amp; DVMT DATA'!$A$3:$IQ$3),0))</f>
        <v>0</v>
      </c>
      <c r="H34" s="39">
        <f t="shared" si="0"/>
        <v>621.67499999999995</v>
      </c>
    </row>
    <row r="35" spans="1:8" ht="15.6" x14ac:dyDescent="0.3">
      <c r="A35" s="31" t="s">
        <v>26</v>
      </c>
      <c r="C35" s="34" cm="1">
        <f t="array" ref="C35">INDEX('CLM &amp; DVMT DATA'!$A$1:$IQ$70,MATCH($A35,'CLM &amp; DVMT DATA'!$A$1:$A$70,0),MATCH(1,("CLM"='CLM &amp; DVMT DATA'!$A$1:$IQ$1)*($C$5='CLM &amp; DVMT DATA'!$A$2:$IQ$2)*(C$7='CLM &amp; DVMT DATA'!$A$3:$IQ$3),0))</f>
        <v>490.17200000000003</v>
      </c>
      <c r="D35" s="99" cm="1">
        <f t="array" ref="D35">INDEX('CLM &amp; DVMT DATA'!$A$1:$IQ$70,MATCH($A35,'CLM &amp; DVMT DATA'!$A$1:$A$70,0),MATCH(1,("CLM"='CLM &amp; DVMT DATA'!$A$1:$IQ$1)*($C$5='CLM &amp; DVMT DATA'!$A$2:$IQ$2)*(D$7='CLM &amp; DVMT DATA'!$A$3:$IQ$3),0))</f>
        <v>0</v>
      </c>
      <c r="E35" s="99" cm="1">
        <f t="array" ref="E35">INDEX('CLM &amp; DVMT DATA'!$A$1:$IQ$70,MATCH($A35,'CLM &amp; DVMT DATA'!$A$1:$A$70,0),MATCH(1,("CLM"='CLM &amp; DVMT DATA'!$A$1:$IQ$1)*($C$5='CLM &amp; DVMT DATA'!$A$2:$IQ$2)*(E$7='CLM &amp; DVMT DATA'!$A$3:$IQ$3),0))</f>
        <v>1322.1089999999999</v>
      </c>
      <c r="F35" s="44" cm="1">
        <f t="array" ref="F35">INDEX('CLM &amp; DVMT DATA'!$A$1:$IQ$70,MATCH($A35,'CLM &amp; DVMT DATA'!$A$1:$A$70,0),MATCH(1,("CLM"='CLM &amp; DVMT DATA'!$A$1:$IQ$1)*($C$5='CLM &amp; DVMT DATA'!$A$2:$IQ$2)*(F$7='CLM &amp; DVMT DATA'!$A$3:$IQ$3),0))</f>
        <v>0</v>
      </c>
      <c r="H35" s="39">
        <f t="shared" si="0"/>
        <v>1812.2809999999999</v>
      </c>
    </row>
    <row r="36" spans="1:8" ht="15.6" x14ac:dyDescent="0.3">
      <c r="A36" s="31" t="s">
        <v>27</v>
      </c>
      <c r="C36" s="34" cm="1">
        <f t="array" ref="C36">INDEX('CLM &amp; DVMT DATA'!$A$1:$IQ$70,MATCH($A36,'CLM &amp; DVMT DATA'!$A$1:$A$70,0),MATCH(1,("CLM"='CLM &amp; DVMT DATA'!$A$1:$IQ$1)*($C$5='CLM &amp; DVMT DATA'!$A$2:$IQ$2)*(C$7='CLM &amp; DVMT DATA'!$A$3:$IQ$3),0))</f>
        <v>465.30700000000002</v>
      </c>
      <c r="D36" s="99" cm="1">
        <f t="array" ref="D36">INDEX('CLM &amp; DVMT DATA'!$A$1:$IQ$70,MATCH($A36,'CLM &amp; DVMT DATA'!$A$1:$A$70,0),MATCH(1,("CLM"='CLM &amp; DVMT DATA'!$A$1:$IQ$1)*($C$5='CLM &amp; DVMT DATA'!$A$2:$IQ$2)*(D$7='CLM &amp; DVMT DATA'!$A$3:$IQ$3),0))</f>
        <v>260.18599999999998</v>
      </c>
      <c r="E36" s="99" cm="1">
        <f t="array" ref="E36">INDEX('CLM &amp; DVMT DATA'!$A$1:$IQ$70,MATCH($A36,'CLM &amp; DVMT DATA'!$A$1:$A$70,0),MATCH(1,("CLM"='CLM &amp; DVMT DATA'!$A$1:$IQ$1)*($C$5='CLM &amp; DVMT DATA'!$A$2:$IQ$2)*(E$7='CLM &amp; DVMT DATA'!$A$3:$IQ$3),0))</f>
        <v>953.62199999999996</v>
      </c>
      <c r="F36" s="44" cm="1">
        <f t="array" ref="F36">INDEX('CLM &amp; DVMT DATA'!$A$1:$IQ$70,MATCH($A36,'CLM &amp; DVMT DATA'!$A$1:$A$70,0),MATCH(1,("CLM"='CLM &amp; DVMT DATA'!$A$1:$IQ$1)*($C$5='CLM &amp; DVMT DATA'!$A$2:$IQ$2)*(F$7='CLM &amp; DVMT DATA'!$A$3:$IQ$3),0))</f>
        <v>0</v>
      </c>
      <c r="H36" s="39">
        <f t="shared" si="0"/>
        <v>1679.1149999999998</v>
      </c>
    </row>
    <row r="37" spans="1:8" ht="15.6" x14ac:dyDescent="0.3">
      <c r="A37" s="31" t="s">
        <v>28</v>
      </c>
      <c r="C37" s="34" cm="1">
        <f t="array" ref="C37">INDEX('CLM &amp; DVMT DATA'!$A$1:$IQ$70,MATCH($A37,'CLM &amp; DVMT DATA'!$A$1:$A$70,0),MATCH(1,("CLM"='CLM &amp; DVMT DATA'!$A$1:$IQ$1)*($C$5='CLM &amp; DVMT DATA'!$A$2:$IQ$2)*(C$7='CLM &amp; DVMT DATA'!$A$3:$IQ$3),0))</f>
        <v>296.91899999999998</v>
      </c>
      <c r="D37" s="99" cm="1">
        <f t="array" ref="D37">INDEX('CLM &amp; DVMT DATA'!$A$1:$IQ$70,MATCH($A37,'CLM &amp; DVMT DATA'!$A$1:$A$70,0),MATCH(1,("CLM"='CLM &amp; DVMT DATA'!$A$1:$IQ$1)*($C$5='CLM &amp; DVMT DATA'!$A$2:$IQ$2)*(D$7='CLM &amp; DVMT DATA'!$A$3:$IQ$3),0))</f>
        <v>0</v>
      </c>
      <c r="E37" s="99" cm="1">
        <f t="array" ref="E37">INDEX('CLM &amp; DVMT DATA'!$A$1:$IQ$70,MATCH($A37,'CLM &amp; DVMT DATA'!$A$1:$A$70,0),MATCH(1,("CLM"='CLM &amp; DVMT DATA'!$A$1:$IQ$1)*($C$5='CLM &amp; DVMT DATA'!$A$2:$IQ$2)*(E$7='CLM &amp; DVMT DATA'!$A$3:$IQ$3),0))</f>
        <v>0</v>
      </c>
      <c r="F37" s="44" cm="1">
        <f t="array" ref="F37">INDEX('CLM &amp; DVMT DATA'!$A$1:$IQ$70,MATCH($A37,'CLM &amp; DVMT DATA'!$A$1:$A$70,0),MATCH(1,("CLM"='CLM &amp; DVMT DATA'!$A$1:$IQ$1)*($C$5='CLM &amp; DVMT DATA'!$A$2:$IQ$2)*(F$7='CLM &amp; DVMT DATA'!$A$3:$IQ$3),0))</f>
        <v>5021.8720000000003</v>
      </c>
      <c r="H37" s="39">
        <f t="shared" si="0"/>
        <v>5318.7910000000002</v>
      </c>
    </row>
    <row r="38" spans="1:8" ht="15.6" x14ac:dyDescent="0.3">
      <c r="A38" s="31" t="s">
        <v>29</v>
      </c>
      <c r="C38" s="34" cm="1">
        <f t="array" ref="C38">INDEX('CLM &amp; DVMT DATA'!$A$1:$IQ$70,MATCH($A38,'CLM &amp; DVMT DATA'!$A$1:$A$70,0),MATCH(1,("CLM"='CLM &amp; DVMT DATA'!$A$1:$IQ$1)*($C$5='CLM &amp; DVMT DATA'!$A$2:$IQ$2)*(C$7='CLM &amp; DVMT DATA'!$A$3:$IQ$3),0))</f>
        <v>937.62199999999996</v>
      </c>
      <c r="D38" s="99" cm="1">
        <f t="array" ref="D38">INDEX('CLM &amp; DVMT DATA'!$A$1:$IQ$70,MATCH($A38,'CLM &amp; DVMT DATA'!$A$1:$A$70,0),MATCH(1,("CLM"='CLM &amp; DVMT DATA'!$A$1:$IQ$1)*($C$5='CLM &amp; DVMT DATA'!$A$2:$IQ$2)*(D$7='CLM &amp; DVMT DATA'!$A$3:$IQ$3),0))</f>
        <v>0</v>
      </c>
      <c r="E38" s="99" cm="1">
        <f t="array" ref="E38">INDEX('CLM &amp; DVMT DATA'!$A$1:$IQ$70,MATCH($A38,'CLM &amp; DVMT DATA'!$A$1:$A$70,0),MATCH(1,("CLM"='CLM &amp; DVMT DATA'!$A$1:$IQ$1)*($C$5='CLM &amp; DVMT DATA'!$A$2:$IQ$2)*(E$7='CLM &amp; DVMT DATA'!$A$3:$IQ$3),0))</f>
        <v>0</v>
      </c>
      <c r="F38" s="44" cm="1">
        <f t="array" ref="F38">INDEX('CLM &amp; DVMT DATA'!$A$1:$IQ$70,MATCH($A38,'CLM &amp; DVMT DATA'!$A$1:$A$70,0),MATCH(1,("CLM"='CLM &amp; DVMT DATA'!$A$1:$IQ$1)*($C$5='CLM &amp; DVMT DATA'!$A$2:$IQ$2)*(F$7='CLM &amp; DVMT DATA'!$A$3:$IQ$3),0))</f>
        <v>0</v>
      </c>
      <c r="H38" s="39">
        <f t="shared" si="0"/>
        <v>937.62199999999996</v>
      </c>
    </row>
    <row r="39" spans="1:8" ht="15.6" x14ac:dyDescent="0.3">
      <c r="A39" s="31" t="s">
        <v>30</v>
      </c>
      <c r="C39" s="34" cm="1">
        <f t="array" ref="C39">INDEX('CLM &amp; DVMT DATA'!$A$1:$IQ$70,MATCH($A39,'CLM &amp; DVMT DATA'!$A$1:$A$70,0),MATCH(1,("CLM"='CLM &amp; DVMT DATA'!$A$1:$IQ$1)*($C$5='CLM &amp; DVMT DATA'!$A$2:$IQ$2)*(C$7='CLM &amp; DVMT DATA'!$A$3:$IQ$3),0))</f>
        <v>123.732</v>
      </c>
      <c r="D39" s="99" cm="1">
        <f t="array" ref="D39">INDEX('CLM &amp; DVMT DATA'!$A$1:$IQ$70,MATCH($A39,'CLM &amp; DVMT DATA'!$A$1:$A$70,0),MATCH(1,("CLM"='CLM &amp; DVMT DATA'!$A$1:$IQ$1)*($C$5='CLM &amp; DVMT DATA'!$A$2:$IQ$2)*(D$7='CLM &amp; DVMT DATA'!$A$3:$IQ$3),0))</f>
        <v>32.936999999999998</v>
      </c>
      <c r="E39" s="99" cm="1">
        <f t="array" ref="E39">INDEX('CLM &amp; DVMT DATA'!$A$1:$IQ$70,MATCH($A39,'CLM &amp; DVMT DATA'!$A$1:$A$70,0),MATCH(1,("CLM"='CLM &amp; DVMT DATA'!$A$1:$IQ$1)*($C$5='CLM &amp; DVMT DATA'!$A$2:$IQ$2)*(E$7='CLM &amp; DVMT DATA'!$A$3:$IQ$3),0))</f>
        <v>952.1</v>
      </c>
      <c r="F39" s="44" cm="1">
        <f t="array" ref="F39">INDEX('CLM &amp; DVMT DATA'!$A$1:$IQ$70,MATCH($A39,'CLM &amp; DVMT DATA'!$A$1:$A$70,0),MATCH(1,("CLM"='CLM &amp; DVMT DATA'!$A$1:$IQ$1)*($C$5='CLM &amp; DVMT DATA'!$A$2:$IQ$2)*(F$7='CLM &amp; DVMT DATA'!$A$3:$IQ$3),0))</f>
        <v>0</v>
      </c>
      <c r="H39" s="39">
        <f t="shared" si="0"/>
        <v>1108.769</v>
      </c>
    </row>
    <row r="40" spans="1:8" ht="15.6" x14ac:dyDescent="0.3">
      <c r="A40" s="31" t="s">
        <v>31</v>
      </c>
      <c r="C40" s="34" cm="1">
        <f t="array" ref="C40">INDEX('CLM &amp; DVMT DATA'!$A$1:$IQ$70,MATCH($A40,'CLM &amp; DVMT DATA'!$A$1:$A$70,0),MATCH(1,("CLM"='CLM &amp; DVMT DATA'!$A$1:$IQ$1)*($C$5='CLM &amp; DVMT DATA'!$A$2:$IQ$2)*(C$7='CLM &amp; DVMT DATA'!$A$3:$IQ$3),0))</f>
        <v>1547.3150000000001</v>
      </c>
      <c r="D40" s="99" cm="1">
        <f t="array" ref="D40">INDEX('CLM &amp; DVMT DATA'!$A$1:$IQ$70,MATCH($A40,'CLM &amp; DVMT DATA'!$A$1:$A$70,0),MATCH(1,("CLM"='CLM &amp; DVMT DATA'!$A$1:$IQ$1)*($C$5='CLM &amp; DVMT DATA'!$A$2:$IQ$2)*(D$7='CLM &amp; DVMT DATA'!$A$3:$IQ$3),0))</f>
        <v>190.07900000000001</v>
      </c>
      <c r="E40" s="99" cm="1">
        <f t="array" ref="E40">INDEX('CLM &amp; DVMT DATA'!$A$1:$IQ$70,MATCH($A40,'CLM &amp; DVMT DATA'!$A$1:$A$70,0),MATCH(1,("CLM"='CLM &amp; DVMT DATA'!$A$1:$IQ$1)*($C$5='CLM &amp; DVMT DATA'!$A$2:$IQ$2)*(E$7='CLM &amp; DVMT DATA'!$A$3:$IQ$3),0))</f>
        <v>0</v>
      </c>
      <c r="F40" s="44" cm="1">
        <f t="array" ref="F40">INDEX('CLM &amp; DVMT DATA'!$A$1:$IQ$70,MATCH($A40,'CLM &amp; DVMT DATA'!$A$1:$A$70,0),MATCH(1,("CLM"='CLM &amp; DVMT DATA'!$A$1:$IQ$1)*($C$5='CLM &amp; DVMT DATA'!$A$2:$IQ$2)*(F$7='CLM &amp; DVMT DATA'!$A$3:$IQ$3),0))</f>
        <v>0</v>
      </c>
      <c r="H40" s="39">
        <f t="shared" si="0"/>
        <v>1737.394</v>
      </c>
    </row>
    <row r="41" spans="1:8" ht="15.6" x14ac:dyDescent="0.3">
      <c r="A41" s="31" t="s">
        <v>32</v>
      </c>
      <c r="C41" s="34" cm="1">
        <f t="array" ref="C41">INDEX('CLM &amp; DVMT DATA'!$A$1:$IQ$70,MATCH($A41,'CLM &amp; DVMT DATA'!$A$1:$A$70,0),MATCH(1,("CLM"='CLM &amp; DVMT DATA'!$A$1:$IQ$1)*($C$5='CLM &amp; DVMT DATA'!$A$2:$IQ$2)*(C$7='CLM &amp; DVMT DATA'!$A$3:$IQ$3),0))</f>
        <v>693.85299999999995</v>
      </c>
      <c r="D41" s="99" cm="1">
        <f t="array" ref="D41">INDEX('CLM &amp; DVMT DATA'!$A$1:$IQ$70,MATCH($A41,'CLM &amp; DVMT DATA'!$A$1:$A$70,0),MATCH(1,("CLM"='CLM &amp; DVMT DATA'!$A$1:$IQ$1)*($C$5='CLM &amp; DVMT DATA'!$A$2:$IQ$2)*(D$7='CLM &amp; DVMT DATA'!$A$3:$IQ$3),0))</f>
        <v>0</v>
      </c>
      <c r="E41" s="99" cm="1">
        <f t="array" ref="E41">INDEX('CLM &amp; DVMT DATA'!$A$1:$IQ$70,MATCH($A41,'CLM &amp; DVMT DATA'!$A$1:$A$70,0),MATCH(1,("CLM"='CLM &amp; DVMT DATA'!$A$1:$IQ$1)*($C$5='CLM &amp; DVMT DATA'!$A$2:$IQ$2)*(E$7='CLM &amp; DVMT DATA'!$A$3:$IQ$3),0))</f>
        <v>0</v>
      </c>
      <c r="F41" s="44" cm="1">
        <f t="array" ref="F41">INDEX('CLM &amp; DVMT DATA'!$A$1:$IQ$70,MATCH($A41,'CLM &amp; DVMT DATA'!$A$1:$A$70,0),MATCH(1,("CLM"='CLM &amp; DVMT DATA'!$A$1:$IQ$1)*($C$5='CLM &amp; DVMT DATA'!$A$2:$IQ$2)*(F$7='CLM &amp; DVMT DATA'!$A$3:$IQ$3),0))</f>
        <v>0</v>
      </c>
      <c r="H41" s="39">
        <f t="shared" si="0"/>
        <v>693.85299999999995</v>
      </c>
    </row>
    <row r="42" spans="1:8" ht="15.6" x14ac:dyDescent="0.3">
      <c r="A42" s="31" t="s">
        <v>33</v>
      </c>
      <c r="C42" s="34" cm="1">
        <f t="array" ref="C42">INDEX('CLM &amp; DVMT DATA'!$A$1:$IQ$70,MATCH($A42,'CLM &amp; DVMT DATA'!$A$1:$A$70,0),MATCH(1,("CLM"='CLM &amp; DVMT DATA'!$A$1:$IQ$1)*($C$5='CLM &amp; DVMT DATA'!$A$2:$IQ$2)*(C$7='CLM &amp; DVMT DATA'!$A$3:$IQ$3),0))</f>
        <v>490.83</v>
      </c>
      <c r="D42" s="99" cm="1">
        <f t="array" ref="D42">INDEX('CLM &amp; DVMT DATA'!$A$1:$IQ$70,MATCH($A42,'CLM &amp; DVMT DATA'!$A$1:$A$70,0),MATCH(1,("CLM"='CLM &amp; DVMT DATA'!$A$1:$IQ$1)*($C$5='CLM &amp; DVMT DATA'!$A$2:$IQ$2)*(D$7='CLM &amp; DVMT DATA'!$A$3:$IQ$3),0))</f>
        <v>0</v>
      </c>
      <c r="E42" s="99" cm="1">
        <f t="array" ref="E42">INDEX('CLM &amp; DVMT DATA'!$A$1:$IQ$70,MATCH($A42,'CLM &amp; DVMT DATA'!$A$1:$A$70,0),MATCH(1,("CLM"='CLM &amp; DVMT DATA'!$A$1:$IQ$1)*($C$5='CLM &amp; DVMT DATA'!$A$2:$IQ$2)*(E$7='CLM &amp; DVMT DATA'!$A$3:$IQ$3),0))</f>
        <v>0</v>
      </c>
      <c r="F42" s="44" cm="1">
        <f t="array" ref="F42">INDEX('CLM &amp; DVMT DATA'!$A$1:$IQ$70,MATCH($A42,'CLM &amp; DVMT DATA'!$A$1:$A$70,0),MATCH(1,("CLM"='CLM &amp; DVMT DATA'!$A$1:$IQ$1)*($C$5='CLM &amp; DVMT DATA'!$A$2:$IQ$2)*(F$7='CLM &amp; DVMT DATA'!$A$3:$IQ$3),0))</f>
        <v>0</v>
      </c>
      <c r="H42" s="39">
        <f t="shared" ref="H42:H76" si="1">SUMPRODUCT(C42:F42,C$8:F$8)</f>
        <v>490.83</v>
      </c>
    </row>
    <row r="43" spans="1:8" ht="15.6" x14ac:dyDescent="0.3">
      <c r="A43" s="31" t="s">
        <v>34</v>
      </c>
      <c r="C43" s="34" cm="1">
        <f t="array" ref="C43">INDEX('CLM &amp; DVMT DATA'!$A$1:$IQ$70,MATCH($A43,'CLM &amp; DVMT DATA'!$A$1:$A$70,0),MATCH(1,("CLM"='CLM &amp; DVMT DATA'!$A$1:$IQ$1)*($C$5='CLM &amp; DVMT DATA'!$A$2:$IQ$2)*(C$7='CLM &amp; DVMT DATA'!$A$3:$IQ$3),0))</f>
        <v>657.92899999999997</v>
      </c>
      <c r="D43" s="99" cm="1">
        <f t="array" ref="D43">INDEX('CLM &amp; DVMT DATA'!$A$1:$IQ$70,MATCH($A43,'CLM &amp; DVMT DATA'!$A$1:$A$70,0),MATCH(1,("CLM"='CLM &amp; DVMT DATA'!$A$1:$IQ$1)*($C$5='CLM &amp; DVMT DATA'!$A$2:$IQ$2)*(D$7='CLM &amp; DVMT DATA'!$A$3:$IQ$3),0))</f>
        <v>96.674000000000007</v>
      </c>
      <c r="E43" s="99" cm="1">
        <f t="array" ref="E43">INDEX('CLM &amp; DVMT DATA'!$A$1:$IQ$70,MATCH($A43,'CLM &amp; DVMT DATA'!$A$1:$A$70,0),MATCH(1,("CLM"='CLM &amp; DVMT DATA'!$A$1:$IQ$1)*($C$5='CLM &amp; DVMT DATA'!$A$2:$IQ$2)*(E$7='CLM &amp; DVMT DATA'!$A$3:$IQ$3),0))</f>
        <v>1043.93</v>
      </c>
      <c r="F43" s="44" cm="1">
        <f t="array" ref="F43">INDEX('CLM &amp; DVMT DATA'!$A$1:$IQ$70,MATCH($A43,'CLM &amp; DVMT DATA'!$A$1:$A$70,0),MATCH(1,("CLM"='CLM &amp; DVMT DATA'!$A$1:$IQ$1)*($C$5='CLM &amp; DVMT DATA'!$A$2:$IQ$2)*(F$7='CLM &amp; DVMT DATA'!$A$3:$IQ$3),0))</f>
        <v>616.12900000000002</v>
      </c>
      <c r="H43" s="39">
        <f t="shared" si="1"/>
        <v>2414.6619999999998</v>
      </c>
    </row>
    <row r="44" spans="1:8" ht="15.6" x14ac:dyDescent="0.3">
      <c r="A44" s="31" t="s">
        <v>35</v>
      </c>
      <c r="C44" s="34" cm="1">
        <f t="array" ref="C44">INDEX('CLM &amp; DVMT DATA'!$A$1:$IQ$70,MATCH($A44,'CLM &amp; DVMT DATA'!$A$1:$A$70,0),MATCH(1,("CLM"='CLM &amp; DVMT DATA'!$A$1:$IQ$1)*($C$5='CLM &amp; DVMT DATA'!$A$2:$IQ$2)*(C$7='CLM &amp; DVMT DATA'!$A$3:$IQ$3),0))</f>
        <v>873.20600000000002</v>
      </c>
      <c r="D44" s="99" cm="1">
        <f t="array" ref="D44">INDEX('CLM &amp; DVMT DATA'!$A$1:$IQ$70,MATCH($A44,'CLM &amp; DVMT DATA'!$A$1:$A$70,0),MATCH(1,("CLM"='CLM &amp; DVMT DATA'!$A$1:$IQ$1)*($C$5='CLM &amp; DVMT DATA'!$A$2:$IQ$2)*(D$7='CLM &amp; DVMT DATA'!$A$3:$IQ$3),0))</f>
        <v>0</v>
      </c>
      <c r="E44" s="99" cm="1">
        <f t="array" ref="E44">INDEX('CLM &amp; DVMT DATA'!$A$1:$IQ$70,MATCH($A44,'CLM &amp; DVMT DATA'!$A$1:$A$70,0),MATCH(1,("CLM"='CLM &amp; DVMT DATA'!$A$1:$IQ$1)*($C$5='CLM &amp; DVMT DATA'!$A$2:$IQ$2)*(E$7='CLM &amp; DVMT DATA'!$A$3:$IQ$3),0))</f>
        <v>0</v>
      </c>
      <c r="F44" s="44" cm="1">
        <f t="array" ref="F44">INDEX('CLM &amp; DVMT DATA'!$A$1:$IQ$70,MATCH($A44,'CLM &amp; DVMT DATA'!$A$1:$A$70,0),MATCH(1,("CLM"='CLM &amp; DVMT DATA'!$A$1:$IQ$1)*($C$5='CLM &amp; DVMT DATA'!$A$2:$IQ$2)*(F$7='CLM &amp; DVMT DATA'!$A$3:$IQ$3),0))</f>
        <v>3699.3409999999999</v>
      </c>
      <c r="H44" s="39">
        <f t="shared" si="1"/>
        <v>4572.5469999999996</v>
      </c>
    </row>
    <row r="45" spans="1:8" ht="15.6" x14ac:dyDescent="0.3">
      <c r="A45" s="31" t="s">
        <v>36</v>
      </c>
      <c r="C45" s="34" cm="1">
        <f t="array" ref="C45">INDEX('CLM &amp; DVMT DATA'!$A$1:$IQ$70,MATCH($A45,'CLM &amp; DVMT DATA'!$A$1:$A$70,0),MATCH(1,("CLM"='CLM &amp; DVMT DATA'!$A$1:$IQ$1)*($C$5='CLM &amp; DVMT DATA'!$A$2:$IQ$2)*(C$7='CLM &amp; DVMT DATA'!$A$3:$IQ$3),0))</f>
        <v>426.19799999999998</v>
      </c>
      <c r="D45" s="99" cm="1">
        <f t="array" ref="D45">INDEX('CLM &amp; DVMT DATA'!$A$1:$IQ$70,MATCH($A45,'CLM &amp; DVMT DATA'!$A$1:$A$70,0),MATCH(1,("CLM"='CLM &amp; DVMT DATA'!$A$1:$IQ$1)*($C$5='CLM &amp; DVMT DATA'!$A$2:$IQ$2)*(D$7='CLM &amp; DVMT DATA'!$A$3:$IQ$3),0))</f>
        <v>12.167999999999999</v>
      </c>
      <c r="E45" s="99" cm="1">
        <f t="array" ref="E45">INDEX('CLM &amp; DVMT DATA'!$A$1:$IQ$70,MATCH($A45,'CLM &amp; DVMT DATA'!$A$1:$A$70,0),MATCH(1,("CLM"='CLM &amp; DVMT DATA'!$A$1:$IQ$1)*($C$5='CLM &amp; DVMT DATA'!$A$2:$IQ$2)*(E$7='CLM &amp; DVMT DATA'!$A$3:$IQ$3),0))</f>
        <v>0</v>
      </c>
      <c r="F45" s="44" cm="1">
        <f t="array" ref="F45">INDEX('CLM &amp; DVMT DATA'!$A$1:$IQ$70,MATCH($A45,'CLM &amp; DVMT DATA'!$A$1:$A$70,0),MATCH(1,("CLM"='CLM &amp; DVMT DATA'!$A$1:$IQ$1)*($C$5='CLM &amp; DVMT DATA'!$A$2:$IQ$2)*(F$7='CLM &amp; DVMT DATA'!$A$3:$IQ$3),0))</f>
        <v>1217.7149999999999</v>
      </c>
      <c r="H45" s="39">
        <f t="shared" si="1"/>
        <v>1656.0809999999999</v>
      </c>
    </row>
    <row r="46" spans="1:8" ht="15.6" x14ac:dyDescent="0.3">
      <c r="A46" s="31" t="s">
        <v>37</v>
      </c>
      <c r="C46" s="34" cm="1">
        <f t="array" ref="C46">INDEX('CLM &amp; DVMT DATA'!$A$1:$IQ$70,MATCH($A46,'CLM &amp; DVMT DATA'!$A$1:$A$70,0),MATCH(1,("CLM"='CLM &amp; DVMT DATA'!$A$1:$IQ$1)*($C$5='CLM &amp; DVMT DATA'!$A$2:$IQ$2)*(C$7='CLM &amp; DVMT DATA'!$A$3:$IQ$3),0))</f>
        <v>1339.88</v>
      </c>
      <c r="D46" s="99" cm="1">
        <f t="array" ref="D46">INDEX('CLM &amp; DVMT DATA'!$A$1:$IQ$70,MATCH($A46,'CLM &amp; DVMT DATA'!$A$1:$A$70,0),MATCH(1,("CLM"='CLM &amp; DVMT DATA'!$A$1:$IQ$1)*($C$5='CLM &amp; DVMT DATA'!$A$2:$IQ$2)*(D$7='CLM &amp; DVMT DATA'!$A$3:$IQ$3),0))</f>
        <v>0</v>
      </c>
      <c r="E46" s="99" cm="1">
        <f t="array" ref="E46">INDEX('CLM &amp; DVMT DATA'!$A$1:$IQ$70,MATCH($A46,'CLM &amp; DVMT DATA'!$A$1:$A$70,0),MATCH(1,("CLM"='CLM &amp; DVMT DATA'!$A$1:$IQ$1)*($C$5='CLM &amp; DVMT DATA'!$A$2:$IQ$2)*(E$7='CLM &amp; DVMT DATA'!$A$3:$IQ$3),0))</f>
        <v>0</v>
      </c>
      <c r="F46" s="44" cm="1">
        <f t="array" ref="F46">INDEX('CLM &amp; DVMT DATA'!$A$1:$IQ$70,MATCH($A46,'CLM &amp; DVMT DATA'!$A$1:$A$70,0),MATCH(1,("CLM"='CLM &amp; DVMT DATA'!$A$1:$IQ$1)*($C$5='CLM &amp; DVMT DATA'!$A$2:$IQ$2)*(F$7='CLM &amp; DVMT DATA'!$A$3:$IQ$3),0))</f>
        <v>0</v>
      </c>
      <c r="H46" s="39">
        <f t="shared" si="1"/>
        <v>1339.88</v>
      </c>
    </row>
    <row r="47" spans="1:8" ht="15.6" x14ac:dyDescent="0.3">
      <c r="A47" s="31" t="s">
        <v>38</v>
      </c>
      <c r="C47" s="34" cm="1">
        <f t="array" ref="C47">INDEX('CLM &amp; DVMT DATA'!$A$1:$IQ$70,MATCH($A47,'CLM &amp; DVMT DATA'!$A$1:$A$70,0),MATCH(1,("CLM"='CLM &amp; DVMT DATA'!$A$1:$IQ$1)*($C$5='CLM &amp; DVMT DATA'!$A$2:$IQ$2)*(C$7='CLM &amp; DVMT DATA'!$A$3:$IQ$3),0))</f>
        <v>813.71</v>
      </c>
      <c r="D47" s="99" cm="1">
        <f t="array" ref="D47">INDEX('CLM &amp; DVMT DATA'!$A$1:$IQ$70,MATCH($A47,'CLM &amp; DVMT DATA'!$A$1:$A$70,0),MATCH(1,("CLM"='CLM &amp; DVMT DATA'!$A$1:$IQ$1)*($C$5='CLM &amp; DVMT DATA'!$A$2:$IQ$2)*(D$7='CLM &amp; DVMT DATA'!$A$3:$IQ$3),0))</f>
        <v>0</v>
      </c>
      <c r="E47" s="99" cm="1">
        <f t="array" ref="E47">INDEX('CLM &amp; DVMT DATA'!$A$1:$IQ$70,MATCH($A47,'CLM &amp; DVMT DATA'!$A$1:$A$70,0),MATCH(1,("CLM"='CLM &amp; DVMT DATA'!$A$1:$IQ$1)*($C$5='CLM &amp; DVMT DATA'!$A$2:$IQ$2)*(E$7='CLM &amp; DVMT DATA'!$A$3:$IQ$3),0))</f>
        <v>0</v>
      </c>
      <c r="F47" s="44" cm="1">
        <f t="array" ref="F47">INDEX('CLM &amp; DVMT DATA'!$A$1:$IQ$70,MATCH($A47,'CLM &amp; DVMT DATA'!$A$1:$A$70,0),MATCH(1,("CLM"='CLM &amp; DVMT DATA'!$A$1:$IQ$1)*($C$5='CLM &amp; DVMT DATA'!$A$2:$IQ$2)*(F$7='CLM &amp; DVMT DATA'!$A$3:$IQ$3),0))</f>
        <v>0</v>
      </c>
      <c r="H47" s="39">
        <f t="shared" si="1"/>
        <v>813.71</v>
      </c>
    </row>
    <row r="48" spans="1:8" ht="15.6" x14ac:dyDescent="0.3">
      <c r="A48" s="31" t="s">
        <v>39</v>
      </c>
      <c r="C48" s="34" cm="1">
        <f t="array" ref="C48">INDEX('CLM &amp; DVMT DATA'!$A$1:$IQ$70,MATCH($A48,'CLM &amp; DVMT DATA'!$A$1:$A$70,0),MATCH(1,("CLM"='CLM &amp; DVMT DATA'!$A$1:$IQ$1)*($C$5='CLM &amp; DVMT DATA'!$A$2:$IQ$2)*(C$7='CLM &amp; DVMT DATA'!$A$3:$IQ$3),0))</f>
        <v>878.72500000000002</v>
      </c>
      <c r="D48" s="99" cm="1">
        <f t="array" ref="D48">INDEX('CLM &amp; DVMT DATA'!$A$1:$IQ$70,MATCH($A48,'CLM &amp; DVMT DATA'!$A$1:$A$70,0),MATCH(1,("CLM"='CLM &amp; DVMT DATA'!$A$1:$IQ$1)*($C$5='CLM &amp; DVMT DATA'!$A$2:$IQ$2)*(D$7='CLM &amp; DVMT DATA'!$A$3:$IQ$3),0))</f>
        <v>0</v>
      </c>
      <c r="E48" s="99" cm="1">
        <f t="array" ref="E48">INDEX('CLM &amp; DVMT DATA'!$A$1:$IQ$70,MATCH($A48,'CLM &amp; DVMT DATA'!$A$1:$A$70,0),MATCH(1,("CLM"='CLM &amp; DVMT DATA'!$A$1:$IQ$1)*($C$5='CLM &amp; DVMT DATA'!$A$2:$IQ$2)*(E$7='CLM &amp; DVMT DATA'!$A$3:$IQ$3),0))</f>
        <v>0</v>
      </c>
      <c r="F48" s="44" cm="1">
        <f t="array" ref="F48">INDEX('CLM &amp; DVMT DATA'!$A$1:$IQ$70,MATCH($A48,'CLM &amp; DVMT DATA'!$A$1:$A$70,0),MATCH(1,("CLM"='CLM &amp; DVMT DATA'!$A$1:$IQ$1)*($C$5='CLM &amp; DVMT DATA'!$A$2:$IQ$2)*(F$7='CLM &amp; DVMT DATA'!$A$3:$IQ$3),0))</f>
        <v>0</v>
      </c>
      <c r="H48" s="39">
        <f t="shared" si="1"/>
        <v>878.72500000000002</v>
      </c>
    </row>
    <row r="49" spans="1:8" ht="15.6" x14ac:dyDescent="0.3">
      <c r="A49" s="31" t="s">
        <v>40</v>
      </c>
      <c r="C49" s="34" cm="1">
        <f t="array" ref="C49">INDEX('CLM &amp; DVMT DATA'!$A$1:$IQ$70,MATCH($A49,'CLM &amp; DVMT DATA'!$A$1:$A$70,0),MATCH(1,("CLM"='CLM &amp; DVMT DATA'!$A$1:$IQ$1)*($C$5='CLM &amp; DVMT DATA'!$A$2:$IQ$2)*(C$7='CLM &amp; DVMT DATA'!$A$3:$IQ$3),0))</f>
        <v>309.78500000000003</v>
      </c>
      <c r="D49" s="99" cm="1">
        <f t="array" ref="D49">INDEX('CLM &amp; DVMT DATA'!$A$1:$IQ$70,MATCH($A49,'CLM &amp; DVMT DATA'!$A$1:$A$70,0),MATCH(1,("CLM"='CLM &amp; DVMT DATA'!$A$1:$IQ$1)*($C$5='CLM &amp; DVMT DATA'!$A$2:$IQ$2)*(D$7='CLM &amp; DVMT DATA'!$A$3:$IQ$3),0))</f>
        <v>0</v>
      </c>
      <c r="E49" s="99" cm="1">
        <f t="array" ref="E49">INDEX('CLM &amp; DVMT DATA'!$A$1:$IQ$70,MATCH($A49,'CLM &amp; DVMT DATA'!$A$1:$A$70,0),MATCH(1,("CLM"='CLM &amp; DVMT DATA'!$A$1:$IQ$1)*($C$5='CLM &amp; DVMT DATA'!$A$2:$IQ$2)*(E$7='CLM &amp; DVMT DATA'!$A$3:$IQ$3),0))</f>
        <v>0</v>
      </c>
      <c r="F49" s="44" cm="1">
        <f t="array" ref="F49">INDEX('CLM &amp; DVMT DATA'!$A$1:$IQ$70,MATCH($A49,'CLM &amp; DVMT DATA'!$A$1:$A$70,0),MATCH(1,("CLM"='CLM &amp; DVMT DATA'!$A$1:$IQ$1)*($C$5='CLM &amp; DVMT DATA'!$A$2:$IQ$2)*(F$7='CLM &amp; DVMT DATA'!$A$3:$IQ$3),0))</f>
        <v>1658.0309999999999</v>
      </c>
      <c r="H49" s="39">
        <f t="shared" si="1"/>
        <v>1967.816</v>
      </c>
    </row>
    <row r="50" spans="1:8" ht="15.6" x14ac:dyDescent="0.3">
      <c r="A50" s="31" t="s">
        <v>41</v>
      </c>
      <c r="C50" s="34" cm="1">
        <f t="array" ref="C50">INDEX('CLM &amp; DVMT DATA'!$A$1:$IQ$70,MATCH($A50,'CLM &amp; DVMT DATA'!$A$1:$A$70,0),MATCH(1,("CLM"='CLM &amp; DVMT DATA'!$A$1:$IQ$1)*($C$5='CLM &amp; DVMT DATA'!$A$2:$IQ$2)*(C$7='CLM &amp; DVMT DATA'!$A$3:$IQ$3),0))</f>
        <v>1702.4760000000001</v>
      </c>
      <c r="D50" s="99" cm="1">
        <f t="array" ref="D50">INDEX('CLM &amp; DVMT DATA'!$A$1:$IQ$70,MATCH($A50,'CLM &amp; DVMT DATA'!$A$1:$A$70,0),MATCH(1,("CLM"='CLM &amp; DVMT DATA'!$A$1:$IQ$1)*($C$5='CLM &amp; DVMT DATA'!$A$2:$IQ$2)*(D$7='CLM &amp; DVMT DATA'!$A$3:$IQ$3),0))</f>
        <v>200.52699999999999</v>
      </c>
      <c r="E50" s="99" cm="1">
        <f t="array" ref="E50">INDEX('CLM &amp; DVMT DATA'!$A$1:$IQ$70,MATCH($A50,'CLM &amp; DVMT DATA'!$A$1:$A$70,0),MATCH(1,("CLM"='CLM &amp; DVMT DATA'!$A$1:$IQ$1)*($C$5='CLM &amp; DVMT DATA'!$A$2:$IQ$2)*(E$7='CLM &amp; DVMT DATA'!$A$3:$IQ$3),0))</f>
        <v>2134.21</v>
      </c>
      <c r="F50" s="44" cm="1">
        <f t="array" ref="F50">INDEX('CLM &amp; DVMT DATA'!$A$1:$IQ$70,MATCH($A50,'CLM &amp; DVMT DATA'!$A$1:$A$70,0),MATCH(1,("CLM"='CLM &amp; DVMT DATA'!$A$1:$IQ$1)*($C$5='CLM &amp; DVMT DATA'!$A$2:$IQ$2)*(F$7='CLM &amp; DVMT DATA'!$A$3:$IQ$3),0))</f>
        <v>0</v>
      </c>
      <c r="H50" s="39">
        <f t="shared" si="1"/>
        <v>4037.2130000000002</v>
      </c>
    </row>
    <row r="51" spans="1:8" ht="15.6" x14ac:dyDescent="0.3">
      <c r="A51" s="31" t="s">
        <v>42</v>
      </c>
      <c r="C51" s="34" cm="1">
        <f t="array" ref="C51">INDEX('CLM &amp; DVMT DATA'!$A$1:$IQ$70,MATCH($A51,'CLM &amp; DVMT DATA'!$A$1:$A$70,0),MATCH(1,("CLM"='CLM &amp; DVMT DATA'!$A$1:$IQ$1)*($C$5='CLM &amp; DVMT DATA'!$A$2:$IQ$2)*(C$7='CLM &amp; DVMT DATA'!$A$3:$IQ$3),0))</f>
        <v>193.64099999999999</v>
      </c>
      <c r="D51" s="99" cm="1">
        <f t="array" ref="D51">INDEX('CLM &amp; DVMT DATA'!$A$1:$IQ$70,MATCH($A51,'CLM &amp; DVMT DATA'!$A$1:$A$70,0),MATCH(1,("CLM"='CLM &amp; DVMT DATA'!$A$1:$IQ$1)*($C$5='CLM &amp; DVMT DATA'!$A$2:$IQ$2)*(D$7='CLM &amp; DVMT DATA'!$A$3:$IQ$3),0))</f>
        <v>34.093000000000004</v>
      </c>
      <c r="E51" s="99" cm="1">
        <f t="array" ref="E51">INDEX('CLM &amp; DVMT DATA'!$A$1:$IQ$70,MATCH($A51,'CLM &amp; DVMT DATA'!$A$1:$A$70,0),MATCH(1,("CLM"='CLM &amp; DVMT DATA'!$A$1:$IQ$1)*($C$5='CLM &amp; DVMT DATA'!$A$2:$IQ$2)*(E$7='CLM &amp; DVMT DATA'!$A$3:$IQ$3),0))</f>
        <v>0</v>
      </c>
      <c r="F51" s="44" cm="1">
        <f t="array" ref="F51">INDEX('CLM &amp; DVMT DATA'!$A$1:$IQ$70,MATCH($A51,'CLM &amp; DVMT DATA'!$A$1:$A$70,0),MATCH(1,("CLM"='CLM &amp; DVMT DATA'!$A$1:$IQ$1)*($C$5='CLM &amp; DVMT DATA'!$A$2:$IQ$2)*(F$7='CLM &amp; DVMT DATA'!$A$3:$IQ$3),0))</f>
        <v>514.42200000000003</v>
      </c>
      <c r="H51" s="39">
        <f t="shared" si="1"/>
        <v>742.15599999999995</v>
      </c>
    </row>
    <row r="52" spans="1:8" ht="15.6" x14ac:dyDescent="0.3">
      <c r="A52" s="31" t="s">
        <v>43</v>
      </c>
      <c r="C52" s="34" cm="1">
        <f t="array" ref="C52">INDEX('CLM &amp; DVMT DATA'!$A$1:$IQ$70,MATCH($A52,'CLM &amp; DVMT DATA'!$A$1:$A$70,0),MATCH(1,("CLM"='CLM &amp; DVMT DATA'!$A$1:$IQ$1)*($C$5='CLM &amp; DVMT DATA'!$A$2:$IQ$2)*(C$7='CLM &amp; DVMT DATA'!$A$3:$IQ$3),0))</f>
        <v>243.03899999999999</v>
      </c>
      <c r="D52" s="99" cm="1">
        <f t="array" ref="D52">INDEX('CLM &amp; DVMT DATA'!$A$1:$IQ$70,MATCH($A52,'CLM &amp; DVMT DATA'!$A$1:$A$70,0),MATCH(1,("CLM"='CLM &amp; DVMT DATA'!$A$1:$IQ$1)*($C$5='CLM &amp; DVMT DATA'!$A$2:$IQ$2)*(D$7='CLM &amp; DVMT DATA'!$A$3:$IQ$3),0))</f>
        <v>0</v>
      </c>
      <c r="E52" s="99" cm="1">
        <f t="array" ref="E52">INDEX('CLM &amp; DVMT DATA'!$A$1:$IQ$70,MATCH($A52,'CLM &amp; DVMT DATA'!$A$1:$A$70,0),MATCH(1,("CLM"='CLM &amp; DVMT DATA'!$A$1:$IQ$1)*($C$5='CLM &amp; DVMT DATA'!$A$2:$IQ$2)*(E$7='CLM &amp; DVMT DATA'!$A$3:$IQ$3),0))</f>
        <v>0</v>
      </c>
      <c r="F52" s="44" cm="1">
        <f t="array" ref="F52">INDEX('CLM &amp; DVMT DATA'!$A$1:$IQ$70,MATCH($A52,'CLM &amp; DVMT DATA'!$A$1:$A$70,0),MATCH(1,("CLM"='CLM &amp; DVMT DATA'!$A$1:$IQ$1)*($C$5='CLM &amp; DVMT DATA'!$A$2:$IQ$2)*(F$7='CLM &amp; DVMT DATA'!$A$3:$IQ$3),0))</f>
        <v>7021.7</v>
      </c>
      <c r="H52" s="39">
        <f t="shared" si="1"/>
        <v>7264.7389999999996</v>
      </c>
    </row>
    <row r="53" spans="1:8" ht="15.6" x14ac:dyDescent="0.3">
      <c r="A53" s="31" t="s">
        <v>44</v>
      </c>
      <c r="C53" s="34" cm="1">
        <f t="array" ref="C53">INDEX('CLM &amp; DVMT DATA'!$A$1:$IQ$70,MATCH($A53,'CLM &amp; DVMT DATA'!$A$1:$A$70,0),MATCH(1,("CLM"='CLM &amp; DVMT DATA'!$A$1:$IQ$1)*($C$5='CLM &amp; DVMT DATA'!$A$2:$IQ$2)*(C$7='CLM &amp; DVMT DATA'!$A$3:$IQ$3),0))</f>
        <v>125.97499999999999</v>
      </c>
      <c r="D53" s="99" cm="1">
        <f t="array" ref="D53">INDEX('CLM &amp; DVMT DATA'!$A$1:$IQ$70,MATCH($A53,'CLM &amp; DVMT DATA'!$A$1:$A$70,0),MATCH(1,("CLM"='CLM &amp; DVMT DATA'!$A$1:$IQ$1)*($C$5='CLM &amp; DVMT DATA'!$A$2:$IQ$2)*(D$7='CLM &amp; DVMT DATA'!$A$3:$IQ$3),0))</f>
        <v>602.96500000000003</v>
      </c>
      <c r="E53" s="99" cm="1">
        <f t="array" ref="E53">INDEX('CLM &amp; DVMT DATA'!$A$1:$IQ$70,MATCH($A53,'CLM &amp; DVMT DATA'!$A$1:$A$70,0),MATCH(1,("CLM"='CLM &amp; DVMT DATA'!$A$1:$IQ$1)*($C$5='CLM &amp; DVMT DATA'!$A$2:$IQ$2)*(E$7='CLM &amp; DVMT DATA'!$A$3:$IQ$3),0))</f>
        <v>0</v>
      </c>
      <c r="F53" s="44" cm="1">
        <f t="array" ref="F53">INDEX('CLM &amp; DVMT DATA'!$A$1:$IQ$70,MATCH($A53,'CLM &amp; DVMT DATA'!$A$1:$A$70,0),MATCH(1,("CLM"='CLM &amp; DVMT DATA'!$A$1:$IQ$1)*($C$5='CLM &amp; DVMT DATA'!$A$2:$IQ$2)*(F$7='CLM &amp; DVMT DATA'!$A$3:$IQ$3),0))</f>
        <v>0</v>
      </c>
      <c r="H53" s="39">
        <f t="shared" si="1"/>
        <v>728.94</v>
      </c>
    </row>
    <row r="54" spans="1:8" ht="15.6" x14ac:dyDescent="0.3">
      <c r="A54" s="31" t="s">
        <v>45</v>
      </c>
      <c r="C54" s="34" cm="1">
        <f t="array" ref="C54">INDEX('CLM &amp; DVMT DATA'!$A$1:$IQ$70,MATCH($A54,'CLM &amp; DVMT DATA'!$A$1:$A$70,0),MATCH(1,("CLM"='CLM &amp; DVMT DATA'!$A$1:$IQ$1)*($C$5='CLM &amp; DVMT DATA'!$A$2:$IQ$2)*(C$7='CLM &amp; DVMT DATA'!$A$3:$IQ$3),0))</f>
        <v>257.238</v>
      </c>
      <c r="D54" s="99" cm="1">
        <f t="array" ref="D54">INDEX('CLM &amp; DVMT DATA'!$A$1:$IQ$70,MATCH($A54,'CLM &amp; DVMT DATA'!$A$1:$A$70,0),MATCH(1,("CLM"='CLM &amp; DVMT DATA'!$A$1:$IQ$1)*($C$5='CLM &amp; DVMT DATA'!$A$2:$IQ$2)*(D$7='CLM &amp; DVMT DATA'!$A$3:$IQ$3),0))</f>
        <v>534.69799999999998</v>
      </c>
      <c r="E54" s="99" cm="1">
        <f t="array" ref="E54">INDEX('CLM &amp; DVMT DATA'!$A$1:$IQ$70,MATCH($A54,'CLM &amp; DVMT DATA'!$A$1:$A$70,0),MATCH(1,("CLM"='CLM &amp; DVMT DATA'!$A$1:$IQ$1)*($C$5='CLM &amp; DVMT DATA'!$A$2:$IQ$2)*(E$7='CLM &amp; DVMT DATA'!$A$3:$IQ$3),0))</f>
        <v>0</v>
      </c>
      <c r="F54" s="44" cm="1">
        <f t="array" ref="F54">INDEX('CLM &amp; DVMT DATA'!$A$1:$IQ$70,MATCH($A54,'CLM &amp; DVMT DATA'!$A$1:$A$70,0),MATCH(1,("CLM"='CLM &amp; DVMT DATA'!$A$1:$IQ$1)*($C$5='CLM &amp; DVMT DATA'!$A$2:$IQ$2)*(F$7='CLM &amp; DVMT DATA'!$A$3:$IQ$3),0))</f>
        <v>0</v>
      </c>
      <c r="H54" s="39">
        <f t="shared" si="1"/>
        <v>791.93599999999992</v>
      </c>
    </row>
    <row r="55" spans="1:8" ht="15.6" x14ac:dyDescent="0.3">
      <c r="A55" s="31" t="s">
        <v>46</v>
      </c>
      <c r="C55" s="34" cm="1">
        <f t="array" ref="C55">INDEX('CLM &amp; DVMT DATA'!$A$1:$IQ$70,MATCH($A55,'CLM &amp; DVMT DATA'!$A$1:$A$70,0),MATCH(1,("CLM"='CLM &amp; DVMT DATA'!$A$1:$IQ$1)*($C$5='CLM &amp; DVMT DATA'!$A$2:$IQ$2)*(C$7='CLM &amp; DVMT DATA'!$A$3:$IQ$3),0))</f>
        <v>325.84800000000001</v>
      </c>
      <c r="D55" s="99" cm="1">
        <f t="array" ref="D55">INDEX('CLM &amp; DVMT DATA'!$A$1:$IQ$70,MATCH($A55,'CLM &amp; DVMT DATA'!$A$1:$A$70,0),MATCH(1,("CLM"='CLM &amp; DVMT DATA'!$A$1:$IQ$1)*($C$5='CLM &amp; DVMT DATA'!$A$2:$IQ$2)*(D$7='CLM &amp; DVMT DATA'!$A$3:$IQ$3),0))</f>
        <v>260.55500000000001</v>
      </c>
      <c r="E55" s="99" cm="1">
        <f t="array" ref="E55">INDEX('CLM &amp; DVMT DATA'!$A$1:$IQ$70,MATCH($A55,'CLM &amp; DVMT DATA'!$A$1:$A$70,0),MATCH(1,("CLM"='CLM &amp; DVMT DATA'!$A$1:$IQ$1)*($C$5='CLM &amp; DVMT DATA'!$A$2:$IQ$2)*(E$7='CLM &amp; DVMT DATA'!$A$3:$IQ$3),0))</f>
        <v>997.85799999999995</v>
      </c>
      <c r="F55" s="44" cm="1">
        <f t="array" ref="F55">INDEX('CLM &amp; DVMT DATA'!$A$1:$IQ$70,MATCH($A55,'CLM &amp; DVMT DATA'!$A$1:$A$70,0),MATCH(1,("CLM"='CLM &amp; DVMT DATA'!$A$1:$IQ$1)*($C$5='CLM &amp; DVMT DATA'!$A$2:$IQ$2)*(F$7='CLM &amp; DVMT DATA'!$A$3:$IQ$3),0))</f>
        <v>0</v>
      </c>
      <c r="H55" s="39">
        <f t="shared" si="1"/>
        <v>1584.261</v>
      </c>
    </row>
    <row r="56" spans="1:8" ht="15.6" x14ac:dyDescent="0.3">
      <c r="A56" s="31" t="s">
        <v>47</v>
      </c>
      <c r="C56" s="34" cm="1">
        <f t="array" ref="C56">INDEX('CLM &amp; DVMT DATA'!$A$1:$IQ$70,MATCH($A56,'CLM &amp; DVMT DATA'!$A$1:$A$70,0),MATCH(1,("CLM"='CLM &amp; DVMT DATA'!$A$1:$IQ$1)*($C$5='CLM &amp; DVMT DATA'!$A$2:$IQ$2)*(C$7='CLM &amp; DVMT DATA'!$A$3:$IQ$3),0))</f>
        <v>273.06</v>
      </c>
      <c r="D56" s="99" cm="1">
        <f t="array" ref="D56">INDEX('CLM &amp; DVMT DATA'!$A$1:$IQ$70,MATCH($A56,'CLM &amp; DVMT DATA'!$A$1:$A$70,0),MATCH(1,("CLM"='CLM &amp; DVMT DATA'!$A$1:$IQ$1)*($C$5='CLM &amp; DVMT DATA'!$A$2:$IQ$2)*(D$7='CLM &amp; DVMT DATA'!$A$3:$IQ$3),0))</f>
        <v>262.70499999999998</v>
      </c>
      <c r="E56" s="99" cm="1">
        <f t="array" ref="E56">INDEX('CLM &amp; DVMT DATA'!$A$1:$IQ$70,MATCH($A56,'CLM &amp; DVMT DATA'!$A$1:$A$70,0),MATCH(1,("CLM"='CLM &amp; DVMT DATA'!$A$1:$IQ$1)*($C$5='CLM &amp; DVMT DATA'!$A$2:$IQ$2)*(E$7='CLM &amp; DVMT DATA'!$A$3:$IQ$3),0))</f>
        <v>0</v>
      </c>
      <c r="F56" s="44" cm="1">
        <f t="array" ref="F56">INDEX('CLM &amp; DVMT DATA'!$A$1:$IQ$70,MATCH($A56,'CLM &amp; DVMT DATA'!$A$1:$A$70,0),MATCH(1,("CLM"='CLM &amp; DVMT DATA'!$A$1:$IQ$1)*($C$5='CLM &amp; DVMT DATA'!$A$2:$IQ$2)*(F$7='CLM &amp; DVMT DATA'!$A$3:$IQ$3),0))</f>
        <v>0</v>
      </c>
      <c r="H56" s="39">
        <f t="shared" si="1"/>
        <v>535.76499999999999</v>
      </c>
    </row>
    <row r="57" spans="1:8" ht="15.6" x14ac:dyDescent="0.3">
      <c r="A57" s="31" t="s">
        <v>48</v>
      </c>
      <c r="C57" s="34" cm="1">
        <f t="array" ref="C57">INDEX('CLM &amp; DVMT DATA'!$A$1:$IQ$70,MATCH($A57,'CLM &amp; DVMT DATA'!$A$1:$A$70,0),MATCH(1,("CLM"='CLM &amp; DVMT DATA'!$A$1:$IQ$1)*($C$5='CLM &amp; DVMT DATA'!$A$2:$IQ$2)*(C$7='CLM &amp; DVMT DATA'!$A$3:$IQ$3),0))</f>
        <v>169.61099999999999</v>
      </c>
      <c r="D57" s="99" cm="1">
        <f t="array" ref="D57">INDEX('CLM &amp; DVMT DATA'!$A$1:$IQ$70,MATCH($A57,'CLM &amp; DVMT DATA'!$A$1:$A$70,0),MATCH(1,("CLM"='CLM &amp; DVMT DATA'!$A$1:$IQ$1)*($C$5='CLM &amp; DVMT DATA'!$A$2:$IQ$2)*(D$7='CLM &amp; DVMT DATA'!$A$3:$IQ$3),0))</f>
        <v>14.563000000000001</v>
      </c>
      <c r="E57" s="99" cm="1">
        <f t="array" ref="E57">INDEX('CLM &amp; DVMT DATA'!$A$1:$IQ$70,MATCH($A57,'CLM &amp; DVMT DATA'!$A$1:$A$70,0),MATCH(1,("CLM"='CLM &amp; DVMT DATA'!$A$1:$IQ$1)*($C$5='CLM &amp; DVMT DATA'!$A$2:$IQ$2)*(E$7='CLM &amp; DVMT DATA'!$A$3:$IQ$3),0))</f>
        <v>0</v>
      </c>
      <c r="F57" s="44" cm="1">
        <f t="array" ref="F57">INDEX('CLM &amp; DVMT DATA'!$A$1:$IQ$70,MATCH($A57,'CLM &amp; DVMT DATA'!$A$1:$A$70,0),MATCH(1,("CLM"='CLM &amp; DVMT DATA'!$A$1:$IQ$1)*($C$5='CLM &amp; DVMT DATA'!$A$2:$IQ$2)*(F$7='CLM &amp; DVMT DATA'!$A$3:$IQ$3),0))</f>
        <v>4533.518</v>
      </c>
      <c r="H57" s="39">
        <f t="shared" si="1"/>
        <v>4717.692</v>
      </c>
    </row>
    <row r="58" spans="1:8" ht="15.6" x14ac:dyDescent="0.3">
      <c r="A58" s="31" t="s">
        <v>49</v>
      </c>
      <c r="C58" s="34" cm="1">
        <f t="array" ref="C58">INDEX('CLM &amp; DVMT DATA'!$A$1:$IQ$70,MATCH($A58,'CLM &amp; DVMT DATA'!$A$1:$A$70,0),MATCH(1,("CLM"='CLM &amp; DVMT DATA'!$A$1:$IQ$1)*($C$5='CLM &amp; DVMT DATA'!$A$2:$IQ$2)*(C$7='CLM &amp; DVMT DATA'!$A$3:$IQ$3),0))</f>
        <v>304.04000000000002</v>
      </c>
      <c r="D58" s="99" cm="1">
        <f t="array" ref="D58">INDEX('CLM &amp; DVMT DATA'!$A$1:$IQ$70,MATCH($A58,'CLM &amp; DVMT DATA'!$A$1:$A$70,0),MATCH(1,("CLM"='CLM &amp; DVMT DATA'!$A$1:$IQ$1)*($C$5='CLM &amp; DVMT DATA'!$A$2:$IQ$2)*(D$7='CLM &amp; DVMT DATA'!$A$3:$IQ$3),0))</f>
        <v>167.351</v>
      </c>
      <c r="E58" s="99" cm="1">
        <f t="array" ref="E58">INDEX('CLM &amp; DVMT DATA'!$A$1:$IQ$70,MATCH($A58,'CLM &amp; DVMT DATA'!$A$1:$A$70,0),MATCH(1,("CLM"='CLM &amp; DVMT DATA'!$A$1:$IQ$1)*($C$5='CLM &amp; DVMT DATA'!$A$2:$IQ$2)*(E$7='CLM &amp; DVMT DATA'!$A$3:$IQ$3),0))</f>
        <v>0</v>
      </c>
      <c r="F58" s="44" cm="1">
        <f t="array" ref="F58">INDEX('CLM &amp; DVMT DATA'!$A$1:$IQ$70,MATCH($A58,'CLM &amp; DVMT DATA'!$A$1:$A$70,0),MATCH(1,("CLM"='CLM &amp; DVMT DATA'!$A$1:$IQ$1)*($C$5='CLM &amp; DVMT DATA'!$A$2:$IQ$2)*(F$7='CLM &amp; DVMT DATA'!$A$3:$IQ$3),0))</f>
        <v>1097.193</v>
      </c>
      <c r="H58" s="39">
        <f t="shared" si="1"/>
        <v>1568.5840000000001</v>
      </c>
    </row>
    <row r="59" spans="1:8" ht="15.6" x14ac:dyDescent="0.3">
      <c r="A59" s="31" t="s">
        <v>50</v>
      </c>
      <c r="C59" s="34" cm="1">
        <f t="array" ref="C59">INDEX('CLM &amp; DVMT DATA'!$A$1:$IQ$70,MATCH($A59,'CLM &amp; DVMT DATA'!$A$1:$A$70,0),MATCH(1,("CLM"='CLM &amp; DVMT DATA'!$A$1:$IQ$1)*($C$5='CLM &amp; DVMT DATA'!$A$2:$IQ$2)*(C$7='CLM &amp; DVMT DATA'!$A$3:$IQ$3),0))</f>
        <v>232.14099999999999</v>
      </c>
      <c r="D59" s="99" cm="1">
        <f t="array" ref="D59">INDEX('CLM &amp; DVMT DATA'!$A$1:$IQ$70,MATCH($A59,'CLM &amp; DVMT DATA'!$A$1:$A$70,0),MATCH(1,("CLM"='CLM &amp; DVMT DATA'!$A$1:$IQ$1)*($C$5='CLM &amp; DVMT DATA'!$A$2:$IQ$2)*(D$7='CLM &amp; DVMT DATA'!$A$3:$IQ$3),0))</f>
        <v>172.81899999999999</v>
      </c>
      <c r="E59" s="99" cm="1">
        <f t="array" ref="E59">INDEX('CLM &amp; DVMT DATA'!$A$1:$IQ$70,MATCH($A59,'CLM &amp; DVMT DATA'!$A$1:$A$70,0),MATCH(1,("CLM"='CLM &amp; DVMT DATA'!$A$1:$IQ$1)*($C$5='CLM &amp; DVMT DATA'!$A$2:$IQ$2)*(E$7='CLM &amp; DVMT DATA'!$A$3:$IQ$3),0))</f>
        <v>0</v>
      </c>
      <c r="F59" s="44" cm="1">
        <f t="array" ref="F59">INDEX('CLM &amp; DVMT DATA'!$A$1:$IQ$70,MATCH($A59,'CLM &amp; DVMT DATA'!$A$1:$A$70,0),MATCH(1,("CLM"='CLM &amp; DVMT DATA'!$A$1:$IQ$1)*($C$5='CLM &amp; DVMT DATA'!$A$2:$IQ$2)*(F$7='CLM &amp; DVMT DATA'!$A$3:$IQ$3),0))</f>
        <v>3536.09</v>
      </c>
      <c r="H59" s="39">
        <f t="shared" si="1"/>
        <v>3941.05</v>
      </c>
    </row>
    <row r="60" spans="1:8" ht="15.6" x14ac:dyDescent="0.3">
      <c r="A60" s="31" t="s">
        <v>51</v>
      </c>
      <c r="C60" s="34" cm="1">
        <f t="array" ref="C60">INDEX('CLM &amp; DVMT DATA'!$A$1:$IQ$70,MATCH($A60,'CLM &amp; DVMT DATA'!$A$1:$A$70,0),MATCH(1,("CLM"='CLM &amp; DVMT DATA'!$A$1:$IQ$1)*($C$5='CLM &amp; DVMT DATA'!$A$2:$IQ$2)*(C$7='CLM &amp; DVMT DATA'!$A$3:$IQ$3),0))</f>
        <v>297.27699999999999</v>
      </c>
      <c r="D60" s="99" cm="1">
        <f t="array" ref="D60">INDEX('CLM &amp; DVMT DATA'!$A$1:$IQ$70,MATCH($A60,'CLM &amp; DVMT DATA'!$A$1:$A$70,0),MATCH(1,("CLM"='CLM &amp; DVMT DATA'!$A$1:$IQ$1)*($C$5='CLM &amp; DVMT DATA'!$A$2:$IQ$2)*(D$7='CLM &amp; DVMT DATA'!$A$3:$IQ$3),0))</f>
        <v>0</v>
      </c>
      <c r="E60" s="99" cm="1">
        <f t="array" ref="E60">INDEX('CLM &amp; DVMT DATA'!$A$1:$IQ$70,MATCH($A60,'CLM &amp; DVMT DATA'!$A$1:$A$70,0),MATCH(1,("CLM"='CLM &amp; DVMT DATA'!$A$1:$IQ$1)*($C$5='CLM &amp; DVMT DATA'!$A$2:$IQ$2)*(E$7='CLM &amp; DVMT DATA'!$A$3:$IQ$3),0))</f>
        <v>463.15600000000001</v>
      </c>
      <c r="F60" s="44" cm="1">
        <f t="array" ref="F60">INDEX('CLM &amp; DVMT DATA'!$A$1:$IQ$70,MATCH($A60,'CLM &amp; DVMT DATA'!$A$1:$A$70,0),MATCH(1,("CLM"='CLM &amp; DVMT DATA'!$A$1:$IQ$1)*($C$5='CLM &amp; DVMT DATA'!$A$2:$IQ$2)*(F$7='CLM &amp; DVMT DATA'!$A$3:$IQ$3),0))</f>
        <v>1629.7329999999999</v>
      </c>
      <c r="H60" s="39">
        <f t="shared" si="1"/>
        <v>2390.1660000000002</v>
      </c>
    </row>
    <row r="61" spans="1:8" ht="15.6" x14ac:dyDescent="0.3">
      <c r="A61" s="31" t="s">
        <v>52</v>
      </c>
      <c r="C61" s="34" cm="1">
        <f t="array" ref="C61">INDEX('CLM &amp; DVMT DATA'!$A$1:$IQ$70,MATCH($A61,'CLM &amp; DVMT DATA'!$A$1:$A$70,0),MATCH(1,("CLM"='CLM &amp; DVMT DATA'!$A$1:$IQ$1)*($C$5='CLM &amp; DVMT DATA'!$A$2:$IQ$2)*(C$7='CLM &amp; DVMT DATA'!$A$3:$IQ$3),0))</f>
        <v>8.2080000000000002</v>
      </c>
      <c r="D61" s="99" cm="1">
        <f t="array" ref="D61">INDEX('CLM &amp; DVMT DATA'!$A$1:$IQ$70,MATCH($A61,'CLM &amp; DVMT DATA'!$A$1:$A$70,0),MATCH(1,("CLM"='CLM &amp; DVMT DATA'!$A$1:$IQ$1)*($C$5='CLM &amp; DVMT DATA'!$A$2:$IQ$2)*(D$7='CLM &amp; DVMT DATA'!$A$3:$IQ$3),0))</f>
        <v>0</v>
      </c>
      <c r="E61" s="99" cm="1">
        <f t="array" ref="E61">INDEX('CLM &amp; DVMT DATA'!$A$1:$IQ$70,MATCH($A61,'CLM &amp; DVMT DATA'!$A$1:$A$70,0),MATCH(1,("CLM"='CLM &amp; DVMT DATA'!$A$1:$IQ$1)*($C$5='CLM &amp; DVMT DATA'!$A$2:$IQ$2)*(E$7='CLM &amp; DVMT DATA'!$A$3:$IQ$3),0))</f>
        <v>0</v>
      </c>
      <c r="F61" s="44" cm="1">
        <f t="array" ref="F61">INDEX('CLM &amp; DVMT DATA'!$A$1:$IQ$70,MATCH($A61,'CLM &amp; DVMT DATA'!$A$1:$A$70,0),MATCH(1,("CLM"='CLM &amp; DVMT DATA'!$A$1:$IQ$1)*($C$5='CLM &amp; DVMT DATA'!$A$2:$IQ$2)*(F$7='CLM &amp; DVMT DATA'!$A$3:$IQ$3),0))</f>
        <v>3657.5030000000002</v>
      </c>
      <c r="H61" s="39">
        <f t="shared" si="1"/>
        <v>3665.7110000000002</v>
      </c>
    </row>
    <row r="62" spans="1:8" ht="15.6" x14ac:dyDescent="0.3">
      <c r="A62" s="31" t="s">
        <v>53</v>
      </c>
      <c r="C62" s="34" cm="1">
        <f t="array" ref="C62">INDEX('CLM &amp; DVMT DATA'!$A$1:$IQ$70,MATCH($A62,'CLM &amp; DVMT DATA'!$A$1:$A$70,0),MATCH(1,("CLM"='CLM &amp; DVMT DATA'!$A$1:$IQ$1)*($C$5='CLM &amp; DVMT DATA'!$A$2:$IQ$2)*(C$7='CLM &amp; DVMT DATA'!$A$3:$IQ$3),0))</f>
        <v>782.97500000000002</v>
      </c>
      <c r="D62" s="99" cm="1">
        <f t="array" ref="D62">INDEX('CLM &amp; DVMT DATA'!$A$1:$IQ$70,MATCH($A62,'CLM &amp; DVMT DATA'!$A$1:$A$70,0),MATCH(1,("CLM"='CLM &amp; DVMT DATA'!$A$1:$IQ$1)*($C$5='CLM &amp; DVMT DATA'!$A$2:$IQ$2)*(D$7='CLM &amp; DVMT DATA'!$A$3:$IQ$3),0))</f>
        <v>381.13099999999997</v>
      </c>
      <c r="E62" s="99" cm="1">
        <f t="array" ref="E62">INDEX('CLM &amp; DVMT DATA'!$A$1:$IQ$70,MATCH($A62,'CLM &amp; DVMT DATA'!$A$1:$A$70,0),MATCH(1,("CLM"='CLM &amp; DVMT DATA'!$A$1:$IQ$1)*($C$5='CLM &amp; DVMT DATA'!$A$2:$IQ$2)*(E$7='CLM &amp; DVMT DATA'!$A$3:$IQ$3),0))</f>
        <v>0</v>
      </c>
      <c r="F62" s="44" cm="1">
        <f t="array" ref="F62">INDEX('CLM &amp; DVMT DATA'!$A$1:$IQ$70,MATCH($A62,'CLM &amp; DVMT DATA'!$A$1:$A$70,0),MATCH(1,("CLM"='CLM &amp; DVMT DATA'!$A$1:$IQ$1)*($C$5='CLM &amp; DVMT DATA'!$A$2:$IQ$2)*(F$7='CLM &amp; DVMT DATA'!$A$3:$IQ$3),0))</f>
        <v>3316.989</v>
      </c>
      <c r="H62" s="39">
        <f t="shared" si="1"/>
        <v>4481.0950000000003</v>
      </c>
    </row>
    <row r="63" spans="1:8" ht="15.6" x14ac:dyDescent="0.3">
      <c r="A63" s="31" t="s">
        <v>54</v>
      </c>
      <c r="C63" s="34" cm="1">
        <f t="array" ref="C63">INDEX('CLM &amp; DVMT DATA'!$A$1:$IQ$70,MATCH($A63,'CLM &amp; DVMT DATA'!$A$1:$A$70,0),MATCH(1,("CLM"='CLM &amp; DVMT DATA'!$A$1:$IQ$1)*($C$5='CLM &amp; DVMT DATA'!$A$2:$IQ$2)*(C$7='CLM &amp; DVMT DATA'!$A$3:$IQ$3),0))</f>
        <v>1245.0630000000001</v>
      </c>
      <c r="D63" s="99" cm="1">
        <f t="array" ref="D63">INDEX('CLM &amp; DVMT DATA'!$A$1:$IQ$70,MATCH($A63,'CLM &amp; DVMT DATA'!$A$1:$A$70,0),MATCH(1,("CLM"='CLM &amp; DVMT DATA'!$A$1:$IQ$1)*($C$5='CLM &amp; DVMT DATA'!$A$2:$IQ$2)*(D$7='CLM &amp; DVMT DATA'!$A$3:$IQ$3),0))</f>
        <v>727.00099999999998</v>
      </c>
      <c r="E63" s="99" cm="1">
        <f t="array" ref="E63">INDEX('CLM &amp; DVMT DATA'!$A$1:$IQ$70,MATCH($A63,'CLM &amp; DVMT DATA'!$A$1:$A$70,0),MATCH(1,("CLM"='CLM &amp; DVMT DATA'!$A$1:$IQ$1)*($C$5='CLM &amp; DVMT DATA'!$A$2:$IQ$2)*(E$7='CLM &amp; DVMT DATA'!$A$3:$IQ$3),0))</f>
        <v>0</v>
      </c>
      <c r="F63" s="44" cm="1">
        <f t="array" ref="F63">INDEX('CLM &amp; DVMT DATA'!$A$1:$IQ$70,MATCH($A63,'CLM &amp; DVMT DATA'!$A$1:$A$70,0),MATCH(1,("CLM"='CLM &amp; DVMT DATA'!$A$1:$IQ$1)*($C$5='CLM &amp; DVMT DATA'!$A$2:$IQ$2)*(F$7='CLM &amp; DVMT DATA'!$A$3:$IQ$3),0))</f>
        <v>0</v>
      </c>
      <c r="H63" s="39">
        <f t="shared" si="1"/>
        <v>1972.0640000000001</v>
      </c>
    </row>
    <row r="64" spans="1:8" ht="15.6" x14ac:dyDescent="0.3">
      <c r="A64" s="31" t="s">
        <v>55</v>
      </c>
      <c r="C64" s="34" cm="1">
        <f t="array" ref="C64">INDEX('CLM &amp; DVMT DATA'!$A$1:$IQ$70,MATCH($A64,'CLM &amp; DVMT DATA'!$A$1:$A$70,0),MATCH(1,("CLM"='CLM &amp; DVMT DATA'!$A$1:$IQ$1)*($C$5='CLM &amp; DVMT DATA'!$A$2:$IQ$2)*(C$7='CLM &amp; DVMT DATA'!$A$3:$IQ$3),0))</f>
        <v>440.726</v>
      </c>
      <c r="D64" s="99" cm="1">
        <f t="array" ref="D64">INDEX('CLM &amp; DVMT DATA'!$A$1:$IQ$70,MATCH($A64,'CLM &amp; DVMT DATA'!$A$1:$A$70,0),MATCH(1,("CLM"='CLM &amp; DVMT DATA'!$A$1:$IQ$1)*($C$5='CLM &amp; DVMT DATA'!$A$2:$IQ$2)*(D$7='CLM &amp; DVMT DATA'!$A$3:$IQ$3),0))</f>
        <v>39.798000000000002</v>
      </c>
      <c r="E64" s="99" cm="1">
        <f t="array" ref="E64">INDEX('CLM &amp; DVMT DATA'!$A$1:$IQ$70,MATCH($A64,'CLM &amp; DVMT DATA'!$A$1:$A$70,0),MATCH(1,("CLM"='CLM &amp; DVMT DATA'!$A$1:$IQ$1)*($C$5='CLM &amp; DVMT DATA'!$A$2:$IQ$2)*(E$7='CLM &amp; DVMT DATA'!$A$3:$IQ$3),0))</f>
        <v>411.846</v>
      </c>
      <c r="F64" s="44" cm="1">
        <f t="array" ref="F64">INDEX('CLM &amp; DVMT DATA'!$A$1:$IQ$70,MATCH($A64,'CLM &amp; DVMT DATA'!$A$1:$A$70,0),MATCH(1,("CLM"='CLM &amp; DVMT DATA'!$A$1:$IQ$1)*($C$5='CLM &amp; DVMT DATA'!$A$2:$IQ$2)*(F$7='CLM &amp; DVMT DATA'!$A$3:$IQ$3),0))</f>
        <v>394.00400000000002</v>
      </c>
      <c r="H64" s="39">
        <f t="shared" si="1"/>
        <v>1286.374</v>
      </c>
    </row>
    <row r="65" spans="1:8" ht="15.6" x14ac:dyDescent="0.3">
      <c r="A65" s="31" t="s">
        <v>56</v>
      </c>
      <c r="C65" s="34" cm="1">
        <f t="array" ref="C65">INDEX('CLM &amp; DVMT DATA'!$A$1:$IQ$70,MATCH($A65,'CLM &amp; DVMT DATA'!$A$1:$A$70,0),MATCH(1,("CLM"='CLM &amp; DVMT DATA'!$A$1:$IQ$1)*($C$5='CLM &amp; DVMT DATA'!$A$2:$IQ$2)*(C$7='CLM &amp; DVMT DATA'!$A$3:$IQ$3),0))</f>
        <v>196.24799999999999</v>
      </c>
      <c r="D65" s="99" cm="1">
        <f t="array" ref="D65">INDEX('CLM &amp; DVMT DATA'!$A$1:$IQ$70,MATCH($A65,'CLM &amp; DVMT DATA'!$A$1:$A$70,0),MATCH(1,("CLM"='CLM &amp; DVMT DATA'!$A$1:$IQ$1)*($C$5='CLM &amp; DVMT DATA'!$A$2:$IQ$2)*(D$7='CLM &amp; DVMT DATA'!$A$3:$IQ$3),0))</f>
        <v>0</v>
      </c>
      <c r="E65" s="99" cm="1">
        <f t="array" ref="E65">INDEX('CLM &amp; DVMT DATA'!$A$1:$IQ$70,MATCH($A65,'CLM &amp; DVMT DATA'!$A$1:$A$70,0),MATCH(1,("CLM"='CLM &amp; DVMT DATA'!$A$1:$IQ$1)*($C$5='CLM &amp; DVMT DATA'!$A$2:$IQ$2)*(E$7='CLM &amp; DVMT DATA'!$A$3:$IQ$3),0))</f>
        <v>111.509</v>
      </c>
      <c r="F65" s="44" cm="1">
        <f t="array" ref="F65">INDEX('CLM &amp; DVMT DATA'!$A$1:$IQ$70,MATCH($A65,'CLM &amp; DVMT DATA'!$A$1:$A$70,0),MATCH(1,("CLM"='CLM &amp; DVMT DATA'!$A$1:$IQ$1)*($C$5='CLM &amp; DVMT DATA'!$A$2:$IQ$2)*(F$7='CLM &amp; DVMT DATA'!$A$3:$IQ$3),0))</f>
        <v>1461.4549999999999</v>
      </c>
      <c r="H65" s="39">
        <f t="shared" si="1"/>
        <v>1769.212</v>
      </c>
    </row>
    <row r="66" spans="1:8" ht="15.6" x14ac:dyDescent="0.3">
      <c r="A66" s="31" t="s">
        <v>57</v>
      </c>
      <c r="C66" s="34" cm="1">
        <f t="array" ref="C66">INDEX('CLM &amp; DVMT DATA'!$A$1:$IQ$70,MATCH($A66,'CLM &amp; DVMT DATA'!$A$1:$A$70,0),MATCH(1,("CLM"='CLM &amp; DVMT DATA'!$A$1:$IQ$1)*($C$5='CLM &amp; DVMT DATA'!$A$2:$IQ$2)*(C$7='CLM &amp; DVMT DATA'!$A$3:$IQ$3),0))</f>
        <v>729.53399999999999</v>
      </c>
      <c r="D66" s="99" cm="1">
        <f t="array" ref="D66">INDEX('CLM &amp; DVMT DATA'!$A$1:$IQ$70,MATCH($A66,'CLM &amp; DVMT DATA'!$A$1:$A$70,0),MATCH(1,("CLM"='CLM &amp; DVMT DATA'!$A$1:$IQ$1)*($C$5='CLM &amp; DVMT DATA'!$A$2:$IQ$2)*(D$7='CLM &amp; DVMT DATA'!$A$3:$IQ$3),0))</f>
        <v>0</v>
      </c>
      <c r="E66" s="99" cm="1">
        <f t="array" ref="E66">INDEX('CLM &amp; DVMT DATA'!$A$1:$IQ$70,MATCH($A66,'CLM &amp; DVMT DATA'!$A$1:$A$70,0),MATCH(1,("CLM"='CLM &amp; DVMT DATA'!$A$1:$IQ$1)*($C$5='CLM &amp; DVMT DATA'!$A$2:$IQ$2)*(E$7='CLM &amp; DVMT DATA'!$A$3:$IQ$3),0))</f>
        <v>315.05700000000002</v>
      </c>
      <c r="F66" s="44" cm="1">
        <f t="array" ref="F66">INDEX('CLM &amp; DVMT DATA'!$A$1:$IQ$70,MATCH($A66,'CLM &amp; DVMT DATA'!$A$1:$A$70,0),MATCH(1,("CLM"='CLM &amp; DVMT DATA'!$A$1:$IQ$1)*($C$5='CLM &amp; DVMT DATA'!$A$2:$IQ$2)*(F$7='CLM &amp; DVMT DATA'!$A$3:$IQ$3),0))</f>
        <v>929.54499999999996</v>
      </c>
      <c r="H66" s="39">
        <f t="shared" si="1"/>
        <v>1974.136</v>
      </c>
    </row>
    <row r="67" spans="1:8" ht="15.6" x14ac:dyDescent="0.3">
      <c r="A67" s="31" t="s">
        <v>58</v>
      </c>
      <c r="C67" s="34" cm="1">
        <f t="array" ref="C67">INDEX('CLM &amp; DVMT DATA'!$A$1:$IQ$70,MATCH($A67,'CLM &amp; DVMT DATA'!$A$1:$A$70,0),MATCH(1,("CLM"='CLM &amp; DVMT DATA'!$A$1:$IQ$1)*($C$5='CLM &amp; DVMT DATA'!$A$2:$IQ$2)*(C$7='CLM &amp; DVMT DATA'!$A$3:$IQ$3),0))</f>
        <v>448.86200000000002</v>
      </c>
      <c r="D67" s="99" cm="1">
        <f t="array" ref="D67">INDEX('CLM &amp; DVMT DATA'!$A$1:$IQ$70,MATCH($A67,'CLM &amp; DVMT DATA'!$A$1:$A$70,0),MATCH(1,("CLM"='CLM &amp; DVMT DATA'!$A$1:$IQ$1)*($C$5='CLM &amp; DVMT DATA'!$A$2:$IQ$2)*(D$7='CLM &amp; DVMT DATA'!$A$3:$IQ$3),0))</f>
        <v>0</v>
      </c>
      <c r="E67" s="99" cm="1">
        <f t="array" ref="E67">INDEX('CLM &amp; DVMT DATA'!$A$1:$IQ$70,MATCH($A67,'CLM &amp; DVMT DATA'!$A$1:$A$70,0),MATCH(1,("CLM"='CLM &amp; DVMT DATA'!$A$1:$IQ$1)*($C$5='CLM &amp; DVMT DATA'!$A$2:$IQ$2)*(E$7='CLM &amp; DVMT DATA'!$A$3:$IQ$3),0))</f>
        <v>571.42399999999998</v>
      </c>
      <c r="F67" s="44" cm="1">
        <f t="array" ref="F67">INDEX('CLM &amp; DVMT DATA'!$A$1:$IQ$70,MATCH($A67,'CLM &amp; DVMT DATA'!$A$1:$A$70,0),MATCH(1,("CLM"='CLM &amp; DVMT DATA'!$A$1:$IQ$1)*($C$5='CLM &amp; DVMT DATA'!$A$2:$IQ$2)*(F$7='CLM &amp; DVMT DATA'!$A$3:$IQ$3),0))</f>
        <v>1432.962</v>
      </c>
      <c r="H67" s="39">
        <f t="shared" si="1"/>
        <v>2453.248</v>
      </c>
    </row>
    <row r="68" spans="1:8" ht="15.6" x14ac:dyDescent="0.3">
      <c r="A68" s="31" t="s">
        <v>59</v>
      </c>
      <c r="C68" s="34" cm="1">
        <f t="array" ref="C68">INDEX('CLM &amp; DVMT DATA'!$A$1:$IQ$70,MATCH($A68,'CLM &amp; DVMT DATA'!$A$1:$A$70,0),MATCH(1,("CLM"='CLM &amp; DVMT DATA'!$A$1:$IQ$1)*($C$5='CLM &amp; DVMT DATA'!$A$2:$IQ$2)*(C$7='CLM &amp; DVMT DATA'!$A$3:$IQ$3),0))</f>
        <v>69.828000000000003</v>
      </c>
      <c r="D68" s="99" cm="1">
        <f t="array" ref="D68">INDEX('CLM &amp; DVMT DATA'!$A$1:$IQ$70,MATCH($A68,'CLM &amp; DVMT DATA'!$A$1:$A$70,0),MATCH(1,("CLM"='CLM &amp; DVMT DATA'!$A$1:$IQ$1)*($C$5='CLM &amp; DVMT DATA'!$A$2:$IQ$2)*(D$7='CLM &amp; DVMT DATA'!$A$3:$IQ$3),0))</f>
        <v>0</v>
      </c>
      <c r="E68" s="99" cm="1">
        <f t="array" ref="E68">INDEX('CLM &amp; DVMT DATA'!$A$1:$IQ$70,MATCH($A68,'CLM &amp; DVMT DATA'!$A$1:$A$70,0),MATCH(1,("CLM"='CLM &amp; DVMT DATA'!$A$1:$IQ$1)*($C$5='CLM &amp; DVMT DATA'!$A$2:$IQ$2)*(E$7='CLM &amp; DVMT DATA'!$A$3:$IQ$3),0))</f>
        <v>0</v>
      </c>
      <c r="F68" s="44" cm="1">
        <f t="array" ref="F68">INDEX('CLM &amp; DVMT DATA'!$A$1:$IQ$70,MATCH($A68,'CLM &amp; DVMT DATA'!$A$1:$A$70,0),MATCH(1,("CLM"='CLM &amp; DVMT DATA'!$A$1:$IQ$1)*($C$5='CLM &amp; DVMT DATA'!$A$2:$IQ$2)*(F$7='CLM &amp; DVMT DATA'!$A$3:$IQ$3),0))</f>
        <v>1574.117</v>
      </c>
      <c r="H68" s="39">
        <f t="shared" si="1"/>
        <v>1643.9449999999999</v>
      </c>
    </row>
    <row r="69" spans="1:8" ht="15.6" x14ac:dyDescent="0.3">
      <c r="A69" s="31" t="s">
        <v>60</v>
      </c>
      <c r="C69" s="34" cm="1">
        <f t="array" ref="C69">INDEX('CLM &amp; DVMT DATA'!$A$1:$IQ$70,MATCH($A69,'CLM &amp; DVMT DATA'!$A$1:$A$70,0),MATCH(1,("CLM"='CLM &amp; DVMT DATA'!$A$1:$IQ$1)*($C$5='CLM &amp; DVMT DATA'!$A$2:$IQ$2)*(C$7='CLM &amp; DVMT DATA'!$A$3:$IQ$3),0))</f>
        <v>772.15800000000002</v>
      </c>
      <c r="D69" s="99" cm="1">
        <f t="array" ref="D69">INDEX('CLM &amp; DVMT DATA'!$A$1:$IQ$70,MATCH($A69,'CLM &amp; DVMT DATA'!$A$1:$A$70,0),MATCH(1,("CLM"='CLM &amp; DVMT DATA'!$A$1:$IQ$1)*($C$5='CLM &amp; DVMT DATA'!$A$2:$IQ$2)*(D$7='CLM &amp; DVMT DATA'!$A$3:$IQ$3),0))</f>
        <v>0</v>
      </c>
      <c r="E69" s="99" cm="1">
        <f t="array" ref="E69">INDEX('CLM &amp; DVMT DATA'!$A$1:$IQ$70,MATCH($A69,'CLM &amp; DVMT DATA'!$A$1:$A$70,0),MATCH(1,("CLM"='CLM &amp; DVMT DATA'!$A$1:$IQ$1)*($C$5='CLM &amp; DVMT DATA'!$A$2:$IQ$2)*(E$7='CLM &amp; DVMT DATA'!$A$3:$IQ$3),0))</f>
        <v>464.91</v>
      </c>
      <c r="F69" s="44" cm="1">
        <f t="array" ref="F69">INDEX('CLM &amp; DVMT DATA'!$A$1:$IQ$70,MATCH($A69,'CLM &amp; DVMT DATA'!$A$1:$A$70,0),MATCH(1,("CLM"='CLM &amp; DVMT DATA'!$A$1:$IQ$1)*($C$5='CLM &amp; DVMT DATA'!$A$2:$IQ$2)*(F$7='CLM &amp; DVMT DATA'!$A$3:$IQ$3),0))</f>
        <v>0</v>
      </c>
      <c r="H69" s="39">
        <f t="shared" si="1"/>
        <v>1237.068</v>
      </c>
    </row>
    <row r="70" spans="1:8" ht="15.6" x14ac:dyDescent="0.3">
      <c r="A70" s="31" t="s">
        <v>61</v>
      </c>
      <c r="C70" s="34" cm="1">
        <f t="array" ref="C70">INDEX('CLM &amp; DVMT DATA'!$A$1:$IQ$70,MATCH($A70,'CLM &amp; DVMT DATA'!$A$1:$A$70,0),MATCH(1,("CLM"='CLM &amp; DVMT DATA'!$A$1:$IQ$1)*($C$5='CLM &amp; DVMT DATA'!$A$2:$IQ$2)*(C$7='CLM &amp; DVMT DATA'!$A$3:$IQ$3),0))</f>
        <v>1318.0239999999999</v>
      </c>
      <c r="D70" s="99" cm="1">
        <f t="array" ref="D70">INDEX('CLM &amp; DVMT DATA'!$A$1:$IQ$70,MATCH($A70,'CLM &amp; DVMT DATA'!$A$1:$A$70,0),MATCH(1,("CLM"='CLM &amp; DVMT DATA'!$A$1:$IQ$1)*($C$5='CLM &amp; DVMT DATA'!$A$2:$IQ$2)*(D$7='CLM &amp; DVMT DATA'!$A$3:$IQ$3),0))</f>
        <v>228.83699999999999</v>
      </c>
      <c r="E70" s="99" cm="1">
        <f t="array" ref="E70">INDEX('CLM &amp; DVMT DATA'!$A$1:$IQ$70,MATCH($A70,'CLM &amp; DVMT DATA'!$A$1:$A$70,0),MATCH(1,("CLM"='CLM &amp; DVMT DATA'!$A$1:$IQ$1)*($C$5='CLM &amp; DVMT DATA'!$A$2:$IQ$2)*(E$7='CLM &amp; DVMT DATA'!$A$3:$IQ$3),0))</f>
        <v>0</v>
      </c>
      <c r="F70" s="44" cm="1">
        <f t="array" ref="F70">INDEX('CLM &amp; DVMT DATA'!$A$1:$IQ$70,MATCH($A70,'CLM &amp; DVMT DATA'!$A$1:$A$70,0),MATCH(1,("CLM"='CLM &amp; DVMT DATA'!$A$1:$IQ$1)*($C$5='CLM &amp; DVMT DATA'!$A$2:$IQ$2)*(F$7='CLM &amp; DVMT DATA'!$A$3:$IQ$3),0))</f>
        <v>0</v>
      </c>
      <c r="H70" s="39">
        <f t="shared" si="1"/>
        <v>1546.8609999999999</v>
      </c>
    </row>
    <row r="71" spans="1:8" ht="15.6" x14ac:dyDescent="0.3">
      <c r="A71" s="31" t="s">
        <v>62</v>
      </c>
      <c r="C71" s="34" cm="1">
        <f t="array" ref="C71">INDEX('CLM &amp; DVMT DATA'!$A$1:$IQ$70,MATCH($A71,'CLM &amp; DVMT DATA'!$A$1:$A$70,0),MATCH(1,("CLM"='CLM &amp; DVMT DATA'!$A$1:$IQ$1)*($C$5='CLM &amp; DVMT DATA'!$A$2:$IQ$2)*(C$7='CLM &amp; DVMT DATA'!$A$3:$IQ$3),0))</f>
        <v>665.42100000000005</v>
      </c>
      <c r="D71" s="99" cm="1">
        <f t="array" ref="D71">INDEX('CLM &amp; DVMT DATA'!$A$1:$IQ$70,MATCH($A71,'CLM &amp; DVMT DATA'!$A$1:$A$70,0),MATCH(1,("CLM"='CLM &amp; DVMT DATA'!$A$1:$IQ$1)*($C$5='CLM &amp; DVMT DATA'!$A$2:$IQ$2)*(D$7='CLM &amp; DVMT DATA'!$A$3:$IQ$3),0))</f>
        <v>251.64599999999999</v>
      </c>
      <c r="E71" s="99" cm="1">
        <f t="array" ref="E71">INDEX('CLM &amp; DVMT DATA'!$A$1:$IQ$70,MATCH($A71,'CLM &amp; DVMT DATA'!$A$1:$A$70,0),MATCH(1,("CLM"='CLM &amp; DVMT DATA'!$A$1:$IQ$1)*($C$5='CLM &amp; DVMT DATA'!$A$2:$IQ$2)*(E$7='CLM &amp; DVMT DATA'!$A$3:$IQ$3),0))</f>
        <v>0</v>
      </c>
      <c r="F71" s="44" cm="1">
        <f t="array" ref="F71">INDEX('CLM &amp; DVMT DATA'!$A$1:$IQ$70,MATCH($A71,'CLM &amp; DVMT DATA'!$A$1:$A$70,0),MATCH(1,("CLM"='CLM &amp; DVMT DATA'!$A$1:$IQ$1)*($C$5='CLM &amp; DVMT DATA'!$A$2:$IQ$2)*(F$7='CLM &amp; DVMT DATA'!$A$3:$IQ$3),0))</f>
        <v>0</v>
      </c>
      <c r="H71" s="39">
        <f t="shared" si="1"/>
        <v>917.06700000000001</v>
      </c>
    </row>
    <row r="72" spans="1:8" ht="15.6" x14ac:dyDescent="0.3">
      <c r="A72" s="31" t="s">
        <v>63</v>
      </c>
      <c r="C72" s="34" cm="1">
        <f t="array" ref="C72">INDEX('CLM &amp; DVMT DATA'!$A$1:$IQ$70,MATCH($A72,'CLM &amp; DVMT DATA'!$A$1:$A$70,0),MATCH(1,("CLM"='CLM &amp; DVMT DATA'!$A$1:$IQ$1)*($C$5='CLM &amp; DVMT DATA'!$A$2:$IQ$2)*(C$7='CLM &amp; DVMT DATA'!$A$3:$IQ$3),0))</f>
        <v>251.03299999999999</v>
      </c>
      <c r="D72" s="99" cm="1">
        <f t="array" ref="D72">INDEX('CLM &amp; DVMT DATA'!$A$1:$IQ$70,MATCH($A72,'CLM &amp; DVMT DATA'!$A$1:$A$70,0),MATCH(1,("CLM"='CLM &amp; DVMT DATA'!$A$1:$IQ$1)*($C$5='CLM &amp; DVMT DATA'!$A$2:$IQ$2)*(D$7='CLM &amp; DVMT DATA'!$A$3:$IQ$3),0))</f>
        <v>76.281999999999996</v>
      </c>
      <c r="E72" s="99" cm="1">
        <f t="array" ref="E72">INDEX('CLM &amp; DVMT DATA'!$A$1:$IQ$70,MATCH($A72,'CLM &amp; DVMT DATA'!$A$1:$A$70,0),MATCH(1,("CLM"='CLM &amp; DVMT DATA'!$A$1:$IQ$1)*($C$5='CLM &amp; DVMT DATA'!$A$2:$IQ$2)*(E$7='CLM &amp; DVMT DATA'!$A$3:$IQ$3),0))</f>
        <v>0</v>
      </c>
      <c r="F72" s="44" cm="1">
        <f t="array" ref="F72">INDEX('CLM &amp; DVMT DATA'!$A$1:$IQ$70,MATCH($A72,'CLM &amp; DVMT DATA'!$A$1:$A$70,0),MATCH(1,("CLM"='CLM &amp; DVMT DATA'!$A$1:$IQ$1)*($C$5='CLM &amp; DVMT DATA'!$A$2:$IQ$2)*(F$7='CLM &amp; DVMT DATA'!$A$3:$IQ$3),0))</f>
        <v>0</v>
      </c>
      <c r="H72" s="39">
        <f t="shared" si="1"/>
        <v>327.315</v>
      </c>
    </row>
    <row r="73" spans="1:8" ht="15.6" x14ac:dyDescent="0.3">
      <c r="A73" s="31" t="s">
        <v>64</v>
      </c>
      <c r="C73" s="34" cm="1">
        <f t="array" ref="C73">INDEX('CLM &amp; DVMT DATA'!$A$1:$IQ$70,MATCH($A73,'CLM &amp; DVMT DATA'!$A$1:$A$70,0),MATCH(1,("CLM"='CLM &amp; DVMT DATA'!$A$1:$IQ$1)*($C$5='CLM &amp; DVMT DATA'!$A$2:$IQ$2)*(C$7='CLM &amp; DVMT DATA'!$A$3:$IQ$3),0))</f>
        <v>459.72300000000001</v>
      </c>
      <c r="D73" s="99" cm="1">
        <f t="array" ref="D73">INDEX('CLM &amp; DVMT DATA'!$A$1:$IQ$70,MATCH($A73,'CLM &amp; DVMT DATA'!$A$1:$A$70,0),MATCH(1,("CLM"='CLM &amp; DVMT DATA'!$A$1:$IQ$1)*($C$5='CLM &amp; DVMT DATA'!$A$2:$IQ$2)*(D$7='CLM &amp; DVMT DATA'!$A$3:$IQ$3),0))</f>
        <v>0</v>
      </c>
      <c r="E73" s="99" cm="1">
        <f t="array" ref="E73">INDEX('CLM &amp; DVMT DATA'!$A$1:$IQ$70,MATCH($A73,'CLM &amp; DVMT DATA'!$A$1:$A$70,0),MATCH(1,("CLM"='CLM &amp; DVMT DATA'!$A$1:$IQ$1)*($C$5='CLM &amp; DVMT DATA'!$A$2:$IQ$2)*(E$7='CLM &amp; DVMT DATA'!$A$3:$IQ$3),0))</f>
        <v>1191.8489999999999</v>
      </c>
      <c r="F73" s="44" cm="1">
        <f t="array" ref="F73">INDEX('CLM &amp; DVMT DATA'!$A$1:$IQ$70,MATCH($A73,'CLM &amp; DVMT DATA'!$A$1:$A$70,0),MATCH(1,("CLM"='CLM &amp; DVMT DATA'!$A$1:$IQ$1)*($C$5='CLM &amp; DVMT DATA'!$A$2:$IQ$2)*(F$7='CLM &amp; DVMT DATA'!$A$3:$IQ$3),0))</f>
        <v>1724.1489999999999</v>
      </c>
      <c r="H73" s="39">
        <f t="shared" si="1"/>
        <v>3375.7209999999995</v>
      </c>
    </row>
    <row r="74" spans="1:8" ht="15.6" x14ac:dyDescent="0.3">
      <c r="A74" s="31" t="s">
        <v>65</v>
      </c>
      <c r="C74" s="34" cm="1">
        <f t="array" ref="C74">INDEX('CLM &amp; DVMT DATA'!$A$1:$IQ$70,MATCH($A74,'CLM &amp; DVMT DATA'!$A$1:$A$70,0),MATCH(1,("CLM"='CLM &amp; DVMT DATA'!$A$1:$IQ$1)*($C$5='CLM &amp; DVMT DATA'!$A$2:$IQ$2)*(C$7='CLM &amp; DVMT DATA'!$A$3:$IQ$3),0))</f>
        <v>772.077</v>
      </c>
      <c r="D74" s="99" cm="1">
        <f t="array" ref="D74">INDEX('CLM &amp; DVMT DATA'!$A$1:$IQ$70,MATCH($A74,'CLM &amp; DVMT DATA'!$A$1:$A$70,0),MATCH(1,("CLM"='CLM &amp; DVMT DATA'!$A$1:$IQ$1)*($C$5='CLM &amp; DVMT DATA'!$A$2:$IQ$2)*(D$7='CLM &amp; DVMT DATA'!$A$3:$IQ$3),0))</f>
        <v>299.11700000000002</v>
      </c>
      <c r="E74" s="99" cm="1">
        <f t="array" ref="E74">INDEX('CLM &amp; DVMT DATA'!$A$1:$IQ$70,MATCH($A74,'CLM &amp; DVMT DATA'!$A$1:$A$70,0),MATCH(1,("CLM"='CLM &amp; DVMT DATA'!$A$1:$IQ$1)*($C$5='CLM &amp; DVMT DATA'!$A$2:$IQ$2)*(E$7='CLM &amp; DVMT DATA'!$A$3:$IQ$3),0))</f>
        <v>0</v>
      </c>
      <c r="F74" s="44" cm="1">
        <f t="array" ref="F74">INDEX('CLM &amp; DVMT DATA'!$A$1:$IQ$70,MATCH($A74,'CLM &amp; DVMT DATA'!$A$1:$A$70,0),MATCH(1,("CLM"='CLM &amp; DVMT DATA'!$A$1:$IQ$1)*($C$5='CLM &amp; DVMT DATA'!$A$2:$IQ$2)*(F$7='CLM &amp; DVMT DATA'!$A$3:$IQ$3),0))</f>
        <v>0</v>
      </c>
      <c r="H74" s="39">
        <f t="shared" si="1"/>
        <v>1071.194</v>
      </c>
    </row>
    <row r="75" spans="1:8" ht="15.6" x14ac:dyDescent="0.3">
      <c r="A75" s="31" t="s">
        <v>66</v>
      </c>
      <c r="C75" s="34" cm="1">
        <f t="array" ref="C75">INDEX('CLM &amp; DVMT DATA'!$A$1:$IQ$70,MATCH($A75,'CLM &amp; DVMT DATA'!$A$1:$A$70,0),MATCH(1,("CLM"='CLM &amp; DVMT DATA'!$A$1:$IQ$1)*($C$5='CLM &amp; DVMT DATA'!$A$2:$IQ$2)*(C$7='CLM &amp; DVMT DATA'!$A$3:$IQ$3),0))</f>
        <v>1159.934</v>
      </c>
      <c r="D75" s="99" cm="1">
        <f t="array" ref="D75">INDEX('CLM &amp; DVMT DATA'!$A$1:$IQ$70,MATCH($A75,'CLM &amp; DVMT DATA'!$A$1:$A$70,0),MATCH(1,("CLM"='CLM &amp; DVMT DATA'!$A$1:$IQ$1)*($C$5='CLM &amp; DVMT DATA'!$A$2:$IQ$2)*(D$7='CLM &amp; DVMT DATA'!$A$3:$IQ$3),0))</f>
        <v>122.77800000000001</v>
      </c>
      <c r="E75" s="99" cm="1">
        <f t="array" ref="E75">INDEX('CLM &amp; DVMT DATA'!$A$1:$IQ$70,MATCH($A75,'CLM &amp; DVMT DATA'!$A$1:$A$70,0),MATCH(1,("CLM"='CLM &amp; DVMT DATA'!$A$1:$IQ$1)*($C$5='CLM &amp; DVMT DATA'!$A$2:$IQ$2)*(E$7='CLM &amp; DVMT DATA'!$A$3:$IQ$3),0))</f>
        <v>108.746</v>
      </c>
      <c r="F75" s="44" cm="1">
        <f t="array" ref="F75">INDEX('CLM &amp; DVMT DATA'!$A$1:$IQ$70,MATCH($A75,'CLM &amp; DVMT DATA'!$A$1:$A$70,0),MATCH(1,("CLM"='CLM &amp; DVMT DATA'!$A$1:$IQ$1)*($C$5='CLM &amp; DVMT DATA'!$A$2:$IQ$2)*(F$7='CLM &amp; DVMT DATA'!$A$3:$IQ$3),0))</f>
        <v>0</v>
      </c>
      <c r="H75" s="39">
        <f t="shared" si="1"/>
        <v>1391.4580000000001</v>
      </c>
    </row>
    <row r="76" spans="1:8" ht="16.2" thickBot="1" x14ac:dyDescent="0.35">
      <c r="A76" s="9" t="s">
        <v>67</v>
      </c>
      <c r="B76" s="10"/>
      <c r="C76" s="35" cm="1">
        <f t="array" ref="C76">INDEX('CLM &amp; DVMT DATA'!$A$1:$IQ$70,MATCH($A76,'CLM &amp; DVMT DATA'!$A$1:$A$70,0),MATCH(1,("CLM"='CLM &amp; DVMT DATA'!$A$1:$IQ$1)*($C$5='CLM &amp; DVMT DATA'!$A$2:$IQ$2)*(C$7='CLM &amp; DVMT DATA'!$A$3:$IQ$3),0))</f>
        <v>1270.5329999999999</v>
      </c>
      <c r="D76" s="36" cm="1">
        <f t="array" ref="D76">INDEX('CLM &amp; DVMT DATA'!$A$1:$IQ$70,MATCH($A76,'CLM &amp; DVMT DATA'!$A$1:$A$70,0),MATCH(1,("CLM"='CLM &amp; DVMT DATA'!$A$1:$IQ$1)*($C$5='CLM &amp; DVMT DATA'!$A$2:$IQ$2)*(D$7='CLM &amp; DVMT DATA'!$A$3:$IQ$3),0))</f>
        <v>0</v>
      </c>
      <c r="E76" s="36" cm="1">
        <f t="array" ref="E76">INDEX('CLM &amp; DVMT DATA'!$A$1:$IQ$70,MATCH($A76,'CLM &amp; DVMT DATA'!$A$1:$A$70,0),MATCH(1,("CLM"='CLM &amp; DVMT DATA'!$A$1:$IQ$1)*($C$5='CLM &amp; DVMT DATA'!$A$2:$IQ$2)*(E$7='CLM &amp; DVMT DATA'!$A$3:$IQ$3),0))</f>
        <v>0</v>
      </c>
      <c r="F76" s="47" cm="1">
        <f t="array" ref="F76">INDEX('CLM &amp; DVMT DATA'!$A$1:$IQ$70,MATCH($A76,'CLM &amp; DVMT DATA'!$A$1:$A$70,0),MATCH(1,("CLM"='CLM &amp; DVMT DATA'!$A$1:$IQ$1)*($C$5='CLM &amp; DVMT DATA'!$A$2:$IQ$2)*(F$7='CLM &amp; DVMT DATA'!$A$3:$IQ$3),0))</f>
        <v>0</v>
      </c>
      <c r="G76" s="10"/>
      <c r="H76" s="40">
        <f t="shared" si="1"/>
        <v>1270.5329999999999</v>
      </c>
    </row>
    <row r="77" spans="1:8" s="38" customFormat="1" ht="18" thickTop="1" x14ac:dyDescent="0.35">
      <c r="A77" s="15" t="s">
        <v>68</v>
      </c>
      <c r="B77" s="16"/>
      <c r="C77" s="37">
        <f t="shared" ref="C77:F77" si="2">SUM(C10:C76)</f>
        <v>36625.023999999998</v>
      </c>
      <c r="D77" s="37">
        <f t="shared" si="2"/>
        <v>7237.737000000001</v>
      </c>
      <c r="E77" s="37">
        <f t="shared" si="2"/>
        <v>16673.405999999999</v>
      </c>
      <c r="F77" s="37">
        <f t="shared" si="2"/>
        <v>62563.056999999986</v>
      </c>
      <c r="G77" s="16"/>
      <c r="H77" s="41">
        <f>SUM(H10:H76)</f>
        <v>123099.22400000002</v>
      </c>
    </row>
  </sheetData>
  <sheetProtection algorithmName="SHA-512" hashValue="TrI1WJAmAD/xZdpHLxPn2uZkaU4yRucOpqq4U3m6WQOqYCKSFT5WpwPnrD/PWhVteTgr8c+bL5RziGJK2taYIw==" saltValue="GeTCHX5UQZlfifkTse0tng==" spinCount="100000" sheet="1" objects="1" scenarios="1"/>
  <protectedRanges>
    <protectedRange sqref="C5" name="Years"/>
    <protectedRange sqref="C8:F8" name="Weights"/>
  </protectedRanges>
  <mergeCells count="7">
    <mergeCell ref="A1:H1"/>
    <mergeCell ref="C5:F5"/>
    <mergeCell ref="C6:F6"/>
    <mergeCell ref="A3:A7"/>
    <mergeCell ref="C3:F3"/>
    <mergeCell ref="H3:H7"/>
    <mergeCell ref="C4:F4"/>
  </mergeCells>
  <conditionalFormatting sqref="A10:B76 H10:H76">
    <cfRule type="expression" dxfId="49" priority="3">
      <formula>MOD(ROW(),2)=0</formula>
    </cfRule>
  </conditionalFormatting>
  <conditionalFormatting sqref="C10:F76">
    <cfRule type="expression" dxfId="48" priority="2">
      <formula>MOD(ROW(),2)=0</formula>
    </cfRule>
  </conditionalFormatting>
  <dataValidations count="1">
    <dataValidation type="decimal" allowBlank="1" showInputMessage="1" showErrorMessage="1" errorTitle="Please enter a decimal value" error="Your input appears to be invalid as it does not result in a decimal value." promptTitle="Input a weight" prompt="Give this particular population area category a weighted value. A weight of 1.0 counts each mile in this population area category as one centerline mile, while a weight of 2.0 counts each mile in this population area category as two centerline miles, etc." sqref="C8:F8" xr:uid="{B4F359B6-FE22-4E1F-B065-C8941D3B88B3}">
      <formula1>-1E+30</formula1>
      <formula2>1E+30</formula2>
    </dataValidation>
  </dataValidations>
  <pageMargins left="0.5" right="0.5" top="0.5" bottom="0.5" header="0.3" footer="0.3"/>
  <pageSetup scale="95" fitToHeight="0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Year Not Valid" error="This year is either not available or the format is invalid" promptTitle="Please select a year" prompt="Select a calendar year from 1994 to 2018 to get the centerline miles for that year by population area category." xr:uid="{470A0810-C6D3-4D77-94F9-D527CD2A1B0D}">
          <x14:formula1>
            <xm:f>'Years Dropdown'!$A$1:$A$25</xm:f>
          </x14:formula1>
          <xm:sqref>C5:F5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863D-5F31-4EFF-998F-A2DD285FA8E0}">
  <sheetPr codeName="Sheet5">
    <tabColor theme="3" tint="-0.249977111117893"/>
    <pageSetUpPr fitToPage="1"/>
  </sheetPr>
  <dimension ref="A1:S78"/>
  <sheetViews>
    <sheetView workbookViewId="0">
      <selection activeCell="C7" sqref="C7"/>
    </sheetView>
  </sheetViews>
  <sheetFormatPr defaultRowHeight="14.4" x14ac:dyDescent="0.3"/>
  <cols>
    <col min="1" max="1" width="14.109375" customWidth="1"/>
    <col min="2" max="2" width="1.5546875" customWidth="1"/>
    <col min="3" max="17" width="11.88671875" bestFit="1" customWidth="1"/>
    <col min="18" max="18" width="1.77734375" customWidth="1"/>
    <col min="19" max="19" width="16.88671875" bestFit="1" customWidth="1"/>
  </cols>
  <sheetData>
    <row r="1" spans="1:19" ht="21" x14ac:dyDescent="0.4">
      <c r="A1" s="139" t="s">
        <v>130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</row>
    <row r="2" spans="1:19" ht="7.2" customHeight="1" thickBot="1" x14ac:dyDescent="0.35"/>
    <row r="3" spans="1:19" ht="15.6" customHeight="1" thickBot="1" x14ac:dyDescent="0.35">
      <c r="A3" s="147" t="s">
        <v>0</v>
      </c>
      <c r="C3" s="154" t="s">
        <v>104</v>
      </c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6"/>
      <c r="S3" s="149" t="s">
        <v>105</v>
      </c>
    </row>
    <row r="4" spans="1:19" ht="14.4" customHeight="1" thickBot="1" x14ac:dyDescent="0.35">
      <c r="A4" s="148"/>
      <c r="C4" s="151" t="s">
        <v>101</v>
      </c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3"/>
      <c r="S4" s="150"/>
    </row>
    <row r="5" spans="1:19" ht="15" customHeight="1" thickBot="1" x14ac:dyDescent="0.35">
      <c r="A5" s="148"/>
      <c r="C5" s="141" t="s">
        <v>93</v>
      </c>
      <c r="D5" s="142"/>
      <c r="E5" s="142"/>
      <c r="F5" s="142"/>
      <c r="G5" s="142"/>
      <c r="H5" s="141" t="s">
        <v>103</v>
      </c>
      <c r="I5" s="142"/>
      <c r="J5" s="142"/>
      <c r="K5" s="142"/>
      <c r="L5" s="142"/>
      <c r="M5" s="141" t="s">
        <v>102</v>
      </c>
      <c r="N5" s="142"/>
      <c r="O5" s="142"/>
      <c r="P5" s="142"/>
      <c r="Q5" s="157"/>
      <c r="S5" s="150"/>
    </row>
    <row r="6" spans="1:19" ht="16.2" customHeight="1" thickTop="1" thickBot="1" x14ac:dyDescent="0.35">
      <c r="A6" s="148"/>
      <c r="C6" s="3" t="s">
        <v>88</v>
      </c>
      <c r="D6" s="4" t="s">
        <v>89</v>
      </c>
      <c r="E6" s="4" t="s">
        <v>90</v>
      </c>
      <c r="F6" s="5" t="s">
        <v>91</v>
      </c>
      <c r="G6" s="6" t="s">
        <v>92</v>
      </c>
      <c r="H6" s="3" t="s">
        <v>88</v>
      </c>
      <c r="I6" s="4" t="s">
        <v>89</v>
      </c>
      <c r="J6" s="4" t="s">
        <v>90</v>
      </c>
      <c r="K6" s="5" t="s">
        <v>91</v>
      </c>
      <c r="L6" s="6" t="s">
        <v>92</v>
      </c>
      <c r="M6" s="7" t="s">
        <v>95</v>
      </c>
      <c r="N6" s="4" t="s">
        <v>96</v>
      </c>
      <c r="O6" s="4" t="s">
        <v>97</v>
      </c>
      <c r="P6" s="5" t="s">
        <v>98</v>
      </c>
      <c r="Q6" s="6" t="s">
        <v>109</v>
      </c>
      <c r="S6" s="150"/>
    </row>
    <row r="7" spans="1:19" ht="16.2" thickBot="1" x14ac:dyDescent="0.35">
      <c r="A7" s="2" t="s">
        <v>75</v>
      </c>
      <c r="C7" s="110">
        <v>1</v>
      </c>
      <c r="D7" s="111">
        <v>1.7</v>
      </c>
      <c r="E7" s="111">
        <v>3.6</v>
      </c>
      <c r="F7" s="111">
        <v>0.5</v>
      </c>
      <c r="G7" s="112">
        <v>1.6</v>
      </c>
      <c r="H7" s="115">
        <f>C7*0.1</f>
        <v>0.1</v>
      </c>
      <c r="I7" s="116">
        <f>D7*0.1</f>
        <v>0.17</v>
      </c>
      <c r="J7" s="116">
        <f>E7*0.1</f>
        <v>0.36000000000000004</v>
      </c>
      <c r="K7" s="116">
        <f>F7*0.1</f>
        <v>0.05</v>
      </c>
      <c r="L7" s="117">
        <f>G7*0.1</f>
        <v>0.16000000000000003</v>
      </c>
      <c r="M7" s="110">
        <v>10</v>
      </c>
      <c r="N7" s="111">
        <v>3</v>
      </c>
      <c r="O7" s="111">
        <v>1</v>
      </c>
      <c r="P7" s="111">
        <v>0.5</v>
      </c>
      <c r="Q7" s="112">
        <v>0.3</v>
      </c>
      <c r="S7" s="30"/>
    </row>
    <row r="8" spans="1:19" ht="6" customHeight="1" x14ac:dyDescent="0.3">
      <c r="A8" s="27"/>
      <c r="C8" s="19"/>
      <c r="D8" s="20"/>
      <c r="E8" s="20"/>
      <c r="F8" s="20"/>
      <c r="G8" s="20"/>
      <c r="H8" s="19"/>
      <c r="I8" s="20"/>
      <c r="J8" s="20"/>
      <c r="K8" s="20"/>
      <c r="L8" s="20"/>
      <c r="M8" s="19"/>
      <c r="N8" s="20"/>
      <c r="O8" s="20"/>
      <c r="P8" s="20"/>
      <c r="Q8" s="21"/>
      <c r="S8" s="30"/>
    </row>
    <row r="9" spans="1:19" ht="15.6" x14ac:dyDescent="0.3">
      <c r="A9" s="31" t="s">
        <v>1</v>
      </c>
      <c r="C9" s="22">
        <f>INDEX('INVOICE DATA'!$A$4:$Q$70,MATCH($A9,'INVOICE DATA'!$A$4:$A$70,0),2)</f>
        <v>12983</v>
      </c>
      <c r="D9" s="8">
        <f>INDEX('INVOICE DATA'!$A$4:$Q$70,MATCH($A9,'INVOICE DATA'!$A$4:$A$70,0),4)</f>
        <v>3913</v>
      </c>
      <c r="E9" s="8">
        <f>INDEX('INVOICE DATA'!$A$4:$Q$70,MATCH($A9,'INVOICE DATA'!$A$4:$A$70,0),6)</f>
        <v>0</v>
      </c>
      <c r="F9" s="8">
        <f>INDEX('INVOICE DATA'!$A$4:$Q$70,MATCH($A9,'INVOICE DATA'!$A$4:$A$70,0),8)</f>
        <v>0</v>
      </c>
      <c r="G9" s="8">
        <f>INDEX('INVOICE DATA'!$A$4:$Q$70,MATCH($A9,'INVOICE DATA'!$A$4:$A$70,0),10)</f>
        <v>0</v>
      </c>
      <c r="H9" s="22">
        <f>INDEX('INVOICE DATA'!$A$4:$Q$70,MATCH($A9,'INVOICE DATA'!$A$4:$A$70,0),3)</f>
        <v>153050</v>
      </c>
      <c r="I9" s="8">
        <f>INDEX('INVOICE DATA'!$A$4:$Q$70,MATCH($A9,'INVOICE DATA'!$A$4:$A$70,0),5)</f>
        <v>56135</v>
      </c>
      <c r="J9" s="8">
        <f>INDEX('INVOICE DATA'!$A$4:$Q$70,MATCH($A9,'INVOICE DATA'!$A$4:$A$70,0),7)</f>
        <v>0</v>
      </c>
      <c r="K9" s="8">
        <f>INDEX('INVOICE DATA'!$A$4:$Q$70,MATCH($A9,'INVOICE DATA'!$A$4:$A$70,0),9)</f>
        <v>0</v>
      </c>
      <c r="L9" s="8">
        <f>INDEX('INVOICE DATA'!$A$4:$Q$70,MATCH($A9,'INVOICE DATA'!$A$4:$A$70,0),11)</f>
        <v>0</v>
      </c>
      <c r="M9" s="22">
        <f>INDEX('INVOICE DATA'!$A$4:$Q$70,MATCH($A9,'INVOICE DATA'!$A$4:$A$70,0),13)</f>
        <v>0</v>
      </c>
      <c r="N9" s="8">
        <f>INDEX('INVOICE DATA'!$A$4:$Q$70,MATCH($A9,'INVOICE DATA'!$A$4:$A$70,0),14)</f>
        <v>0</v>
      </c>
      <c r="O9" s="8">
        <f>INDEX('INVOICE DATA'!$A$4:$Q$70,MATCH($A9,'INVOICE DATA'!$A$4:$A$70,0),15)</f>
        <v>0</v>
      </c>
      <c r="P9" s="8">
        <f>INDEX('INVOICE DATA'!$A$4:$Q$70,MATCH($A9,'INVOICE DATA'!$A$4:$A$70,0),16)</f>
        <v>0</v>
      </c>
      <c r="Q9" s="23">
        <f>INDEX('INVOICE DATA'!$A$4:$Q$70,MATCH($A9,'INVOICE DATA'!$A$4:$A$70,0),17)</f>
        <v>0</v>
      </c>
      <c r="S9" s="39">
        <f>SUMPRODUCT(C9:Q9,C$7:Q$7)</f>
        <v>44483.05</v>
      </c>
    </row>
    <row r="10" spans="1:19" ht="15.6" x14ac:dyDescent="0.3">
      <c r="A10" s="31" t="s">
        <v>2</v>
      </c>
      <c r="C10" s="22">
        <f>INDEX('INVOICE DATA'!$A$4:$Q$70,MATCH($A10,'INVOICE DATA'!$A$4:$A$70,0),2)</f>
        <v>7493</v>
      </c>
      <c r="D10" s="8">
        <f>INDEX('INVOICE DATA'!$A$4:$Q$70,MATCH($A10,'INVOICE DATA'!$A$4:$A$70,0),4)</f>
        <v>1140</v>
      </c>
      <c r="E10" s="8">
        <f>INDEX('INVOICE DATA'!$A$4:$Q$70,MATCH($A10,'INVOICE DATA'!$A$4:$A$70,0),6)</f>
        <v>0</v>
      </c>
      <c r="F10" s="8">
        <f>INDEX('INVOICE DATA'!$A$4:$Q$70,MATCH($A10,'INVOICE DATA'!$A$4:$A$70,0),8)</f>
        <v>0</v>
      </c>
      <c r="G10" s="8">
        <f>INDEX('INVOICE DATA'!$A$4:$Q$70,MATCH($A10,'INVOICE DATA'!$A$4:$A$70,0),10)</f>
        <v>0</v>
      </c>
      <c r="H10" s="22">
        <f>INDEX('INVOICE DATA'!$A$4:$Q$70,MATCH($A10,'INVOICE DATA'!$A$4:$A$70,0),3)</f>
        <v>134800</v>
      </c>
      <c r="I10" s="8">
        <f>INDEX('INVOICE DATA'!$A$4:$Q$70,MATCH($A10,'INVOICE DATA'!$A$4:$A$70,0),5)</f>
        <v>12363</v>
      </c>
      <c r="J10" s="8">
        <f>INDEX('INVOICE DATA'!$A$4:$Q$70,MATCH($A10,'INVOICE DATA'!$A$4:$A$70,0),7)</f>
        <v>0</v>
      </c>
      <c r="K10" s="8">
        <f>INDEX('INVOICE DATA'!$A$4:$Q$70,MATCH($A10,'INVOICE DATA'!$A$4:$A$70,0),9)</f>
        <v>0</v>
      </c>
      <c r="L10" s="8">
        <f>INDEX('INVOICE DATA'!$A$4:$Q$70,MATCH($A10,'INVOICE DATA'!$A$4:$A$70,0),11)</f>
        <v>0</v>
      </c>
      <c r="M10" s="22">
        <f>INDEX('INVOICE DATA'!$A$4:$Q$70,MATCH($A10,'INVOICE DATA'!$A$4:$A$70,0),13)</f>
        <v>0</v>
      </c>
      <c r="N10" s="8">
        <f>INDEX('INVOICE DATA'!$A$4:$Q$70,MATCH($A10,'INVOICE DATA'!$A$4:$A$70,0),14)</f>
        <v>0</v>
      </c>
      <c r="O10" s="8">
        <f>INDEX('INVOICE DATA'!$A$4:$Q$70,MATCH($A10,'INVOICE DATA'!$A$4:$A$70,0),15)</f>
        <v>0</v>
      </c>
      <c r="P10" s="8">
        <f>INDEX('INVOICE DATA'!$A$4:$Q$70,MATCH($A10,'INVOICE DATA'!$A$4:$A$70,0),16)</f>
        <v>0</v>
      </c>
      <c r="Q10" s="23">
        <f>INDEX('INVOICE DATA'!$A$4:$Q$70,MATCH($A10,'INVOICE DATA'!$A$4:$A$70,0),17)</f>
        <v>0</v>
      </c>
      <c r="S10" s="39">
        <f t="shared" ref="S10:S73" si="0">SUMPRODUCT(C10:Q10,C$7:Q$7)</f>
        <v>25012.71</v>
      </c>
    </row>
    <row r="11" spans="1:19" ht="15.6" x14ac:dyDescent="0.3">
      <c r="A11" s="31" t="s">
        <v>3</v>
      </c>
      <c r="C11" s="22">
        <f>INDEX('INVOICE DATA'!$A$4:$Q$70,MATCH($A11,'INVOICE DATA'!$A$4:$A$70,0),2)</f>
        <v>11196</v>
      </c>
      <c r="D11" s="8">
        <f>INDEX('INVOICE DATA'!$A$4:$Q$70,MATCH($A11,'INVOICE DATA'!$A$4:$A$70,0),4)</f>
        <v>5352</v>
      </c>
      <c r="E11" s="8">
        <f>INDEX('INVOICE DATA'!$A$4:$Q$70,MATCH($A11,'INVOICE DATA'!$A$4:$A$70,0),6)</f>
        <v>0</v>
      </c>
      <c r="F11" s="8">
        <f>INDEX('INVOICE DATA'!$A$4:$Q$70,MATCH($A11,'INVOICE DATA'!$A$4:$A$70,0),8)</f>
        <v>0</v>
      </c>
      <c r="G11" s="8">
        <f>INDEX('INVOICE DATA'!$A$4:$Q$70,MATCH($A11,'INVOICE DATA'!$A$4:$A$70,0),10)</f>
        <v>0</v>
      </c>
      <c r="H11" s="22">
        <f>INDEX('INVOICE DATA'!$A$4:$Q$70,MATCH($A11,'INVOICE DATA'!$A$4:$A$70,0),3)</f>
        <v>112035</v>
      </c>
      <c r="I11" s="8">
        <f>INDEX('INVOICE DATA'!$A$4:$Q$70,MATCH($A11,'INVOICE DATA'!$A$4:$A$70,0),5)</f>
        <v>38232</v>
      </c>
      <c r="J11" s="8">
        <f>INDEX('INVOICE DATA'!$A$4:$Q$70,MATCH($A11,'INVOICE DATA'!$A$4:$A$70,0),7)</f>
        <v>0</v>
      </c>
      <c r="K11" s="8">
        <f>INDEX('INVOICE DATA'!$A$4:$Q$70,MATCH($A11,'INVOICE DATA'!$A$4:$A$70,0),9)</f>
        <v>0</v>
      </c>
      <c r="L11" s="8">
        <f>INDEX('INVOICE DATA'!$A$4:$Q$70,MATCH($A11,'INVOICE DATA'!$A$4:$A$70,0),11)</f>
        <v>0</v>
      </c>
      <c r="M11" s="22">
        <f>INDEX('INVOICE DATA'!$A$4:$Q$70,MATCH($A11,'INVOICE DATA'!$A$4:$A$70,0),13)</f>
        <v>0</v>
      </c>
      <c r="N11" s="8">
        <f>INDEX('INVOICE DATA'!$A$4:$Q$70,MATCH($A11,'INVOICE DATA'!$A$4:$A$70,0),14)</f>
        <v>0</v>
      </c>
      <c r="O11" s="8">
        <f>INDEX('INVOICE DATA'!$A$4:$Q$70,MATCH($A11,'INVOICE DATA'!$A$4:$A$70,0),15)</f>
        <v>0</v>
      </c>
      <c r="P11" s="8">
        <f>INDEX('INVOICE DATA'!$A$4:$Q$70,MATCH($A11,'INVOICE DATA'!$A$4:$A$70,0),16)</f>
        <v>0</v>
      </c>
      <c r="Q11" s="23">
        <f>INDEX('INVOICE DATA'!$A$4:$Q$70,MATCH($A11,'INVOICE DATA'!$A$4:$A$70,0),17)</f>
        <v>0</v>
      </c>
      <c r="S11" s="39">
        <f t="shared" si="0"/>
        <v>37997.340000000004</v>
      </c>
    </row>
    <row r="12" spans="1:19" ht="15.6" x14ac:dyDescent="0.3">
      <c r="A12" s="31" t="s">
        <v>4</v>
      </c>
      <c r="C12" s="22">
        <f>INDEX('INVOICE DATA'!$A$4:$Q$70,MATCH($A12,'INVOICE DATA'!$A$4:$A$70,0),2)</f>
        <v>6233</v>
      </c>
      <c r="D12" s="8">
        <f>INDEX('INVOICE DATA'!$A$4:$Q$70,MATCH($A12,'INVOICE DATA'!$A$4:$A$70,0),4)</f>
        <v>1215</v>
      </c>
      <c r="E12" s="8">
        <f>INDEX('INVOICE DATA'!$A$4:$Q$70,MATCH($A12,'INVOICE DATA'!$A$4:$A$70,0),6)</f>
        <v>0</v>
      </c>
      <c r="F12" s="8">
        <f>INDEX('INVOICE DATA'!$A$4:$Q$70,MATCH($A12,'INVOICE DATA'!$A$4:$A$70,0),8)</f>
        <v>0</v>
      </c>
      <c r="G12" s="8">
        <f>INDEX('INVOICE DATA'!$A$4:$Q$70,MATCH($A12,'INVOICE DATA'!$A$4:$A$70,0),10)</f>
        <v>0</v>
      </c>
      <c r="H12" s="22">
        <f>INDEX('INVOICE DATA'!$A$4:$Q$70,MATCH($A12,'INVOICE DATA'!$A$4:$A$70,0),3)</f>
        <v>120113</v>
      </c>
      <c r="I12" s="8">
        <f>INDEX('INVOICE DATA'!$A$4:$Q$70,MATCH($A12,'INVOICE DATA'!$A$4:$A$70,0),5)</f>
        <v>17158</v>
      </c>
      <c r="J12" s="8">
        <f>INDEX('INVOICE DATA'!$A$4:$Q$70,MATCH($A12,'INVOICE DATA'!$A$4:$A$70,0),7)</f>
        <v>0</v>
      </c>
      <c r="K12" s="8">
        <f>INDEX('INVOICE DATA'!$A$4:$Q$70,MATCH($A12,'INVOICE DATA'!$A$4:$A$70,0),9)</f>
        <v>0</v>
      </c>
      <c r="L12" s="8">
        <f>INDEX('INVOICE DATA'!$A$4:$Q$70,MATCH($A12,'INVOICE DATA'!$A$4:$A$70,0),11)</f>
        <v>0</v>
      </c>
      <c r="M12" s="22">
        <f>INDEX('INVOICE DATA'!$A$4:$Q$70,MATCH($A12,'INVOICE DATA'!$A$4:$A$70,0),13)</f>
        <v>0</v>
      </c>
      <c r="N12" s="8">
        <f>INDEX('INVOICE DATA'!$A$4:$Q$70,MATCH($A12,'INVOICE DATA'!$A$4:$A$70,0),14)</f>
        <v>0</v>
      </c>
      <c r="O12" s="8">
        <f>INDEX('INVOICE DATA'!$A$4:$Q$70,MATCH($A12,'INVOICE DATA'!$A$4:$A$70,0),15)</f>
        <v>0</v>
      </c>
      <c r="P12" s="8">
        <f>INDEX('INVOICE DATA'!$A$4:$Q$70,MATCH($A12,'INVOICE DATA'!$A$4:$A$70,0),16)</f>
        <v>0</v>
      </c>
      <c r="Q12" s="23">
        <f>INDEX('INVOICE DATA'!$A$4:$Q$70,MATCH($A12,'INVOICE DATA'!$A$4:$A$70,0),17)</f>
        <v>0</v>
      </c>
      <c r="S12" s="39">
        <f t="shared" si="0"/>
        <v>23226.660000000003</v>
      </c>
    </row>
    <row r="13" spans="1:19" ht="15.6" x14ac:dyDescent="0.3">
      <c r="A13" s="31" t="s">
        <v>5</v>
      </c>
      <c r="C13" s="22">
        <f>INDEX('INVOICE DATA'!$A$4:$Q$70,MATCH($A13,'INVOICE DATA'!$A$4:$A$70,0),2)</f>
        <v>51960</v>
      </c>
      <c r="D13" s="8">
        <f>INDEX('INVOICE DATA'!$A$4:$Q$70,MATCH($A13,'INVOICE DATA'!$A$4:$A$70,0),4)</f>
        <v>9097</v>
      </c>
      <c r="E13" s="8">
        <f>INDEX('INVOICE DATA'!$A$4:$Q$70,MATCH($A13,'INVOICE DATA'!$A$4:$A$70,0),6)</f>
        <v>0</v>
      </c>
      <c r="F13" s="8">
        <f>INDEX('INVOICE DATA'!$A$4:$Q$70,MATCH($A13,'INVOICE DATA'!$A$4:$A$70,0),8)</f>
        <v>0</v>
      </c>
      <c r="G13" s="8">
        <f>INDEX('INVOICE DATA'!$A$4:$Q$70,MATCH($A13,'INVOICE DATA'!$A$4:$A$70,0),10)</f>
        <v>0</v>
      </c>
      <c r="H13" s="22">
        <f>INDEX('INVOICE DATA'!$A$4:$Q$70,MATCH($A13,'INVOICE DATA'!$A$4:$A$70,0),3)</f>
        <v>755406</v>
      </c>
      <c r="I13" s="8">
        <f>INDEX('INVOICE DATA'!$A$4:$Q$70,MATCH($A13,'INVOICE DATA'!$A$4:$A$70,0),5)</f>
        <v>107805</v>
      </c>
      <c r="J13" s="8">
        <f>INDEX('INVOICE DATA'!$A$4:$Q$70,MATCH($A13,'INVOICE DATA'!$A$4:$A$70,0),7)</f>
        <v>0</v>
      </c>
      <c r="K13" s="8">
        <f>INDEX('INVOICE DATA'!$A$4:$Q$70,MATCH($A13,'INVOICE DATA'!$A$4:$A$70,0),9)</f>
        <v>0</v>
      </c>
      <c r="L13" s="8">
        <f>INDEX('INVOICE DATA'!$A$4:$Q$70,MATCH($A13,'INVOICE DATA'!$A$4:$A$70,0),11)</f>
        <v>0</v>
      </c>
      <c r="M13" s="22">
        <f>INDEX('INVOICE DATA'!$A$4:$Q$70,MATCH($A13,'INVOICE DATA'!$A$4:$A$70,0),13)</f>
        <v>0</v>
      </c>
      <c r="N13" s="8">
        <f>INDEX('INVOICE DATA'!$A$4:$Q$70,MATCH($A13,'INVOICE DATA'!$A$4:$A$70,0),14)</f>
        <v>0</v>
      </c>
      <c r="O13" s="8">
        <f>INDEX('INVOICE DATA'!$A$4:$Q$70,MATCH($A13,'INVOICE DATA'!$A$4:$A$70,0),15)</f>
        <v>0</v>
      </c>
      <c r="P13" s="8">
        <f>INDEX('INVOICE DATA'!$A$4:$Q$70,MATCH($A13,'INVOICE DATA'!$A$4:$A$70,0),16)</f>
        <v>0</v>
      </c>
      <c r="Q13" s="23">
        <f>INDEX('INVOICE DATA'!$A$4:$Q$70,MATCH($A13,'INVOICE DATA'!$A$4:$A$70,0),17)</f>
        <v>0</v>
      </c>
      <c r="S13" s="39">
        <f t="shared" si="0"/>
        <v>161292.35</v>
      </c>
    </row>
    <row r="14" spans="1:19" ht="15.6" x14ac:dyDescent="0.3">
      <c r="A14" s="31" t="s">
        <v>6</v>
      </c>
      <c r="C14" s="22">
        <f>INDEX('INVOICE DATA'!$A$4:$Q$70,MATCH($A14,'INVOICE DATA'!$A$4:$A$70,0),2)</f>
        <v>137066</v>
      </c>
      <c r="D14" s="8">
        <f>INDEX('INVOICE DATA'!$A$4:$Q$70,MATCH($A14,'INVOICE DATA'!$A$4:$A$70,0),4)</f>
        <v>256</v>
      </c>
      <c r="E14" s="8">
        <f>INDEX('INVOICE DATA'!$A$4:$Q$70,MATCH($A14,'INVOICE DATA'!$A$4:$A$70,0),6)</f>
        <v>0</v>
      </c>
      <c r="F14" s="8">
        <f>INDEX('INVOICE DATA'!$A$4:$Q$70,MATCH($A14,'INVOICE DATA'!$A$4:$A$70,0),8)</f>
        <v>0</v>
      </c>
      <c r="G14" s="8">
        <f>INDEX('INVOICE DATA'!$A$4:$Q$70,MATCH($A14,'INVOICE DATA'!$A$4:$A$70,0),10)</f>
        <v>0</v>
      </c>
      <c r="H14" s="22">
        <f>INDEX('INVOICE DATA'!$A$4:$Q$70,MATCH($A14,'INVOICE DATA'!$A$4:$A$70,0),3)</f>
        <v>1772257</v>
      </c>
      <c r="I14" s="8">
        <f>INDEX('INVOICE DATA'!$A$4:$Q$70,MATCH($A14,'INVOICE DATA'!$A$4:$A$70,0),5)</f>
        <v>3192</v>
      </c>
      <c r="J14" s="8">
        <f>INDEX('INVOICE DATA'!$A$4:$Q$70,MATCH($A14,'INVOICE DATA'!$A$4:$A$70,0),7)</f>
        <v>0</v>
      </c>
      <c r="K14" s="8">
        <f>INDEX('INVOICE DATA'!$A$4:$Q$70,MATCH($A14,'INVOICE DATA'!$A$4:$A$70,0),9)</f>
        <v>0</v>
      </c>
      <c r="L14" s="8">
        <f>INDEX('INVOICE DATA'!$A$4:$Q$70,MATCH($A14,'INVOICE DATA'!$A$4:$A$70,0),11)</f>
        <v>0</v>
      </c>
      <c r="M14" s="22">
        <f>INDEX('INVOICE DATA'!$A$4:$Q$70,MATCH($A14,'INVOICE DATA'!$A$4:$A$70,0),13)</f>
        <v>26462</v>
      </c>
      <c r="N14" s="8">
        <f>INDEX('INVOICE DATA'!$A$4:$Q$70,MATCH($A14,'INVOICE DATA'!$A$4:$A$70,0),14)</f>
        <v>0</v>
      </c>
      <c r="O14" s="8">
        <f>INDEX('INVOICE DATA'!$A$4:$Q$70,MATCH($A14,'INVOICE DATA'!$A$4:$A$70,0),15)</f>
        <v>0</v>
      </c>
      <c r="P14" s="8">
        <f>INDEX('INVOICE DATA'!$A$4:$Q$70,MATCH($A14,'INVOICE DATA'!$A$4:$A$70,0),16)</f>
        <v>0</v>
      </c>
      <c r="Q14" s="23">
        <f>INDEX('INVOICE DATA'!$A$4:$Q$70,MATCH($A14,'INVOICE DATA'!$A$4:$A$70,0),17)</f>
        <v>0</v>
      </c>
      <c r="S14" s="39">
        <f t="shared" si="0"/>
        <v>579889.54</v>
      </c>
    </row>
    <row r="15" spans="1:19" ht="15.6" x14ac:dyDescent="0.3">
      <c r="A15" s="31" t="s">
        <v>7</v>
      </c>
      <c r="C15" s="22">
        <f>INDEX('INVOICE DATA'!$A$4:$Q$70,MATCH($A15,'INVOICE DATA'!$A$4:$A$70,0),2)</f>
        <v>2598</v>
      </c>
      <c r="D15" s="8">
        <f>INDEX('INVOICE DATA'!$A$4:$Q$70,MATCH($A15,'INVOICE DATA'!$A$4:$A$70,0),4)</f>
        <v>480</v>
      </c>
      <c r="E15" s="8">
        <f>INDEX('INVOICE DATA'!$A$4:$Q$70,MATCH($A15,'INVOICE DATA'!$A$4:$A$70,0),6)</f>
        <v>7</v>
      </c>
      <c r="F15" s="8">
        <f>INDEX('INVOICE DATA'!$A$4:$Q$70,MATCH($A15,'INVOICE DATA'!$A$4:$A$70,0),8)</f>
        <v>0</v>
      </c>
      <c r="G15" s="8">
        <f>INDEX('INVOICE DATA'!$A$4:$Q$70,MATCH($A15,'INVOICE DATA'!$A$4:$A$70,0),10)</f>
        <v>0</v>
      </c>
      <c r="H15" s="22">
        <f>INDEX('INVOICE DATA'!$A$4:$Q$70,MATCH($A15,'INVOICE DATA'!$A$4:$A$70,0),3)</f>
        <v>88247</v>
      </c>
      <c r="I15" s="8">
        <f>INDEX('INVOICE DATA'!$A$4:$Q$70,MATCH($A15,'INVOICE DATA'!$A$4:$A$70,0),5)</f>
        <v>18590</v>
      </c>
      <c r="J15" s="8">
        <f>INDEX('INVOICE DATA'!$A$4:$Q$70,MATCH($A15,'INVOICE DATA'!$A$4:$A$70,0),7)</f>
        <v>355</v>
      </c>
      <c r="K15" s="8">
        <f>INDEX('INVOICE DATA'!$A$4:$Q$70,MATCH($A15,'INVOICE DATA'!$A$4:$A$70,0),9)</f>
        <v>0</v>
      </c>
      <c r="L15" s="8">
        <f>INDEX('INVOICE DATA'!$A$4:$Q$70,MATCH($A15,'INVOICE DATA'!$A$4:$A$70,0),11)</f>
        <v>0</v>
      </c>
      <c r="M15" s="22">
        <f>INDEX('INVOICE DATA'!$A$4:$Q$70,MATCH($A15,'INVOICE DATA'!$A$4:$A$70,0),13)</f>
        <v>0</v>
      </c>
      <c r="N15" s="8">
        <f>INDEX('INVOICE DATA'!$A$4:$Q$70,MATCH($A15,'INVOICE DATA'!$A$4:$A$70,0),14)</f>
        <v>0</v>
      </c>
      <c r="O15" s="8">
        <f>INDEX('INVOICE DATA'!$A$4:$Q$70,MATCH($A15,'INVOICE DATA'!$A$4:$A$70,0),15)</f>
        <v>0</v>
      </c>
      <c r="P15" s="8">
        <f>INDEX('INVOICE DATA'!$A$4:$Q$70,MATCH($A15,'INVOICE DATA'!$A$4:$A$70,0),16)</f>
        <v>0</v>
      </c>
      <c r="Q15" s="23">
        <f>INDEX('INVOICE DATA'!$A$4:$Q$70,MATCH($A15,'INVOICE DATA'!$A$4:$A$70,0),17)</f>
        <v>0</v>
      </c>
      <c r="S15" s="39">
        <f t="shared" si="0"/>
        <v>15552</v>
      </c>
    </row>
    <row r="16" spans="1:19" ht="15.6" x14ac:dyDescent="0.3">
      <c r="A16" s="31" t="s">
        <v>8</v>
      </c>
      <c r="C16" s="22">
        <f>INDEX('INVOICE DATA'!$A$4:$Q$70,MATCH($A16,'INVOICE DATA'!$A$4:$A$70,0),2)</f>
        <v>18785</v>
      </c>
      <c r="D16" s="8">
        <f>INDEX('INVOICE DATA'!$A$4:$Q$70,MATCH($A16,'INVOICE DATA'!$A$4:$A$70,0),4)</f>
        <v>6466</v>
      </c>
      <c r="E16" s="8">
        <f>INDEX('INVOICE DATA'!$A$4:$Q$70,MATCH($A16,'INVOICE DATA'!$A$4:$A$70,0),6)</f>
        <v>0</v>
      </c>
      <c r="F16" s="8">
        <f>INDEX('INVOICE DATA'!$A$4:$Q$70,MATCH($A16,'INVOICE DATA'!$A$4:$A$70,0),8)</f>
        <v>8214</v>
      </c>
      <c r="G16" s="8">
        <f>INDEX('INVOICE DATA'!$A$4:$Q$70,MATCH($A16,'INVOICE DATA'!$A$4:$A$70,0),10)</f>
        <v>857</v>
      </c>
      <c r="H16" s="22">
        <f>INDEX('INVOICE DATA'!$A$4:$Q$70,MATCH($A16,'INVOICE DATA'!$A$4:$A$70,0),3)</f>
        <v>118239</v>
      </c>
      <c r="I16" s="8">
        <f>INDEX('INVOICE DATA'!$A$4:$Q$70,MATCH($A16,'INVOICE DATA'!$A$4:$A$70,0),5)</f>
        <v>38141</v>
      </c>
      <c r="J16" s="8">
        <f>INDEX('INVOICE DATA'!$A$4:$Q$70,MATCH($A16,'INVOICE DATA'!$A$4:$A$70,0),7)</f>
        <v>0</v>
      </c>
      <c r="K16" s="8">
        <f>INDEX('INVOICE DATA'!$A$4:$Q$70,MATCH($A16,'INVOICE DATA'!$A$4:$A$70,0),9)</f>
        <v>73498</v>
      </c>
      <c r="L16" s="8">
        <f>INDEX('INVOICE DATA'!$A$4:$Q$70,MATCH($A16,'INVOICE DATA'!$A$4:$A$70,0),11)</f>
        <v>7104</v>
      </c>
      <c r="M16" s="22">
        <f>INDEX('INVOICE DATA'!$A$4:$Q$70,MATCH($A16,'INVOICE DATA'!$A$4:$A$70,0),13)</f>
        <v>0</v>
      </c>
      <c r="N16" s="8">
        <f>INDEX('INVOICE DATA'!$A$4:$Q$70,MATCH($A16,'INVOICE DATA'!$A$4:$A$70,0),14)</f>
        <v>0</v>
      </c>
      <c r="O16" s="8">
        <f>INDEX('INVOICE DATA'!$A$4:$Q$70,MATCH($A16,'INVOICE DATA'!$A$4:$A$70,0),15)</f>
        <v>0</v>
      </c>
      <c r="P16" s="8">
        <f>INDEX('INVOICE DATA'!$A$4:$Q$70,MATCH($A16,'INVOICE DATA'!$A$4:$A$70,0),16)</f>
        <v>0</v>
      </c>
      <c r="Q16" s="23">
        <f>INDEX('INVOICE DATA'!$A$4:$Q$70,MATCH($A16,'INVOICE DATA'!$A$4:$A$70,0),17)</f>
        <v>0</v>
      </c>
      <c r="S16" s="39">
        <f t="shared" si="0"/>
        <v>58374.81</v>
      </c>
    </row>
    <row r="17" spans="1:19" ht="15.6" x14ac:dyDescent="0.3">
      <c r="A17" s="31" t="s">
        <v>9</v>
      </c>
      <c r="C17" s="22">
        <f>INDEX('INVOICE DATA'!$A$4:$Q$70,MATCH($A17,'INVOICE DATA'!$A$4:$A$70,0),2)</f>
        <v>16147</v>
      </c>
      <c r="D17" s="8">
        <f>INDEX('INVOICE DATA'!$A$4:$Q$70,MATCH($A17,'INVOICE DATA'!$A$4:$A$70,0),4)</f>
        <v>1705</v>
      </c>
      <c r="E17" s="8">
        <f>INDEX('INVOICE DATA'!$A$4:$Q$70,MATCH($A17,'INVOICE DATA'!$A$4:$A$70,0),6)</f>
        <v>0</v>
      </c>
      <c r="F17" s="8">
        <f>INDEX('INVOICE DATA'!$A$4:$Q$70,MATCH($A17,'INVOICE DATA'!$A$4:$A$70,0),8)</f>
        <v>0</v>
      </c>
      <c r="G17" s="8">
        <f>INDEX('INVOICE DATA'!$A$4:$Q$70,MATCH($A17,'INVOICE DATA'!$A$4:$A$70,0),10)</f>
        <v>0</v>
      </c>
      <c r="H17" s="22">
        <f>INDEX('INVOICE DATA'!$A$4:$Q$70,MATCH($A17,'INVOICE DATA'!$A$4:$A$70,0),3)</f>
        <v>96501</v>
      </c>
      <c r="I17" s="8">
        <f>INDEX('INVOICE DATA'!$A$4:$Q$70,MATCH($A17,'INVOICE DATA'!$A$4:$A$70,0),5)</f>
        <v>11924</v>
      </c>
      <c r="J17" s="8">
        <f>INDEX('INVOICE DATA'!$A$4:$Q$70,MATCH($A17,'INVOICE DATA'!$A$4:$A$70,0),7)</f>
        <v>0</v>
      </c>
      <c r="K17" s="8">
        <f>INDEX('INVOICE DATA'!$A$4:$Q$70,MATCH($A17,'INVOICE DATA'!$A$4:$A$70,0),9)</f>
        <v>0</v>
      </c>
      <c r="L17" s="8">
        <f>INDEX('INVOICE DATA'!$A$4:$Q$70,MATCH($A17,'INVOICE DATA'!$A$4:$A$70,0),11)</f>
        <v>0</v>
      </c>
      <c r="M17" s="22">
        <f>INDEX('INVOICE DATA'!$A$4:$Q$70,MATCH($A17,'INVOICE DATA'!$A$4:$A$70,0),13)</f>
        <v>2289</v>
      </c>
      <c r="N17" s="8">
        <f>INDEX('INVOICE DATA'!$A$4:$Q$70,MATCH($A17,'INVOICE DATA'!$A$4:$A$70,0),14)</f>
        <v>0</v>
      </c>
      <c r="O17" s="8">
        <f>INDEX('INVOICE DATA'!$A$4:$Q$70,MATCH($A17,'INVOICE DATA'!$A$4:$A$70,0),15)</f>
        <v>0</v>
      </c>
      <c r="P17" s="8">
        <f>INDEX('INVOICE DATA'!$A$4:$Q$70,MATCH($A17,'INVOICE DATA'!$A$4:$A$70,0),16)</f>
        <v>0</v>
      </c>
      <c r="Q17" s="23">
        <f>INDEX('INVOICE DATA'!$A$4:$Q$70,MATCH($A17,'INVOICE DATA'!$A$4:$A$70,0),17)</f>
        <v>0</v>
      </c>
      <c r="S17" s="39">
        <f t="shared" si="0"/>
        <v>53612.68</v>
      </c>
    </row>
    <row r="18" spans="1:19" ht="15.6" x14ac:dyDescent="0.3">
      <c r="A18" s="31" t="s">
        <v>10</v>
      </c>
      <c r="C18" s="22">
        <f>INDEX('INVOICE DATA'!$A$4:$Q$70,MATCH($A18,'INVOICE DATA'!$A$4:$A$70,0),2)</f>
        <v>20041</v>
      </c>
      <c r="D18" s="8">
        <f>INDEX('INVOICE DATA'!$A$4:$Q$70,MATCH($A18,'INVOICE DATA'!$A$4:$A$70,0),4)</f>
        <v>8473</v>
      </c>
      <c r="E18" s="8">
        <f>INDEX('INVOICE DATA'!$A$4:$Q$70,MATCH($A18,'INVOICE DATA'!$A$4:$A$70,0),6)</f>
        <v>0</v>
      </c>
      <c r="F18" s="8">
        <f>INDEX('INVOICE DATA'!$A$4:$Q$70,MATCH($A18,'INVOICE DATA'!$A$4:$A$70,0),8)</f>
        <v>0</v>
      </c>
      <c r="G18" s="8">
        <f>INDEX('INVOICE DATA'!$A$4:$Q$70,MATCH($A18,'INVOICE DATA'!$A$4:$A$70,0),10)</f>
        <v>12842</v>
      </c>
      <c r="H18" s="22">
        <f>INDEX('INVOICE DATA'!$A$4:$Q$70,MATCH($A18,'INVOICE DATA'!$A$4:$A$70,0),3)</f>
        <v>161296</v>
      </c>
      <c r="I18" s="8">
        <f>INDEX('INVOICE DATA'!$A$4:$Q$70,MATCH($A18,'INVOICE DATA'!$A$4:$A$70,0),5)</f>
        <v>59638</v>
      </c>
      <c r="J18" s="8">
        <f>INDEX('INVOICE DATA'!$A$4:$Q$70,MATCH($A18,'INVOICE DATA'!$A$4:$A$70,0),7)</f>
        <v>0</v>
      </c>
      <c r="K18" s="8">
        <f>INDEX('INVOICE DATA'!$A$4:$Q$70,MATCH($A18,'INVOICE DATA'!$A$4:$A$70,0),9)</f>
        <v>0</v>
      </c>
      <c r="L18" s="8">
        <f>INDEX('INVOICE DATA'!$A$4:$Q$70,MATCH($A18,'INVOICE DATA'!$A$4:$A$70,0),11)</f>
        <v>76306</v>
      </c>
      <c r="M18" s="22">
        <f>INDEX('INVOICE DATA'!$A$4:$Q$70,MATCH($A18,'INVOICE DATA'!$A$4:$A$70,0),13)</f>
        <v>585</v>
      </c>
      <c r="N18" s="8">
        <f>INDEX('INVOICE DATA'!$A$4:$Q$70,MATCH($A18,'INVOICE DATA'!$A$4:$A$70,0),14)</f>
        <v>0</v>
      </c>
      <c r="O18" s="8">
        <f>INDEX('INVOICE DATA'!$A$4:$Q$70,MATCH($A18,'INVOICE DATA'!$A$4:$A$70,0),15)</f>
        <v>0</v>
      </c>
      <c r="P18" s="8">
        <f>INDEX('INVOICE DATA'!$A$4:$Q$70,MATCH($A18,'INVOICE DATA'!$A$4:$A$70,0),16)</f>
        <v>0</v>
      </c>
      <c r="Q18" s="23">
        <f>INDEX('INVOICE DATA'!$A$4:$Q$70,MATCH($A18,'INVOICE DATA'!$A$4:$A$70,0),17)</f>
        <v>0</v>
      </c>
      <c r="S18" s="39">
        <f t="shared" si="0"/>
        <v>99319.320000000022</v>
      </c>
    </row>
    <row r="19" spans="1:19" ht="15.6" x14ac:dyDescent="0.3">
      <c r="A19" s="31" t="s">
        <v>11</v>
      </c>
      <c r="C19" s="22">
        <f>INDEX('INVOICE DATA'!$A$4:$Q$70,MATCH($A19,'INVOICE DATA'!$A$4:$A$70,0),2)</f>
        <v>21198</v>
      </c>
      <c r="D19" s="8">
        <f>INDEX('INVOICE DATA'!$A$4:$Q$70,MATCH($A19,'INVOICE DATA'!$A$4:$A$70,0),4)</f>
        <v>3545</v>
      </c>
      <c r="E19" s="8">
        <f>INDEX('INVOICE DATA'!$A$4:$Q$70,MATCH($A19,'INVOICE DATA'!$A$4:$A$70,0),6)</f>
        <v>0</v>
      </c>
      <c r="F19" s="8">
        <f>INDEX('INVOICE DATA'!$A$4:$Q$70,MATCH($A19,'INVOICE DATA'!$A$4:$A$70,0),8)</f>
        <v>0</v>
      </c>
      <c r="G19" s="8">
        <f>INDEX('INVOICE DATA'!$A$4:$Q$70,MATCH($A19,'INVOICE DATA'!$A$4:$A$70,0),10)</f>
        <v>2486</v>
      </c>
      <c r="H19" s="22">
        <f>INDEX('INVOICE DATA'!$A$4:$Q$70,MATCH($A19,'INVOICE DATA'!$A$4:$A$70,0),3)</f>
        <v>273019</v>
      </c>
      <c r="I19" s="8">
        <f>INDEX('INVOICE DATA'!$A$4:$Q$70,MATCH($A19,'INVOICE DATA'!$A$4:$A$70,0),5)</f>
        <v>38781</v>
      </c>
      <c r="J19" s="8">
        <f>INDEX('INVOICE DATA'!$A$4:$Q$70,MATCH($A19,'INVOICE DATA'!$A$4:$A$70,0),7)</f>
        <v>0</v>
      </c>
      <c r="K19" s="8">
        <f>INDEX('INVOICE DATA'!$A$4:$Q$70,MATCH($A19,'INVOICE DATA'!$A$4:$A$70,0),9)</f>
        <v>0</v>
      </c>
      <c r="L19" s="8">
        <f>INDEX('INVOICE DATA'!$A$4:$Q$70,MATCH($A19,'INVOICE DATA'!$A$4:$A$70,0),11)</f>
        <v>40147</v>
      </c>
      <c r="M19" s="22">
        <f>INDEX('INVOICE DATA'!$A$4:$Q$70,MATCH($A19,'INVOICE DATA'!$A$4:$A$70,0),13)</f>
        <v>0</v>
      </c>
      <c r="N19" s="8">
        <f>INDEX('INVOICE DATA'!$A$4:$Q$70,MATCH($A19,'INVOICE DATA'!$A$4:$A$70,0),14)</f>
        <v>0</v>
      </c>
      <c r="O19" s="8">
        <f>INDEX('INVOICE DATA'!$A$4:$Q$70,MATCH($A19,'INVOICE DATA'!$A$4:$A$70,0),15)</f>
        <v>0</v>
      </c>
      <c r="P19" s="8">
        <f>INDEX('INVOICE DATA'!$A$4:$Q$70,MATCH($A19,'INVOICE DATA'!$A$4:$A$70,0),16)</f>
        <v>0</v>
      </c>
      <c r="Q19" s="23">
        <f>INDEX('INVOICE DATA'!$A$4:$Q$70,MATCH($A19,'INVOICE DATA'!$A$4:$A$70,0),17)</f>
        <v>0</v>
      </c>
      <c r="S19" s="39">
        <f t="shared" si="0"/>
        <v>71520.290000000008</v>
      </c>
    </row>
    <row r="20" spans="1:19" ht="15.6" x14ac:dyDescent="0.3">
      <c r="A20" s="31" t="s">
        <v>12</v>
      </c>
      <c r="C20" s="22">
        <f>INDEX('INVOICE DATA'!$A$4:$Q$70,MATCH($A20,'INVOICE DATA'!$A$4:$A$70,0),2)</f>
        <v>8565</v>
      </c>
      <c r="D20" s="8">
        <f>INDEX('INVOICE DATA'!$A$4:$Q$70,MATCH($A20,'INVOICE DATA'!$A$4:$A$70,0),4)</f>
        <v>1704</v>
      </c>
      <c r="E20" s="8">
        <f>INDEX('INVOICE DATA'!$A$4:$Q$70,MATCH($A20,'INVOICE DATA'!$A$4:$A$70,0),6)</f>
        <v>0</v>
      </c>
      <c r="F20" s="8">
        <f>INDEX('INVOICE DATA'!$A$4:$Q$70,MATCH($A20,'INVOICE DATA'!$A$4:$A$70,0),8)</f>
        <v>0</v>
      </c>
      <c r="G20" s="8">
        <f>INDEX('INVOICE DATA'!$A$4:$Q$70,MATCH($A20,'INVOICE DATA'!$A$4:$A$70,0),10)</f>
        <v>0</v>
      </c>
      <c r="H20" s="22">
        <f>INDEX('INVOICE DATA'!$A$4:$Q$70,MATCH($A20,'INVOICE DATA'!$A$4:$A$70,0),3)</f>
        <v>113013</v>
      </c>
      <c r="I20" s="8">
        <f>INDEX('INVOICE DATA'!$A$4:$Q$70,MATCH($A20,'INVOICE DATA'!$A$4:$A$70,0),5)</f>
        <v>21087</v>
      </c>
      <c r="J20" s="8">
        <f>INDEX('INVOICE DATA'!$A$4:$Q$70,MATCH($A20,'INVOICE DATA'!$A$4:$A$70,0),7)</f>
        <v>0</v>
      </c>
      <c r="K20" s="8">
        <f>INDEX('INVOICE DATA'!$A$4:$Q$70,MATCH($A20,'INVOICE DATA'!$A$4:$A$70,0),9)</f>
        <v>0</v>
      </c>
      <c r="L20" s="8">
        <f>INDEX('INVOICE DATA'!$A$4:$Q$70,MATCH($A20,'INVOICE DATA'!$A$4:$A$70,0),11)</f>
        <v>0</v>
      </c>
      <c r="M20" s="22">
        <f>INDEX('INVOICE DATA'!$A$4:$Q$70,MATCH($A20,'INVOICE DATA'!$A$4:$A$70,0),13)</f>
        <v>0</v>
      </c>
      <c r="N20" s="8">
        <f>INDEX('INVOICE DATA'!$A$4:$Q$70,MATCH($A20,'INVOICE DATA'!$A$4:$A$70,0),14)</f>
        <v>0</v>
      </c>
      <c r="O20" s="8">
        <f>INDEX('INVOICE DATA'!$A$4:$Q$70,MATCH($A20,'INVOICE DATA'!$A$4:$A$70,0),15)</f>
        <v>0</v>
      </c>
      <c r="P20" s="8">
        <f>INDEX('INVOICE DATA'!$A$4:$Q$70,MATCH($A20,'INVOICE DATA'!$A$4:$A$70,0),16)</f>
        <v>0</v>
      </c>
      <c r="Q20" s="23">
        <f>INDEX('INVOICE DATA'!$A$4:$Q$70,MATCH($A20,'INVOICE DATA'!$A$4:$A$70,0),17)</f>
        <v>0</v>
      </c>
      <c r="S20" s="39">
        <f t="shared" si="0"/>
        <v>26347.89</v>
      </c>
    </row>
    <row r="21" spans="1:19" ht="15.6" x14ac:dyDescent="0.3">
      <c r="A21" s="31" t="s">
        <v>13</v>
      </c>
      <c r="C21" s="22">
        <f>INDEX('INVOICE DATA'!$A$4:$Q$70,MATCH($A21,'INVOICE DATA'!$A$4:$A$70,0),2)</f>
        <v>4513</v>
      </c>
      <c r="D21" s="8">
        <f>INDEX('INVOICE DATA'!$A$4:$Q$70,MATCH($A21,'INVOICE DATA'!$A$4:$A$70,0),4)</f>
        <v>1095</v>
      </c>
      <c r="E21" s="8">
        <f>INDEX('INVOICE DATA'!$A$4:$Q$70,MATCH($A21,'INVOICE DATA'!$A$4:$A$70,0),6)</f>
        <v>28</v>
      </c>
      <c r="F21" s="8">
        <f>INDEX('INVOICE DATA'!$A$4:$Q$70,MATCH($A21,'INVOICE DATA'!$A$4:$A$70,0),8)</f>
        <v>0</v>
      </c>
      <c r="G21" s="8">
        <f>INDEX('INVOICE DATA'!$A$4:$Q$70,MATCH($A21,'INVOICE DATA'!$A$4:$A$70,0),10)</f>
        <v>0</v>
      </c>
      <c r="H21" s="22">
        <f>INDEX('INVOICE DATA'!$A$4:$Q$70,MATCH($A21,'INVOICE DATA'!$A$4:$A$70,0),3)</f>
        <v>54909</v>
      </c>
      <c r="I21" s="8">
        <f>INDEX('INVOICE DATA'!$A$4:$Q$70,MATCH($A21,'INVOICE DATA'!$A$4:$A$70,0),5)</f>
        <v>9388</v>
      </c>
      <c r="J21" s="8">
        <f>INDEX('INVOICE DATA'!$A$4:$Q$70,MATCH($A21,'INVOICE DATA'!$A$4:$A$70,0),7)</f>
        <v>209</v>
      </c>
      <c r="K21" s="8">
        <f>INDEX('INVOICE DATA'!$A$4:$Q$70,MATCH($A21,'INVOICE DATA'!$A$4:$A$70,0),9)</f>
        <v>0</v>
      </c>
      <c r="L21" s="8">
        <f>INDEX('INVOICE DATA'!$A$4:$Q$70,MATCH($A21,'INVOICE DATA'!$A$4:$A$70,0),11)</f>
        <v>0</v>
      </c>
      <c r="M21" s="22">
        <f>INDEX('INVOICE DATA'!$A$4:$Q$70,MATCH($A21,'INVOICE DATA'!$A$4:$A$70,0),13)</f>
        <v>0</v>
      </c>
      <c r="N21" s="8">
        <f>INDEX('INVOICE DATA'!$A$4:$Q$70,MATCH($A21,'INVOICE DATA'!$A$4:$A$70,0),14)</f>
        <v>0</v>
      </c>
      <c r="O21" s="8">
        <f>INDEX('INVOICE DATA'!$A$4:$Q$70,MATCH($A21,'INVOICE DATA'!$A$4:$A$70,0),15)</f>
        <v>0</v>
      </c>
      <c r="P21" s="8">
        <f>INDEX('INVOICE DATA'!$A$4:$Q$70,MATCH($A21,'INVOICE DATA'!$A$4:$A$70,0),16)</f>
        <v>0</v>
      </c>
      <c r="Q21" s="23">
        <f>INDEX('INVOICE DATA'!$A$4:$Q$70,MATCH($A21,'INVOICE DATA'!$A$4:$A$70,0),17)</f>
        <v>0</v>
      </c>
      <c r="S21" s="39">
        <f t="shared" si="0"/>
        <v>13637.4</v>
      </c>
    </row>
    <row r="22" spans="1:19" ht="15.6" x14ac:dyDescent="0.3">
      <c r="A22" s="31" t="s">
        <v>14</v>
      </c>
      <c r="C22" s="22">
        <f>INDEX('INVOICE DATA'!$A$4:$Q$70,MATCH($A22,'INVOICE DATA'!$A$4:$A$70,0),2)</f>
        <v>2982</v>
      </c>
      <c r="D22" s="8">
        <f>INDEX('INVOICE DATA'!$A$4:$Q$70,MATCH($A22,'INVOICE DATA'!$A$4:$A$70,0),4)</f>
        <v>506</v>
      </c>
      <c r="E22" s="8">
        <f>INDEX('INVOICE DATA'!$A$4:$Q$70,MATCH($A22,'INVOICE DATA'!$A$4:$A$70,0),6)</f>
        <v>18</v>
      </c>
      <c r="F22" s="8">
        <f>INDEX('INVOICE DATA'!$A$4:$Q$70,MATCH($A22,'INVOICE DATA'!$A$4:$A$70,0),8)</f>
        <v>0</v>
      </c>
      <c r="G22" s="8">
        <f>INDEX('INVOICE DATA'!$A$4:$Q$70,MATCH($A22,'INVOICE DATA'!$A$4:$A$70,0),10)</f>
        <v>0</v>
      </c>
      <c r="H22" s="22">
        <f>INDEX('INVOICE DATA'!$A$4:$Q$70,MATCH($A22,'INVOICE DATA'!$A$4:$A$70,0),3)</f>
        <v>124646</v>
      </c>
      <c r="I22" s="8">
        <f>INDEX('INVOICE DATA'!$A$4:$Q$70,MATCH($A22,'INVOICE DATA'!$A$4:$A$70,0),5)</f>
        <v>14375</v>
      </c>
      <c r="J22" s="8">
        <f>INDEX('INVOICE DATA'!$A$4:$Q$70,MATCH($A22,'INVOICE DATA'!$A$4:$A$70,0),7)</f>
        <v>736</v>
      </c>
      <c r="K22" s="8">
        <f>INDEX('INVOICE DATA'!$A$4:$Q$70,MATCH($A22,'INVOICE DATA'!$A$4:$A$70,0),9)</f>
        <v>0</v>
      </c>
      <c r="L22" s="8">
        <f>INDEX('INVOICE DATA'!$A$4:$Q$70,MATCH($A22,'INVOICE DATA'!$A$4:$A$70,0),11)</f>
        <v>0</v>
      </c>
      <c r="M22" s="22">
        <f>INDEX('INVOICE DATA'!$A$4:$Q$70,MATCH($A22,'INVOICE DATA'!$A$4:$A$70,0),13)</f>
        <v>0</v>
      </c>
      <c r="N22" s="8">
        <f>INDEX('INVOICE DATA'!$A$4:$Q$70,MATCH($A22,'INVOICE DATA'!$A$4:$A$70,0),14)</f>
        <v>0</v>
      </c>
      <c r="O22" s="8">
        <f>INDEX('INVOICE DATA'!$A$4:$Q$70,MATCH($A22,'INVOICE DATA'!$A$4:$A$70,0),15)</f>
        <v>0</v>
      </c>
      <c r="P22" s="8">
        <f>INDEX('INVOICE DATA'!$A$4:$Q$70,MATCH($A22,'INVOICE DATA'!$A$4:$A$70,0),16)</f>
        <v>0</v>
      </c>
      <c r="Q22" s="23">
        <f>INDEX('INVOICE DATA'!$A$4:$Q$70,MATCH($A22,'INVOICE DATA'!$A$4:$A$70,0),17)</f>
        <v>0</v>
      </c>
      <c r="S22" s="39">
        <f t="shared" si="0"/>
        <v>19080.309999999998</v>
      </c>
    </row>
    <row r="23" spans="1:19" ht="15.6" x14ac:dyDescent="0.3">
      <c r="A23" s="31" t="s">
        <v>15</v>
      </c>
      <c r="C23" s="22">
        <f>INDEX('INVOICE DATA'!$A$4:$Q$70,MATCH($A23,'INVOICE DATA'!$A$4:$A$70,0),2)</f>
        <v>37532</v>
      </c>
      <c r="D23" s="8">
        <f>INDEX('INVOICE DATA'!$A$4:$Q$70,MATCH($A23,'INVOICE DATA'!$A$4:$A$70,0),4)</f>
        <v>16428</v>
      </c>
      <c r="E23" s="8">
        <f>INDEX('INVOICE DATA'!$A$4:$Q$70,MATCH($A23,'INVOICE DATA'!$A$4:$A$70,0),6)</f>
        <v>0</v>
      </c>
      <c r="F23" s="8">
        <f>INDEX('INVOICE DATA'!$A$4:$Q$70,MATCH($A23,'INVOICE DATA'!$A$4:$A$70,0),8)</f>
        <v>0</v>
      </c>
      <c r="G23" s="8">
        <f>INDEX('INVOICE DATA'!$A$4:$Q$70,MATCH($A23,'INVOICE DATA'!$A$4:$A$70,0),10)</f>
        <v>0</v>
      </c>
      <c r="H23" s="22">
        <f>INDEX('INVOICE DATA'!$A$4:$Q$70,MATCH($A23,'INVOICE DATA'!$A$4:$A$70,0),3)</f>
        <v>334496</v>
      </c>
      <c r="I23" s="8">
        <f>INDEX('INVOICE DATA'!$A$4:$Q$70,MATCH($A23,'INVOICE DATA'!$A$4:$A$70,0),5)</f>
        <v>132908</v>
      </c>
      <c r="J23" s="8">
        <f>INDEX('INVOICE DATA'!$A$4:$Q$70,MATCH($A23,'INVOICE DATA'!$A$4:$A$70,0),7)</f>
        <v>0</v>
      </c>
      <c r="K23" s="8">
        <f>INDEX('INVOICE DATA'!$A$4:$Q$70,MATCH($A23,'INVOICE DATA'!$A$4:$A$70,0),9)</f>
        <v>0</v>
      </c>
      <c r="L23" s="8">
        <f>INDEX('INVOICE DATA'!$A$4:$Q$70,MATCH($A23,'INVOICE DATA'!$A$4:$A$70,0),11)</f>
        <v>0</v>
      </c>
      <c r="M23" s="22">
        <f>INDEX('INVOICE DATA'!$A$4:$Q$70,MATCH($A23,'INVOICE DATA'!$A$4:$A$70,0),13)</f>
        <v>0</v>
      </c>
      <c r="N23" s="8">
        <f>INDEX('INVOICE DATA'!$A$4:$Q$70,MATCH($A23,'INVOICE DATA'!$A$4:$A$70,0),14)</f>
        <v>0</v>
      </c>
      <c r="O23" s="8">
        <f>INDEX('INVOICE DATA'!$A$4:$Q$70,MATCH($A23,'INVOICE DATA'!$A$4:$A$70,0),15)</f>
        <v>0</v>
      </c>
      <c r="P23" s="8">
        <f>INDEX('INVOICE DATA'!$A$4:$Q$70,MATCH($A23,'INVOICE DATA'!$A$4:$A$70,0),16)</f>
        <v>0</v>
      </c>
      <c r="Q23" s="23">
        <f>INDEX('INVOICE DATA'!$A$4:$Q$70,MATCH($A23,'INVOICE DATA'!$A$4:$A$70,0),17)</f>
        <v>0</v>
      </c>
      <c r="S23" s="39">
        <f t="shared" si="0"/>
        <v>121503.56</v>
      </c>
    </row>
    <row r="24" spans="1:19" ht="15.6" x14ac:dyDescent="0.3">
      <c r="A24" s="31" t="s">
        <v>16</v>
      </c>
      <c r="C24" s="22">
        <f>INDEX('INVOICE DATA'!$A$4:$Q$70,MATCH($A24,'INVOICE DATA'!$A$4:$A$70,0),2)</f>
        <v>19952</v>
      </c>
      <c r="D24" s="8">
        <f>INDEX('INVOICE DATA'!$A$4:$Q$70,MATCH($A24,'INVOICE DATA'!$A$4:$A$70,0),4)</f>
        <v>1943</v>
      </c>
      <c r="E24" s="8">
        <f>INDEX('INVOICE DATA'!$A$4:$Q$70,MATCH($A24,'INVOICE DATA'!$A$4:$A$70,0),6)</f>
        <v>0</v>
      </c>
      <c r="F24" s="8">
        <f>INDEX('INVOICE DATA'!$A$4:$Q$70,MATCH($A24,'INVOICE DATA'!$A$4:$A$70,0),8)</f>
        <v>0</v>
      </c>
      <c r="G24" s="8">
        <f>INDEX('INVOICE DATA'!$A$4:$Q$70,MATCH($A24,'INVOICE DATA'!$A$4:$A$70,0),10)</f>
        <v>0</v>
      </c>
      <c r="H24" s="22">
        <f>INDEX('INVOICE DATA'!$A$4:$Q$70,MATCH($A24,'INVOICE DATA'!$A$4:$A$70,0),3)</f>
        <v>206929</v>
      </c>
      <c r="I24" s="8">
        <f>INDEX('INVOICE DATA'!$A$4:$Q$70,MATCH($A24,'INVOICE DATA'!$A$4:$A$70,0),5)</f>
        <v>18973</v>
      </c>
      <c r="J24" s="8">
        <f>INDEX('INVOICE DATA'!$A$4:$Q$70,MATCH($A24,'INVOICE DATA'!$A$4:$A$70,0),7)</f>
        <v>0</v>
      </c>
      <c r="K24" s="8">
        <f>INDEX('INVOICE DATA'!$A$4:$Q$70,MATCH($A24,'INVOICE DATA'!$A$4:$A$70,0),9)</f>
        <v>0</v>
      </c>
      <c r="L24" s="8">
        <f>INDEX('INVOICE DATA'!$A$4:$Q$70,MATCH($A24,'INVOICE DATA'!$A$4:$A$70,0),11)</f>
        <v>0</v>
      </c>
      <c r="M24" s="22">
        <f>INDEX('INVOICE DATA'!$A$4:$Q$70,MATCH($A24,'INVOICE DATA'!$A$4:$A$70,0),13)</f>
        <v>0</v>
      </c>
      <c r="N24" s="8">
        <f>INDEX('INVOICE DATA'!$A$4:$Q$70,MATCH($A24,'INVOICE DATA'!$A$4:$A$70,0),14)</f>
        <v>0</v>
      </c>
      <c r="O24" s="8">
        <f>INDEX('INVOICE DATA'!$A$4:$Q$70,MATCH($A24,'INVOICE DATA'!$A$4:$A$70,0),15)</f>
        <v>0</v>
      </c>
      <c r="P24" s="8">
        <f>INDEX('INVOICE DATA'!$A$4:$Q$70,MATCH($A24,'INVOICE DATA'!$A$4:$A$70,0),16)</f>
        <v>0</v>
      </c>
      <c r="Q24" s="23">
        <f>INDEX('INVOICE DATA'!$A$4:$Q$70,MATCH($A24,'INVOICE DATA'!$A$4:$A$70,0),17)</f>
        <v>0</v>
      </c>
      <c r="S24" s="39">
        <f t="shared" si="0"/>
        <v>47173.41</v>
      </c>
    </row>
    <row r="25" spans="1:19" ht="15.6" x14ac:dyDescent="0.3">
      <c r="A25" s="31" t="s">
        <v>17</v>
      </c>
      <c r="C25" s="22">
        <f>INDEX('INVOICE DATA'!$A$4:$Q$70,MATCH($A25,'INVOICE DATA'!$A$4:$A$70,0),2)</f>
        <v>36133</v>
      </c>
      <c r="D25" s="8">
        <f>INDEX('INVOICE DATA'!$A$4:$Q$70,MATCH($A25,'INVOICE DATA'!$A$4:$A$70,0),4)</f>
        <v>10096</v>
      </c>
      <c r="E25" s="8">
        <f>INDEX('INVOICE DATA'!$A$4:$Q$70,MATCH($A25,'INVOICE DATA'!$A$4:$A$70,0),6)</f>
        <v>0</v>
      </c>
      <c r="F25" s="8">
        <f>INDEX('INVOICE DATA'!$A$4:$Q$70,MATCH($A25,'INVOICE DATA'!$A$4:$A$70,0),8)</f>
        <v>0</v>
      </c>
      <c r="G25" s="8">
        <f>INDEX('INVOICE DATA'!$A$4:$Q$70,MATCH($A25,'INVOICE DATA'!$A$4:$A$70,0),10)</f>
        <v>0</v>
      </c>
      <c r="H25" s="22">
        <f>INDEX('INVOICE DATA'!$A$4:$Q$70,MATCH($A25,'INVOICE DATA'!$A$4:$A$70,0),3)</f>
        <v>188448</v>
      </c>
      <c r="I25" s="8">
        <f>INDEX('INVOICE DATA'!$A$4:$Q$70,MATCH($A25,'INVOICE DATA'!$A$4:$A$70,0),5)</f>
        <v>55186</v>
      </c>
      <c r="J25" s="8">
        <f>INDEX('INVOICE DATA'!$A$4:$Q$70,MATCH($A25,'INVOICE DATA'!$A$4:$A$70,0),7)</f>
        <v>0</v>
      </c>
      <c r="K25" s="8">
        <f>INDEX('INVOICE DATA'!$A$4:$Q$70,MATCH($A25,'INVOICE DATA'!$A$4:$A$70,0),9)</f>
        <v>0</v>
      </c>
      <c r="L25" s="8">
        <f>INDEX('INVOICE DATA'!$A$4:$Q$70,MATCH($A25,'INVOICE DATA'!$A$4:$A$70,0),11)</f>
        <v>0</v>
      </c>
      <c r="M25" s="22">
        <f>INDEX('INVOICE DATA'!$A$4:$Q$70,MATCH($A25,'INVOICE DATA'!$A$4:$A$70,0),13)</f>
        <v>0</v>
      </c>
      <c r="N25" s="8">
        <f>INDEX('INVOICE DATA'!$A$4:$Q$70,MATCH($A25,'INVOICE DATA'!$A$4:$A$70,0),14)</f>
        <v>0</v>
      </c>
      <c r="O25" s="8">
        <f>INDEX('INVOICE DATA'!$A$4:$Q$70,MATCH($A25,'INVOICE DATA'!$A$4:$A$70,0),15)</f>
        <v>0</v>
      </c>
      <c r="P25" s="8">
        <f>INDEX('INVOICE DATA'!$A$4:$Q$70,MATCH($A25,'INVOICE DATA'!$A$4:$A$70,0),16)</f>
        <v>0</v>
      </c>
      <c r="Q25" s="23">
        <f>INDEX('INVOICE DATA'!$A$4:$Q$70,MATCH($A25,'INVOICE DATA'!$A$4:$A$70,0),17)</f>
        <v>0</v>
      </c>
      <c r="S25" s="39">
        <f t="shared" si="0"/>
        <v>81522.62</v>
      </c>
    </row>
    <row r="26" spans="1:19" ht="15.6" x14ac:dyDescent="0.3">
      <c r="A26" s="31" t="s">
        <v>18</v>
      </c>
      <c r="C26" s="22">
        <f>INDEX('INVOICE DATA'!$A$4:$Q$70,MATCH($A26,'INVOICE DATA'!$A$4:$A$70,0),2)</f>
        <v>3152</v>
      </c>
      <c r="D26" s="8">
        <f>INDEX('INVOICE DATA'!$A$4:$Q$70,MATCH($A26,'INVOICE DATA'!$A$4:$A$70,0),4)</f>
        <v>434</v>
      </c>
      <c r="E26" s="8">
        <f>INDEX('INVOICE DATA'!$A$4:$Q$70,MATCH($A26,'INVOICE DATA'!$A$4:$A$70,0),6)</f>
        <v>0</v>
      </c>
      <c r="F26" s="8">
        <f>INDEX('INVOICE DATA'!$A$4:$Q$70,MATCH($A26,'INVOICE DATA'!$A$4:$A$70,0),8)</f>
        <v>0</v>
      </c>
      <c r="G26" s="8">
        <f>INDEX('INVOICE DATA'!$A$4:$Q$70,MATCH($A26,'INVOICE DATA'!$A$4:$A$70,0),10)</f>
        <v>0</v>
      </c>
      <c r="H26" s="22">
        <f>INDEX('INVOICE DATA'!$A$4:$Q$70,MATCH($A26,'INVOICE DATA'!$A$4:$A$70,0),3)</f>
        <v>133046</v>
      </c>
      <c r="I26" s="8">
        <f>INDEX('INVOICE DATA'!$A$4:$Q$70,MATCH($A26,'INVOICE DATA'!$A$4:$A$70,0),5)</f>
        <v>20166</v>
      </c>
      <c r="J26" s="8">
        <f>INDEX('INVOICE DATA'!$A$4:$Q$70,MATCH($A26,'INVOICE DATA'!$A$4:$A$70,0),7)</f>
        <v>0</v>
      </c>
      <c r="K26" s="8">
        <f>INDEX('INVOICE DATA'!$A$4:$Q$70,MATCH($A26,'INVOICE DATA'!$A$4:$A$70,0),9)</f>
        <v>0</v>
      </c>
      <c r="L26" s="8">
        <f>INDEX('INVOICE DATA'!$A$4:$Q$70,MATCH($A26,'INVOICE DATA'!$A$4:$A$70,0),11)</f>
        <v>0</v>
      </c>
      <c r="M26" s="22">
        <f>INDEX('INVOICE DATA'!$A$4:$Q$70,MATCH($A26,'INVOICE DATA'!$A$4:$A$70,0),13)</f>
        <v>0</v>
      </c>
      <c r="N26" s="8">
        <f>INDEX('INVOICE DATA'!$A$4:$Q$70,MATCH($A26,'INVOICE DATA'!$A$4:$A$70,0),14)</f>
        <v>0</v>
      </c>
      <c r="O26" s="8">
        <f>INDEX('INVOICE DATA'!$A$4:$Q$70,MATCH($A26,'INVOICE DATA'!$A$4:$A$70,0),15)</f>
        <v>0</v>
      </c>
      <c r="P26" s="8">
        <f>INDEX('INVOICE DATA'!$A$4:$Q$70,MATCH($A26,'INVOICE DATA'!$A$4:$A$70,0),16)</f>
        <v>0</v>
      </c>
      <c r="Q26" s="23">
        <f>INDEX('INVOICE DATA'!$A$4:$Q$70,MATCH($A26,'INVOICE DATA'!$A$4:$A$70,0),17)</f>
        <v>0</v>
      </c>
      <c r="S26" s="39">
        <f t="shared" si="0"/>
        <v>20622.620000000003</v>
      </c>
    </row>
    <row r="27" spans="1:19" ht="15.6" x14ac:dyDescent="0.3">
      <c r="A27" s="31" t="s">
        <v>19</v>
      </c>
      <c r="C27" s="22">
        <f>INDEX('INVOICE DATA'!$A$4:$Q$70,MATCH($A27,'INVOICE DATA'!$A$4:$A$70,0),2)</f>
        <v>17282</v>
      </c>
      <c r="D27" s="8">
        <f>INDEX('INVOICE DATA'!$A$4:$Q$70,MATCH($A27,'INVOICE DATA'!$A$4:$A$70,0),4)</f>
        <v>1482</v>
      </c>
      <c r="E27" s="8">
        <f>INDEX('INVOICE DATA'!$A$4:$Q$70,MATCH($A27,'INVOICE DATA'!$A$4:$A$70,0),6)</f>
        <v>0</v>
      </c>
      <c r="F27" s="8">
        <f>INDEX('INVOICE DATA'!$A$4:$Q$70,MATCH($A27,'INVOICE DATA'!$A$4:$A$70,0),8)</f>
        <v>0</v>
      </c>
      <c r="G27" s="8">
        <f>INDEX('INVOICE DATA'!$A$4:$Q$70,MATCH($A27,'INVOICE DATA'!$A$4:$A$70,0),10)</f>
        <v>0</v>
      </c>
      <c r="H27" s="22">
        <f>INDEX('INVOICE DATA'!$A$4:$Q$70,MATCH($A27,'INVOICE DATA'!$A$4:$A$70,0),3)</f>
        <v>443361</v>
      </c>
      <c r="I27" s="8">
        <f>INDEX('INVOICE DATA'!$A$4:$Q$70,MATCH($A27,'INVOICE DATA'!$A$4:$A$70,0),5)</f>
        <v>31325</v>
      </c>
      <c r="J27" s="8">
        <f>INDEX('INVOICE DATA'!$A$4:$Q$70,MATCH($A27,'INVOICE DATA'!$A$4:$A$70,0),7)</f>
        <v>0</v>
      </c>
      <c r="K27" s="8">
        <f>INDEX('INVOICE DATA'!$A$4:$Q$70,MATCH($A27,'INVOICE DATA'!$A$4:$A$70,0),9)</f>
        <v>0</v>
      </c>
      <c r="L27" s="8">
        <f>INDEX('INVOICE DATA'!$A$4:$Q$70,MATCH($A27,'INVOICE DATA'!$A$4:$A$70,0),11)</f>
        <v>0</v>
      </c>
      <c r="M27" s="22">
        <f>INDEX('INVOICE DATA'!$A$4:$Q$70,MATCH($A27,'INVOICE DATA'!$A$4:$A$70,0),13)</f>
        <v>0</v>
      </c>
      <c r="N27" s="8">
        <f>INDEX('INVOICE DATA'!$A$4:$Q$70,MATCH($A27,'INVOICE DATA'!$A$4:$A$70,0),14)</f>
        <v>0</v>
      </c>
      <c r="O27" s="8">
        <f>INDEX('INVOICE DATA'!$A$4:$Q$70,MATCH($A27,'INVOICE DATA'!$A$4:$A$70,0),15)</f>
        <v>0</v>
      </c>
      <c r="P27" s="8">
        <f>INDEX('INVOICE DATA'!$A$4:$Q$70,MATCH($A27,'INVOICE DATA'!$A$4:$A$70,0),16)</f>
        <v>0</v>
      </c>
      <c r="Q27" s="23">
        <f>INDEX('INVOICE DATA'!$A$4:$Q$70,MATCH($A27,'INVOICE DATA'!$A$4:$A$70,0),17)</f>
        <v>0</v>
      </c>
      <c r="S27" s="39">
        <f t="shared" si="0"/>
        <v>69462.75</v>
      </c>
    </row>
    <row r="28" spans="1:19" ht="15.6" x14ac:dyDescent="0.3">
      <c r="A28" s="31" t="s">
        <v>20</v>
      </c>
      <c r="C28" s="22">
        <f>INDEX('INVOICE DATA'!$A$4:$Q$70,MATCH($A28,'INVOICE DATA'!$A$4:$A$70,0),2)</f>
        <v>3118</v>
      </c>
      <c r="D28" s="8">
        <f>INDEX('INVOICE DATA'!$A$4:$Q$70,MATCH($A28,'INVOICE DATA'!$A$4:$A$70,0),4)</f>
        <v>780</v>
      </c>
      <c r="E28" s="8">
        <f>INDEX('INVOICE DATA'!$A$4:$Q$70,MATCH($A28,'INVOICE DATA'!$A$4:$A$70,0),6)</f>
        <v>28</v>
      </c>
      <c r="F28" s="8">
        <f>INDEX('INVOICE DATA'!$A$4:$Q$70,MATCH($A28,'INVOICE DATA'!$A$4:$A$70,0),8)</f>
        <v>0</v>
      </c>
      <c r="G28" s="8">
        <f>INDEX('INVOICE DATA'!$A$4:$Q$70,MATCH($A28,'INVOICE DATA'!$A$4:$A$70,0),10)</f>
        <v>0</v>
      </c>
      <c r="H28" s="22">
        <f>INDEX('INVOICE DATA'!$A$4:$Q$70,MATCH($A28,'INVOICE DATA'!$A$4:$A$70,0),3)</f>
        <v>75282</v>
      </c>
      <c r="I28" s="8">
        <f>INDEX('INVOICE DATA'!$A$4:$Q$70,MATCH($A28,'INVOICE DATA'!$A$4:$A$70,0),5)</f>
        <v>15113</v>
      </c>
      <c r="J28" s="8">
        <f>INDEX('INVOICE DATA'!$A$4:$Q$70,MATCH($A28,'INVOICE DATA'!$A$4:$A$70,0),7)</f>
        <v>936</v>
      </c>
      <c r="K28" s="8">
        <f>INDEX('INVOICE DATA'!$A$4:$Q$70,MATCH($A28,'INVOICE DATA'!$A$4:$A$70,0),9)</f>
        <v>0</v>
      </c>
      <c r="L28" s="8">
        <f>INDEX('INVOICE DATA'!$A$4:$Q$70,MATCH($A28,'INVOICE DATA'!$A$4:$A$70,0),11)</f>
        <v>0</v>
      </c>
      <c r="M28" s="22">
        <f>INDEX('INVOICE DATA'!$A$4:$Q$70,MATCH($A28,'INVOICE DATA'!$A$4:$A$70,0),13)</f>
        <v>0</v>
      </c>
      <c r="N28" s="8">
        <f>INDEX('INVOICE DATA'!$A$4:$Q$70,MATCH($A28,'INVOICE DATA'!$A$4:$A$70,0),14)</f>
        <v>0</v>
      </c>
      <c r="O28" s="8">
        <f>INDEX('INVOICE DATA'!$A$4:$Q$70,MATCH($A28,'INVOICE DATA'!$A$4:$A$70,0),15)</f>
        <v>0</v>
      </c>
      <c r="P28" s="8">
        <f>INDEX('INVOICE DATA'!$A$4:$Q$70,MATCH($A28,'INVOICE DATA'!$A$4:$A$70,0),16)</f>
        <v>0</v>
      </c>
      <c r="Q28" s="23">
        <f>INDEX('INVOICE DATA'!$A$4:$Q$70,MATCH($A28,'INVOICE DATA'!$A$4:$A$70,0),17)</f>
        <v>0</v>
      </c>
      <c r="S28" s="39">
        <f t="shared" si="0"/>
        <v>14979.169999999998</v>
      </c>
    </row>
    <row r="29" spans="1:19" ht="15.6" x14ac:dyDescent="0.3">
      <c r="A29" s="31" t="s">
        <v>21</v>
      </c>
      <c r="C29" s="22">
        <f>INDEX('INVOICE DATA'!$A$4:$Q$70,MATCH($A29,'INVOICE DATA'!$A$4:$A$70,0),2)</f>
        <v>2711</v>
      </c>
      <c r="D29" s="8">
        <f>INDEX('INVOICE DATA'!$A$4:$Q$70,MATCH($A29,'INVOICE DATA'!$A$4:$A$70,0),4)</f>
        <v>1410</v>
      </c>
      <c r="E29" s="8">
        <f>INDEX('INVOICE DATA'!$A$4:$Q$70,MATCH($A29,'INVOICE DATA'!$A$4:$A$70,0),6)</f>
        <v>0</v>
      </c>
      <c r="F29" s="8">
        <f>INDEX('INVOICE DATA'!$A$4:$Q$70,MATCH($A29,'INVOICE DATA'!$A$4:$A$70,0),8)</f>
        <v>0</v>
      </c>
      <c r="G29" s="8">
        <f>INDEX('INVOICE DATA'!$A$4:$Q$70,MATCH($A29,'INVOICE DATA'!$A$4:$A$70,0),10)</f>
        <v>0</v>
      </c>
      <c r="H29" s="22">
        <f>INDEX('INVOICE DATA'!$A$4:$Q$70,MATCH($A29,'INVOICE DATA'!$A$4:$A$70,0),3)</f>
        <v>59902</v>
      </c>
      <c r="I29" s="8">
        <f>INDEX('INVOICE DATA'!$A$4:$Q$70,MATCH($A29,'INVOICE DATA'!$A$4:$A$70,0),5)</f>
        <v>19046</v>
      </c>
      <c r="J29" s="8">
        <f>INDEX('INVOICE DATA'!$A$4:$Q$70,MATCH($A29,'INVOICE DATA'!$A$4:$A$70,0),7)</f>
        <v>0</v>
      </c>
      <c r="K29" s="8">
        <f>INDEX('INVOICE DATA'!$A$4:$Q$70,MATCH($A29,'INVOICE DATA'!$A$4:$A$70,0),9)</f>
        <v>0</v>
      </c>
      <c r="L29" s="8">
        <f>INDEX('INVOICE DATA'!$A$4:$Q$70,MATCH($A29,'INVOICE DATA'!$A$4:$A$70,0),11)</f>
        <v>0</v>
      </c>
      <c r="M29" s="22">
        <f>INDEX('INVOICE DATA'!$A$4:$Q$70,MATCH($A29,'INVOICE DATA'!$A$4:$A$70,0),13)</f>
        <v>0</v>
      </c>
      <c r="N29" s="8">
        <f>INDEX('INVOICE DATA'!$A$4:$Q$70,MATCH($A29,'INVOICE DATA'!$A$4:$A$70,0),14)</f>
        <v>0</v>
      </c>
      <c r="O29" s="8">
        <f>INDEX('INVOICE DATA'!$A$4:$Q$70,MATCH($A29,'INVOICE DATA'!$A$4:$A$70,0),15)</f>
        <v>0</v>
      </c>
      <c r="P29" s="8">
        <f>INDEX('INVOICE DATA'!$A$4:$Q$70,MATCH($A29,'INVOICE DATA'!$A$4:$A$70,0),16)</f>
        <v>0</v>
      </c>
      <c r="Q29" s="23">
        <f>INDEX('INVOICE DATA'!$A$4:$Q$70,MATCH($A29,'INVOICE DATA'!$A$4:$A$70,0),17)</f>
        <v>0</v>
      </c>
      <c r="S29" s="39">
        <f t="shared" si="0"/>
        <v>14336.02</v>
      </c>
    </row>
    <row r="30" spans="1:19" ht="15.6" x14ac:dyDescent="0.3">
      <c r="A30" s="31" t="s">
        <v>22</v>
      </c>
      <c r="C30" s="22">
        <f>INDEX('INVOICE DATA'!$A$4:$Q$70,MATCH($A30,'INVOICE DATA'!$A$4:$A$70,0),2)</f>
        <v>3679</v>
      </c>
      <c r="D30" s="8">
        <f>INDEX('INVOICE DATA'!$A$4:$Q$70,MATCH($A30,'INVOICE DATA'!$A$4:$A$70,0),4)</f>
        <v>1076</v>
      </c>
      <c r="E30" s="8">
        <f>INDEX('INVOICE DATA'!$A$4:$Q$70,MATCH($A30,'INVOICE DATA'!$A$4:$A$70,0),6)</f>
        <v>0</v>
      </c>
      <c r="F30" s="8">
        <f>INDEX('INVOICE DATA'!$A$4:$Q$70,MATCH($A30,'INVOICE DATA'!$A$4:$A$70,0),8)</f>
        <v>0</v>
      </c>
      <c r="G30" s="8">
        <f>INDEX('INVOICE DATA'!$A$4:$Q$70,MATCH($A30,'INVOICE DATA'!$A$4:$A$70,0),10)</f>
        <v>0</v>
      </c>
      <c r="H30" s="22">
        <f>INDEX('INVOICE DATA'!$A$4:$Q$70,MATCH($A30,'INVOICE DATA'!$A$4:$A$70,0),3)</f>
        <v>100552</v>
      </c>
      <c r="I30" s="8">
        <f>INDEX('INVOICE DATA'!$A$4:$Q$70,MATCH($A30,'INVOICE DATA'!$A$4:$A$70,0),5)</f>
        <v>20587</v>
      </c>
      <c r="J30" s="8">
        <f>INDEX('INVOICE DATA'!$A$4:$Q$70,MATCH($A30,'INVOICE DATA'!$A$4:$A$70,0),7)</f>
        <v>0</v>
      </c>
      <c r="K30" s="8">
        <f>INDEX('INVOICE DATA'!$A$4:$Q$70,MATCH($A30,'INVOICE DATA'!$A$4:$A$70,0),9)</f>
        <v>0</v>
      </c>
      <c r="L30" s="8">
        <f>INDEX('INVOICE DATA'!$A$4:$Q$70,MATCH($A30,'INVOICE DATA'!$A$4:$A$70,0),11)</f>
        <v>0</v>
      </c>
      <c r="M30" s="22">
        <f>INDEX('INVOICE DATA'!$A$4:$Q$70,MATCH($A30,'INVOICE DATA'!$A$4:$A$70,0),13)</f>
        <v>0</v>
      </c>
      <c r="N30" s="8">
        <f>INDEX('INVOICE DATA'!$A$4:$Q$70,MATCH($A30,'INVOICE DATA'!$A$4:$A$70,0),14)</f>
        <v>0</v>
      </c>
      <c r="O30" s="8">
        <f>INDEX('INVOICE DATA'!$A$4:$Q$70,MATCH($A30,'INVOICE DATA'!$A$4:$A$70,0),15)</f>
        <v>0</v>
      </c>
      <c r="P30" s="8">
        <f>INDEX('INVOICE DATA'!$A$4:$Q$70,MATCH($A30,'INVOICE DATA'!$A$4:$A$70,0),16)</f>
        <v>0</v>
      </c>
      <c r="Q30" s="23">
        <f>INDEX('INVOICE DATA'!$A$4:$Q$70,MATCH($A30,'INVOICE DATA'!$A$4:$A$70,0),17)</f>
        <v>0</v>
      </c>
      <c r="S30" s="39">
        <f t="shared" si="0"/>
        <v>19063.190000000002</v>
      </c>
    </row>
    <row r="31" spans="1:19" ht="15.6" x14ac:dyDescent="0.3">
      <c r="A31" s="31" t="s">
        <v>23</v>
      </c>
      <c r="C31" s="22">
        <f>INDEX('INVOICE DATA'!$A$4:$Q$70,MATCH($A31,'INVOICE DATA'!$A$4:$A$70,0),2)</f>
        <v>2671</v>
      </c>
      <c r="D31" s="8">
        <f>INDEX('INVOICE DATA'!$A$4:$Q$70,MATCH($A31,'INVOICE DATA'!$A$4:$A$70,0),4)</f>
        <v>531</v>
      </c>
      <c r="E31" s="8">
        <f>INDEX('INVOICE DATA'!$A$4:$Q$70,MATCH($A31,'INVOICE DATA'!$A$4:$A$70,0),6)</f>
        <v>0</v>
      </c>
      <c r="F31" s="8">
        <f>INDEX('INVOICE DATA'!$A$4:$Q$70,MATCH($A31,'INVOICE DATA'!$A$4:$A$70,0),8)</f>
        <v>0</v>
      </c>
      <c r="G31" s="8">
        <f>INDEX('INVOICE DATA'!$A$4:$Q$70,MATCH($A31,'INVOICE DATA'!$A$4:$A$70,0),10)</f>
        <v>0</v>
      </c>
      <c r="H31" s="22">
        <f>INDEX('INVOICE DATA'!$A$4:$Q$70,MATCH($A31,'INVOICE DATA'!$A$4:$A$70,0),3)</f>
        <v>35238</v>
      </c>
      <c r="I31" s="8">
        <f>INDEX('INVOICE DATA'!$A$4:$Q$70,MATCH($A31,'INVOICE DATA'!$A$4:$A$70,0),5)</f>
        <v>6575</v>
      </c>
      <c r="J31" s="8">
        <f>INDEX('INVOICE DATA'!$A$4:$Q$70,MATCH($A31,'INVOICE DATA'!$A$4:$A$70,0),7)</f>
        <v>0</v>
      </c>
      <c r="K31" s="8">
        <f>INDEX('INVOICE DATA'!$A$4:$Q$70,MATCH($A31,'INVOICE DATA'!$A$4:$A$70,0),9)</f>
        <v>0</v>
      </c>
      <c r="L31" s="8">
        <f>INDEX('INVOICE DATA'!$A$4:$Q$70,MATCH($A31,'INVOICE DATA'!$A$4:$A$70,0),11)</f>
        <v>0</v>
      </c>
      <c r="M31" s="22">
        <f>INDEX('INVOICE DATA'!$A$4:$Q$70,MATCH($A31,'INVOICE DATA'!$A$4:$A$70,0),13)</f>
        <v>0</v>
      </c>
      <c r="N31" s="8">
        <f>INDEX('INVOICE DATA'!$A$4:$Q$70,MATCH($A31,'INVOICE DATA'!$A$4:$A$70,0),14)</f>
        <v>0</v>
      </c>
      <c r="O31" s="8">
        <f>INDEX('INVOICE DATA'!$A$4:$Q$70,MATCH($A31,'INVOICE DATA'!$A$4:$A$70,0),15)</f>
        <v>0</v>
      </c>
      <c r="P31" s="8">
        <f>INDEX('INVOICE DATA'!$A$4:$Q$70,MATCH($A31,'INVOICE DATA'!$A$4:$A$70,0),16)</f>
        <v>0</v>
      </c>
      <c r="Q31" s="23">
        <f>INDEX('INVOICE DATA'!$A$4:$Q$70,MATCH($A31,'INVOICE DATA'!$A$4:$A$70,0),17)</f>
        <v>0</v>
      </c>
      <c r="S31" s="39">
        <f t="shared" si="0"/>
        <v>8215.25</v>
      </c>
    </row>
    <row r="32" spans="1:19" ht="15.6" x14ac:dyDescent="0.3">
      <c r="A32" s="31" t="s">
        <v>24</v>
      </c>
      <c r="C32" s="22">
        <f>INDEX('INVOICE DATA'!$A$4:$Q$70,MATCH($A32,'INVOICE DATA'!$A$4:$A$70,0),2)</f>
        <v>4157</v>
      </c>
      <c r="D32" s="8">
        <f>INDEX('INVOICE DATA'!$A$4:$Q$70,MATCH($A32,'INVOICE DATA'!$A$4:$A$70,0),4)</f>
        <v>1008</v>
      </c>
      <c r="E32" s="8">
        <f>INDEX('INVOICE DATA'!$A$4:$Q$70,MATCH($A32,'INVOICE DATA'!$A$4:$A$70,0),6)</f>
        <v>26</v>
      </c>
      <c r="F32" s="8">
        <f>INDEX('INVOICE DATA'!$A$4:$Q$70,MATCH($A32,'INVOICE DATA'!$A$4:$A$70,0),8)</f>
        <v>0</v>
      </c>
      <c r="G32" s="8">
        <f>INDEX('INVOICE DATA'!$A$4:$Q$70,MATCH($A32,'INVOICE DATA'!$A$4:$A$70,0),10)</f>
        <v>0</v>
      </c>
      <c r="H32" s="22">
        <f>INDEX('INVOICE DATA'!$A$4:$Q$70,MATCH($A32,'INVOICE DATA'!$A$4:$A$70,0),3)</f>
        <v>50572</v>
      </c>
      <c r="I32" s="8">
        <f>INDEX('INVOICE DATA'!$A$4:$Q$70,MATCH($A32,'INVOICE DATA'!$A$4:$A$70,0),5)</f>
        <v>8646</v>
      </c>
      <c r="J32" s="8">
        <f>INDEX('INVOICE DATA'!$A$4:$Q$70,MATCH($A32,'INVOICE DATA'!$A$4:$A$70,0),7)</f>
        <v>192</v>
      </c>
      <c r="K32" s="8">
        <f>INDEX('INVOICE DATA'!$A$4:$Q$70,MATCH($A32,'INVOICE DATA'!$A$4:$A$70,0),9)</f>
        <v>0</v>
      </c>
      <c r="L32" s="8">
        <f>INDEX('INVOICE DATA'!$A$4:$Q$70,MATCH($A32,'INVOICE DATA'!$A$4:$A$70,0),11)</f>
        <v>0</v>
      </c>
      <c r="M32" s="22">
        <f>INDEX('INVOICE DATA'!$A$4:$Q$70,MATCH($A32,'INVOICE DATA'!$A$4:$A$70,0),13)</f>
        <v>0</v>
      </c>
      <c r="N32" s="8">
        <f>INDEX('INVOICE DATA'!$A$4:$Q$70,MATCH($A32,'INVOICE DATA'!$A$4:$A$70,0),14)</f>
        <v>0</v>
      </c>
      <c r="O32" s="8">
        <f>INDEX('INVOICE DATA'!$A$4:$Q$70,MATCH($A32,'INVOICE DATA'!$A$4:$A$70,0),15)</f>
        <v>0</v>
      </c>
      <c r="P32" s="8">
        <f>INDEX('INVOICE DATA'!$A$4:$Q$70,MATCH($A32,'INVOICE DATA'!$A$4:$A$70,0),16)</f>
        <v>0</v>
      </c>
      <c r="Q32" s="23">
        <f>INDEX('INVOICE DATA'!$A$4:$Q$70,MATCH($A32,'INVOICE DATA'!$A$4:$A$70,0),17)</f>
        <v>0</v>
      </c>
      <c r="S32" s="39">
        <f t="shared" si="0"/>
        <v>12560.340000000002</v>
      </c>
    </row>
    <row r="33" spans="1:19" ht="15.6" x14ac:dyDescent="0.3">
      <c r="A33" s="31" t="s">
        <v>25</v>
      </c>
      <c r="C33" s="22">
        <f>INDEX('INVOICE DATA'!$A$4:$Q$70,MATCH($A33,'INVOICE DATA'!$A$4:$A$70,0),2)</f>
        <v>5744</v>
      </c>
      <c r="D33" s="8">
        <f>INDEX('INVOICE DATA'!$A$4:$Q$70,MATCH($A33,'INVOICE DATA'!$A$4:$A$70,0),4)</f>
        <v>2988</v>
      </c>
      <c r="E33" s="8">
        <f>INDEX('INVOICE DATA'!$A$4:$Q$70,MATCH($A33,'INVOICE DATA'!$A$4:$A$70,0),6)</f>
        <v>0</v>
      </c>
      <c r="F33" s="8">
        <f>INDEX('INVOICE DATA'!$A$4:$Q$70,MATCH($A33,'INVOICE DATA'!$A$4:$A$70,0),8)</f>
        <v>0</v>
      </c>
      <c r="G33" s="8">
        <f>INDEX('INVOICE DATA'!$A$4:$Q$70,MATCH($A33,'INVOICE DATA'!$A$4:$A$70,0),10)</f>
        <v>0</v>
      </c>
      <c r="H33" s="22">
        <f>INDEX('INVOICE DATA'!$A$4:$Q$70,MATCH($A33,'INVOICE DATA'!$A$4:$A$70,0),3)</f>
        <v>126913</v>
      </c>
      <c r="I33" s="8">
        <f>INDEX('INVOICE DATA'!$A$4:$Q$70,MATCH($A33,'INVOICE DATA'!$A$4:$A$70,0),5)</f>
        <v>40354</v>
      </c>
      <c r="J33" s="8">
        <f>INDEX('INVOICE DATA'!$A$4:$Q$70,MATCH($A33,'INVOICE DATA'!$A$4:$A$70,0),7)</f>
        <v>0</v>
      </c>
      <c r="K33" s="8">
        <f>INDEX('INVOICE DATA'!$A$4:$Q$70,MATCH($A33,'INVOICE DATA'!$A$4:$A$70,0),9)</f>
        <v>0</v>
      </c>
      <c r="L33" s="8">
        <f>INDEX('INVOICE DATA'!$A$4:$Q$70,MATCH($A33,'INVOICE DATA'!$A$4:$A$70,0),11)</f>
        <v>0</v>
      </c>
      <c r="M33" s="22">
        <f>INDEX('INVOICE DATA'!$A$4:$Q$70,MATCH($A33,'INVOICE DATA'!$A$4:$A$70,0),13)</f>
        <v>0</v>
      </c>
      <c r="N33" s="8">
        <f>INDEX('INVOICE DATA'!$A$4:$Q$70,MATCH($A33,'INVOICE DATA'!$A$4:$A$70,0),14)</f>
        <v>0</v>
      </c>
      <c r="O33" s="8">
        <f>INDEX('INVOICE DATA'!$A$4:$Q$70,MATCH($A33,'INVOICE DATA'!$A$4:$A$70,0),15)</f>
        <v>0</v>
      </c>
      <c r="P33" s="8">
        <f>INDEX('INVOICE DATA'!$A$4:$Q$70,MATCH($A33,'INVOICE DATA'!$A$4:$A$70,0),16)</f>
        <v>0</v>
      </c>
      <c r="Q33" s="23">
        <f>INDEX('INVOICE DATA'!$A$4:$Q$70,MATCH($A33,'INVOICE DATA'!$A$4:$A$70,0),17)</f>
        <v>0</v>
      </c>
      <c r="S33" s="39">
        <f t="shared" si="0"/>
        <v>30375.08</v>
      </c>
    </row>
    <row r="34" spans="1:19" ht="15.6" x14ac:dyDescent="0.3">
      <c r="A34" s="31" t="s">
        <v>26</v>
      </c>
      <c r="C34" s="22">
        <f>INDEX('INVOICE DATA'!$A$4:$Q$70,MATCH($A34,'INVOICE DATA'!$A$4:$A$70,0),2)</f>
        <v>5813</v>
      </c>
      <c r="D34" s="8">
        <f>INDEX('INVOICE DATA'!$A$4:$Q$70,MATCH($A34,'INVOICE DATA'!$A$4:$A$70,0),4)</f>
        <v>5829</v>
      </c>
      <c r="E34" s="8">
        <f>INDEX('INVOICE DATA'!$A$4:$Q$70,MATCH($A34,'INVOICE DATA'!$A$4:$A$70,0),6)</f>
        <v>0</v>
      </c>
      <c r="F34" s="8">
        <f>INDEX('INVOICE DATA'!$A$4:$Q$70,MATCH($A34,'INVOICE DATA'!$A$4:$A$70,0),8)</f>
        <v>0</v>
      </c>
      <c r="G34" s="8">
        <f>INDEX('INVOICE DATA'!$A$4:$Q$70,MATCH($A34,'INVOICE DATA'!$A$4:$A$70,0),10)</f>
        <v>0</v>
      </c>
      <c r="H34" s="22">
        <f>INDEX('INVOICE DATA'!$A$4:$Q$70,MATCH($A34,'INVOICE DATA'!$A$4:$A$70,0),3)</f>
        <v>57286</v>
      </c>
      <c r="I34" s="8">
        <f>INDEX('INVOICE DATA'!$A$4:$Q$70,MATCH($A34,'INVOICE DATA'!$A$4:$A$70,0),5)</f>
        <v>46905</v>
      </c>
      <c r="J34" s="8">
        <f>INDEX('INVOICE DATA'!$A$4:$Q$70,MATCH($A34,'INVOICE DATA'!$A$4:$A$70,0),7)</f>
        <v>0</v>
      </c>
      <c r="K34" s="8">
        <f>INDEX('INVOICE DATA'!$A$4:$Q$70,MATCH($A34,'INVOICE DATA'!$A$4:$A$70,0),9)</f>
        <v>0</v>
      </c>
      <c r="L34" s="8">
        <f>INDEX('INVOICE DATA'!$A$4:$Q$70,MATCH($A34,'INVOICE DATA'!$A$4:$A$70,0),11)</f>
        <v>0</v>
      </c>
      <c r="M34" s="22">
        <f>INDEX('INVOICE DATA'!$A$4:$Q$70,MATCH($A34,'INVOICE DATA'!$A$4:$A$70,0),13)</f>
        <v>0</v>
      </c>
      <c r="N34" s="8">
        <f>INDEX('INVOICE DATA'!$A$4:$Q$70,MATCH($A34,'INVOICE DATA'!$A$4:$A$70,0),14)</f>
        <v>0</v>
      </c>
      <c r="O34" s="8">
        <f>INDEX('INVOICE DATA'!$A$4:$Q$70,MATCH($A34,'INVOICE DATA'!$A$4:$A$70,0),15)</f>
        <v>0</v>
      </c>
      <c r="P34" s="8">
        <f>INDEX('INVOICE DATA'!$A$4:$Q$70,MATCH($A34,'INVOICE DATA'!$A$4:$A$70,0),16)</f>
        <v>0</v>
      </c>
      <c r="Q34" s="23">
        <f>INDEX('INVOICE DATA'!$A$4:$Q$70,MATCH($A34,'INVOICE DATA'!$A$4:$A$70,0),17)</f>
        <v>0</v>
      </c>
      <c r="S34" s="39">
        <f t="shared" si="0"/>
        <v>29424.75</v>
      </c>
    </row>
    <row r="35" spans="1:19" ht="15.6" x14ac:dyDescent="0.3">
      <c r="A35" s="31" t="s">
        <v>27</v>
      </c>
      <c r="C35" s="22">
        <f>INDEX('INVOICE DATA'!$A$4:$Q$70,MATCH($A35,'INVOICE DATA'!$A$4:$A$70,0),2)</f>
        <v>14503</v>
      </c>
      <c r="D35" s="8">
        <f>INDEX('INVOICE DATA'!$A$4:$Q$70,MATCH($A35,'INVOICE DATA'!$A$4:$A$70,0),4)</f>
        <v>3517</v>
      </c>
      <c r="E35" s="8">
        <f>INDEX('INVOICE DATA'!$A$4:$Q$70,MATCH($A35,'INVOICE DATA'!$A$4:$A$70,0),6)</f>
        <v>91</v>
      </c>
      <c r="F35" s="8">
        <f>INDEX('INVOICE DATA'!$A$4:$Q$70,MATCH($A35,'INVOICE DATA'!$A$4:$A$70,0),8)</f>
        <v>0</v>
      </c>
      <c r="G35" s="8">
        <f>INDEX('INVOICE DATA'!$A$4:$Q$70,MATCH($A35,'INVOICE DATA'!$A$4:$A$70,0),10)</f>
        <v>0</v>
      </c>
      <c r="H35" s="22">
        <f>INDEX('INVOICE DATA'!$A$4:$Q$70,MATCH($A35,'INVOICE DATA'!$A$4:$A$70,0),3)</f>
        <v>176438</v>
      </c>
      <c r="I35" s="8">
        <f>INDEX('INVOICE DATA'!$A$4:$Q$70,MATCH($A35,'INVOICE DATA'!$A$4:$A$70,0),5)</f>
        <v>30165</v>
      </c>
      <c r="J35" s="8">
        <f>INDEX('INVOICE DATA'!$A$4:$Q$70,MATCH($A35,'INVOICE DATA'!$A$4:$A$70,0),7)</f>
        <v>671</v>
      </c>
      <c r="K35" s="8">
        <f>INDEX('INVOICE DATA'!$A$4:$Q$70,MATCH($A35,'INVOICE DATA'!$A$4:$A$70,0),9)</f>
        <v>0</v>
      </c>
      <c r="L35" s="8">
        <f>INDEX('INVOICE DATA'!$A$4:$Q$70,MATCH($A35,'INVOICE DATA'!$A$4:$A$70,0),11)</f>
        <v>0</v>
      </c>
      <c r="M35" s="22">
        <f>INDEX('INVOICE DATA'!$A$4:$Q$70,MATCH($A35,'INVOICE DATA'!$A$4:$A$70,0),13)</f>
        <v>0</v>
      </c>
      <c r="N35" s="8">
        <f>INDEX('INVOICE DATA'!$A$4:$Q$70,MATCH($A35,'INVOICE DATA'!$A$4:$A$70,0),14)</f>
        <v>0</v>
      </c>
      <c r="O35" s="8">
        <f>INDEX('INVOICE DATA'!$A$4:$Q$70,MATCH($A35,'INVOICE DATA'!$A$4:$A$70,0),15)</f>
        <v>0</v>
      </c>
      <c r="P35" s="8">
        <f>INDEX('INVOICE DATA'!$A$4:$Q$70,MATCH($A35,'INVOICE DATA'!$A$4:$A$70,0),16)</f>
        <v>0</v>
      </c>
      <c r="Q35" s="23">
        <f>INDEX('INVOICE DATA'!$A$4:$Q$70,MATCH($A35,'INVOICE DATA'!$A$4:$A$70,0),17)</f>
        <v>0</v>
      </c>
      <c r="S35" s="39">
        <f t="shared" si="0"/>
        <v>43822.91</v>
      </c>
    </row>
    <row r="36" spans="1:19" ht="15.6" x14ac:dyDescent="0.3">
      <c r="A36" s="31" t="s">
        <v>28</v>
      </c>
      <c r="C36" s="22">
        <f>INDEX('INVOICE DATA'!$A$4:$Q$70,MATCH($A36,'INVOICE DATA'!$A$4:$A$70,0),2)</f>
        <v>9664</v>
      </c>
      <c r="D36" s="8">
        <f>INDEX('INVOICE DATA'!$A$4:$Q$70,MATCH($A36,'INVOICE DATA'!$A$4:$A$70,0),4)</f>
        <v>11608</v>
      </c>
      <c r="E36" s="8">
        <f>INDEX('INVOICE DATA'!$A$4:$Q$70,MATCH($A36,'INVOICE DATA'!$A$4:$A$70,0),6)</f>
        <v>0</v>
      </c>
      <c r="F36" s="8">
        <f>INDEX('INVOICE DATA'!$A$4:$Q$70,MATCH($A36,'INVOICE DATA'!$A$4:$A$70,0),8)</f>
        <v>6363</v>
      </c>
      <c r="G36" s="8">
        <f>INDEX('INVOICE DATA'!$A$4:$Q$70,MATCH($A36,'INVOICE DATA'!$A$4:$A$70,0),10)</f>
        <v>2887</v>
      </c>
      <c r="H36" s="22">
        <f>INDEX('INVOICE DATA'!$A$4:$Q$70,MATCH($A36,'INVOICE DATA'!$A$4:$A$70,0),3)</f>
        <v>105011</v>
      </c>
      <c r="I36" s="8">
        <f>INDEX('INVOICE DATA'!$A$4:$Q$70,MATCH($A36,'INVOICE DATA'!$A$4:$A$70,0),5)</f>
        <v>106278</v>
      </c>
      <c r="J36" s="8">
        <f>INDEX('INVOICE DATA'!$A$4:$Q$70,MATCH($A36,'INVOICE DATA'!$A$4:$A$70,0),7)</f>
        <v>0</v>
      </c>
      <c r="K36" s="8">
        <f>INDEX('INVOICE DATA'!$A$4:$Q$70,MATCH($A36,'INVOICE DATA'!$A$4:$A$70,0),9)</f>
        <v>96612</v>
      </c>
      <c r="L36" s="8">
        <f>INDEX('INVOICE DATA'!$A$4:$Q$70,MATCH($A36,'INVOICE DATA'!$A$4:$A$70,0),11)</f>
        <v>12416</v>
      </c>
      <c r="M36" s="22">
        <f>INDEX('INVOICE DATA'!$A$4:$Q$70,MATCH($A36,'INVOICE DATA'!$A$4:$A$70,0),13)</f>
        <v>22146</v>
      </c>
      <c r="N36" s="8">
        <f>INDEX('INVOICE DATA'!$A$4:$Q$70,MATCH($A36,'INVOICE DATA'!$A$4:$A$70,0),14)</f>
        <v>0</v>
      </c>
      <c r="O36" s="8">
        <f>INDEX('INVOICE DATA'!$A$4:$Q$70,MATCH($A36,'INVOICE DATA'!$A$4:$A$70,0),15)</f>
        <v>0</v>
      </c>
      <c r="P36" s="8">
        <f>INDEX('INVOICE DATA'!$A$4:$Q$70,MATCH($A36,'INVOICE DATA'!$A$4:$A$70,0),16)</f>
        <v>5230</v>
      </c>
      <c r="Q36" s="23">
        <f>INDEX('INVOICE DATA'!$A$4:$Q$70,MATCH($A36,'INVOICE DATA'!$A$4:$A$70,0),17)</f>
        <v>0</v>
      </c>
      <c r="S36" s="39">
        <f t="shared" si="0"/>
        <v>296658.82</v>
      </c>
    </row>
    <row r="37" spans="1:19" ht="15.6" x14ac:dyDescent="0.3">
      <c r="A37" s="31" t="s">
        <v>29</v>
      </c>
      <c r="C37" s="22">
        <f>INDEX('INVOICE DATA'!$A$4:$Q$70,MATCH($A37,'INVOICE DATA'!$A$4:$A$70,0),2)</f>
        <v>7087</v>
      </c>
      <c r="D37" s="8">
        <f>INDEX('INVOICE DATA'!$A$4:$Q$70,MATCH($A37,'INVOICE DATA'!$A$4:$A$70,0),4)</f>
        <v>1896</v>
      </c>
      <c r="E37" s="8">
        <f>INDEX('INVOICE DATA'!$A$4:$Q$70,MATCH($A37,'INVOICE DATA'!$A$4:$A$70,0),6)</f>
        <v>100</v>
      </c>
      <c r="F37" s="8">
        <f>INDEX('INVOICE DATA'!$A$4:$Q$70,MATCH($A37,'INVOICE DATA'!$A$4:$A$70,0),8)</f>
        <v>0</v>
      </c>
      <c r="G37" s="8">
        <f>INDEX('INVOICE DATA'!$A$4:$Q$70,MATCH($A37,'INVOICE DATA'!$A$4:$A$70,0),10)</f>
        <v>0</v>
      </c>
      <c r="H37" s="22">
        <f>INDEX('INVOICE DATA'!$A$4:$Q$70,MATCH($A37,'INVOICE DATA'!$A$4:$A$70,0),3)</f>
        <v>127948</v>
      </c>
      <c r="I37" s="8">
        <f>INDEX('INVOICE DATA'!$A$4:$Q$70,MATCH($A37,'INVOICE DATA'!$A$4:$A$70,0),5)</f>
        <v>46146</v>
      </c>
      <c r="J37" s="8">
        <f>INDEX('INVOICE DATA'!$A$4:$Q$70,MATCH($A37,'INVOICE DATA'!$A$4:$A$70,0),7)</f>
        <v>2824</v>
      </c>
      <c r="K37" s="8">
        <f>INDEX('INVOICE DATA'!$A$4:$Q$70,MATCH($A37,'INVOICE DATA'!$A$4:$A$70,0),9)</f>
        <v>0</v>
      </c>
      <c r="L37" s="8">
        <f>INDEX('INVOICE DATA'!$A$4:$Q$70,MATCH($A37,'INVOICE DATA'!$A$4:$A$70,0),11)</f>
        <v>0</v>
      </c>
      <c r="M37" s="22">
        <f>INDEX('INVOICE DATA'!$A$4:$Q$70,MATCH($A37,'INVOICE DATA'!$A$4:$A$70,0),13)</f>
        <v>0</v>
      </c>
      <c r="N37" s="8">
        <f>INDEX('INVOICE DATA'!$A$4:$Q$70,MATCH($A37,'INVOICE DATA'!$A$4:$A$70,0),14)</f>
        <v>0</v>
      </c>
      <c r="O37" s="8">
        <f>INDEX('INVOICE DATA'!$A$4:$Q$70,MATCH($A37,'INVOICE DATA'!$A$4:$A$70,0),15)</f>
        <v>0</v>
      </c>
      <c r="P37" s="8">
        <f>INDEX('INVOICE DATA'!$A$4:$Q$70,MATCH($A37,'INVOICE DATA'!$A$4:$A$70,0),16)</f>
        <v>0</v>
      </c>
      <c r="Q37" s="23">
        <f>INDEX('INVOICE DATA'!$A$4:$Q$70,MATCH($A37,'INVOICE DATA'!$A$4:$A$70,0),17)</f>
        <v>0</v>
      </c>
      <c r="S37" s="39">
        <f t="shared" si="0"/>
        <v>32326.46</v>
      </c>
    </row>
    <row r="38" spans="1:19" ht="15.6" x14ac:dyDescent="0.3">
      <c r="A38" s="31" t="s">
        <v>30</v>
      </c>
      <c r="C38" s="22">
        <f>INDEX('INVOICE DATA'!$A$4:$Q$70,MATCH($A38,'INVOICE DATA'!$A$4:$A$70,0),2)</f>
        <v>13545</v>
      </c>
      <c r="D38" s="8">
        <f>INDEX('INVOICE DATA'!$A$4:$Q$70,MATCH($A38,'INVOICE DATA'!$A$4:$A$70,0),4)</f>
        <v>4632</v>
      </c>
      <c r="E38" s="8">
        <f>INDEX('INVOICE DATA'!$A$4:$Q$70,MATCH($A38,'INVOICE DATA'!$A$4:$A$70,0),6)</f>
        <v>0</v>
      </c>
      <c r="F38" s="8">
        <f>INDEX('INVOICE DATA'!$A$4:$Q$70,MATCH($A38,'INVOICE DATA'!$A$4:$A$70,0),8)</f>
        <v>0</v>
      </c>
      <c r="G38" s="8">
        <f>INDEX('INVOICE DATA'!$A$4:$Q$70,MATCH($A38,'INVOICE DATA'!$A$4:$A$70,0),10)</f>
        <v>0</v>
      </c>
      <c r="H38" s="22">
        <f>INDEX('INVOICE DATA'!$A$4:$Q$70,MATCH($A38,'INVOICE DATA'!$A$4:$A$70,0),3)</f>
        <v>97438</v>
      </c>
      <c r="I38" s="8">
        <f>INDEX('INVOICE DATA'!$A$4:$Q$70,MATCH($A38,'INVOICE DATA'!$A$4:$A$70,0),5)</f>
        <v>29615</v>
      </c>
      <c r="J38" s="8">
        <f>INDEX('INVOICE DATA'!$A$4:$Q$70,MATCH($A38,'INVOICE DATA'!$A$4:$A$70,0),7)</f>
        <v>0</v>
      </c>
      <c r="K38" s="8">
        <f>INDEX('INVOICE DATA'!$A$4:$Q$70,MATCH($A38,'INVOICE DATA'!$A$4:$A$70,0),9)</f>
        <v>0</v>
      </c>
      <c r="L38" s="8">
        <f>INDEX('INVOICE DATA'!$A$4:$Q$70,MATCH($A38,'INVOICE DATA'!$A$4:$A$70,0),11)</f>
        <v>0</v>
      </c>
      <c r="M38" s="22">
        <f>INDEX('INVOICE DATA'!$A$4:$Q$70,MATCH($A38,'INVOICE DATA'!$A$4:$A$70,0),13)</f>
        <v>0</v>
      </c>
      <c r="N38" s="8">
        <f>INDEX('INVOICE DATA'!$A$4:$Q$70,MATCH($A38,'INVOICE DATA'!$A$4:$A$70,0),14)</f>
        <v>0</v>
      </c>
      <c r="O38" s="8">
        <f>INDEX('INVOICE DATA'!$A$4:$Q$70,MATCH($A38,'INVOICE DATA'!$A$4:$A$70,0),15)</f>
        <v>0</v>
      </c>
      <c r="P38" s="8">
        <f>INDEX('INVOICE DATA'!$A$4:$Q$70,MATCH($A38,'INVOICE DATA'!$A$4:$A$70,0),16)</f>
        <v>0</v>
      </c>
      <c r="Q38" s="23">
        <f>INDEX('INVOICE DATA'!$A$4:$Q$70,MATCH($A38,'INVOICE DATA'!$A$4:$A$70,0),17)</f>
        <v>0</v>
      </c>
      <c r="S38" s="39">
        <f t="shared" si="0"/>
        <v>36197.750000000007</v>
      </c>
    </row>
    <row r="39" spans="1:19" ht="15.6" x14ac:dyDescent="0.3">
      <c r="A39" s="31" t="s">
        <v>31</v>
      </c>
      <c r="C39" s="22">
        <f>INDEX('INVOICE DATA'!$A$4:$Q$70,MATCH($A39,'INVOICE DATA'!$A$4:$A$70,0),2)</f>
        <v>8988</v>
      </c>
      <c r="D39" s="8">
        <f>INDEX('INVOICE DATA'!$A$4:$Q$70,MATCH($A39,'INVOICE DATA'!$A$4:$A$70,0),4)</f>
        <v>2679</v>
      </c>
      <c r="E39" s="8">
        <f>INDEX('INVOICE DATA'!$A$4:$Q$70,MATCH($A39,'INVOICE DATA'!$A$4:$A$70,0),6)</f>
        <v>20</v>
      </c>
      <c r="F39" s="8">
        <f>INDEX('INVOICE DATA'!$A$4:$Q$70,MATCH($A39,'INVOICE DATA'!$A$4:$A$70,0),8)</f>
        <v>0</v>
      </c>
      <c r="G39" s="8">
        <f>INDEX('INVOICE DATA'!$A$4:$Q$70,MATCH($A39,'INVOICE DATA'!$A$4:$A$70,0),10)</f>
        <v>0</v>
      </c>
      <c r="H39" s="22">
        <f>INDEX('INVOICE DATA'!$A$4:$Q$70,MATCH($A39,'INVOICE DATA'!$A$4:$A$70,0),3)</f>
        <v>136198</v>
      </c>
      <c r="I39" s="8">
        <f>INDEX('INVOICE DATA'!$A$4:$Q$70,MATCH($A39,'INVOICE DATA'!$A$4:$A$70,0),5)</f>
        <v>47483</v>
      </c>
      <c r="J39" s="8">
        <f>INDEX('INVOICE DATA'!$A$4:$Q$70,MATCH($A39,'INVOICE DATA'!$A$4:$A$70,0),7)</f>
        <v>500</v>
      </c>
      <c r="K39" s="8">
        <f>INDEX('INVOICE DATA'!$A$4:$Q$70,MATCH($A39,'INVOICE DATA'!$A$4:$A$70,0),9)</f>
        <v>0</v>
      </c>
      <c r="L39" s="8">
        <f>INDEX('INVOICE DATA'!$A$4:$Q$70,MATCH($A39,'INVOICE DATA'!$A$4:$A$70,0),11)</f>
        <v>0</v>
      </c>
      <c r="M39" s="22">
        <f>INDEX('INVOICE DATA'!$A$4:$Q$70,MATCH($A39,'INVOICE DATA'!$A$4:$A$70,0),13)</f>
        <v>0</v>
      </c>
      <c r="N39" s="8">
        <f>INDEX('INVOICE DATA'!$A$4:$Q$70,MATCH($A39,'INVOICE DATA'!$A$4:$A$70,0),14)</f>
        <v>0</v>
      </c>
      <c r="O39" s="8">
        <f>INDEX('INVOICE DATA'!$A$4:$Q$70,MATCH($A39,'INVOICE DATA'!$A$4:$A$70,0),15)</f>
        <v>0</v>
      </c>
      <c r="P39" s="8">
        <f>INDEX('INVOICE DATA'!$A$4:$Q$70,MATCH($A39,'INVOICE DATA'!$A$4:$A$70,0),16)</f>
        <v>0</v>
      </c>
      <c r="Q39" s="23">
        <f>INDEX('INVOICE DATA'!$A$4:$Q$70,MATCH($A39,'INVOICE DATA'!$A$4:$A$70,0),17)</f>
        <v>0</v>
      </c>
      <c r="S39" s="39">
        <f t="shared" si="0"/>
        <v>35486.21</v>
      </c>
    </row>
    <row r="40" spans="1:19" ht="15.6" x14ac:dyDescent="0.3">
      <c r="A40" s="31" t="s">
        <v>32</v>
      </c>
      <c r="C40" s="22">
        <f>INDEX('INVOICE DATA'!$A$4:$Q$70,MATCH($A40,'INVOICE DATA'!$A$4:$A$70,0),2)</f>
        <v>9453</v>
      </c>
      <c r="D40" s="8">
        <f>INDEX('INVOICE DATA'!$A$4:$Q$70,MATCH($A40,'INVOICE DATA'!$A$4:$A$70,0),4)</f>
        <v>80</v>
      </c>
      <c r="E40" s="8">
        <f>INDEX('INVOICE DATA'!$A$4:$Q$70,MATCH($A40,'INVOICE DATA'!$A$4:$A$70,0),6)</f>
        <v>0</v>
      </c>
      <c r="F40" s="8">
        <f>INDEX('INVOICE DATA'!$A$4:$Q$70,MATCH($A40,'INVOICE DATA'!$A$4:$A$70,0),8)</f>
        <v>0</v>
      </c>
      <c r="G40" s="8">
        <f>INDEX('INVOICE DATA'!$A$4:$Q$70,MATCH($A40,'INVOICE DATA'!$A$4:$A$70,0),10)</f>
        <v>0</v>
      </c>
      <c r="H40" s="22">
        <f>INDEX('INVOICE DATA'!$A$4:$Q$70,MATCH($A40,'INVOICE DATA'!$A$4:$A$70,0),3)</f>
        <v>123415</v>
      </c>
      <c r="I40" s="8">
        <f>INDEX('INVOICE DATA'!$A$4:$Q$70,MATCH($A40,'INVOICE DATA'!$A$4:$A$70,0),5)</f>
        <v>1674</v>
      </c>
      <c r="J40" s="8">
        <f>INDEX('INVOICE DATA'!$A$4:$Q$70,MATCH($A40,'INVOICE DATA'!$A$4:$A$70,0),7)</f>
        <v>0</v>
      </c>
      <c r="K40" s="8">
        <f>INDEX('INVOICE DATA'!$A$4:$Q$70,MATCH($A40,'INVOICE DATA'!$A$4:$A$70,0),9)</f>
        <v>0</v>
      </c>
      <c r="L40" s="8">
        <f>INDEX('INVOICE DATA'!$A$4:$Q$70,MATCH($A40,'INVOICE DATA'!$A$4:$A$70,0),11)</f>
        <v>0</v>
      </c>
      <c r="M40" s="22">
        <f>INDEX('INVOICE DATA'!$A$4:$Q$70,MATCH($A40,'INVOICE DATA'!$A$4:$A$70,0),13)</f>
        <v>0</v>
      </c>
      <c r="N40" s="8">
        <f>INDEX('INVOICE DATA'!$A$4:$Q$70,MATCH($A40,'INVOICE DATA'!$A$4:$A$70,0),14)</f>
        <v>0</v>
      </c>
      <c r="O40" s="8">
        <f>INDEX('INVOICE DATA'!$A$4:$Q$70,MATCH($A40,'INVOICE DATA'!$A$4:$A$70,0),15)</f>
        <v>0</v>
      </c>
      <c r="P40" s="8">
        <f>INDEX('INVOICE DATA'!$A$4:$Q$70,MATCH($A40,'INVOICE DATA'!$A$4:$A$70,0),16)</f>
        <v>0</v>
      </c>
      <c r="Q40" s="23">
        <f>INDEX('INVOICE DATA'!$A$4:$Q$70,MATCH($A40,'INVOICE DATA'!$A$4:$A$70,0),17)</f>
        <v>0</v>
      </c>
      <c r="S40" s="39">
        <f t="shared" si="0"/>
        <v>22215.08</v>
      </c>
    </row>
    <row r="41" spans="1:19" ht="15.6" x14ac:dyDescent="0.3">
      <c r="A41" s="31" t="s">
        <v>33</v>
      </c>
      <c r="C41" s="22">
        <f>INDEX('INVOICE DATA'!$A$4:$Q$70,MATCH($A41,'INVOICE DATA'!$A$4:$A$70,0),2)</f>
        <v>3537</v>
      </c>
      <c r="D41" s="8">
        <f>INDEX('INVOICE DATA'!$A$4:$Q$70,MATCH($A41,'INVOICE DATA'!$A$4:$A$70,0),4)</f>
        <v>453</v>
      </c>
      <c r="E41" s="8">
        <f>INDEX('INVOICE DATA'!$A$4:$Q$70,MATCH($A41,'INVOICE DATA'!$A$4:$A$70,0),6)</f>
        <v>0</v>
      </c>
      <c r="F41" s="8">
        <f>INDEX('INVOICE DATA'!$A$4:$Q$70,MATCH($A41,'INVOICE DATA'!$A$4:$A$70,0),8)</f>
        <v>0</v>
      </c>
      <c r="G41" s="8">
        <f>INDEX('INVOICE DATA'!$A$4:$Q$70,MATCH($A41,'INVOICE DATA'!$A$4:$A$70,0),10)</f>
        <v>0</v>
      </c>
      <c r="H41" s="22">
        <f>INDEX('INVOICE DATA'!$A$4:$Q$70,MATCH($A41,'INVOICE DATA'!$A$4:$A$70,0),3)</f>
        <v>86948</v>
      </c>
      <c r="I41" s="8">
        <f>INDEX('INVOICE DATA'!$A$4:$Q$70,MATCH($A41,'INVOICE DATA'!$A$4:$A$70,0),5)</f>
        <v>11885</v>
      </c>
      <c r="J41" s="8">
        <f>INDEX('INVOICE DATA'!$A$4:$Q$70,MATCH($A41,'INVOICE DATA'!$A$4:$A$70,0),7)</f>
        <v>0</v>
      </c>
      <c r="K41" s="8">
        <f>INDEX('INVOICE DATA'!$A$4:$Q$70,MATCH($A41,'INVOICE DATA'!$A$4:$A$70,0),9)</f>
        <v>0</v>
      </c>
      <c r="L41" s="8">
        <f>INDEX('INVOICE DATA'!$A$4:$Q$70,MATCH($A41,'INVOICE DATA'!$A$4:$A$70,0),11)</f>
        <v>0</v>
      </c>
      <c r="M41" s="22">
        <f>INDEX('INVOICE DATA'!$A$4:$Q$70,MATCH($A41,'INVOICE DATA'!$A$4:$A$70,0),13)</f>
        <v>0</v>
      </c>
      <c r="N41" s="8">
        <f>INDEX('INVOICE DATA'!$A$4:$Q$70,MATCH($A41,'INVOICE DATA'!$A$4:$A$70,0),14)</f>
        <v>0</v>
      </c>
      <c r="O41" s="8">
        <f>INDEX('INVOICE DATA'!$A$4:$Q$70,MATCH($A41,'INVOICE DATA'!$A$4:$A$70,0),15)</f>
        <v>0</v>
      </c>
      <c r="P41" s="8">
        <f>INDEX('INVOICE DATA'!$A$4:$Q$70,MATCH($A41,'INVOICE DATA'!$A$4:$A$70,0),16)</f>
        <v>0</v>
      </c>
      <c r="Q41" s="23">
        <f>INDEX('INVOICE DATA'!$A$4:$Q$70,MATCH($A41,'INVOICE DATA'!$A$4:$A$70,0),17)</f>
        <v>0</v>
      </c>
      <c r="S41" s="39">
        <f t="shared" si="0"/>
        <v>15022.350000000002</v>
      </c>
    </row>
    <row r="42" spans="1:19" ht="15.6" x14ac:dyDescent="0.3">
      <c r="A42" s="31" t="s">
        <v>34</v>
      </c>
      <c r="C42" s="22">
        <f>INDEX('INVOICE DATA'!$A$4:$Q$70,MATCH($A42,'INVOICE DATA'!$A$4:$A$70,0),2)</f>
        <v>23593</v>
      </c>
      <c r="D42" s="8">
        <f>INDEX('INVOICE DATA'!$A$4:$Q$70,MATCH($A42,'INVOICE DATA'!$A$4:$A$70,0),4)</f>
        <v>6271</v>
      </c>
      <c r="E42" s="8">
        <f>INDEX('INVOICE DATA'!$A$4:$Q$70,MATCH($A42,'INVOICE DATA'!$A$4:$A$70,0),6)</f>
        <v>0</v>
      </c>
      <c r="F42" s="8">
        <f>INDEX('INVOICE DATA'!$A$4:$Q$70,MATCH($A42,'INVOICE DATA'!$A$4:$A$70,0),8)</f>
        <v>0</v>
      </c>
      <c r="G42" s="8">
        <f>INDEX('INVOICE DATA'!$A$4:$Q$70,MATCH($A42,'INVOICE DATA'!$A$4:$A$70,0),10)</f>
        <v>0</v>
      </c>
      <c r="H42" s="22">
        <f>INDEX('INVOICE DATA'!$A$4:$Q$70,MATCH($A42,'INVOICE DATA'!$A$4:$A$70,0),3)</f>
        <v>372682</v>
      </c>
      <c r="I42" s="8">
        <f>INDEX('INVOICE DATA'!$A$4:$Q$70,MATCH($A42,'INVOICE DATA'!$A$4:$A$70,0),5)</f>
        <v>89063</v>
      </c>
      <c r="J42" s="8">
        <f>INDEX('INVOICE DATA'!$A$4:$Q$70,MATCH($A42,'INVOICE DATA'!$A$4:$A$70,0),7)</f>
        <v>0</v>
      </c>
      <c r="K42" s="8">
        <f>INDEX('INVOICE DATA'!$A$4:$Q$70,MATCH($A42,'INVOICE DATA'!$A$4:$A$70,0),9)</f>
        <v>0</v>
      </c>
      <c r="L42" s="8">
        <f>INDEX('INVOICE DATA'!$A$4:$Q$70,MATCH($A42,'INVOICE DATA'!$A$4:$A$70,0),11)</f>
        <v>0</v>
      </c>
      <c r="M42" s="22">
        <f>INDEX('INVOICE DATA'!$A$4:$Q$70,MATCH($A42,'INVOICE DATA'!$A$4:$A$70,0),13)</f>
        <v>0</v>
      </c>
      <c r="N42" s="8">
        <f>INDEX('INVOICE DATA'!$A$4:$Q$70,MATCH($A42,'INVOICE DATA'!$A$4:$A$70,0),14)</f>
        <v>0</v>
      </c>
      <c r="O42" s="8">
        <f>INDEX('INVOICE DATA'!$A$4:$Q$70,MATCH($A42,'INVOICE DATA'!$A$4:$A$70,0),15)</f>
        <v>0</v>
      </c>
      <c r="P42" s="8">
        <f>INDEX('INVOICE DATA'!$A$4:$Q$70,MATCH($A42,'INVOICE DATA'!$A$4:$A$70,0),16)</f>
        <v>0</v>
      </c>
      <c r="Q42" s="23">
        <f>INDEX('INVOICE DATA'!$A$4:$Q$70,MATCH($A42,'INVOICE DATA'!$A$4:$A$70,0),17)</f>
        <v>0</v>
      </c>
      <c r="S42" s="39">
        <f t="shared" si="0"/>
        <v>86662.61</v>
      </c>
    </row>
    <row r="43" spans="1:19" ht="15.6" x14ac:dyDescent="0.3">
      <c r="A43" s="31" t="s">
        <v>35</v>
      </c>
      <c r="C43" s="22">
        <f>INDEX('INVOICE DATA'!$A$4:$Q$70,MATCH($A43,'INVOICE DATA'!$A$4:$A$70,0),2)</f>
        <v>29087</v>
      </c>
      <c r="D43" s="8">
        <f>INDEX('INVOICE DATA'!$A$4:$Q$70,MATCH($A43,'INVOICE DATA'!$A$4:$A$70,0),4)</f>
        <v>11137</v>
      </c>
      <c r="E43" s="8">
        <f>INDEX('INVOICE DATA'!$A$4:$Q$70,MATCH($A43,'INVOICE DATA'!$A$4:$A$70,0),6)</f>
        <v>0</v>
      </c>
      <c r="F43" s="8">
        <f>INDEX('INVOICE DATA'!$A$4:$Q$70,MATCH($A43,'INVOICE DATA'!$A$4:$A$70,0),8)</f>
        <v>0</v>
      </c>
      <c r="G43" s="8">
        <f>INDEX('INVOICE DATA'!$A$4:$Q$70,MATCH($A43,'INVOICE DATA'!$A$4:$A$70,0),10)</f>
        <v>0</v>
      </c>
      <c r="H43" s="22">
        <f>INDEX('INVOICE DATA'!$A$4:$Q$70,MATCH($A43,'INVOICE DATA'!$A$4:$A$70,0),3)</f>
        <v>306723</v>
      </c>
      <c r="I43" s="8">
        <f>INDEX('INVOICE DATA'!$A$4:$Q$70,MATCH($A43,'INVOICE DATA'!$A$4:$A$70,0),5)</f>
        <v>81053</v>
      </c>
      <c r="J43" s="8">
        <f>INDEX('INVOICE DATA'!$A$4:$Q$70,MATCH($A43,'INVOICE DATA'!$A$4:$A$70,0),7)</f>
        <v>0</v>
      </c>
      <c r="K43" s="8">
        <f>INDEX('INVOICE DATA'!$A$4:$Q$70,MATCH($A43,'INVOICE DATA'!$A$4:$A$70,0),9)</f>
        <v>0</v>
      </c>
      <c r="L43" s="8">
        <f>INDEX('INVOICE DATA'!$A$4:$Q$70,MATCH($A43,'INVOICE DATA'!$A$4:$A$70,0),11)</f>
        <v>0</v>
      </c>
      <c r="M43" s="22">
        <f>INDEX('INVOICE DATA'!$A$4:$Q$70,MATCH($A43,'INVOICE DATA'!$A$4:$A$70,0),13)</f>
        <v>0</v>
      </c>
      <c r="N43" s="8">
        <f>INDEX('INVOICE DATA'!$A$4:$Q$70,MATCH($A43,'INVOICE DATA'!$A$4:$A$70,0),14)</f>
        <v>0</v>
      </c>
      <c r="O43" s="8">
        <f>INDEX('INVOICE DATA'!$A$4:$Q$70,MATCH($A43,'INVOICE DATA'!$A$4:$A$70,0),15)</f>
        <v>0</v>
      </c>
      <c r="P43" s="8">
        <f>INDEX('INVOICE DATA'!$A$4:$Q$70,MATCH($A43,'INVOICE DATA'!$A$4:$A$70,0),16)</f>
        <v>0</v>
      </c>
      <c r="Q43" s="23">
        <f>INDEX('INVOICE DATA'!$A$4:$Q$70,MATCH($A43,'INVOICE DATA'!$A$4:$A$70,0),17)</f>
        <v>0</v>
      </c>
      <c r="S43" s="39">
        <f t="shared" si="0"/>
        <v>92471.209999999992</v>
      </c>
    </row>
    <row r="44" spans="1:19" ht="15.6" x14ac:dyDescent="0.3">
      <c r="A44" s="31" t="s">
        <v>36</v>
      </c>
      <c r="C44" s="22">
        <f>INDEX('INVOICE DATA'!$A$4:$Q$70,MATCH($A44,'INVOICE DATA'!$A$4:$A$70,0),2)</f>
        <v>19094</v>
      </c>
      <c r="D44" s="8">
        <f>INDEX('INVOICE DATA'!$A$4:$Q$70,MATCH($A44,'INVOICE DATA'!$A$4:$A$70,0),4)</f>
        <v>3283</v>
      </c>
      <c r="E44" s="8">
        <f>INDEX('INVOICE DATA'!$A$4:$Q$70,MATCH($A44,'INVOICE DATA'!$A$4:$A$70,0),6)</f>
        <v>0</v>
      </c>
      <c r="F44" s="8">
        <f>INDEX('INVOICE DATA'!$A$4:$Q$70,MATCH($A44,'INVOICE DATA'!$A$4:$A$70,0),8)</f>
        <v>0</v>
      </c>
      <c r="G44" s="8">
        <f>INDEX('INVOICE DATA'!$A$4:$Q$70,MATCH($A44,'INVOICE DATA'!$A$4:$A$70,0),10)</f>
        <v>0</v>
      </c>
      <c r="H44" s="22">
        <f>INDEX('INVOICE DATA'!$A$4:$Q$70,MATCH($A44,'INVOICE DATA'!$A$4:$A$70,0),3)</f>
        <v>295398</v>
      </c>
      <c r="I44" s="8">
        <f>INDEX('INVOICE DATA'!$A$4:$Q$70,MATCH($A44,'INVOICE DATA'!$A$4:$A$70,0),5)</f>
        <v>45377</v>
      </c>
      <c r="J44" s="8">
        <f>INDEX('INVOICE DATA'!$A$4:$Q$70,MATCH($A44,'INVOICE DATA'!$A$4:$A$70,0),7)</f>
        <v>0</v>
      </c>
      <c r="K44" s="8">
        <f>INDEX('INVOICE DATA'!$A$4:$Q$70,MATCH($A44,'INVOICE DATA'!$A$4:$A$70,0),9)</f>
        <v>0</v>
      </c>
      <c r="L44" s="8">
        <f>INDEX('INVOICE DATA'!$A$4:$Q$70,MATCH($A44,'INVOICE DATA'!$A$4:$A$70,0),11)</f>
        <v>0</v>
      </c>
      <c r="M44" s="22">
        <f>INDEX('INVOICE DATA'!$A$4:$Q$70,MATCH($A44,'INVOICE DATA'!$A$4:$A$70,0),13)</f>
        <v>1152</v>
      </c>
      <c r="N44" s="8">
        <f>INDEX('INVOICE DATA'!$A$4:$Q$70,MATCH($A44,'INVOICE DATA'!$A$4:$A$70,0),14)</f>
        <v>0</v>
      </c>
      <c r="O44" s="8">
        <f>INDEX('INVOICE DATA'!$A$4:$Q$70,MATCH($A44,'INVOICE DATA'!$A$4:$A$70,0),15)</f>
        <v>0</v>
      </c>
      <c r="P44" s="8">
        <f>INDEX('INVOICE DATA'!$A$4:$Q$70,MATCH($A44,'INVOICE DATA'!$A$4:$A$70,0),16)</f>
        <v>0</v>
      </c>
      <c r="Q44" s="23">
        <f>INDEX('INVOICE DATA'!$A$4:$Q$70,MATCH($A44,'INVOICE DATA'!$A$4:$A$70,0),17)</f>
        <v>0</v>
      </c>
      <c r="S44" s="39">
        <f t="shared" si="0"/>
        <v>73448.990000000005</v>
      </c>
    </row>
    <row r="45" spans="1:19" ht="15.6" x14ac:dyDescent="0.3">
      <c r="A45" s="31" t="s">
        <v>37</v>
      </c>
      <c r="C45" s="22">
        <f>INDEX('INVOICE DATA'!$A$4:$Q$70,MATCH($A45,'INVOICE DATA'!$A$4:$A$70,0),2)</f>
        <v>5043</v>
      </c>
      <c r="D45" s="8">
        <f>INDEX('INVOICE DATA'!$A$4:$Q$70,MATCH($A45,'INVOICE DATA'!$A$4:$A$70,0),4)</f>
        <v>1305</v>
      </c>
      <c r="E45" s="8">
        <f>INDEX('INVOICE DATA'!$A$4:$Q$70,MATCH($A45,'INVOICE DATA'!$A$4:$A$70,0),6)</f>
        <v>0</v>
      </c>
      <c r="F45" s="8">
        <f>INDEX('INVOICE DATA'!$A$4:$Q$70,MATCH($A45,'INVOICE DATA'!$A$4:$A$70,0),8)</f>
        <v>0</v>
      </c>
      <c r="G45" s="8">
        <f>INDEX('INVOICE DATA'!$A$4:$Q$70,MATCH($A45,'INVOICE DATA'!$A$4:$A$70,0),10)</f>
        <v>0</v>
      </c>
      <c r="H45" s="22">
        <f>INDEX('INVOICE DATA'!$A$4:$Q$70,MATCH($A45,'INVOICE DATA'!$A$4:$A$70,0),3)</f>
        <v>164782</v>
      </c>
      <c r="I45" s="8">
        <f>INDEX('INVOICE DATA'!$A$4:$Q$70,MATCH($A45,'INVOICE DATA'!$A$4:$A$70,0),5)</f>
        <v>37460</v>
      </c>
      <c r="J45" s="8">
        <f>INDEX('INVOICE DATA'!$A$4:$Q$70,MATCH($A45,'INVOICE DATA'!$A$4:$A$70,0),7)</f>
        <v>0</v>
      </c>
      <c r="K45" s="8">
        <f>INDEX('INVOICE DATA'!$A$4:$Q$70,MATCH($A45,'INVOICE DATA'!$A$4:$A$70,0),9)</f>
        <v>0</v>
      </c>
      <c r="L45" s="8">
        <f>INDEX('INVOICE DATA'!$A$4:$Q$70,MATCH($A45,'INVOICE DATA'!$A$4:$A$70,0),11)</f>
        <v>0</v>
      </c>
      <c r="M45" s="22">
        <f>INDEX('INVOICE DATA'!$A$4:$Q$70,MATCH($A45,'INVOICE DATA'!$A$4:$A$70,0),13)</f>
        <v>0</v>
      </c>
      <c r="N45" s="8">
        <f>INDEX('INVOICE DATA'!$A$4:$Q$70,MATCH($A45,'INVOICE DATA'!$A$4:$A$70,0),14)</f>
        <v>0</v>
      </c>
      <c r="O45" s="8">
        <f>INDEX('INVOICE DATA'!$A$4:$Q$70,MATCH($A45,'INVOICE DATA'!$A$4:$A$70,0),15)</f>
        <v>0</v>
      </c>
      <c r="P45" s="8">
        <f>INDEX('INVOICE DATA'!$A$4:$Q$70,MATCH($A45,'INVOICE DATA'!$A$4:$A$70,0),16)</f>
        <v>0</v>
      </c>
      <c r="Q45" s="23">
        <f>INDEX('INVOICE DATA'!$A$4:$Q$70,MATCH($A45,'INVOICE DATA'!$A$4:$A$70,0),17)</f>
        <v>0</v>
      </c>
      <c r="S45" s="39">
        <f t="shared" si="0"/>
        <v>30107.9</v>
      </c>
    </row>
    <row r="46" spans="1:19" ht="15.6" x14ac:dyDescent="0.3">
      <c r="A46" s="31" t="s">
        <v>38</v>
      </c>
      <c r="C46" s="22">
        <f>INDEX('INVOICE DATA'!$A$4:$Q$70,MATCH($A46,'INVOICE DATA'!$A$4:$A$70,0),2)</f>
        <v>4402</v>
      </c>
      <c r="D46" s="8">
        <f>INDEX('INVOICE DATA'!$A$4:$Q$70,MATCH($A46,'INVOICE DATA'!$A$4:$A$70,0),4)</f>
        <v>969</v>
      </c>
      <c r="E46" s="8">
        <f>INDEX('INVOICE DATA'!$A$4:$Q$70,MATCH($A46,'INVOICE DATA'!$A$4:$A$70,0),6)</f>
        <v>0</v>
      </c>
      <c r="F46" s="8">
        <f>INDEX('INVOICE DATA'!$A$4:$Q$70,MATCH($A46,'INVOICE DATA'!$A$4:$A$70,0),8)</f>
        <v>0</v>
      </c>
      <c r="G46" s="8">
        <f>INDEX('INVOICE DATA'!$A$4:$Q$70,MATCH($A46,'INVOICE DATA'!$A$4:$A$70,0),10)</f>
        <v>0</v>
      </c>
      <c r="H46" s="22">
        <f>INDEX('INVOICE DATA'!$A$4:$Q$70,MATCH($A46,'INVOICE DATA'!$A$4:$A$70,0),3)</f>
        <v>115734</v>
      </c>
      <c r="I46" s="8">
        <f>INDEX('INVOICE DATA'!$A$4:$Q$70,MATCH($A46,'INVOICE DATA'!$A$4:$A$70,0),5)</f>
        <v>30840</v>
      </c>
      <c r="J46" s="8">
        <f>INDEX('INVOICE DATA'!$A$4:$Q$70,MATCH($A46,'INVOICE DATA'!$A$4:$A$70,0),7)</f>
        <v>0</v>
      </c>
      <c r="K46" s="8">
        <f>INDEX('INVOICE DATA'!$A$4:$Q$70,MATCH($A46,'INVOICE DATA'!$A$4:$A$70,0),9)</f>
        <v>0</v>
      </c>
      <c r="L46" s="8">
        <f>INDEX('INVOICE DATA'!$A$4:$Q$70,MATCH($A46,'INVOICE DATA'!$A$4:$A$70,0),11)</f>
        <v>0</v>
      </c>
      <c r="M46" s="22">
        <f>INDEX('INVOICE DATA'!$A$4:$Q$70,MATCH($A46,'INVOICE DATA'!$A$4:$A$70,0),13)</f>
        <v>0</v>
      </c>
      <c r="N46" s="8">
        <f>INDEX('INVOICE DATA'!$A$4:$Q$70,MATCH($A46,'INVOICE DATA'!$A$4:$A$70,0),14)</f>
        <v>0</v>
      </c>
      <c r="O46" s="8">
        <f>INDEX('INVOICE DATA'!$A$4:$Q$70,MATCH($A46,'INVOICE DATA'!$A$4:$A$70,0),15)</f>
        <v>0</v>
      </c>
      <c r="P46" s="8">
        <f>INDEX('INVOICE DATA'!$A$4:$Q$70,MATCH($A46,'INVOICE DATA'!$A$4:$A$70,0),16)</f>
        <v>0</v>
      </c>
      <c r="Q46" s="23">
        <f>INDEX('INVOICE DATA'!$A$4:$Q$70,MATCH($A46,'INVOICE DATA'!$A$4:$A$70,0),17)</f>
        <v>0</v>
      </c>
      <c r="S46" s="39">
        <f t="shared" si="0"/>
        <v>22865.5</v>
      </c>
    </row>
    <row r="47" spans="1:19" ht="15.6" x14ac:dyDescent="0.3">
      <c r="A47" s="31" t="s">
        <v>39</v>
      </c>
      <c r="C47" s="22">
        <f>INDEX('INVOICE DATA'!$A$4:$Q$70,MATCH($A47,'INVOICE DATA'!$A$4:$A$70,0),2)</f>
        <v>4322</v>
      </c>
      <c r="D47" s="8">
        <f>INDEX('INVOICE DATA'!$A$4:$Q$70,MATCH($A47,'INVOICE DATA'!$A$4:$A$70,0),4)</f>
        <v>930</v>
      </c>
      <c r="E47" s="8">
        <f>INDEX('INVOICE DATA'!$A$4:$Q$70,MATCH($A47,'INVOICE DATA'!$A$4:$A$70,0),6)</f>
        <v>0</v>
      </c>
      <c r="F47" s="8">
        <f>INDEX('INVOICE DATA'!$A$4:$Q$70,MATCH($A47,'INVOICE DATA'!$A$4:$A$70,0),8)</f>
        <v>0</v>
      </c>
      <c r="G47" s="8">
        <f>INDEX('INVOICE DATA'!$A$4:$Q$70,MATCH($A47,'INVOICE DATA'!$A$4:$A$70,0),10)</f>
        <v>0</v>
      </c>
      <c r="H47" s="22">
        <f>INDEX('INVOICE DATA'!$A$4:$Q$70,MATCH($A47,'INVOICE DATA'!$A$4:$A$70,0),3)</f>
        <v>68673</v>
      </c>
      <c r="I47" s="8">
        <f>INDEX('INVOICE DATA'!$A$4:$Q$70,MATCH($A47,'INVOICE DATA'!$A$4:$A$70,0),5)</f>
        <v>9933</v>
      </c>
      <c r="J47" s="8">
        <f>INDEX('INVOICE DATA'!$A$4:$Q$70,MATCH($A47,'INVOICE DATA'!$A$4:$A$70,0),7)</f>
        <v>0</v>
      </c>
      <c r="K47" s="8">
        <f>INDEX('INVOICE DATA'!$A$4:$Q$70,MATCH($A47,'INVOICE DATA'!$A$4:$A$70,0),9)</f>
        <v>0</v>
      </c>
      <c r="L47" s="8">
        <f>INDEX('INVOICE DATA'!$A$4:$Q$70,MATCH($A47,'INVOICE DATA'!$A$4:$A$70,0),11)</f>
        <v>0</v>
      </c>
      <c r="M47" s="22">
        <f>INDEX('INVOICE DATA'!$A$4:$Q$70,MATCH($A47,'INVOICE DATA'!$A$4:$A$70,0),13)</f>
        <v>550</v>
      </c>
      <c r="N47" s="8">
        <f>INDEX('INVOICE DATA'!$A$4:$Q$70,MATCH($A47,'INVOICE DATA'!$A$4:$A$70,0),14)</f>
        <v>0</v>
      </c>
      <c r="O47" s="8">
        <f>INDEX('INVOICE DATA'!$A$4:$Q$70,MATCH($A47,'INVOICE DATA'!$A$4:$A$70,0),15)</f>
        <v>0</v>
      </c>
      <c r="P47" s="8">
        <f>INDEX('INVOICE DATA'!$A$4:$Q$70,MATCH($A47,'INVOICE DATA'!$A$4:$A$70,0),16)</f>
        <v>0</v>
      </c>
      <c r="Q47" s="23">
        <f>INDEX('INVOICE DATA'!$A$4:$Q$70,MATCH($A47,'INVOICE DATA'!$A$4:$A$70,0),17)</f>
        <v>0</v>
      </c>
      <c r="S47" s="39">
        <f t="shared" si="0"/>
        <v>19958.91</v>
      </c>
    </row>
    <row r="48" spans="1:19" ht="15.6" x14ac:dyDescent="0.3">
      <c r="A48" s="31" t="s">
        <v>40</v>
      </c>
      <c r="C48" s="22">
        <f>INDEX('INVOICE DATA'!$A$4:$Q$70,MATCH($A48,'INVOICE DATA'!$A$4:$A$70,0),2)</f>
        <v>19853</v>
      </c>
      <c r="D48" s="8">
        <f>INDEX('INVOICE DATA'!$A$4:$Q$70,MATCH($A48,'INVOICE DATA'!$A$4:$A$70,0),4)</f>
        <v>5749</v>
      </c>
      <c r="E48" s="8">
        <f>INDEX('INVOICE DATA'!$A$4:$Q$70,MATCH($A48,'INVOICE DATA'!$A$4:$A$70,0),6)</f>
        <v>0</v>
      </c>
      <c r="F48" s="8">
        <f>INDEX('INVOICE DATA'!$A$4:$Q$70,MATCH($A48,'INVOICE DATA'!$A$4:$A$70,0),8)</f>
        <v>0</v>
      </c>
      <c r="G48" s="8">
        <f>INDEX('INVOICE DATA'!$A$4:$Q$70,MATCH($A48,'INVOICE DATA'!$A$4:$A$70,0),10)</f>
        <v>0</v>
      </c>
      <c r="H48" s="22">
        <f>INDEX('INVOICE DATA'!$A$4:$Q$70,MATCH($A48,'INVOICE DATA'!$A$4:$A$70,0),3)</f>
        <v>122627</v>
      </c>
      <c r="I48" s="8">
        <f>INDEX('INVOICE DATA'!$A$4:$Q$70,MATCH($A48,'INVOICE DATA'!$A$4:$A$70,0),5)</f>
        <v>35025</v>
      </c>
      <c r="J48" s="8">
        <f>INDEX('INVOICE DATA'!$A$4:$Q$70,MATCH($A48,'INVOICE DATA'!$A$4:$A$70,0),7)</f>
        <v>0</v>
      </c>
      <c r="K48" s="8">
        <f>INDEX('INVOICE DATA'!$A$4:$Q$70,MATCH($A48,'INVOICE DATA'!$A$4:$A$70,0),9)</f>
        <v>0</v>
      </c>
      <c r="L48" s="8">
        <f>INDEX('INVOICE DATA'!$A$4:$Q$70,MATCH($A48,'INVOICE DATA'!$A$4:$A$70,0),11)</f>
        <v>0</v>
      </c>
      <c r="M48" s="22">
        <f>INDEX('INVOICE DATA'!$A$4:$Q$70,MATCH($A48,'INVOICE DATA'!$A$4:$A$70,0),13)</f>
        <v>128</v>
      </c>
      <c r="N48" s="8">
        <f>INDEX('INVOICE DATA'!$A$4:$Q$70,MATCH($A48,'INVOICE DATA'!$A$4:$A$70,0),14)</f>
        <v>0</v>
      </c>
      <c r="O48" s="8">
        <f>INDEX('INVOICE DATA'!$A$4:$Q$70,MATCH($A48,'INVOICE DATA'!$A$4:$A$70,0),15)</f>
        <v>0</v>
      </c>
      <c r="P48" s="8">
        <f>INDEX('INVOICE DATA'!$A$4:$Q$70,MATCH($A48,'INVOICE DATA'!$A$4:$A$70,0),16)</f>
        <v>0</v>
      </c>
      <c r="Q48" s="23">
        <f>INDEX('INVOICE DATA'!$A$4:$Q$70,MATCH($A48,'INVOICE DATA'!$A$4:$A$70,0),17)</f>
        <v>0</v>
      </c>
      <c r="S48" s="39">
        <f t="shared" si="0"/>
        <v>49123.25</v>
      </c>
    </row>
    <row r="49" spans="1:19" ht="15.6" x14ac:dyDescent="0.3">
      <c r="A49" s="31" t="s">
        <v>41</v>
      </c>
      <c r="C49" s="22">
        <f>INDEX('INVOICE DATA'!$A$4:$Q$70,MATCH($A49,'INVOICE DATA'!$A$4:$A$70,0),2)</f>
        <v>20177</v>
      </c>
      <c r="D49" s="8">
        <f>INDEX('INVOICE DATA'!$A$4:$Q$70,MATCH($A49,'INVOICE DATA'!$A$4:$A$70,0),4)</f>
        <v>13526</v>
      </c>
      <c r="E49" s="8">
        <f>INDEX('INVOICE DATA'!$A$4:$Q$70,MATCH($A49,'INVOICE DATA'!$A$4:$A$70,0),6)</f>
        <v>0</v>
      </c>
      <c r="F49" s="8">
        <f>INDEX('INVOICE DATA'!$A$4:$Q$70,MATCH($A49,'INVOICE DATA'!$A$4:$A$70,0),8)</f>
        <v>0</v>
      </c>
      <c r="G49" s="8">
        <f>INDEX('INVOICE DATA'!$A$4:$Q$70,MATCH($A49,'INVOICE DATA'!$A$4:$A$70,0),10)</f>
        <v>0</v>
      </c>
      <c r="H49" s="22">
        <f>INDEX('INVOICE DATA'!$A$4:$Q$70,MATCH($A49,'INVOICE DATA'!$A$4:$A$70,0),3)</f>
        <v>135886</v>
      </c>
      <c r="I49" s="8">
        <f>INDEX('INVOICE DATA'!$A$4:$Q$70,MATCH($A49,'INVOICE DATA'!$A$4:$A$70,0),5)</f>
        <v>84285</v>
      </c>
      <c r="J49" s="8">
        <f>INDEX('INVOICE DATA'!$A$4:$Q$70,MATCH($A49,'INVOICE DATA'!$A$4:$A$70,0),7)</f>
        <v>0</v>
      </c>
      <c r="K49" s="8">
        <f>INDEX('INVOICE DATA'!$A$4:$Q$70,MATCH($A49,'INVOICE DATA'!$A$4:$A$70,0),9)</f>
        <v>0</v>
      </c>
      <c r="L49" s="8">
        <f>INDEX('INVOICE DATA'!$A$4:$Q$70,MATCH($A49,'INVOICE DATA'!$A$4:$A$70,0),11)</f>
        <v>0</v>
      </c>
      <c r="M49" s="22">
        <f>INDEX('INVOICE DATA'!$A$4:$Q$70,MATCH($A49,'INVOICE DATA'!$A$4:$A$70,0),13)</f>
        <v>0</v>
      </c>
      <c r="N49" s="8">
        <f>INDEX('INVOICE DATA'!$A$4:$Q$70,MATCH($A49,'INVOICE DATA'!$A$4:$A$70,0),14)</f>
        <v>0</v>
      </c>
      <c r="O49" s="8">
        <f>INDEX('INVOICE DATA'!$A$4:$Q$70,MATCH($A49,'INVOICE DATA'!$A$4:$A$70,0),15)</f>
        <v>0</v>
      </c>
      <c r="P49" s="8">
        <f>INDEX('INVOICE DATA'!$A$4:$Q$70,MATCH($A49,'INVOICE DATA'!$A$4:$A$70,0),16)</f>
        <v>0</v>
      </c>
      <c r="Q49" s="23">
        <f>INDEX('INVOICE DATA'!$A$4:$Q$70,MATCH($A49,'INVOICE DATA'!$A$4:$A$70,0),17)</f>
        <v>0</v>
      </c>
      <c r="S49" s="39">
        <f t="shared" si="0"/>
        <v>71088.25</v>
      </c>
    </row>
    <row r="50" spans="1:19" ht="15.6" x14ac:dyDescent="0.3">
      <c r="A50" s="31" t="s">
        <v>42</v>
      </c>
      <c r="C50" s="22">
        <f>INDEX('INVOICE DATA'!$A$4:$Q$70,MATCH($A50,'INVOICE DATA'!$A$4:$A$70,0),2)</f>
        <v>6764</v>
      </c>
      <c r="D50" s="8">
        <f>INDEX('INVOICE DATA'!$A$4:$Q$70,MATCH($A50,'INVOICE DATA'!$A$4:$A$70,0),4)</f>
        <v>2583</v>
      </c>
      <c r="E50" s="8">
        <f>INDEX('INVOICE DATA'!$A$4:$Q$70,MATCH($A50,'INVOICE DATA'!$A$4:$A$70,0),6)</f>
        <v>0</v>
      </c>
      <c r="F50" s="8">
        <f>INDEX('INVOICE DATA'!$A$4:$Q$70,MATCH($A50,'INVOICE DATA'!$A$4:$A$70,0),8)</f>
        <v>0</v>
      </c>
      <c r="G50" s="8">
        <f>INDEX('INVOICE DATA'!$A$4:$Q$70,MATCH($A50,'INVOICE DATA'!$A$4:$A$70,0),10)</f>
        <v>0</v>
      </c>
      <c r="H50" s="22">
        <f>INDEX('INVOICE DATA'!$A$4:$Q$70,MATCH($A50,'INVOICE DATA'!$A$4:$A$70,0),3)</f>
        <v>63775</v>
      </c>
      <c r="I50" s="8">
        <f>INDEX('INVOICE DATA'!$A$4:$Q$70,MATCH($A50,'INVOICE DATA'!$A$4:$A$70,0),5)</f>
        <v>32989</v>
      </c>
      <c r="J50" s="8">
        <f>INDEX('INVOICE DATA'!$A$4:$Q$70,MATCH($A50,'INVOICE DATA'!$A$4:$A$70,0),7)</f>
        <v>0</v>
      </c>
      <c r="K50" s="8">
        <f>INDEX('INVOICE DATA'!$A$4:$Q$70,MATCH($A50,'INVOICE DATA'!$A$4:$A$70,0),9)</f>
        <v>0</v>
      </c>
      <c r="L50" s="8">
        <f>INDEX('INVOICE DATA'!$A$4:$Q$70,MATCH($A50,'INVOICE DATA'!$A$4:$A$70,0),11)</f>
        <v>0</v>
      </c>
      <c r="M50" s="22">
        <f>INDEX('INVOICE DATA'!$A$4:$Q$70,MATCH($A50,'INVOICE DATA'!$A$4:$A$70,0),13)</f>
        <v>0</v>
      </c>
      <c r="N50" s="8">
        <f>INDEX('INVOICE DATA'!$A$4:$Q$70,MATCH($A50,'INVOICE DATA'!$A$4:$A$70,0),14)</f>
        <v>0</v>
      </c>
      <c r="O50" s="8">
        <f>INDEX('INVOICE DATA'!$A$4:$Q$70,MATCH($A50,'INVOICE DATA'!$A$4:$A$70,0),15)</f>
        <v>0</v>
      </c>
      <c r="P50" s="8">
        <f>INDEX('INVOICE DATA'!$A$4:$Q$70,MATCH($A50,'INVOICE DATA'!$A$4:$A$70,0),16)</f>
        <v>0</v>
      </c>
      <c r="Q50" s="23">
        <f>INDEX('INVOICE DATA'!$A$4:$Q$70,MATCH($A50,'INVOICE DATA'!$A$4:$A$70,0),17)</f>
        <v>0</v>
      </c>
      <c r="S50" s="39">
        <f t="shared" si="0"/>
        <v>23140.73</v>
      </c>
    </row>
    <row r="51" spans="1:19" ht="15.6" x14ac:dyDescent="0.3">
      <c r="A51" s="31" t="s">
        <v>43</v>
      </c>
      <c r="C51" s="22">
        <f>INDEX('INVOICE DATA'!$A$4:$Q$70,MATCH($A51,'INVOICE DATA'!$A$4:$A$70,0),2)</f>
        <v>0</v>
      </c>
      <c r="D51" s="8">
        <f>INDEX('INVOICE DATA'!$A$4:$Q$70,MATCH($A51,'INVOICE DATA'!$A$4:$A$70,0),4)</f>
        <v>0</v>
      </c>
      <c r="E51" s="8">
        <f>INDEX('INVOICE DATA'!$A$4:$Q$70,MATCH($A51,'INVOICE DATA'!$A$4:$A$70,0),6)</f>
        <v>0</v>
      </c>
      <c r="F51" s="8">
        <f>INDEX('INVOICE DATA'!$A$4:$Q$70,MATCH($A51,'INVOICE DATA'!$A$4:$A$70,0),8)</f>
        <v>0</v>
      </c>
      <c r="G51" s="8">
        <f>INDEX('INVOICE DATA'!$A$4:$Q$70,MATCH($A51,'INVOICE DATA'!$A$4:$A$70,0),10)</f>
        <v>0</v>
      </c>
      <c r="H51" s="22">
        <f>INDEX('INVOICE DATA'!$A$4:$Q$70,MATCH($A51,'INVOICE DATA'!$A$4:$A$70,0),3)</f>
        <v>0</v>
      </c>
      <c r="I51" s="8">
        <f>INDEX('INVOICE DATA'!$A$4:$Q$70,MATCH($A51,'INVOICE DATA'!$A$4:$A$70,0),5)</f>
        <v>0</v>
      </c>
      <c r="J51" s="8">
        <f>INDEX('INVOICE DATA'!$A$4:$Q$70,MATCH($A51,'INVOICE DATA'!$A$4:$A$70,0),7)</f>
        <v>0</v>
      </c>
      <c r="K51" s="8">
        <f>INDEX('INVOICE DATA'!$A$4:$Q$70,MATCH($A51,'INVOICE DATA'!$A$4:$A$70,0),9)</f>
        <v>0</v>
      </c>
      <c r="L51" s="8">
        <f>INDEX('INVOICE DATA'!$A$4:$Q$70,MATCH($A51,'INVOICE DATA'!$A$4:$A$70,0),11)</f>
        <v>0</v>
      </c>
      <c r="M51" s="22">
        <f>INDEX('INVOICE DATA'!$A$4:$Q$70,MATCH($A51,'INVOICE DATA'!$A$4:$A$70,0),13)</f>
        <v>52164</v>
      </c>
      <c r="N51" s="8">
        <f>INDEX('INVOICE DATA'!$A$4:$Q$70,MATCH($A51,'INVOICE DATA'!$A$4:$A$70,0),14)</f>
        <v>0</v>
      </c>
      <c r="O51" s="8">
        <f>INDEX('INVOICE DATA'!$A$4:$Q$70,MATCH($A51,'INVOICE DATA'!$A$4:$A$70,0),15)</f>
        <v>3925</v>
      </c>
      <c r="P51" s="8">
        <f>INDEX('INVOICE DATA'!$A$4:$Q$70,MATCH($A51,'INVOICE DATA'!$A$4:$A$70,0),16)</f>
        <v>10399</v>
      </c>
      <c r="Q51" s="23">
        <f>INDEX('INVOICE DATA'!$A$4:$Q$70,MATCH($A51,'INVOICE DATA'!$A$4:$A$70,0),17)</f>
        <v>6771</v>
      </c>
      <c r="S51" s="39">
        <f t="shared" si="0"/>
        <v>532795.80000000005</v>
      </c>
    </row>
    <row r="52" spans="1:19" ht="15.6" x14ac:dyDescent="0.3">
      <c r="A52" s="31" t="s">
        <v>44</v>
      </c>
      <c r="C52" s="22">
        <f>INDEX('INVOICE DATA'!$A$4:$Q$70,MATCH($A52,'INVOICE DATA'!$A$4:$A$70,0),2)</f>
        <v>6436</v>
      </c>
      <c r="D52" s="8">
        <f>INDEX('INVOICE DATA'!$A$4:$Q$70,MATCH($A52,'INVOICE DATA'!$A$4:$A$70,0),4)</f>
        <v>302</v>
      </c>
      <c r="E52" s="8">
        <f>INDEX('INVOICE DATA'!$A$4:$Q$70,MATCH($A52,'INVOICE DATA'!$A$4:$A$70,0),6)</f>
        <v>0</v>
      </c>
      <c r="F52" s="8">
        <f>INDEX('INVOICE DATA'!$A$4:$Q$70,MATCH($A52,'INVOICE DATA'!$A$4:$A$70,0),8)</f>
        <v>367</v>
      </c>
      <c r="G52" s="8">
        <f>INDEX('INVOICE DATA'!$A$4:$Q$70,MATCH($A52,'INVOICE DATA'!$A$4:$A$70,0),10)</f>
        <v>1267</v>
      </c>
      <c r="H52" s="22">
        <f>INDEX('INVOICE DATA'!$A$4:$Q$70,MATCH($A52,'INVOICE DATA'!$A$4:$A$70,0),3)</f>
        <v>108711</v>
      </c>
      <c r="I52" s="8">
        <f>INDEX('INVOICE DATA'!$A$4:$Q$70,MATCH($A52,'INVOICE DATA'!$A$4:$A$70,0),5)</f>
        <v>13762</v>
      </c>
      <c r="J52" s="8">
        <f>INDEX('INVOICE DATA'!$A$4:$Q$70,MATCH($A52,'INVOICE DATA'!$A$4:$A$70,0),7)</f>
        <v>0</v>
      </c>
      <c r="K52" s="8">
        <f>INDEX('INVOICE DATA'!$A$4:$Q$70,MATCH($A52,'INVOICE DATA'!$A$4:$A$70,0),9)</f>
        <v>17267</v>
      </c>
      <c r="L52" s="8">
        <f>INDEX('INVOICE DATA'!$A$4:$Q$70,MATCH($A52,'INVOICE DATA'!$A$4:$A$70,0),11)</f>
        <v>12327</v>
      </c>
      <c r="M52" s="22">
        <f>INDEX('INVOICE DATA'!$A$4:$Q$70,MATCH($A52,'INVOICE DATA'!$A$4:$A$70,0),13)</f>
        <v>0</v>
      </c>
      <c r="N52" s="8">
        <f>INDEX('INVOICE DATA'!$A$4:$Q$70,MATCH($A52,'INVOICE DATA'!$A$4:$A$70,0),14)</f>
        <v>0</v>
      </c>
      <c r="O52" s="8">
        <f>INDEX('INVOICE DATA'!$A$4:$Q$70,MATCH($A52,'INVOICE DATA'!$A$4:$A$70,0),15)</f>
        <v>0</v>
      </c>
      <c r="P52" s="8">
        <f>INDEX('INVOICE DATA'!$A$4:$Q$70,MATCH($A52,'INVOICE DATA'!$A$4:$A$70,0),16)</f>
        <v>0</v>
      </c>
      <c r="Q52" s="23">
        <f>INDEX('INVOICE DATA'!$A$4:$Q$70,MATCH($A52,'INVOICE DATA'!$A$4:$A$70,0),17)</f>
        <v>0</v>
      </c>
      <c r="S52" s="39">
        <f t="shared" si="0"/>
        <v>25206.41</v>
      </c>
    </row>
    <row r="53" spans="1:19" ht="15.6" x14ac:dyDescent="0.3">
      <c r="A53" s="31" t="s">
        <v>45</v>
      </c>
      <c r="C53" s="22">
        <f>INDEX('INVOICE DATA'!$A$4:$Q$70,MATCH($A53,'INVOICE DATA'!$A$4:$A$70,0),2)</f>
        <v>24866</v>
      </c>
      <c r="D53" s="8">
        <f>INDEX('INVOICE DATA'!$A$4:$Q$70,MATCH($A53,'INVOICE DATA'!$A$4:$A$70,0),4)</f>
        <v>5475</v>
      </c>
      <c r="E53" s="8">
        <f>INDEX('INVOICE DATA'!$A$4:$Q$70,MATCH($A53,'INVOICE DATA'!$A$4:$A$70,0),6)</f>
        <v>0</v>
      </c>
      <c r="F53" s="8">
        <f>INDEX('INVOICE DATA'!$A$4:$Q$70,MATCH($A53,'INVOICE DATA'!$A$4:$A$70,0),8)</f>
        <v>0</v>
      </c>
      <c r="G53" s="8">
        <f>INDEX('INVOICE DATA'!$A$4:$Q$70,MATCH($A53,'INVOICE DATA'!$A$4:$A$70,0),10)</f>
        <v>0</v>
      </c>
      <c r="H53" s="22">
        <f>INDEX('INVOICE DATA'!$A$4:$Q$70,MATCH($A53,'INVOICE DATA'!$A$4:$A$70,0),3)</f>
        <v>372783</v>
      </c>
      <c r="I53" s="8">
        <f>INDEX('INVOICE DATA'!$A$4:$Q$70,MATCH($A53,'INVOICE DATA'!$A$4:$A$70,0),5)</f>
        <v>77093</v>
      </c>
      <c r="J53" s="8">
        <f>INDEX('INVOICE DATA'!$A$4:$Q$70,MATCH($A53,'INVOICE DATA'!$A$4:$A$70,0),7)</f>
        <v>0</v>
      </c>
      <c r="K53" s="8">
        <f>INDEX('INVOICE DATA'!$A$4:$Q$70,MATCH($A53,'INVOICE DATA'!$A$4:$A$70,0),9)</f>
        <v>0</v>
      </c>
      <c r="L53" s="8">
        <f>INDEX('INVOICE DATA'!$A$4:$Q$70,MATCH($A53,'INVOICE DATA'!$A$4:$A$70,0),11)</f>
        <v>0</v>
      </c>
      <c r="M53" s="22">
        <f>INDEX('INVOICE DATA'!$A$4:$Q$70,MATCH($A53,'INVOICE DATA'!$A$4:$A$70,0),13)</f>
        <v>0</v>
      </c>
      <c r="N53" s="8">
        <f>INDEX('INVOICE DATA'!$A$4:$Q$70,MATCH($A53,'INVOICE DATA'!$A$4:$A$70,0),14)</f>
        <v>0</v>
      </c>
      <c r="O53" s="8">
        <f>INDEX('INVOICE DATA'!$A$4:$Q$70,MATCH($A53,'INVOICE DATA'!$A$4:$A$70,0),15)</f>
        <v>0</v>
      </c>
      <c r="P53" s="8">
        <f>INDEX('INVOICE DATA'!$A$4:$Q$70,MATCH($A53,'INVOICE DATA'!$A$4:$A$70,0),16)</f>
        <v>0</v>
      </c>
      <c r="Q53" s="23">
        <f>INDEX('INVOICE DATA'!$A$4:$Q$70,MATCH($A53,'INVOICE DATA'!$A$4:$A$70,0),17)</f>
        <v>0</v>
      </c>
      <c r="S53" s="39">
        <f t="shared" si="0"/>
        <v>84557.61</v>
      </c>
    </row>
    <row r="54" spans="1:19" ht="15.6" x14ac:dyDescent="0.3">
      <c r="A54" s="31" t="s">
        <v>46</v>
      </c>
      <c r="C54" s="22">
        <f>INDEX('INVOICE DATA'!$A$4:$Q$70,MATCH($A54,'INVOICE DATA'!$A$4:$A$70,0),2)</f>
        <v>29819</v>
      </c>
      <c r="D54" s="8">
        <f>INDEX('INVOICE DATA'!$A$4:$Q$70,MATCH($A54,'INVOICE DATA'!$A$4:$A$70,0),4)</f>
        <v>11305</v>
      </c>
      <c r="E54" s="8">
        <f>INDEX('INVOICE DATA'!$A$4:$Q$70,MATCH($A54,'INVOICE DATA'!$A$4:$A$70,0),6)</f>
        <v>0</v>
      </c>
      <c r="F54" s="8">
        <f>INDEX('INVOICE DATA'!$A$4:$Q$70,MATCH($A54,'INVOICE DATA'!$A$4:$A$70,0),8)</f>
        <v>0</v>
      </c>
      <c r="G54" s="8">
        <f>INDEX('INVOICE DATA'!$A$4:$Q$70,MATCH($A54,'INVOICE DATA'!$A$4:$A$70,0),10)</f>
        <v>0</v>
      </c>
      <c r="H54" s="22">
        <f>INDEX('INVOICE DATA'!$A$4:$Q$70,MATCH($A54,'INVOICE DATA'!$A$4:$A$70,0),3)</f>
        <v>185076</v>
      </c>
      <c r="I54" s="8">
        <f>INDEX('INVOICE DATA'!$A$4:$Q$70,MATCH($A54,'INVOICE DATA'!$A$4:$A$70,0),5)</f>
        <v>52193</v>
      </c>
      <c r="J54" s="8">
        <f>INDEX('INVOICE DATA'!$A$4:$Q$70,MATCH($A54,'INVOICE DATA'!$A$4:$A$70,0),7)</f>
        <v>0</v>
      </c>
      <c r="K54" s="8">
        <f>INDEX('INVOICE DATA'!$A$4:$Q$70,MATCH($A54,'INVOICE DATA'!$A$4:$A$70,0),9)</f>
        <v>0</v>
      </c>
      <c r="L54" s="8">
        <f>INDEX('INVOICE DATA'!$A$4:$Q$70,MATCH($A54,'INVOICE DATA'!$A$4:$A$70,0),11)</f>
        <v>0</v>
      </c>
      <c r="M54" s="22">
        <f>INDEX('INVOICE DATA'!$A$4:$Q$70,MATCH($A54,'INVOICE DATA'!$A$4:$A$70,0),13)</f>
        <v>0</v>
      </c>
      <c r="N54" s="8">
        <f>INDEX('INVOICE DATA'!$A$4:$Q$70,MATCH($A54,'INVOICE DATA'!$A$4:$A$70,0),14)</f>
        <v>0</v>
      </c>
      <c r="O54" s="8">
        <f>INDEX('INVOICE DATA'!$A$4:$Q$70,MATCH($A54,'INVOICE DATA'!$A$4:$A$70,0),15)</f>
        <v>0</v>
      </c>
      <c r="P54" s="8">
        <f>INDEX('INVOICE DATA'!$A$4:$Q$70,MATCH($A54,'INVOICE DATA'!$A$4:$A$70,0),16)</f>
        <v>0</v>
      </c>
      <c r="Q54" s="23">
        <f>INDEX('INVOICE DATA'!$A$4:$Q$70,MATCH($A54,'INVOICE DATA'!$A$4:$A$70,0),17)</f>
        <v>0</v>
      </c>
      <c r="S54" s="39">
        <f t="shared" si="0"/>
        <v>76417.91</v>
      </c>
    </row>
    <row r="55" spans="1:19" ht="15.6" x14ac:dyDescent="0.3">
      <c r="A55" s="31" t="s">
        <v>47</v>
      </c>
      <c r="C55" s="22">
        <f>INDEX('INVOICE DATA'!$A$4:$Q$70,MATCH($A55,'INVOICE DATA'!$A$4:$A$70,0),2)</f>
        <v>4549</v>
      </c>
      <c r="D55" s="8">
        <f>INDEX('INVOICE DATA'!$A$4:$Q$70,MATCH($A55,'INVOICE DATA'!$A$4:$A$70,0),4)</f>
        <v>1103</v>
      </c>
      <c r="E55" s="8">
        <f>INDEX('INVOICE DATA'!$A$4:$Q$70,MATCH($A55,'INVOICE DATA'!$A$4:$A$70,0),6)</f>
        <v>29</v>
      </c>
      <c r="F55" s="8">
        <f>INDEX('INVOICE DATA'!$A$4:$Q$70,MATCH($A55,'INVOICE DATA'!$A$4:$A$70,0),8)</f>
        <v>0</v>
      </c>
      <c r="G55" s="8">
        <f>INDEX('INVOICE DATA'!$A$4:$Q$70,MATCH($A55,'INVOICE DATA'!$A$4:$A$70,0),10)</f>
        <v>0</v>
      </c>
      <c r="H55" s="22">
        <f>INDEX('INVOICE DATA'!$A$4:$Q$70,MATCH($A55,'INVOICE DATA'!$A$4:$A$70,0),3)</f>
        <v>55347</v>
      </c>
      <c r="I55" s="8">
        <f>INDEX('INVOICE DATA'!$A$4:$Q$70,MATCH($A55,'INVOICE DATA'!$A$4:$A$70,0),5)</f>
        <v>9463</v>
      </c>
      <c r="J55" s="8">
        <f>INDEX('INVOICE DATA'!$A$4:$Q$70,MATCH($A55,'INVOICE DATA'!$A$4:$A$70,0),7)</f>
        <v>211</v>
      </c>
      <c r="K55" s="8">
        <f>INDEX('INVOICE DATA'!$A$4:$Q$70,MATCH($A55,'INVOICE DATA'!$A$4:$A$70,0),9)</f>
        <v>0</v>
      </c>
      <c r="L55" s="8">
        <f>INDEX('INVOICE DATA'!$A$4:$Q$70,MATCH($A55,'INVOICE DATA'!$A$4:$A$70,0),11)</f>
        <v>0</v>
      </c>
      <c r="M55" s="22">
        <f>INDEX('INVOICE DATA'!$A$4:$Q$70,MATCH($A55,'INVOICE DATA'!$A$4:$A$70,0),13)</f>
        <v>0</v>
      </c>
      <c r="N55" s="8">
        <f>INDEX('INVOICE DATA'!$A$4:$Q$70,MATCH($A55,'INVOICE DATA'!$A$4:$A$70,0),14)</f>
        <v>0</v>
      </c>
      <c r="O55" s="8">
        <f>INDEX('INVOICE DATA'!$A$4:$Q$70,MATCH($A55,'INVOICE DATA'!$A$4:$A$70,0),15)</f>
        <v>0</v>
      </c>
      <c r="P55" s="8">
        <f>INDEX('INVOICE DATA'!$A$4:$Q$70,MATCH($A55,'INVOICE DATA'!$A$4:$A$70,0),16)</f>
        <v>0</v>
      </c>
      <c r="Q55" s="23">
        <f>INDEX('INVOICE DATA'!$A$4:$Q$70,MATCH($A55,'INVOICE DATA'!$A$4:$A$70,0),17)</f>
        <v>0</v>
      </c>
      <c r="S55" s="39">
        <f t="shared" si="0"/>
        <v>13747.869999999999</v>
      </c>
    </row>
    <row r="56" spans="1:19" ht="15.6" x14ac:dyDescent="0.3">
      <c r="A56" s="31" t="s">
        <v>48</v>
      </c>
      <c r="C56" s="22">
        <f>INDEX('INVOICE DATA'!$A$4:$Q$70,MATCH($A56,'INVOICE DATA'!$A$4:$A$70,0),2)</f>
        <v>52893</v>
      </c>
      <c r="D56" s="8">
        <f>INDEX('INVOICE DATA'!$A$4:$Q$70,MATCH($A56,'INVOICE DATA'!$A$4:$A$70,0),4)</f>
        <v>37915</v>
      </c>
      <c r="E56" s="8">
        <f>INDEX('INVOICE DATA'!$A$4:$Q$70,MATCH($A56,'INVOICE DATA'!$A$4:$A$70,0),6)</f>
        <v>0</v>
      </c>
      <c r="F56" s="8">
        <f>INDEX('INVOICE DATA'!$A$4:$Q$70,MATCH($A56,'INVOICE DATA'!$A$4:$A$70,0),8)</f>
        <v>0</v>
      </c>
      <c r="G56" s="8">
        <f>INDEX('INVOICE DATA'!$A$4:$Q$70,MATCH($A56,'INVOICE DATA'!$A$4:$A$70,0),10)</f>
        <v>0</v>
      </c>
      <c r="H56" s="22">
        <f>INDEX('INVOICE DATA'!$A$4:$Q$70,MATCH($A56,'INVOICE DATA'!$A$4:$A$70,0),3)</f>
        <v>469711</v>
      </c>
      <c r="I56" s="8">
        <f>INDEX('INVOICE DATA'!$A$4:$Q$70,MATCH($A56,'INVOICE DATA'!$A$4:$A$70,0),5)</f>
        <v>206809</v>
      </c>
      <c r="J56" s="8">
        <f>INDEX('INVOICE DATA'!$A$4:$Q$70,MATCH($A56,'INVOICE DATA'!$A$4:$A$70,0),7)</f>
        <v>0</v>
      </c>
      <c r="K56" s="8">
        <f>INDEX('INVOICE DATA'!$A$4:$Q$70,MATCH($A56,'INVOICE DATA'!$A$4:$A$70,0),9)</f>
        <v>0</v>
      </c>
      <c r="L56" s="8">
        <f>INDEX('INVOICE DATA'!$A$4:$Q$70,MATCH($A56,'INVOICE DATA'!$A$4:$A$70,0),11)</f>
        <v>0</v>
      </c>
      <c r="M56" s="22">
        <f>INDEX('INVOICE DATA'!$A$4:$Q$70,MATCH($A56,'INVOICE DATA'!$A$4:$A$70,0),13)</f>
        <v>0</v>
      </c>
      <c r="N56" s="8">
        <f>INDEX('INVOICE DATA'!$A$4:$Q$70,MATCH($A56,'INVOICE DATA'!$A$4:$A$70,0),14)</f>
        <v>0</v>
      </c>
      <c r="O56" s="8">
        <f>INDEX('INVOICE DATA'!$A$4:$Q$70,MATCH($A56,'INVOICE DATA'!$A$4:$A$70,0),15)</f>
        <v>0</v>
      </c>
      <c r="P56" s="8">
        <f>INDEX('INVOICE DATA'!$A$4:$Q$70,MATCH($A56,'INVOICE DATA'!$A$4:$A$70,0),16)</f>
        <v>0</v>
      </c>
      <c r="Q56" s="23">
        <f>INDEX('INVOICE DATA'!$A$4:$Q$70,MATCH($A56,'INVOICE DATA'!$A$4:$A$70,0),17)</f>
        <v>0</v>
      </c>
      <c r="S56" s="39">
        <f t="shared" si="0"/>
        <v>199477.13</v>
      </c>
    </row>
    <row r="57" spans="1:19" ht="15.6" x14ac:dyDescent="0.3">
      <c r="A57" s="31" t="s">
        <v>49</v>
      </c>
      <c r="C57" s="22">
        <f>INDEX('INVOICE DATA'!$A$4:$Q$70,MATCH($A57,'INVOICE DATA'!$A$4:$A$70,0),2)</f>
        <v>16381</v>
      </c>
      <c r="D57" s="8">
        <f>INDEX('INVOICE DATA'!$A$4:$Q$70,MATCH($A57,'INVOICE DATA'!$A$4:$A$70,0),4)</f>
        <v>11742</v>
      </c>
      <c r="E57" s="8">
        <f>INDEX('INVOICE DATA'!$A$4:$Q$70,MATCH($A57,'INVOICE DATA'!$A$4:$A$70,0),6)</f>
        <v>0</v>
      </c>
      <c r="F57" s="8">
        <f>INDEX('INVOICE DATA'!$A$4:$Q$70,MATCH($A57,'INVOICE DATA'!$A$4:$A$70,0),8)</f>
        <v>0</v>
      </c>
      <c r="G57" s="8">
        <f>INDEX('INVOICE DATA'!$A$4:$Q$70,MATCH($A57,'INVOICE DATA'!$A$4:$A$70,0),10)</f>
        <v>0</v>
      </c>
      <c r="H57" s="22">
        <f>INDEX('INVOICE DATA'!$A$4:$Q$70,MATCH($A57,'INVOICE DATA'!$A$4:$A$70,0),3)</f>
        <v>145470</v>
      </c>
      <c r="I57" s="8">
        <f>INDEX('INVOICE DATA'!$A$4:$Q$70,MATCH($A57,'INVOICE DATA'!$A$4:$A$70,0),5)</f>
        <v>64049</v>
      </c>
      <c r="J57" s="8">
        <f>INDEX('INVOICE DATA'!$A$4:$Q$70,MATCH($A57,'INVOICE DATA'!$A$4:$A$70,0),7)</f>
        <v>0</v>
      </c>
      <c r="K57" s="8">
        <f>INDEX('INVOICE DATA'!$A$4:$Q$70,MATCH($A57,'INVOICE DATA'!$A$4:$A$70,0),9)</f>
        <v>0</v>
      </c>
      <c r="L57" s="8">
        <f>INDEX('INVOICE DATA'!$A$4:$Q$70,MATCH($A57,'INVOICE DATA'!$A$4:$A$70,0),11)</f>
        <v>0</v>
      </c>
      <c r="M57" s="22">
        <f>INDEX('INVOICE DATA'!$A$4:$Q$70,MATCH($A57,'INVOICE DATA'!$A$4:$A$70,0),13)</f>
        <v>0</v>
      </c>
      <c r="N57" s="8">
        <f>INDEX('INVOICE DATA'!$A$4:$Q$70,MATCH($A57,'INVOICE DATA'!$A$4:$A$70,0),14)</f>
        <v>0</v>
      </c>
      <c r="O57" s="8">
        <f>INDEX('INVOICE DATA'!$A$4:$Q$70,MATCH($A57,'INVOICE DATA'!$A$4:$A$70,0),15)</f>
        <v>0</v>
      </c>
      <c r="P57" s="8">
        <f>INDEX('INVOICE DATA'!$A$4:$Q$70,MATCH($A57,'INVOICE DATA'!$A$4:$A$70,0),16)</f>
        <v>0</v>
      </c>
      <c r="Q57" s="23">
        <f>INDEX('INVOICE DATA'!$A$4:$Q$70,MATCH($A57,'INVOICE DATA'!$A$4:$A$70,0),17)</f>
        <v>0</v>
      </c>
      <c r="S57" s="39">
        <f t="shared" si="0"/>
        <v>61777.729999999996</v>
      </c>
    </row>
    <row r="58" spans="1:19" ht="15.6" x14ac:dyDescent="0.3">
      <c r="A58" s="31" t="s">
        <v>50</v>
      </c>
      <c r="C58" s="22">
        <f>INDEX('INVOICE DATA'!$A$4:$Q$70,MATCH($A58,'INVOICE DATA'!$A$4:$A$70,0),2)</f>
        <v>122059</v>
      </c>
      <c r="D58" s="8">
        <f>INDEX('INVOICE DATA'!$A$4:$Q$70,MATCH($A58,'INVOICE DATA'!$A$4:$A$70,0),4)</f>
        <v>6715</v>
      </c>
      <c r="E58" s="8">
        <f>INDEX('INVOICE DATA'!$A$4:$Q$70,MATCH($A58,'INVOICE DATA'!$A$4:$A$70,0),6)</f>
        <v>0</v>
      </c>
      <c r="F58" s="8">
        <f>INDEX('INVOICE DATA'!$A$4:$Q$70,MATCH($A58,'INVOICE DATA'!$A$4:$A$70,0),8)</f>
        <v>0</v>
      </c>
      <c r="G58" s="8">
        <f>INDEX('INVOICE DATA'!$A$4:$Q$70,MATCH($A58,'INVOICE DATA'!$A$4:$A$70,0),10)</f>
        <v>0</v>
      </c>
      <c r="H58" s="22">
        <f>INDEX('INVOICE DATA'!$A$4:$Q$70,MATCH($A58,'INVOICE DATA'!$A$4:$A$70,0),3)</f>
        <v>1713858</v>
      </c>
      <c r="I58" s="8">
        <f>INDEX('INVOICE DATA'!$A$4:$Q$70,MATCH($A58,'INVOICE DATA'!$A$4:$A$70,0),5)</f>
        <v>79045</v>
      </c>
      <c r="J58" s="8">
        <f>INDEX('INVOICE DATA'!$A$4:$Q$70,MATCH($A58,'INVOICE DATA'!$A$4:$A$70,0),7)</f>
        <v>0</v>
      </c>
      <c r="K58" s="8">
        <f>INDEX('INVOICE DATA'!$A$4:$Q$70,MATCH($A58,'INVOICE DATA'!$A$4:$A$70,0),9)</f>
        <v>0</v>
      </c>
      <c r="L58" s="8">
        <f>INDEX('INVOICE DATA'!$A$4:$Q$70,MATCH($A58,'INVOICE DATA'!$A$4:$A$70,0),11)</f>
        <v>0</v>
      </c>
      <c r="M58" s="22">
        <f>INDEX('INVOICE DATA'!$A$4:$Q$70,MATCH($A58,'INVOICE DATA'!$A$4:$A$70,0),13)</f>
        <v>9764</v>
      </c>
      <c r="N58" s="8">
        <f>INDEX('INVOICE DATA'!$A$4:$Q$70,MATCH($A58,'INVOICE DATA'!$A$4:$A$70,0),14)</f>
        <v>0</v>
      </c>
      <c r="O58" s="8">
        <f>INDEX('INVOICE DATA'!$A$4:$Q$70,MATCH($A58,'INVOICE DATA'!$A$4:$A$70,0),15)</f>
        <v>0</v>
      </c>
      <c r="P58" s="8">
        <f>INDEX('INVOICE DATA'!$A$4:$Q$70,MATCH($A58,'INVOICE DATA'!$A$4:$A$70,0),16)</f>
        <v>417</v>
      </c>
      <c r="Q58" s="23">
        <f>INDEX('INVOICE DATA'!$A$4:$Q$70,MATCH($A58,'INVOICE DATA'!$A$4:$A$70,0),17)</f>
        <v>0</v>
      </c>
      <c r="S58" s="39">
        <f t="shared" si="0"/>
        <v>416146.45000000007</v>
      </c>
    </row>
    <row r="59" spans="1:19" ht="15.6" x14ac:dyDescent="0.3">
      <c r="A59" s="31" t="s">
        <v>51</v>
      </c>
      <c r="C59" s="22">
        <f>INDEX('INVOICE DATA'!$A$4:$Q$70,MATCH($A59,'INVOICE DATA'!$A$4:$A$70,0),2)</f>
        <v>23755</v>
      </c>
      <c r="D59" s="8">
        <f>INDEX('INVOICE DATA'!$A$4:$Q$70,MATCH($A59,'INVOICE DATA'!$A$4:$A$70,0),4)</f>
        <v>9267</v>
      </c>
      <c r="E59" s="8">
        <f>INDEX('INVOICE DATA'!$A$4:$Q$70,MATCH($A59,'INVOICE DATA'!$A$4:$A$70,0),6)</f>
        <v>0</v>
      </c>
      <c r="F59" s="8">
        <f>INDEX('INVOICE DATA'!$A$4:$Q$70,MATCH($A59,'INVOICE DATA'!$A$4:$A$70,0),8)</f>
        <v>0</v>
      </c>
      <c r="G59" s="8">
        <f>INDEX('INVOICE DATA'!$A$4:$Q$70,MATCH($A59,'INVOICE DATA'!$A$4:$A$70,0),10)</f>
        <v>0</v>
      </c>
      <c r="H59" s="22">
        <f>INDEX('INVOICE DATA'!$A$4:$Q$70,MATCH($A59,'INVOICE DATA'!$A$4:$A$70,0),3)</f>
        <v>165493</v>
      </c>
      <c r="I59" s="8">
        <f>INDEX('INVOICE DATA'!$A$4:$Q$70,MATCH($A59,'INVOICE DATA'!$A$4:$A$70,0),5)</f>
        <v>64149</v>
      </c>
      <c r="J59" s="8">
        <f>INDEX('INVOICE DATA'!$A$4:$Q$70,MATCH($A59,'INVOICE DATA'!$A$4:$A$70,0),7)</f>
        <v>0</v>
      </c>
      <c r="K59" s="8">
        <f>INDEX('INVOICE DATA'!$A$4:$Q$70,MATCH($A59,'INVOICE DATA'!$A$4:$A$70,0),9)</f>
        <v>0</v>
      </c>
      <c r="L59" s="8">
        <f>INDEX('INVOICE DATA'!$A$4:$Q$70,MATCH($A59,'INVOICE DATA'!$A$4:$A$70,0),11)</f>
        <v>0</v>
      </c>
      <c r="M59" s="22">
        <f>INDEX('INVOICE DATA'!$A$4:$Q$70,MATCH($A59,'INVOICE DATA'!$A$4:$A$70,0),13)</f>
        <v>716</v>
      </c>
      <c r="N59" s="8">
        <f>INDEX('INVOICE DATA'!$A$4:$Q$70,MATCH($A59,'INVOICE DATA'!$A$4:$A$70,0),14)</f>
        <v>0</v>
      </c>
      <c r="O59" s="8">
        <f>INDEX('INVOICE DATA'!$A$4:$Q$70,MATCH($A59,'INVOICE DATA'!$A$4:$A$70,0),15)</f>
        <v>0</v>
      </c>
      <c r="P59" s="8">
        <f>INDEX('INVOICE DATA'!$A$4:$Q$70,MATCH($A59,'INVOICE DATA'!$A$4:$A$70,0),16)</f>
        <v>0</v>
      </c>
      <c r="Q59" s="23">
        <f>INDEX('INVOICE DATA'!$A$4:$Q$70,MATCH($A59,'INVOICE DATA'!$A$4:$A$70,0),17)</f>
        <v>0</v>
      </c>
      <c r="S59" s="39">
        <f t="shared" si="0"/>
        <v>74123.53</v>
      </c>
    </row>
    <row r="60" spans="1:19" ht="15.6" x14ac:dyDescent="0.3">
      <c r="A60" s="31" t="s">
        <v>52</v>
      </c>
      <c r="C60" s="22">
        <f>INDEX('INVOICE DATA'!$A$4:$Q$70,MATCH($A60,'INVOICE DATA'!$A$4:$A$70,0),2)</f>
        <v>12817</v>
      </c>
      <c r="D60" s="8">
        <f>INDEX('INVOICE DATA'!$A$4:$Q$70,MATCH($A60,'INVOICE DATA'!$A$4:$A$70,0),4)</f>
        <v>486</v>
      </c>
      <c r="E60" s="8">
        <f>INDEX('INVOICE DATA'!$A$4:$Q$70,MATCH($A60,'INVOICE DATA'!$A$4:$A$70,0),6)</f>
        <v>0</v>
      </c>
      <c r="F60" s="8">
        <f>INDEX('INVOICE DATA'!$A$4:$Q$70,MATCH($A60,'INVOICE DATA'!$A$4:$A$70,0),8)</f>
        <v>56277</v>
      </c>
      <c r="G60" s="8">
        <f>INDEX('INVOICE DATA'!$A$4:$Q$70,MATCH($A60,'INVOICE DATA'!$A$4:$A$70,0),10)</f>
        <v>0</v>
      </c>
      <c r="H60" s="22">
        <f>INDEX('INVOICE DATA'!$A$4:$Q$70,MATCH($A60,'INVOICE DATA'!$A$4:$A$70,0),3)</f>
        <v>64854</v>
      </c>
      <c r="I60" s="8">
        <f>INDEX('INVOICE DATA'!$A$4:$Q$70,MATCH($A60,'INVOICE DATA'!$A$4:$A$70,0),5)</f>
        <v>2121</v>
      </c>
      <c r="J60" s="8">
        <f>INDEX('INVOICE DATA'!$A$4:$Q$70,MATCH($A60,'INVOICE DATA'!$A$4:$A$70,0),7)</f>
        <v>0</v>
      </c>
      <c r="K60" s="8">
        <f>INDEX('INVOICE DATA'!$A$4:$Q$70,MATCH($A60,'INVOICE DATA'!$A$4:$A$70,0),9)</f>
        <v>356770</v>
      </c>
      <c r="L60" s="8">
        <f>INDEX('INVOICE DATA'!$A$4:$Q$70,MATCH($A60,'INVOICE DATA'!$A$4:$A$70,0),11)</f>
        <v>0</v>
      </c>
      <c r="M60" s="22">
        <f>INDEX('INVOICE DATA'!$A$4:$Q$70,MATCH($A60,'INVOICE DATA'!$A$4:$A$70,0),13)</f>
        <v>49136</v>
      </c>
      <c r="N60" s="8">
        <f>INDEX('INVOICE DATA'!$A$4:$Q$70,MATCH($A60,'INVOICE DATA'!$A$4:$A$70,0),14)</f>
        <v>891</v>
      </c>
      <c r="O60" s="8">
        <f>INDEX('INVOICE DATA'!$A$4:$Q$70,MATCH($A60,'INVOICE DATA'!$A$4:$A$70,0),15)</f>
        <v>0</v>
      </c>
      <c r="P60" s="8">
        <f>INDEX('INVOICE DATA'!$A$4:$Q$70,MATCH($A60,'INVOICE DATA'!$A$4:$A$70,0),16)</f>
        <v>0</v>
      </c>
      <c r="Q60" s="23">
        <f>INDEX('INVOICE DATA'!$A$4:$Q$70,MATCH($A60,'INVOICE DATA'!$A$4:$A$70,0),17)</f>
        <v>0</v>
      </c>
      <c r="S60" s="39">
        <f t="shared" si="0"/>
        <v>560499.17000000004</v>
      </c>
    </row>
    <row r="61" spans="1:19" ht="15.6" x14ac:dyDescent="0.3">
      <c r="A61" s="31" t="s">
        <v>53</v>
      </c>
      <c r="C61" s="22">
        <f>INDEX('INVOICE DATA'!$A$4:$Q$70,MATCH($A61,'INVOICE DATA'!$A$4:$A$70,0),2)</f>
        <v>15967</v>
      </c>
      <c r="D61" s="8">
        <f>INDEX('INVOICE DATA'!$A$4:$Q$70,MATCH($A61,'INVOICE DATA'!$A$4:$A$70,0),4)</f>
        <v>4875</v>
      </c>
      <c r="E61" s="8">
        <f>INDEX('INVOICE DATA'!$A$4:$Q$70,MATCH($A61,'INVOICE DATA'!$A$4:$A$70,0),6)</f>
        <v>0</v>
      </c>
      <c r="F61" s="8">
        <f>INDEX('INVOICE DATA'!$A$4:$Q$70,MATCH($A61,'INVOICE DATA'!$A$4:$A$70,0),8)</f>
        <v>0</v>
      </c>
      <c r="G61" s="8">
        <f>INDEX('INVOICE DATA'!$A$4:$Q$70,MATCH($A61,'INVOICE DATA'!$A$4:$A$70,0),10)</f>
        <v>0</v>
      </c>
      <c r="H61" s="22">
        <f>INDEX('INVOICE DATA'!$A$4:$Q$70,MATCH($A61,'INVOICE DATA'!$A$4:$A$70,0),3)</f>
        <v>157577</v>
      </c>
      <c r="I61" s="8">
        <f>INDEX('INVOICE DATA'!$A$4:$Q$70,MATCH($A61,'INVOICE DATA'!$A$4:$A$70,0),5)</f>
        <v>55583</v>
      </c>
      <c r="J61" s="8">
        <f>INDEX('INVOICE DATA'!$A$4:$Q$70,MATCH($A61,'INVOICE DATA'!$A$4:$A$70,0),7)</f>
        <v>0</v>
      </c>
      <c r="K61" s="8">
        <f>INDEX('INVOICE DATA'!$A$4:$Q$70,MATCH($A61,'INVOICE DATA'!$A$4:$A$70,0),9)</f>
        <v>0</v>
      </c>
      <c r="L61" s="8">
        <f>INDEX('INVOICE DATA'!$A$4:$Q$70,MATCH($A61,'INVOICE DATA'!$A$4:$A$70,0),11)</f>
        <v>0</v>
      </c>
      <c r="M61" s="22">
        <f>INDEX('INVOICE DATA'!$A$4:$Q$70,MATCH($A61,'INVOICE DATA'!$A$4:$A$70,0),13)</f>
        <v>3748</v>
      </c>
      <c r="N61" s="8">
        <f>INDEX('INVOICE DATA'!$A$4:$Q$70,MATCH($A61,'INVOICE DATA'!$A$4:$A$70,0),14)</f>
        <v>0</v>
      </c>
      <c r="O61" s="8">
        <f>INDEX('INVOICE DATA'!$A$4:$Q$70,MATCH($A61,'INVOICE DATA'!$A$4:$A$70,0),15)</f>
        <v>0</v>
      </c>
      <c r="P61" s="8">
        <f>INDEX('INVOICE DATA'!$A$4:$Q$70,MATCH($A61,'INVOICE DATA'!$A$4:$A$70,0),16)</f>
        <v>0</v>
      </c>
      <c r="Q61" s="23">
        <f>INDEX('INVOICE DATA'!$A$4:$Q$70,MATCH($A61,'INVOICE DATA'!$A$4:$A$70,0),17)</f>
        <v>7767</v>
      </c>
      <c r="S61" s="39">
        <f t="shared" si="0"/>
        <v>89271.41</v>
      </c>
    </row>
    <row r="62" spans="1:19" ht="15.6" x14ac:dyDescent="0.3">
      <c r="A62" s="31" t="s">
        <v>54</v>
      </c>
      <c r="C62" s="22">
        <f>INDEX('INVOICE DATA'!$A$4:$Q$70,MATCH($A62,'INVOICE DATA'!$A$4:$A$70,0),2)</f>
        <v>17406</v>
      </c>
      <c r="D62" s="8">
        <f>INDEX('INVOICE DATA'!$A$4:$Q$70,MATCH($A62,'INVOICE DATA'!$A$4:$A$70,0),4)</f>
        <v>3983</v>
      </c>
      <c r="E62" s="8">
        <f>INDEX('INVOICE DATA'!$A$4:$Q$70,MATCH($A62,'INVOICE DATA'!$A$4:$A$70,0),6)</f>
        <v>0</v>
      </c>
      <c r="F62" s="8">
        <f>INDEX('INVOICE DATA'!$A$4:$Q$70,MATCH($A62,'INVOICE DATA'!$A$4:$A$70,0),8)</f>
        <v>0</v>
      </c>
      <c r="G62" s="8">
        <f>INDEX('INVOICE DATA'!$A$4:$Q$70,MATCH($A62,'INVOICE DATA'!$A$4:$A$70,0),10)</f>
        <v>0</v>
      </c>
      <c r="H62" s="22">
        <f>INDEX('INVOICE DATA'!$A$4:$Q$70,MATCH($A62,'INVOICE DATA'!$A$4:$A$70,0),3)</f>
        <v>172420</v>
      </c>
      <c r="I62" s="8">
        <f>INDEX('INVOICE DATA'!$A$4:$Q$70,MATCH($A62,'INVOICE DATA'!$A$4:$A$70,0),5)</f>
        <v>45330</v>
      </c>
      <c r="J62" s="8">
        <f>INDEX('INVOICE DATA'!$A$4:$Q$70,MATCH($A62,'INVOICE DATA'!$A$4:$A$70,0),7)</f>
        <v>0</v>
      </c>
      <c r="K62" s="8">
        <f>INDEX('INVOICE DATA'!$A$4:$Q$70,MATCH($A62,'INVOICE DATA'!$A$4:$A$70,0),9)</f>
        <v>0</v>
      </c>
      <c r="L62" s="8">
        <f>INDEX('INVOICE DATA'!$A$4:$Q$70,MATCH($A62,'INVOICE DATA'!$A$4:$A$70,0),11)</f>
        <v>0</v>
      </c>
      <c r="M62" s="22">
        <f>INDEX('INVOICE DATA'!$A$4:$Q$70,MATCH($A62,'INVOICE DATA'!$A$4:$A$70,0),13)</f>
        <v>304</v>
      </c>
      <c r="N62" s="8">
        <f>INDEX('INVOICE DATA'!$A$4:$Q$70,MATCH($A62,'INVOICE DATA'!$A$4:$A$70,0),14)</f>
        <v>0</v>
      </c>
      <c r="O62" s="8">
        <f>INDEX('INVOICE DATA'!$A$4:$Q$70,MATCH($A62,'INVOICE DATA'!$A$4:$A$70,0),15)</f>
        <v>0</v>
      </c>
      <c r="P62" s="8">
        <f>INDEX('INVOICE DATA'!$A$4:$Q$70,MATCH($A62,'INVOICE DATA'!$A$4:$A$70,0),16)</f>
        <v>0</v>
      </c>
      <c r="Q62" s="23">
        <f>INDEX('INVOICE DATA'!$A$4:$Q$70,MATCH($A62,'INVOICE DATA'!$A$4:$A$70,0),17)</f>
        <v>0</v>
      </c>
      <c r="S62" s="39">
        <f t="shared" si="0"/>
        <v>52165.2</v>
      </c>
    </row>
    <row r="63" spans="1:19" ht="15.6" x14ac:dyDescent="0.3">
      <c r="A63" s="31" t="s">
        <v>55</v>
      </c>
      <c r="C63" s="22">
        <f>INDEX('INVOICE DATA'!$A$4:$Q$70,MATCH($A63,'INVOICE DATA'!$A$4:$A$70,0),2)</f>
        <v>17737</v>
      </c>
      <c r="D63" s="8">
        <f>INDEX('INVOICE DATA'!$A$4:$Q$70,MATCH($A63,'INVOICE DATA'!$A$4:$A$70,0),4)</f>
        <v>7606</v>
      </c>
      <c r="E63" s="8">
        <f>INDEX('INVOICE DATA'!$A$4:$Q$70,MATCH($A63,'INVOICE DATA'!$A$4:$A$70,0),6)</f>
        <v>97</v>
      </c>
      <c r="F63" s="8">
        <f>INDEX('INVOICE DATA'!$A$4:$Q$70,MATCH($A63,'INVOICE DATA'!$A$4:$A$70,0),8)</f>
        <v>0</v>
      </c>
      <c r="G63" s="8">
        <f>INDEX('INVOICE DATA'!$A$4:$Q$70,MATCH($A63,'INVOICE DATA'!$A$4:$A$70,0),10)</f>
        <v>0</v>
      </c>
      <c r="H63" s="22">
        <f>INDEX('INVOICE DATA'!$A$4:$Q$70,MATCH($A63,'INVOICE DATA'!$A$4:$A$70,0),3)</f>
        <v>108852</v>
      </c>
      <c r="I63" s="8">
        <f>INDEX('INVOICE DATA'!$A$4:$Q$70,MATCH($A63,'INVOICE DATA'!$A$4:$A$70,0),5)</f>
        <v>39700</v>
      </c>
      <c r="J63" s="8">
        <f>INDEX('INVOICE DATA'!$A$4:$Q$70,MATCH($A63,'INVOICE DATA'!$A$4:$A$70,0),7)</f>
        <v>600</v>
      </c>
      <c r="K63" s="8">
        <f>INDEX('INVOICE DATA'!$A$4:$Q$70,MATCH($A63,'INVOICE DATA'!$A$4:$A$70,0),9)</f>
        <v>0</v>
      </c>
      <c r="L63" s="8">
        <f>INDEX('INVOICE DATA'!$A$4:$Q$70,MATCH($A63,'INVOICE DATA'!$A$4:$A$70,0),11)</f>
        <v>0</v>
      </c>
      <c r="M63" s="22">
        <f>INDEX('INVOICE DATA'!$A$4:$Q$70,MATCH($A63,'INVOICE DATA'!$A$4:$A$70,0),13)</f>
        <v>3561</v>
      </c>
      <c r="N63" s="8">
        <f>INDEX('INVOICE DATA'!$A$4:$Q$70,MATCH($A63,'INVOICE DATA'!$A$4:$A$70,0),14)</f>
        <v>0</v>
      </c>
      <c r="O63" s="8">
        <f>INDEX('INVOICE DATA'!$A$4:$Q$70,MATCH($A63,'INVOICE DATA'!$A$4:$A$70,0),15)</f>
        <v>0</v>
      </c>
      <c r="P63" s="8">
        <f>INDEX('INVOICE DATA'!$A$4:$Q$70,MATCH($A63,'INVOICE DATA'!$A$4:$A$70,0),16)</f>
        <v>0</v>
      </c>
      <c r="Q63" s="23">
        <f>INDEX('INVOICE DATA'!$A$4:$Q$70,MATCH($A63,'INVOICE DATA'!$A$4:$A$70,0),17)</f>
        <v>0</v>
      </c>
      <c r="S63" s="39">
        <f t="shared" si="0"/>
        <v>84476.6</v>
      </c>
    </row>
    <row r="64" spans="1:19" ht="15.6" x14ac:dyDescent="0.3">
      <c r="A64" s="31" t="s">
        <v>56</v>
      </c>
      <c r="C64" s="22">
        <f>INDEX('INVOICE DATA'!$A$4:$Q$70,MATCH($A64,'INVOICE DATA'!$A$4:$A$70,0),2)</f>
        <v>62357</v>
      </c>
      <c r="D64" s="8">
        <f>INDEX('INVOICE DATA'!$A$4:$Q$70,MATCH($A64,'INVOICE DATA'!$A$4:$A$70,0),4)</f>
        <v>3951</v>
      </c>
      <c r="E64" s="8">
        <f>INDEX('INVOICE DATA'!$A$4:$Q$70,MATCH($A64,'INVOICE DATA'!$A$4:$A$70,0),6)</f>
        <v>0</v>
      </c>
      <c r="F64" s="8">
        <f>INDEX('INVOICE DATA'!$A$4:$Q$70,MATCH($A64,'INVOICE DATA'!$A$4:$A$70,0),8)</f>
        <v>0</v>
      </c>
      <c r="G64" s="8">
        <f>INDEX('INVOICE DATA'!$A$4:$Q$70,MATCH($A64,'INVOICE DATA'!$A$4:$A$70,0),10)</f>
        <v>0</v>
      </c>
      <c r="H64" s="22">
        <f>INDEX('INVOICE DATA'!$A$4:$Q$70,MATCH($A64,'INVOICE DATA'!$A$4:$A$70,0),3)</f>
        <v>181860</v>
      </c>
      <c r="I64" s="8">
        <f>INDEX('INVOICE DATA'!$A$4:$Q$70,MATCH($A64,'INVOICE DATA'!$A$4:$A$70,0),5)</f>
        <v>16782</v>
      </c>
      <c r="J64" s="8">
        <f>INDEX('INVOICE DATA'!$A$4:$Q$70,MATCH($A64,'INVOICE DATA'!$A$4:$A$70,0),7)</f>
        <v>0</v>
      </c>
      <c r="K64" s="8">
        <f>INDEX('INVOICE DATA'!$A$4:$Q$70,MATCH($A64,'INVOICE DATA'!$A$4:$A$70,0),9)</f>
        <v>0</v>
      </c>
      <c r="L64" s="8">
        <f>INDEX('INVOICE DATA'!$A$4:$Q$70,MATCH($A64,'INVOICE DATA'!$A$4:$A$70,0),11)</f>
        <v>0</v>
      </c>
      <c r="M64" s="22">
        <f>INDEX('INVOICE DATA'!$A$4:$Q$70,MATCH($A64,'INVOICE DATA'!$A$4:$A$70,0),13)</f>
        <v>0</v>
      </c>
      <c r="N64" s="8">
        <f>INDEX('INVOICE DATA'!$A$4:$Q$70,MATCH($A64,'INVOICE DATA'!$A$4:$A$70,0),14)</f>
        <v>0</v>
      </c>
      <c r="O64" s="8">
        <f>INDEX('INVOICE DATA'!$A$4:$Q$70,MATCH($A64,'INVOICE DATA'!$A$4:$A$70,0),15)</f>
        <v>0</v>
      </c>
      <c r="P64" s="8">
        <f>INDEX('INVOICE DATA'!$A$4:$Q$70,MATCH($A64,'INVOICE DATA'!$A$4:$A$70,0),16)</f>
        <v>0</v>
      </c>
      <c r="Q64" s="23">
        <f>INDEX('INVOICE DATA'!$A$4:$Q$70,MATCH($A64,'INVOICE DATA'!$A$4:$A$70,0),17)</f>
        <v>0</v>
      </c>
      <c r="S64" s="39">
        <f t="shared" si="0"/>
        <v>90112.639999999999</v>
      </c>
    </row>
    <row r="65" spans="1:19" ht="15.6" x14ac:dyDescent="0.3">
      <c r="A65" s="31" t="s">
        <v>57</v>
      </c>
      <c r="C65" s="22">
        <f>INDEX('INVOICE DATA'!$A$4:$Q$70,MATCH($A65,'INVOICE DATA'!$A$4:$A$70,0),2)</f>
        <v>10303</v>
      </c>
      <c r="D65" s="8">
        <f>INDEX('INVOICE DATA'!$A$4:$Q$70,MATCH($A65,'INVOICE DATA'!$A$4:$A$70,0),4)</f>
        <v>5712</v>
      </c>
      <c r="E65" s="8">
        <f>INDEX('INVOICE DATA'!$A$4:$Q$70,MATCH($A65,'INVOICE DATA'!$A$4:$A$70,0),6)</f>
        <v>0</v>
      </c>
      <c r="F65" s="8">
        <f>INDEX('INVOICE DATA'!$A$4:$Q$70,MATCH($A65,'INVOICE DATA'!$A$4:$A$70,0),8)</f>
        <v>0</v>
      </c>
      <c r="G65" s="8">
        <f>INDEX('INVOICE DATA'!$A$4:$Q$70,MATCH($A65,'INVOICE DATA'!$A$4:$A$70,0),10)</f>
        <v>0</v>
      </c>
      <c r="H65" s="22">
        <f>INDEX('INVOICE DATA'!$A$4:$Q$70,MATCH($A65,'INVOICE DATA'!$A$4:$A$70,0),3)</f>
        <v>127623</v>
      </c>
      <c r="I65" s="8">
        <f>INDEX('INVOICE DATA'!$A$4:$Q$70,MATCH($A65,'INVOICE DATA'!$A$4:$A$70,0),5)</f>
        <v>48287</v>
      </c>
      <c r="J65" s="8">
        <f>INDEX('INVOICE DATA'!$A$4:$Q$70,MATCH($A65,'INVOICE DATA'!$A$4:$A$70,0),7)</f>
        <v>0</v>
      </c>
      <c r="K65" s="8">
        <f>INDEX('INVOICE DATA'!$A$4:$Q$70,MATCH($A65,'INVOICE DATA'!$A$4:$A$70,0),9)</f>
        <v>0</v>
      </c>
      <c r="L65" s="8">
        <f>INDEX('INVOICE DATA'!$A$4:$Q$70,MATCH($A65,'INVOICE DATA'!$A$4:$A$70,0),11)</f>
        <v>0</v>
      </c>
      <c r="M65" s="22">
        <f>INDEX('INVOICE DATA'!$A$4:$Q$70,MATCH($A65,'INVOICE DATA'!$A$4:$A$70,0),13)</f>
        <v>0</v>
      </c>
      <c r="N65" s="8">
        <f>INDEX('INVOICE DATA'!$A$4:$Q$70,MATCH($A65,'INVOICE DATA'!$A$4:$A$70,0),14)</f>
        <v>0</v>
      </c>
      <c r="O65" s="8">
        <f>INDEX('INVOICE DATA'!$A$4:$Q$70,MATCH($A65,'INVOICE DATA'!$A$4:$A$70,0),15)</f>
        <v>0</v>
      </c>
      <c r="P65" s="8">
        <f>INDEX('INVOICE DATA'!$A$4:$Q$70,MATCH($A65,'INVOICE DATA'!$A$4:$A$70,0),16)</f>
        <v>0</v>
      </c>
      <c r="Q65" s="23">
        <f>INDEX('INVOICE DATA'!$A$4:$Q$70,MATCH($A65,'INVOICE DATA'!$A$4:$A$70,0),17)</f>
        <v>0</v>
      </c>
      <c r="S65" s="39">
        <f t="shared" si="0"/>
        <v>40984.490000000005</v>
      </c>
    </row>
    <row r="66" spans="1:19" ht="15.6" x14ac:dyDescent="0.3">
      <c r="A66" s="31" t="s">
        <v>58</v>
      </c>
      <c r="C66" s="22">
        <f>INDEX('INVOICE DATA'!$A$4:$Q$70,MATCH($A66,'INVOICE DATA'!$A$4:$A$70,0),2)</f>
        <v>39104</v>
      </c>
      <c r="D66" s="8">
        <f>INDEX('INVOICE DATA'!$A$4:$Q$70,MATCH($A66,'INVOICE DATA'!$A$4:$A$70,0),4)</f>
        <v>11582</v>
      </c>
      <c r="E66" s="8">
        <f>INDEX('INVOICE DATA'!$A$4:$Q$70,MATCH($A66,'INVOICE DATA'!$A$4:$A$70,0),6)</f>
        <v>0</v>
      </c>
      <c r="F66" s="8">
        <f>INDEX('INVOICE DATA'!$A$4:$Q$70,MATCH($A66,'INVOICE DATA'!$A$4:$A$70,0),8)</f>
        <v>0</v>
      </c>
      <c r="G66" s="8">
        <f>INDEX('INVOICE DATA'!$A$4:$Q$70,MATCH($A66,'INVOICE DATA'!$A$4:$A$70,0),10)</f>
        <v>0</v>
      </c>
      <c r="H66" s="22">
        <f>INDEX('INVOICE DATA'!$A$4:$Q$70,MATCH($A66,'INVOICE DATA'!$A$4:$A$70,0),3)</f>
        <v>423003</v>
      </c>
      <c r="I66" s="8">
        <f>INDEX('INVOICE DATA'!$A$4:$Q$70,MATCH($A66,'INVOICE DATA'!$A$4:$A$70,0),5)</f>
        <v>147909</v>
      </c>
      <c r="J66" s="8">
        <f>INDEX('INVOICE DATA'!$A$4:$Q$70,MATCH($A66,'INVOICE DATA'!$A$4:$A$70,0),7)</f>
        <v>0</v>
      </c>
      <c r="K66" s="8">
        <f>INDEX('INVOICE DATA'!$A$4:$Q$70,MATCH($A66,'INVOICE DATA'!$A$4:$A$70,0),9)</f>
        <v>0</v>
      </c>
      <c r="L66" s="8">
        <f>INDEX('INVOICE DATA'!$A$4:$Q$70,MATCH($A66,'INVOICE DATA'!$A$4:$A$70,0),11)</f>
        <v>0</v>
      </c>
      <c r="M66" s="22">
        <f>INDEX('INVOICE DATA'!$A$4:$Q$70,MATCH($A66,'INVOICE DATA'!$A$4:$A$70,0),13)</f>
        <v>0</v>
      </c>
      <c r="N66" s="8">
        <f>INDEX('INVOICE DATA'!$A$4:$Q$70,MATCH($A66,'INVOICE DATA'!$A$4:$A$70,0),14)</f>
        <v>0</v>
      </c>
      <c r="O66" s="8">
        <f>INDEX('INVOICE DATA'!$A$4:$Q$70,MATCH($A66,'INVOICE DATA'!$A$4:$A$70,0),15)</f>
        <v>0</v>
      </c>
      <c r="P66" s="8">
        <f>INDEX('INVOICE DATA'!$A$4:$Q$70,MATCH($A66,'INVOICE DATA'!$A$4:$A$70,0),16)</f>
        <v>0</v>
      </c>
      <c r="Q66" s="23">
        <f>INDEX('INVOICE DATA'!$A$4:$Q$70,MATCH($A66,'INVOICE DATA'!$A$4:$A$70,0),17)</f>
        <v>0</v>
      </c>
      <c r="S66" s="39">
        <f t="shared" si="0"/>
        <v>126238.23</v>
      </c>
    </row>
    <row r="67" spans="1:19" ht="15.6" x14ac:dyDescent="0.3">
      <c r="A67" s="31" t="s">
        <v>59</v>
      </c>
      <c r="C67" s="22">
        <f>INDEX('INVOICE DATA'!$A$4:$Q$70,MATCH($A67,'INVOICE DATA'!$A$4:$A$70,0),2)</f>
        <v>17902</v>
      </c>
      <c r="D67" s="8">
        <f>INDEX('INVOICE DATA'!$A$4:$Q$70,MATCH($A67,'INVOICE DATA'!$A$4:$A$70,0),4)</f>
        <v>12833</v>
      </c>
      <c r="E67" s="8">
        <f>INDEX('INVOICE DATA'!$A$4:$Q$70,MATCH($A67,'INVOICE DATA'!$A$4:$A$70,0),6)</f>
        <v>0</v>
      </c>
      <c r="F67" s="8">
        <f>INDEX('INVOICE DATA'!$A$4:$Q$70,MATCH($A67,'INVOICE DATA'!$A$4:$A$70,0),8)</f>
        <v>0</v>
      </c>
      <c r="G67" s="8">
        <f>INDEX('INVOICE DATA'!$A$4:$Q$70,MATCH($A67,'INVOICE DATA'!$A$4:$A$70,0),10)</f>
        <v>0</v>
      </c>
      <c r="H67" s="22">
        <f>INDEX('INVOICE DATA'!$A$4:$Q$70,MATCH($A67,'INVOICE DATA'!$A$4:$A$70,0),3)</f>
        <v>158982</v>
      </c>
      <c r="I67" s="8">
        <f>INDEX('INVOICE DATA'!$A$4:$Q$70,MATCH($A67,'INVOICE DATA'!$A$4:$A$70,0),5)</f>
        <v>69998</v>
      </c>
      <c r="J67" s="8">
        <f>INDEX('INVOICE DATA'!$A$4:$Q$70,MATCH($A67,'INVOICE DATA'!$A$4:$A$70,0),7)</f>
        <v>0</v>
      </c>
      <c r="K67" s="8">
        <f>INDEX('INVOICE DATA'!$A$4:$Q$70,MATCH($A67,'INVOICE DATA'!$A$4:$A$70,0),9)</f>
        <v>0</v>
      </c>
      <c r="L67" s="8">
        <f>INDEX('INVOICE DATA'!$A$4:$Q$70,MATCH($A67,'INVOICE DATA'!$A$4:$A$70,0),11)</f>
        <v>0</v>
      </c>
      <c r="M67" s="22">
        <f>INDEX('INVOICE DATA'!$A$4:$Q$70,MATCH($A67,'INVOICE DATA'!$A$4:$A$70,0),13)</f>
        <v>0</v>
      </c>
      <c r="N67" s="8">
        <f>INDEX('INVOICE DATA'!$A$4:$Q$70,MATCH($A67,'INVOICE DATA'!$A$4:$A$70,0),14)</f>
        <v>0</v>
      </c>
      <c r="O67" s="8">
        <f>INDEX('INVOICE DATA'!$A$4:$Q$70,MATCH($A67,'INVOICE DATA'!$A$4:$A$70,0),15)</f>
        <v>0</v>
      </c>
      <c r="P67" s="8">
        <f>INDEX('INVOICE DATA'!$A$4:$Q$70,MATCH($A67,'INVOICE DATA'!$A$4:$A$70,0),16)</f>
        <v>0</v>
      </c>
      <c r="Q67" s="23">
        <f>INDEX('INVOICE DATA'!$A$4:$Q$70,MATCH($A67,'INVOICE DATA'!$A$4:$A$70,0),17)</f>
        <v>0</v>
      </c>
      <c r="S67" s="39">
        <f t="shared" si="0"/>
        <v>67515.960000000006</v>
      </c>
    </row>
    <row r="68" spans="1:19" ht="15.6" x14ac:dyDescent="0.3">
      <c r="A68" s="31" t="s">
        <v>60</v>
      </c>
      <c r="C68" s="22">
        <f>INDEX('INVOICE DATA'!$A$4:$Q$70,MATCH($A68,'INVOICE DATA'!$A$4:$A$70,0),2)</f>
        <v>15833</v>
      </c>
      <c r="D68" s="8">
        <f>INDEX('INVOICE DATA'!$A$4:$Q$70,MATCH($A68,'INVOICE DATA'!$A$4:$A$70,0),4)</f>
        <v>1960</v>
      </c>
      <c r="E68" s="8">
        <f>INDEX('INVOICE DATA'!$A$4:$Q$70,MATCH($A68,'INVOICE DATA'!$A$4:$A$70,0),6)</f>
        <v>0</v>
      </c>
      <c r="F68" s="8">
        <f>INDEX('INVOICE DATA'!$A$4:$Q$70,MATCH($A68,'INVOICE DATA'!$A$4:$A$70,0),8)</f>
        <v>0</v>
      </c>
      <c r="G68" s="8">
        <f>INDEX('INVOICE DATA'!$A$4:$Q$70,MATCH($A68,'INVOICE DATA'!$A$4:$A$70,0),10)</f>
        <v>0</v>
      </c>
      <c r="H68" s="22">
        <f>INDEX('INVOICE DATA'!$A$4:$Q$70,MATCH($A68,'INVOICE DATA'!$A$4:$A$70,0),3)</f>
        <v>167023</v>
      </c>
      <c r="I68" s="8">
        <f>INDEX('INVOICE DATA'!$A$4:$Q$70,MATCH($A68,'INVOICE DATA'!$A$4:$A$70,0),5)</f>
        <v>19204</v>
      </c>
      <c r="J68" s="8">
        <f>INDEX('INVOICE DATA'!$A$4:$Q$70,MATCH($A68,'INVOICE DATA'!$A$4:$A$70,0),7)</f>
        <v>0</v>
      </c>
      <c r="K68" s="8">
        <f>INDEX('INVOICE DATA'!$A$4:$Q$70,MATCH($A68,'INVOICE DATA'!$A$4:$A$70,0),9)</f>
        <v>0</v>
      </c>
      <c r="L68" s="8">
        <f>INDEX('INVOICE DATA'!$A$4:$Q$70,MATCH($A68,'INVOICE DATA'!$A$4:$A$70,0),11)</f>
        <v>0</v>
      </c>
      <c r="M68" s="22">
        <f>INDEX('INVOICE DATA'!$A$4:$Q$70,MATCH($A68,'INVOICE DATA'!$A$4:$A$70,0),13)</f>
        <v>0</v>
      </c>
      <c r="N68" s="8">
        <f>INDEX('INVOICE DATA'!$A$4:$Q$70,MATCH($A68,'INVOICE DATA'!$A$4:$A$70,0),14)</f>
        <v>0</v>
      </c>
      <c r="O68" s="8">
        <f>INDEX('INVOICE DATA'!$A$4:$Q$70,MATCH($A68,'INVOICE DATA'!$A$4:$A$70,0),15)</f>
        <v>0</v>
      </c>
      <c r="P68" s="8">
        <f>INDEX('INVOICE DATA'!$A$4:$Q$70,MATCH($A68,'INVOICE DATA'!$A$4:$A$70,0),16)</f>
        <v>0</v>
      </c>
      <c r="Q68" s="23">
        <f>INDEX('INVOICE DATA'!$A$4:$Q$70,MATCH($A68,'INVOICE DATA'!$A$4:$A$70,0),17)</f>
        <v>0</v>
      </c>
      <c r="S68" s="39">
        <f t="shared" si="0"/>
        <v>39131.980000000003</v>
      </c>
    </row>
    <row r="69" spans="1:19" ht="15.6" x14ac:dyDescent="0.3">
      <c r="A69" s="31" t="s">
        <v>61</v>
      </c>
      <c r="C69" s="22">
        <f>INDEX('INVOICE DATA'!$A$4:$Q$70,MATCH($A69,'INVOICE DATA'!$A$4:$A$70,0),2)</f>
        <v>7181</v>
      </c>
      <c r="D69" s="8">
        <f>INDEX('INVOICE DATA'!$A$4:$Q$70,MATCH($A69,'INVOICE DATA'!$A$4:$A$70,0),4)</f>
        <v>1428</v>
      </c>
      <c r="E69" s="8">
        <f>INDEX('INVOICE DATA'!$A$4:$Q$70,MATCH($A69,'INVOICE DATA'!$A$4:$A$70,0),6)</f>
        <v>0</v>
      </c>
      <c r="F69" s="8">
        <f>INDEX('INVOICE DATA'!$A$4:$Q$70,MATCH($A69,'INVOICE DATA'!$A$4:$A$70,0),8)</f>
        <v>0</v>
      </c>
      <c r="G69" s="8">
        <f>INDEX('INVOICE DATA'!$A$4:$Q$70,MATCH($A69,'INVOICE DATA'!$A$4:$A$70,0),10)</f>
        <v>0</v>
      </c>
      <c r="H69" s="22">
        <f>INDEX('INVOICE DATA'!$A$4:$Q$70,MATCH($A69,'INVOICE DATA'!$A$4:$A$70,0),3)</f>
        <v>94748</v>
      </c>
      <c r="I69" s="8">
        <f>INDEX('INVOICE DATA'!$A$4:$Q$70,MATCH($A69,'INVOICE DATA'!$A$4:$A$70,0),5)</f>
        <v>17679</v>
      </c>
      <c r="J69" s="8">
        <f>INDEX('INVOICE DATA'!$A$4:$Q$70,MATCH($A69,'INVOICE DATA'!$A$4:$A$70,0),7)</f>
        <v>0</v>
      </c>
      <c r="K69" s="8">
        <f>INDEX('INVOICE DATA'!$A$4:$Q$70,MATCH($A69,'INVOICE DATA'!$A$4:$A$70,0),9)</f>
        <v>0</v>
      </c>
      <c r="L69" s="8">
        <f>INDEX('INVOICE DATA'!$A$4:$Q$70,MATCH($A69,'INVOICE DATA'!$A$4:$A$70,0),11)</f>
        <v>0</v>
      </c>
      <c r="M69" s="22">
        <f>INDEX('INVOICE DATA'!$A$4:$Q$70,MATCH($A69,'INVOICE DATA'!$A$4:$A$70,0),13)</f>
        <v>0</v>
      </c>
      <c r="N69" s="8">
        <f>INDEX('INVOICE DATA'!$A$4:$Q$70,MATCH($A69,'INVOICE DATA'!$A$4:$A$70,0),14)</f>
        <v>0</v>
      </c>
      <c r="O69" s="8">
        <f>INDEX('INVOICE DATA'!$A$4:$Q$70,MATCH($A69,'INVOICE DATA'!$A$4:$A$70,0),15)</f>
        <v>0</v>
      </c>
      <c r="P69" s="8">
        <f>INDEX('INVOICE DATA'!$A$4:$Q$70,MATCH($A69,'INVOICE DATA'!$A$4:$A$70,0),16)</f>
        <v>0</v>
      </c>
      <c r="Q69" s="23">
        <f>INDEX('INVOICE DATA'!$A$4:$Q$70,MATCH($A69,'INVOICE DATA'!$A$4:$A$70,0),17)</f>
        <v>0</v>
      </c>
      <c r="S69" s="39">
        <f t="shared" si="0"/>
        <v>22088.83</v>
      </c>
    </row>
    <row r="70" spans="1:19" ht="15.6" x14ac:dyDescent="0.3">
      <c r="A70" s="31" t="s">
        <v>62</v>
      </c>
      <c r="C70" s="22">
        <f>INDEX('INVOICE DATA'!$A$4:$Q$70,MATCH($A70,'INVOICE DATA'!$A$4:$A$70,0),2)</f>
        <v>5228</v>
      </c>
      <c r="D70" s="8">
        <f>INDEX('INVOICE DATA'!$A$4:$Q$70,MATCH($A70,'INVOICE DATA'!$A$4:$A$70,0),4)</f>
        <v>1505</v>
      </c>
      <c r="E70" s="8">
        <f>INDEX('INVOICE DATA'!$A$4:$Q$70,MATCH($A70,'INVOICE DATA'!$A$4:$A$70,0),6)</f>
        <v>0</v>
      </c>
      <c r="F70" s="8">
        <f>INDEX('INVOICE DATA'!$A$4:$Q$70,MATCH($A70,'INVOICE DATA'!$A$4:$A$70,0),8)</f>
        <v>0</v>
      </c>
      <c r="G70" s="8">
        <f>INDEX('INVOICE DATA'!$A$4:$Q$70,MATCH($A70,'INVOICE DATA'!$A$4:$A$70,0),10)</f>
        <v>0</v>
      </c>
      <c r="H70" s="22">
        <f>INDEX('INVOICE DATA'!$A$4:$Q$70,MATCH($A70,'INVOICE DATA'!$A$4:$A$70,0),3)</f>
        <v>48047</v>
      </c>
      <c r="I70" s="8">
        <f>INDEX('INVOICE DATA'!$A$4:$Q$70,MATCH($A70,'INVOICE DATA'!$A$4:$A$70,0),5)</f>
        <v>13135</v>
      </c>
      <c r="J70" s="8">
        <f>INDEX('INVOICE DATA'!$A$4:$Q$70,MATCH($A70,'INVOICE DATA'!$A$4:$A$70,0),7)</f>
        <v>0</v>
      </c>
      <c r="K70" s="8">
        <f>INDEX('INVOICE DATA'!$A$4:$Q$70,MATCH($A70,'INVOICE DATA'!$A$4:$A$70,0),9)</f>
        <v>0</v>
      </c>
      <c r="L70" s="8">
        <f>INDEX('INVOICE DATA'!$A$4:$Q$70,MATCH($A70,'INVOICE DATA'!$A$4:$A$70,0),11)</f>
        <v>0</v>
      </c>
      <c r="M70" s="22">
        <f>INDEX('INVOICE DATA'!$A$4:$Q$70,MATCH($A70,'INVOICE DATA'!$A$4:$A$70,0),13)</f>
        <v>569</v>
      </c>
      <c r="N70" s="8">
        <f>INDEX('INVOICE DATA'!$A$4:$Q$70,MATCH($A70,'INVOICE DATA'!$A$4:$A$70,0),14)</f>
        <v>0</v>
      </c>
      <c r="O70" s="8">
        <f>INDEX('INVOICE DATA'!$A$4:$Q$70,MATCH($A70,'INVOICE DATA'!$A$4:$A$70,0),15)</f>
        <v>0</v>
      </c>
      <c r="P70" s="8">
        <f>INDEX('INVOICE DATA'!$A$4:$Q$70,MATCH($A70,'INVOICE DATA'!$A$4:$A$70,0),16)</f>
        <v>0</v>
      </c>
      <c r="Q70" s="23">
        <f>INDEX('INVOICE DATA'!$A$4:$Q$70,MATCH($A70,'INVOICE DATA'!$A$4:$A$70,0),17)</f>
        <v>0</v>
      </c>
      <c r="S70" s="39">
        <f t="shared" si="0"/>
        <v>20514.150000000001</v>
      </c>
    </row>
    <row r="71" spans="1:19" ht="15.6" x14ac:dyDescent="0.3">
      <c r="A71" s="31" t="s">
        <v>63</v>
      </c>
      <c r="C71" s="22">
        <f>INDEX('INVOICE DATA'!$A$4:$Q$70,MATCH($A71,'INVOICE DATA'!$A$4:$A$70,0),2)</f>
        <v>3064</v>
      </c>
      <c r="D71" s="8">
        <f>INDEX('INVOICE DATA'!$A$4:$Q$70,MATCH($A71,'INVOICE DATA'!$A$4:$A$70,0),4)</f>
        <v>744</v>
      </c>
      <c r="E71" s="8">
        <f>INDEX('INVOICE DATA'!$A$4:$Q$70,MATCH($A71,'INVOICE DATA'!$A$4:$A$70,0),6)</f>
        <v>0</v>
      </c>
      <c r="F71" s="8">
        <f>INDEX('INVOICE DATA'!$A$4:$Q$70,MATCH($A71,'INVOICE DATA'!$A$4:$A$70,0),8)</f>
        <v>0</v>
      </c>
      <c r="G71" s="8">
        <f>INDEX('INVOICE DATA'!$A$4:$Q$70,MATCH($A71,'INVOICE DATA'!$A$4:$A$70,0),10)</f>
        <v>0</v>
      </c>
      <c r="H71" s="22">
        <f>INDEX('INVOICE DATA'!$A$4:$Q$70,MATCH($A71,'INVOICE DATA'!$A$4:$A$70,0),3)</f>
        <v>57520</v>
      </c>
      <c r="I71" s="8">
        <f>INDEX('INVOICE DATA'!$A$4:$Q$70,MATCH($A71,'INVOICE DATA'!$A$4:$A$70,0),5)</f>
        <v>25952</v>
      </c>
      <c r="J71" s="8">
        <f>INDEX('INVOICE DATA'!$A$4:$Q$70,MATCH($A71,'INVOICE DATA'!$A$4:$A$70,0),7)</f>
        <v>0</v>
      </c>
      <c r="K71" s="8">
        <f>INDEX('INVOICE DATA'!$A$4:$Q$70,MATCH($A71,'INVOICE DATA'!$A$4:$A$70,0),9)</f>
        <v>0</v>
      </c>
      <c r="L71" s="8">
        <f>INDEX('INVOICE DATA'!$A$4:$Q$70,MATCH($A71,'INVOICE DATA'!$A$4:$A$70,0),11)</f>
        <v>0</v>
      </c>
      <c r="M71" s="22">
        <f>INDEX('INVOICE DATA'!$A$4:$Q$70,MATCH($A71,'INVOICE DATA'!$A$4:$A$70,0),13)</f>
        <v>0</v>
      </c>
      <c r="N71" s="8">
        <f>INDEX('INVOICE DATA'!$A$4:$Q$70,MATCH($A71,'INVOICE DATA'!$A$4:$A$70,0),14)</f>
        <v>0</v>
      </c>
      <c r="O71" s="8">
        <f>INDEX('INVOICE DATA'!$A$4:$Q$70,MATCH($A71,'INVOICE DATA'!$A$4:$A$70,0),15)</f>
        <v>0</v>
      </c>
      <c r="P71" s="8">
        <f>INDEX('INVOICE DATA'!$A$4:$Q$70,MATCH($A71,'INVOICE DATA'!$A$4:$A$70,0),16)</f>
        <v>0</v>
      </c>
      <c r="Q71" s="23">
        <f>INDEX('INVOICE DATA'!$A$4:$Q$70,MATCH($A71,'INVOICE DATA'!$A$4:$A$70,0),17)</f>
        <v>0</v>
      </c>
      <c r="S71" s="39">
        <f t="shared" si="0"/>
        <v>14492.64</v>
      </c>
    </row>
    <row r="72" spans="1:19" ht="15.6" x14ac:dyDescent="0.3">
      <c r="A72" s="31" t="s">
        <v>64</v>
      </c>
      <c r="C72" s="22">
        <f>INDEX('INVOICE DATA'!$A$4:$Q$70,MATCH($A72,'INVOICE DATA'!$A$4:$A$70,0),2)</f>
        <v>25553</v>
      </c>
      <c r="D72" s="8">
        <f>INDEX('INVOICE DATA'!$A$4:$Q$70,MATCH($A72,'INVOICE DATA'!$A$4:$A$70,0),4)</f>
        <v>26619</v>
      </c>
      <c r="E72" s="8">
        <f>INDEX('INVOICE DATA'!$A$4:$Q$70,MATCH($A72,'INVOICE DATA'!$A$4:$A$70,0),6)</f>
        <v>0</v>
      </c>
      <c r="F72" s="8">
        <f>INDEX('INVOICE DATA'!$A$4:$Q$70,MATCH($A72,'INVOICE DATA'!$A$4:$A$70,0),8)</f>
        <v>0</v>
      </c>
      <c r="G72" s="8">
        <f>INDEX('INVOICE DATA'!$A$4:$Q$70,MATCH($A72,'INVOICE DATA'!$A$4:$A$70,0),10)</f>
        <v>0</v>
      </c>
      <c r="H72" s="22">
        <f>INDEX('INVOICE DATA'!$A$4:$Q$70,MATCH($A72,'INVOICE DATA'!$A$4:$A$70,0),3)</f>
        <v>555363</v>
      </c>
      <c r="I72" s="8">
        <f>INDEX('INVOICE DATA'!$A$4:$Q$70,MATCH($A72,'INVOICE DATA'!$A$4:$A$70,0),5)</f>
        <v>266076</v>
      </c>
      <c r="J72" s="8">
        <f>INDEX('INVOICE DATA'!$A$4:$Q$70,MATCH($A72,'INVOICE DATA'!$A$4:$A$70,0),7)</f>
        <v>0</v>
      </c>
      <c r="K72" s="8">
        <f>INDEX('INVOICE DATA'!$A$4:$Q$70,MATCH($A72,'INVOICE DATA'!$A$4:$A$70,0),9)</f>
        <v>0</v>
      </c>
      <c r="L72" s="8">
        <f>INDEX('INVOICE DATA'!$A$4:$Q$70,MATCH($A72,'INVOICE DATA'!$A$4:$A$70,0),11)</f>
        <v>0</v>
      </c>
      <c r="M72" s="22">
        <f>INDEX('INVOICE DATA'!$A$4:$Q$70,MATCH($A72,'INVOICE DATA'!$A$4:$A$70,0),13)</f>
        <v>0</v>
      </c>
      <c r="N72" s="8">
        <f>INDEX('INVOICE DATA'!$A$4:$Q$70,MATCH($A72,'INVOICE DATA'!$A$4:$A$70,0),14)</f>
        <v>0</v>
      </c>
      <c r="O72" s="8">
        <f>INDEX('INVOICE DATA'!$A$4:$Q$70,MATCH($A72,'INVOICE DATA'!$A$4:$A$70,0),15)</f>
        <v>0</v>
      </c>
      <c r="P72" s="8">
        <f>INDEX('INVOICE DATA'!$A$4:$Q$70,MATCH($A72,'INVOICE DATA'!$A$4:$A$70,0),16)</f>
        <v>0</v>
      </c>
      <c r="Q72" s="23">
        <f>INDEX('INVOICE DATA'!$A$4:$Q$70,MATCH($A72,'INVOICE DATA'!$A$4:$A$70,0),17)</f>
        <v>0</v>
      </c>
      <c r="S72" s="39">
        <f t="shared" si="0"/>
        <v>171574.52</v>
      </c>
    </row>
    <row r="73" spans="1:19" ht="15.6" x14ac:dyDescent="0.3">
      <c r="A73" s="31" t="s">
        <v>65</v>
      </c>
      <c r="C73" s="22">
        <f>INDEX('INVOICE DATA'!$A$4:$Q$70,MATCH($A73,'INVOICE DATA'!$A$4:$A$70,0),2)</f>
        <v>5658</v>
      </c>
      <c r="D73" s="8">
        <f>INDEX('INVOICE DATA'!$A$4:$Q$70,MATCH($A73,'INVOICE DATA'!$A$4:$A$70,0),4)</f>
        <v>1124</v>
      </c>
      <c r="E73" s="8">
        <f>INDEX('INVOICE DATA'!$A$4:$Q$70,MATCH($A73,'INVOICE DATA'!$A$4:$A$70,0),6)</f>
        <v>1</v>
      </c>
      <c r="F73" s="8">
        <f>INDEX('INVOICE DATA'!$A$4:$Q$70,MATCH($A73,'INVOICE DATA'!$A$4:$A$70,0),8)</f>
        <v>0</v>
      </c>
      <c r="G73" s="8">
        <f>INDEX('INVOICE DATA'!$A$4:$Q$70,MATCH($A73,'INVOICE DATA'!$A$4:$A$70,0),10)</f>
        <v>0</v>
      </c>
      <c r="H73" s="22">
        <f>INDEX('INVOICE DATA'!$A$4:$Q$70,MATCH($A73,'INVOICE DATA'!$A$4:$A$70,0),3)</f>
        <v>134000</v>
      </c>
      <c r="I73" s="8">
        <f>INDEX('INVOICE DATA'!$A$4:$Q$70,MATCH($A73,'INVOICE DATA'!$A$4:$A$70,0),5)</f>
        <v>28954</v>
      </c>
      <c r="J73" s="8">
        <f>INDEX('INVOICE DATA'!$A$4:$Q$70,MATCH($A73,'INVOICE DATA'!$A$4:$A$70,0),7)</f>
        <v>146</v>
      </c>
      <c r="K73" s="8">
        <f>INDEX('INVOICE DATA'!$A$4:$Q$70,MATCH($A73,'INVOICE DATA'!$A$4:$A$70,0),9)</f>
        <v>0</v>
      </c>
      <c r="L73" s="8">
        <f>INDEX('INVOICE DATA'!$A$4:$Q$70,MATCH($A73,'INVOICE DATA'!$A$4:$A$70,0),11)</f>
        <v>0</v>
      </c>
      <c r="M73" s="22">
        <f>INDEX('INVOICE DATA'!$A$4:$Q$70,MATCH($A73,'INVOICE DATA'!$A$4:$A$70,0),13)</f>
        <v>0</v>
      </c>
      <c r="N73" s="8">
        <f>INDEX('INVOICE DATA'!$A$4:$Q$70,MATCH($A73,'INVOICE DATA'!$A$4:$A$70,0),14)</f>
        <v>0</v>
      </c>
      <c r="O73" s="8">
        <f>INDEX('INVOICE DATA'!$A$4:$Q$70,MATCH($A73,'INVOICE DATA'!$A$4:$A$70,0),15)</f>
        <v>0</v>
      </c>
      <c r="P73" s="8">
        <f>INDEX('INVOICE DATA'!$A$4:$Q$70,MATCH($A73,'INVOICE DATA'!$A$4:$A$70,0),16)</f>
        <v>0</v>
      </c>
      <c r="Q73" s="23">
        <f>INDEX('INVOICE DATA'!$A$4:$Q$70,MATCH($A73,'INVOICE DATA'!$A$4:$A$70,0),17)</f>
        <v>0</v>
      </c>
      <c r="S73" s="39">
        <f t="shared" si="0"/>
        <v>25947.140000000003</v>
      </c>
    </row>
    <row r="74" spans="1:19" ht="15.6" x14ac:dyDescent="0.3">
      <c r="A74" s="31" t="s">
        <v>66</v>
      </c>
      <c r="C74" s="22">
        <f>INDEX('INVOICE DATA'!$A$4:$Q$70,MATCH($A74,'INVOICE DATA'!$A$4:$A$70,0),2)</f>
        <v>23208</v>
      </c>
      <c r="D74" s="8">
        <f>INDEX('INVOICE DATA'!$A$4:$Q$70,MATCH($A74,'INVOICE DATA'!$A$4:$A$70,0),4)</f>
        <v>2943</v>
      </c>
      <c r="E74" s="8">
        <f>INDEX('INVOICE DATA'!$A$4:$Q$70,MATCH($A74,'INVOICE DATA'!$A$4:$A$70,0),6)</f>
        <v>0</v>
      </c>
      <c r="F74" s="8">
        <f>INDEX('INVOICE DATA'!$A$4:$Q$70,MATCH($A74,'INVOICE DATA'!$A$4:$A$70,0),8)</f>
        <v>0</v>
      </c>
      <c r="G74" s="8">
        <f>INDEX('INVOICE DATA'!$A$4:$Q$70,MATCH($A74,'INVOICE DATA'!$A$4:$A$70,0),10)</f>
        <v>0</v>
      </c>
      <c r="H74" s="22">
        <f>INDEX('INVOICE DATA'!$A$4:$Q$70,MATCH($A74,'INVOICE DATA'!$A$4:$A$70,0),3)</f>
        <v>314313</v>
      </c>
      <c r="I74" s="8">
        <f>INDEX('INVOICE DATA'!$A$4:$Q$70,MATCH($A74,'INVOICE DATA'!$A$4:$A$70,0),5)</f>
        <v>29442</v>
      </c>
      <c r="J74" s="8">
        <f>INDEX('INVOICE DATA'!$A$4:$Q$70,MATCH($A74,'INVOICE DATA'!$A$4:$A$70,0),7)</f>
        <v>0</v>
      </c>
      <c r="K74" s="8">
        <f>INDEX('INVOICE DATA'!$A$4:$Q$70,MATCH($A74,'INVOICE DATA'!$A$4:$A$70,0),9)</f>
        <v>0</v>
      </c>
      <c r="L74" s="8">
        <f>INDEX('INVOICE DATA'!$A$4:$Q$70,MATCH($A74,'INVOICE DATA'!$A$4:$A$70,0),11)</f>
        <v>0</v>
      </c>
      <c r="M74" s="22">
        <f>INDEX('INVOICE DATA'!$A$4:$Q$70,MATCH($A74,'INVOICE DATA'!$A$4:$A$70,0),13)</f>
        <v>0</v>
      </c>
      <c r="N74" s="8">
        <f>INDEX('INVOICE DATA'!$A$4:$Q$70,MATCH($A74,'INVOICE DATA'!$A$4:$A$70,0),14)</f>
        <v>0</v>
      </c>
      <c r="O74" s="8">
        <f>INDEX('INVOICE DATA'!$A$4:$Q$70,MATCH($A74,'INVOICE DATA'!$A$4:$A$70,0),15)</f>
        <v>0</v>
      </c>
      <c r="P74" s="8">
        <f>INDEX('INVOICE DATA'!$A$4:$Q$70,MATCH($A74,'INVOICE DATA'!$A$4:$A$70,0),16)</f>
        <v>0</v>
      </c>
      <c r="Q74" s="23">
        <f>INDEX('INVOICE DATA'!$A$4:$Q$70,MATCH($A74,'INVOICE DATA'!$A$4:$A$70,0),17)</f>
        <v>0</v>
      </c>
      <c r="S74" s="39">
        <f>SUMPRODUCT(C74:Q74,C$7:Q$7)</f>
        <v>64647.54</v>
      </c>
    </row>
    <row r="75" spans="1:19" ht="16.2" thickBot="1" x14ac:dyDescent="0.35">
      <c r="A75" s="9" t="s">
        <v>67</v>
      </c>
      <c r="B75" s="10"/>
      <c r="C75" s="11">
        <f>INDEX('INVOICE DATA'!$A$4:$Q$70,MATCH($A75,'INVOICE DATA'!$A$4:$A$70,0),2)</f>
        <v>8794</v>
      </c>
      <c r="D75" s="12">
        <f>INDEX('INVOICE DATA'!$A$4:$Q$70,MATCH($A75,'INVOICE DATA'!$A$4:$A$70,0),4)</f>
        <v>2353</v>
      </c>
      <c r="E75" s="12">
        <f>INDEX('INVOICE DATA'!$A$4:$Q$70,MATCH($A75,'INVOICE DATA'!$A$4:$A$70,0),6)</f>
        <v>123</v>
      </c>
      <c r="F75" s="12">
        <f>INDEX('INVOICE DATA'!$A$4:$Q$70,MATCH($A75,'INVOICE DATA'!$A$4:$A$70,0),8)</f>
        <v>0</v>
      </c>
      <c r="G75" s="12">
        <f>INDEX('INVOICE DATA'!$A$4:$Q$70,MATCH($A75,'INVOICE DATA'!$A$4:$A$70,0),10)</f>
        <v>0</v>
      </c>
      <c r="H75" s="11">
        <f>INDEX('INVOICE DATA'!$A$4:$Q$70,MATCH($A75,'INVOICE DATA'!$A$4:$A$70,0),3)</f>
        <v>158780</v>
      </c>
      <c r="I75" s="12">
        <f>INDEX('INVOICE DATA'!$A$4:$Q$70,MATCH($A75,'INVOICE DATA'!$A$4:$A$70,0),5)</f>
        <v>57266</v>
      </c>
      <c r="J75" s="12">
        <f>INDEX('INVOICE DATA'!$A$4:$Q$70,MATCH($A75,'INVOICE DATA'!$A$4:$A$70,0),7)</f>
        <v>3505</v>
      </c>
      <c r="K75" s="12">
        <f>INDEX('INVOICE DATA'!$A$4:$Q$70,MATCH($A75,'INVOICE DATA'!$A$4:$A$70,0),9)</f>
        <v>0</v>
      </c>
      <c r="L75" s="12">
        <f>INDEX('INVOICE DATA'!$A$4:$Q$70,MATCH($A75,'INVOICE DATA'!$A$4:$A$70,0),11)</f>
        <v>0</v>
      </c>
      <c r="M75" s="11">
        <f>INDEX('INVOICE DATA'!$A$4:$Q$70,MATCH($A75,'INVOICE DATA'!$A$4:$A$70,0),13)</f>
        <v>0</v>
      </c>
      <c r="N75" s="12">
        <f>INDEX('INVOICE DATA'!$A$4:$Q$70,MATCH($A75,'INVOICE DATA'!$A$4:$A$70,0),14)</f>
        <v>0</v>
      </c>
      <c r="O75" s="12">
        <f>INDEX('INVOICE DATA'!$A$4:$Q$70,MATCH($A75,'INVOICE DATA'!$A$4:$A$70,0),15)</f>
        <v>0</v>
      </c>
      <c r="P75" s="12">
        <f>INDEX('INVOICE DATA'!$A$4:$Q$70,MATCH($A75,'INVOICE DATA'!$A$4:$A$70,0),16)</f>
        <v>0</v>
      </c>
      <c r="Q75" s="13">
        <f>INDEX('INVOICE DATA'!$A$4:$Q$70,MATCH($A75,'INVOICE DATA'!$A$4:$A$70,0),17)</f>
        <v>0</v>
      </c>
      <c r="R75" s="10"/>
      <c r="S75" s="40">
        <f>SUMPRODUCT(C75:Q75,C$7:Q$7)</f>
        <v>40111.920000000006</v>
      </c>
    </row>
    <row r="76" spans="1:19" s="38" customFormat="1" ht="18" thickTop="1" x14ac:dyDescent="0.35">
      <c r="A76" s="15" t="s">
        <v>68</v>
      </c>
      <c r="B76" s="16"/>
      <c r="C76" s="17">
        <f t="shared" ref="C76:Q76" si="1">SUM(C9:C75)</f>
        <v>1231686</v>
      </c>
      <c r="D76" s="17">
        <f t="shared" si="1"/>
        <v>333098</v>
      </c>
      <c r="E76" s="17">
        <f t="shared" si="1"/>
        <v>568</v>
      </c>
      <c r="F76" s="17">
        <f t="shared" si="1"/>
        <v>71221</v>
      </c>
      <c r="G76" s="17">
        <f t="shared" si="1"/>
        <v>20339</v>
      </c>
      <c r="H76" s="17">
        <f t="shared" si="1"/>
        <v>14530646</v>
      </c>
      <c r="I76" s="17">
        <f t="shared" ref="I76:O76" si="2">SUM(I9:I75)</f>
        <v>3031845</v>
      </c>
      <c r="J76" s="17">
        <f t="shared" si="2"/>
        <v>10885</v>
      </c>
      <c r="K76" s="17">
        <f t="shared" si="2"/>
        <v>544147</v>
      </c>
      <c r="L76" s="17">
        <f t="shared" si="2"/>
        <v>148300</v>
      </c>
      <c r="M76" s="17">
        <f t="shared" si="2"/>
        <v>173274</v>
      </c>
      <c r="N76" s="17">
        <f t="shared" si="2"/>
        <v>891</v>
      </c>
      <c r="O76" s="17">
        <f t="shared" si="2"/>
        <v>3925</v>
      </c>
      <c r="P76" s="17">
        <f t="shared" si="1"/>
        <v>16046</v>
      </c>
      <c r="Q76" s="17">
        <f t="shared" si="1"/>
        <v>14538</v>
      </c>
      <c r="R76" s="16"/>
      <c r="S76" s="41">
        <f>SUM(S9:S75)</f>
        <v>5643204.9000000013</v>
      </c>
    </row>
    <row r="78" spans="1:19" x14ac:dyDescent="0.3">
      <c r="Q78" s="42"/>
    </row>
  </sheetData>
  <sheetProtection algorithmName="SHA-512" hashValue="q/J9YBo1u5kIurlc1kcOg6rKlHBVLDpzsTeDbm/jMGexMelKLaCGQ0w4XRltgMtPuLPO/McEKVYfNarD0tZmmQ==" saltValue="44xW9MXi6uO28eIEI9KYGA==" spinCount="100000" sheet="1" objects="1" scenarios="1"/>
  <protectedRanges>
    <protectedRange sqref="C7:Q7" name="Weights"/>
  </protectedRanges>
  <mergeCells count="8">
    <mergeCell ref="A1:S1"/>
    <mergeCell ref="A3:A6"/>
    <mergeCell ref="C3:Q3"/>
    <mergeCell ref="S3:S6"/>
    <mergeCell ref="C4:Q4"/>
    <mergeCell ref="C5:G5"/>
    <mergeCell ref="H5:L5"/>
    <mergeCell ref="M5:Q5"/>
  </mergeCells>
  <conditionalFormatting sqref="A9:B75 S9:S75">
    <cfRule type="expression" dxfId="47" priority="4">
      <formula>MOD(ROW(),2)=0</formula>
    </cfRule>
  </conditionalFormatting>
  <conditionalFormatting sqref="C9:G75 M9:Q75">
    <cfRule type="expression" dxfId="46" priority="3">
      <formula>MOD(ROW(),2)=0</formula>
    </cfRule>
  </conditionalFormatting>
  <conditionalFormatting sqref="H9:I75 K9:L75">
    <cfRule type="expression" dxfId="45" priority="2">
      <formula>MOD(ROW(),2)=0</formula>
    </cfRule>
  </conditionalFormatting>
  <conditionalFormatting sqref="J9:J75">
    <cfRule type="expression" dxfId="44" priority="1">
      <formula>MOD(ROW(),2)=0</formula>
    </cfRule>
  </conditionalFormatting>
  <dataValidations count="3">
    <dataValidation type="decimal" allowBlank="1" showInputMessage="1" showErrorMessage="1" errorTitle="Please enter a decimal value" error="Your input appears to be invalid as it does not result in a decimal value." promptTitle="Input a weight" prompt="Give this particular bus pass type a weighted value. A weight of 1.0 counts each individual bus pass of this type as one bus pass, while a weight of 2.0 counts each each individual bus pass of this type as two bus passes, etc." sqref="M7:Q7" xr:uid="{6D8D2BF9-8F4B-4A95-8DB5-1A30BBE69678}">
      <formula1>-1E+30</formula1>
      <formula2>1E+30</formula2>
    </dataValidation>
    <dataValidation type="decimal" allowBlank="1" showInputMessage="1" showErrorMessage="1" errorTitle="Please enter a decimal value" error="Your input appears to be invalid as it does not result in a decimal value." promptTitle="Input a weight" prompt="Give this particular trip mile type a weighted value. A weight of 1.0 counts each individual mile of this trip type as one mile, while a weight of 2.0 counts each each individual miles of this trip type as two miles, etc." sqref="H7:L7" xr:uid="{513D798B-D439-4159-B41A-901E9329947A}">
      <formula1>-1E+30</formula1>
      <formula2>1E+30</formula2>
    </dataValidation>
    <dataValidation type="decimal" allowBlank="1" showInputMessage="1" showErrorMessage="1" errorTitle="Please enter a decimal value" error="Your input appears to be invalid as it does not result in a decimal value." promptTitle="Input a weight" prompt="Give this particular trip type a weighted value. A weight of 1.0 counts each individual trip of this type as one trip, while a weight of 2.0 counts each each individual trip of this type as two trips, etc." sqref="C7:G7" xr:uid="{57403C59-D487-45A7-BB7B-CD504A9982FA}">
      <formula1>-1E+30</formula1>
      <formula2>1E+30</formula2>
    </dataValidation>
  </dataValidations>
  <pageMargins left="0.5" right="0.5" top="0.5" bottom="0.5" header="0.3" footer="0.3"/>
  <pageSetup scale="60" fitToHeight="0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9D685-3CF3-4A90-93A7-6656B317F289}">
  <sheetPr>
    <pageSetUpPr fitToPage="1"/>
  </sheetPr>
  <dimension ref="A1:I74"/>
  <sheetViews>
    <sheetView workbookViewId="0">
      <selection sqref="A1:I1"/>
    </sheetView>
  </sheetViews>
  <sheetFormatPr defaultRowHeight="14.4" x14ac:dyDescent="0.3"/>
  <cols>
    <col min="1" max="1" width="14.109375" customWidth="1"/>
    <col min="2" max="2" width="1.5546875" customWidth="1"/>
    <col min="3" max="5" width="19.33203125" customWidth="1"/>
    <col min="6" max="6" width="1.5546875" customWidth="1"/>
    <col min="7" max="9" width="19.33203125" customWidth="1"/>
  </cols>
  <sheetData>
    <row r="1" spans="1:9" ht="21" x14ac:dyDescent="0.4">
      <c r="A1" s="139" t="s">
        <v>131</v>
      </c>
      <c r="B1" s="139"/>
      <c r="C1" s="139"/>
      <c r="D1" s="139"/>
      <c r="E1" s="139"/>
      <c r="F1" s="139"/>
      <c r="G1" s="139"/>
      <c r="H1" s="139"/>
      <c r="I1" s="139"/>
    </row>
    <row r="2" spans="1:9" ht="15" thickBot="1" x14ac:dyDescent="0.35"/>
    <row r="3" spans="1:9" ht="16.2" thickBot="1" x14ac:dyDescent="0.35">
      <c r="A3" s="147" t="s">
        <v>0</v>
      </c>
      <c r="C3" s="154" t="s">
        <v>133</v>
      </c>
      <c r="D3" s="155"/>
      <c r="E3" s="156"/>
      <c r="G3" s="154" t="s">
        <v>134</v>
      </c>
      <c r="H3" s="155"/>
      <c r="I3" s="156"/>
    </row>
    <row r="4" spans="1:9" ht="15" customHeight="1" thickBot="1" x14ac:dyDescent="0.35">
      <c r="A4" s="148"/>
      <c r="C4" s="163" t="s">
        <v>112</v>
      </c>
      <c r="D4" s="164"/>
      <c r="E4" s="43" t="s">
        <v>113</v>
      </c>
      <c r="G4" s="163" t="s">
        <v>112</v>
      </c>
      <c r="H4" s="164"/>
      <c r="I4" s="43" t="s">
        <v>113</v>
      </c>
    </row>
    <row r="5" spans="1:9" ht="15" customHeight="1" thickBot="1" x14ac:dyDescent="0.35">
      <c r="A5" s="148"/>
      <c r="C5" s="3" t="s">
        <v>107</v>
      </c>
      <c r="D5" s="4" t="s">
        <v>114</v>
      </c>
      <c r="E5" s="6" t="s">
        <v>115</v>
      </c>
      <c r="G5" s="3" t="s">
        <v>107</v>
      </c>
      <c r="H5" s="4" t="s">
        <v>114</v>
      </c>
      <c r="I5" s="6" t="s">
        <v>115</v>
      </c>
    </row>
    <row r="6" spans="1:9" ht="6" customHeight="1" x14ac:dyDescent="0.3">
      <c r="A6" s="27"/>
      <c r="C6" s="19"/>
      <c r="D6" s="20"/>
      <c r="E6" s="29"/>
      <c r="G6" s="28"/>
      <c r="H6" s="98"/>
      <c r="I6" s="29"/>
    </row>
    <row r="7" spans="1:9" x14ac:dyDescent="0.3">
      <c r="A7" s="31" t="s">
        <v>1</v>
      </c>
      <c r="C7" s="22">
        <f>INDEX('TABLE 4A'!$A$10:$P$76,MATCH(A7,'TABLE 4A'!$A$10:$A$76,0),16)</f>
        <v>96121</v>
      </c>
      <c r="D7" s="33">
        <f>INDEX('TABLE 4B'!$A$10:$H$77,MATCH(A7,'TABLE 4B'!$A$10:$A$76,0),8)</f>
        <v>1820.154</v>
      </c>
      <c r="E7" s="44">
        <f>INDEX('TABLE 4C'!$A$9:$S$75,MATCH(A7,'TABLE 4C'!$A$9:$A$75,0),19)</f>
        <v>44483.05</v>
      </c>
      <c r="G7" s="104">
        <f>C7/C$74</f>
        <v>1.2665828787500649E-2</v>
      </c>
      <c r="H7" s="45">
        <f t="shared" ref="H7:H70" si="0">D7/D$74</f>
        <v>1.4786072087668073E-2</v>
      </c>
      <c r="I7" s="46">
        <f t="shared" ref="I7:I70" si="1">E7/E$74</f>
        <v>7.8825863650635822E-3</v>
      </c>
    </row>
    <row r="8" spans="1:9" x14ac:dyDescent="0.3">
      <c r="A8" s="31" t="s">
        <v>2</v>
      </c>
      <c r="C8" s="22">
        <f>INDEX('TABLE 4A'!$A$10:$P$76,MATCH(A8,'TABLE 4A'!$A$10:$A$76,0),16)</f>
        <v>8942</v>
      </c>
      <c r="D8" s="33">
        <f>INDEX('TABLE 4B'!$A$10:$H$77,MATCH(A8,'TABLE 4B'!$A$10:$A$76,0),8)</f>
        <v>1034.806</v>
      </c>
      <c r="E8" s="44">
        <f>INDEX('TABLE 4C'!$A$9:$S$75,MATCH(A8,'TABLE 4C'!$A$9:$A$75,0),19)</f>
        <v>25012.71</v>
      </c>
      <c r="G8" s="104">
        <f t="shared" ref="G8:G71" si="2">C8/C$74</f>
        <v>1.1782840484163793E-3</v>
      </c>
      <c r="H8" s="45">
        <f t="shared" si="0"/>
        <v>8.4062755748972057E-3</v>
      </c>
      <c r="I8" s="46">
        <f t="shared" si="1"/>
        <v>4.4323589951518498E-3</v>
      </c>
    </row>
    <row r="9" spans="1:9" x14ac:dyDescent="0.3">
      <c r="A9" s="31" t="s">
        <v>3</v>
      </c>
      <c r="C9" s="22">
        <f>INDEX('TABLE 4A'!$A$10:$P$76,MATCH(A9,'TABLE 4A'!$A$10:$A$76,0),16)</f>
        <v>68825</v>
      </c>
      <c r="D9" s="33">
        <f>INDEX('TABLE 4B'!$A$10:$H$77,MATCH(A9,'TABLE 4B'!$A$10:$A$76,0),8)</f>
        <v>1538.972</v>
      </c>
      <c r="E9" s="44">
        <f>INDEX('TABLE 4C'!$A$9:$S$75,MATCH(A9,'TABLE 4C'!$A$9:$A$75,0),19)</f>
        <v>37997.340000000004</v>
      </c>
      <c r="G9" s="104">
        <f t="shared" si="2"/>
        <v>9.0690449152602669E-3</v>
      </c>
      <c r="H9" s="45">
        <f t="shared" si="0"/>
        <v>1.2501882221450883E-2</v>
      </c>
      <c r="I9" s="46">
        <f t="shared" si="1"/>
        <v>6.7332908645581866E-3</v>
      </c>
    </row>
    <row r="10" spans="1:9" x14ac:dyDescent="0.3">
      <c r="A10" s="31" t="s">
        <v>4</v>
      </c>
      <c r="C10" s="22">
        <f>INDEX('TABLE 4A'!$A$10:$P$76,MATCH(A10,'TABLE 4A'!$A$10:$A$76,0),16)</f>
        <v>10452</v>
      </c>
      <c r="D10" s="33">
        <f>INDEX('TABLE 4B'!$A$10:$H$77,MATCH(A10,'TABLE 4B'!$A$10:$A$76,0),8)</f>
        <v>449.06900000000002</v>
      </c>
      <c r="E10" s="44">
        <f>INDEX('TABLE 4C'!$A$9:$S$75,MATCH(A10,'TABLE 4C'!$A$9:$A$75,0),19)</f>
        <v>23226.660000000003</v>
      </c>
      <c r="G10" s="104">
        <f t="shared" si="2"/>
        <v>1.3772561925797357E-3</v>
      </c>
      <c r="H10" s="45">
        <f t="shared" si="0"/>
        <v>3.6480246211787653E-3</v>
      </c>
      <c r="I10" s="46">
        <f t="shared" si="1"/>
        <v>4.1158633102264279E-3</v>
      </c>
    </row>
    <row r="11" spans="1:9" x14ac:dyDescent="0.3">
      <c r="A11" s="31" t="s">
        <v>5</v>
      </c>
      <c r="C11" s="22">
        <f>INDEX('TABLE 4A'!$A$10:$P$76,MATCH(A11,'TABLE 4A'!$A$10:$A$76,0),16)</f>
        <v>227125</v>
      </c>
      <c r="D11" s="33">
        <f>INDEX('TABLE 4B'!$A$10:$H$77,MATCH(A11,'TABLE 4B'!$A$10:$A$76,0),8)</f>
        <v>3580.79</v>
      </c>
      <c r="E11" s="44">
        <f>INDEX('TABLE 4C'!$A$9:$S$75,MATCH(A11,'TABLE 4C'!$A$9:$A$75,0),19)</f>
        <v>161292.35</v>
      </c>
      <c r="G11" s="104">
        <f t="shared" si="2"/>
        <v>2.9928177644438624E-2</v>
      </c>
      <c r="H11" s="45">
        <f t="shared" si="0"/>
        <v>2.9088648032419763E-2</v>
      </c>
      <c r="I11" s="46">
        <f t="shared" si="1"/>
        <v>2.8581693002144928E-2</v>
      </c>
    </row>
    <row r="12" spans="1:9" x14ac:dyDescent="0.3">
      <c r="A12" s="31" t="s">
        <v>6</v>
      </c>
      <c r="C12" s="22">
        <f>INDEX('TABLE 4A'!$A$10:$P$76,MATCH(A12,'TABLE 4A'!$A$10:$A$76,0),16)</f>
        <v>598715</v>
      </c>
      <c r="D12" s="33">
        <f>INDEX('TABLE 4B'!$A$10:$H$77,MATCH(A12,'TABLE 4B'!$A$10:$A$76,0),8)</f>
        <v>5093.6439999999993</v>
      </c>
      <c r="E12" s="44">
        <f>INDEX('TABLE 4C'!$A$9:$S$75,MATCH(A12,'TABLE 4C'!$A$9:$A$75,0),19)</f>
        <v>579889.54</v>
      </c>
      <c r="G12" s="104">
        <f t="shared" si="2"/>
        <v>7.8892455160770814E-2</v>
      </c>
      <c r="H12" s="45">
        <f t="shared" si="0"/>
        <v>4.1378359948069196E-2</v>
      </c>
      <c r="I12" s="46">
        <f t="shared" si="1"/>
        <v>0.10275890212669753</v>
      </c>
    </row>
    <row r="13" spans="1:9" x14ac:dyDescent="0.3">
      <c r="A13" s="31" t="s">
        <v>7</v>
      </c>
      <c r="C13" s="22">
        <f>INDEX('TABLE 4A'!$A$10:$P$76,MATCH(A13,'TABLE 4A'!$A$10:$A$76,0),16)</f>
        <v>4647</v>
      </c>
      <c r="D13" s="33">
        <f>INDEX('TABLE 4B'!$A$10:$H$77,MATCH(A13,'TABLE 4B'!$A$10:$A$76,0),8)</f>
        <v>593.68100000000004</v>
      </c>
      <c r="E13" s="44">
        <f>INDEX('TABLE 4C'!$A$9:$S$75,MATCH(A13,'TABLE 4C'!$A$9:$A$75,0),19)</f>
        <v>15552</v>
      </c>
      <c r="G13" s="104">
        <f t="shared" si="2"/>
        <v>6.123334794219319E-4</v>
      </c>
      <c r="H13" s="45">
        <f t="shared" si="0"/>
        <v>4.8227842606058989E-3</v>
      </c>
      <c r="I13" s="46">
        <f t="shared" si="1"/>
        <v>2.7558807939084395E-3</v>
      </c>
    </row>
    <row r="14" spans="1:9" x14ac:dyDescent="0.3">
      <c r="A14" s="31" t="s">
        <v>8</v>
      </c>
      <c r="C14" s="22">
        <f>INDEX('TABLE 4A'!$A$10:$P$76,MATCH(A14,'TABLE 4A'!$A$10:$A$76,0),16)</f>
        <v>94703</v>
      </c>
      <c r="D14" s="33">
        <f>INDEX('TABLE 4B'!$A$10:$H$77,MATCH(A14,'TABLE 4B'!$A$10:$A$76,0),8)</f>
        <v>2286.9680000000003</v>
      </c>
      <c r="E14" s="44">
        <f>INDEX('TABLE 4C'!$A$9:$S$75,MATCH(A14,'TABLE 4C'!$A$9:$A$75,0),19)</f>
        <v>58374.81</v>
      </c>
      <c r="G14" s="104">
        <f t="shared" si="2"/>
        <v>1.2478979449471749E-2</v>
      </c>
      <c r="H14" s="45">
        <f t="shared" si="0"/>
        <v>1.8578248714224227E-2</v>
      </c>
      <c r="I14" s="46">
        <f t="shared" si="1"/>
        <v>1.0344265543149069E-2</v>
      </c>
    </row>
    <row r="15" spans="1:9" x14ac:dyDescent="0.3">
      <c r="A15" s="31" t="s">
        <v>9</v>
      </c>
      <c r="C15" s="22">
        <f>INDEX('TABLE 4A'!$A$10:$P$76,MATCH(A15,'TABLE 4A'!$A$10:$A$76,0),16)</f>
        <v>77937</v>
      </c>
      <c r="D15" s="33">
        <f>INDEX('TABLE 4B'!$A$10:$H$77,MATCH(A15,'TABLE 4B'!$A$10:$A$76,0),8)</f>
        <v>2498.665</v>
      </c>
      <c r="E15" s="44">
        <f>INDEX('TABLE 4C'!$A$9:$S$75,MATCH(A15,'TABLE 4C'!$A$9:$A$75,0),19)</f>
        <v>53612.68</v>
      </c>
      <c r="G15" s="104">
        <f t="shared" si="2"/>
        <v>1.0269729801099012E-2</v>
      </c>
      <c r="H15" s="45">
        <f t="shared" si="0"/>
        <v>2.0297975233377584E-2</v>
      </c>
      <c r="I15" s="46">
        <f t="shared" si="1"/>
        <v>9.5003957768749429E-3</v>
      </c>
    </row>
    <row r="16" spans="1:9" x14ac:dyDescent="0.3">
      <c r="A16" s="31" t="s">
        <v>10</v>
      </c>
      <c r="C16" s="22">
        <f>INDEX('TABLE 4A'!$A$10:$P$76,MATCH(A16,'TABLE 4A'!$A$10:$A$76,0),16)</f>
        <v>63502</v>
      </c>
      <c r="D16" s="33">
        <f>INDEX('TABLE 4B'!$A$10:$H$77,MATCH(A16,'TABLE 4B'!$A$10:$A$76,0),8)</f>
        <v>1241.0319999999999</v>
      </c>
      <c r="E16" s="44">
        <f>INDEX('TABLE 4C'!$A$9:$S$75,MATCH(A16,'TABLE 4C'!$A$9:$A$75,0),19)</f>
        <v>99319.320000000022</v>
      </c>
      <c r="G16" s="104">
        <f t="shared" si="2"/>
        <v>8.3676351646764617E-3</v>
      </c>
      <c r="H16" s="45">
        <f t="shared" si="0"/>
        <v>1.0081558272048895E-2</v>
      </c>
      <c r="I16" s="46">
        <f t="shared" si="1"/>
        <v>1.7599807513634672E-2</v>
      </c>
    </row>
    <row r="17" spans="1:9" x14ac:dyDescent="0.3">
      <c r="A17" s="31" t="s">
        <v>11</v>
      </c>
      <c r="C17" s="22">
        <f>INDEX('TABLE 4A'!$A$10:$P$76,MATCH(A17,'TABLE 4A'!$A$10:$A$76,0),16)</f>
        <v>159723</v>
      </c>
      <c r="D17" s="33">
        <f>INDEX('TABLE 4B'!$A$10:$H$77,MATCH(A17,'TABLE 4B'!$A$10:$A$76,0),8)</f>
        <v>1655.095</v>
      </c>
      <c r="E17" s="44">
        <f>INDEX('TABLE 4C'!$A$9:$S$75,MATCH(A17,'TABLE 4C'!$A$9:$A$75,0),19)</f>
        <v>71520.290000000008</v>
      </c>
      <c r="G17" s="104">
        <f t="shared" si="2"/>
        <v>2.1046640915366736E-2</v>
      </c>
      <c r="H17" s="45">
        <f t="shared" si="0"/>
        <v>1.3445210670052637E-2</v>
      </c>
      <c r="I17" s="46">
        <f t="shared" si="1"/>
        <v>1.267370071924909E-2</v>
      </c>
    </row>
    <row r="18" spans="1:9" x14ac:dyDescent="0.3">
      <c r="A18" s="31" t="s">
        <v>12</v>
      </c>
      <c r="C18" s="22">
        <f>INDEX('TABLE 4A'!$A$10:$P$76,MATCH(A18,'TABLE 4A'!$A$10:$A$76,0),16)</f>
        <v>26908</v>
      </c>
      <c r="D18" s="33">
        <f>INDEX('TABLE 4B'!$A$10:$H$77,MATCH(A18,'TABLE 4B'!$A$10:$A$76,0),8)</f>
        <v>1540.741</v>
      </c>
      <c r="E18" s="44">
        <f>INDEX('TABLE 4C'!$A$9:$S$75,MATCH(A18,'TABLE 4C'!$A$9:$A$75,0),19)</f>
        <v>26347.89</v>
      </c>
      <c r="G18" s="104">
        <f t="shared" si="2"/>
        <v>3.5456572550646315E-3</v>
      </c>
      <c r="H18" s="45">
        <f t="shared" si="0"/>
        <v>1.2516252742584305E-2</v>
      </c>
      <c r="I18" s="46">
        <f t="shared" si="1"/>
        <v>4.668958591243071E-3</v>
      </c>
    </row>
    <row r="19" spans="1:9" x14ac:dyDescent="0.3">
      <c r="A19" s="31" t="s">
        <v>13</v>
      </c>
      <c r="C19" s="22">
        <f>INDEX('TABLE 4A'!$A$10:$P$76,MATCH(A19,'TABLE 4A'!$A$10:$A$76,0),16)</f>
        <v>17976</v>
      </c>
      <c r="D19" s="33">
        <f>INDEX('TABLE 4B'!$A$10:$H$77,MATCH(A19,'TABLE 4B'!$A$10:$A$76,0),8)</f>
        <v>514.84</v>
      </c>
      <c r="E19" s="44">
        <f>INDEX('TABLE 4C'!$A$9:$S$75,MATCH(A19,'TABLE 4C'!$A$9:$A$75,0),19)</f>
        <v>13637.4</v>
      </c>
      <c r="G19" s="104">
        <f t="shared" si="2"/>
        <v>2.368690902967215E-3</v>
      </c>
      <c r="H19" s="45">
        <f t="shared" si="0"/>
        <v>4.1823171850376567E-3</v>
      </c>
      <c r="I19" s="46">
        <f t="shared" si="1"/>
        <v>2.4166055001830604E-3</v>
      </c>
    </row>
    <row r="20" spans="1:9" x14ac:dyDescent="0.3">
      <c r="A20" s="31" t="s">
        <v>14</v>
      </c>
      <c r="C20" s="22">
        <f>INDEX('TABLE 4A'!$A$10:$P$76,MATCH(A20,'TABLE 4A'!$A$10:$A$76,0),16)</f>
        <v>7887</v>
      </c>
      <c r="D20" s="33">
        <f>INDEX('TABLE 4B'!$A$10:$H$77,MATCH(A20,'TABLE 4B'!$A$10:$A$76,0),8)</f>
        <v>585.59299999999996</v>
      </c>
      <c r="E20" s="44">
        <f>INDEX('TABLE 4C'!$A$9:$S$75,MATCH(A20,'TABLE 4C'!$A$9:$A$75,0),19)</f>
        <v>19080.309999999998</v>
      </c>
      <c r="G20" s="104">
        <f t="shared" si="2"/>
        <v>1.0392670867658224E-3</v>
      </c>
      <c r="H20" s="45">
        <f t="shared" si="0"/>
        <v>4.7570811656781837E-3</v>
      </c>
      <c r="I20" s="46">
        <f t="shared" si="1"/>
        <v>3.3811123888129587E-3</v>
      </c>
    </row>
    <row r="21" spans="1:9" x14ac:dyDescent="0.3">
      <c r="A21" s="31" t="s">
        <v>15</v>
      </c>
      <c r="C21" s="22">
        <f>INDEX('TABLE 4A'!$A$10:$P$76,MATCH(A21,'TABLE 4A'!$A$10:$A$76,0),16)</f>
        <v>303630</v>
      </c>
      <c r="D21" s="33">
        <f>INDEX('TABLE 4B'!$A$10:$H$77,MATCH(A21,'TABLE 4B'!$A$10:$A$76,0),8)</f>
        <v>4637.3519999999999</v>
      </c>
      <c r="E21" s="44">
        <f>INDEX('TABLE 4C'!$A$9:$S$75,MATCH(A21,'TABLE 4C'!$A$9:$A$75,0),19)</f>
        <v>121503.56</v>
      </c>
      <c r="G21" s="104">
        <f t="shared" si="2"/>
        <v>4.0009213332662184E-2</v>
      </c>
      <c r="H21" s="45">
        <f t="shared" si="0"/>
        <v>3.7671659083732316E-2</v>
      </c>
      <c r="I21" s="46">
        <f t="shared" si="1"/>
        <v>2.1530949549607877E-2</v>
      </c>
    </row>
    <row r="22" spans="1:9" x14ac:dyDescent="0.3">
      <c r="A22" s="31" t="s">
        <v>16</v>
      </c>
      <c r="C22" s="22">
        <f>INDEX('TABLE 4A'!$A$10:$P$76,MATCH(A22,'TABLE 4A'!$A$10:$A$76,0),16)</f>
        <v>106322</v>
      </c>
      <c r="D22" s="33">
        <f>INDEX('TABLE 4B'!$A$10:$H$77,MATCH(A22,'TABLE 4B'!$A$10:$A$76,0),8)</f>
        <v>2222.7830000000004</v>
      </c>
      <c r="E22" s="44">
        <f>INDEX('TABLE 4C'!$A$9:$S$75,MATCH(A22,'TABLE 4C'!$A$9:$A$75,0),19)</f>
        <v>47173.41</v>
      </c>
      <c r="G22" s="104">
        <f t="shared" si="2"/>
        <v>1.4010010802474424E-2</v>
      </c>
      <c r="H22" s="45">
        <f t="shared" si="0"/>
        <v>1.8056840065864267E-2</v>
      </c>
      <c r="I22" s="46">
        <f t="shared" si="1"/>
        <v>8.3593296426291361E-3</v>
      </c>
    </row>
    <row r="23" spans="1:9" x14ac:dyDescent="0.3">
      <c r="A23" s="31" t="s">
        <v>17</v>
      </c>
      <c r="C23" s="22">
        <f>INDEX('TABLE 4A'!$A$10:$P$76,MATCH(A23,'TABLE 4A'!$A$10:$A$76,0),16)</f>
        <v>48157</v>
      </c>
      <c r="D23" s="33">
        <f>INDEX('TABLE 4B'!$A$10:$H$77,MATCH(A23,'TABLE 4B'!$A$10:$A$76,0),8)</f>
        <v>989.86199999999997</v>
      </c>
      <c r="E23" s="44">
        <f>INDEX('TABLE 4C'!$A$9:$S$75,MATCH(A23,'TABLE 4C'!$A$9:$A$75,0),19)</f>
        <v>81522.62</v>
      </c>
      <c r="G23" s="104">
        <f t="shared" si="2"/>
        <v>6.3456301632283142E-3</v>
      </c>
      <c r="H23" s="45">
        <f t="shared" si="0"/>
        <v>8.0411717298884012E-3</v>
      </c>
      <c r="I23" s="46">
        <f t="shared" si="1"/>
        <v>1.4446156296752574E-2</v>
      </c>
    </row>
    <row r="24" spans="1:9" x14ac:dyDescent="0.3">
      <c r="A24" s="31" t="s">
        <v>18</v>
      </c>
      <c r="C24" s="22">
        <f>INDEX('TABLE 4A'!$A$10:$P$76,MATCH(A24,'TABLE 4A'!$A$10:$A$76,0),16)</f>
        <v>5092</v>
      </c>
      <c r="D24" s="33">
        <f>INDEX('TABLE 4B'!$A$10:$H$77,MATCH(A24,'TABLE 4B'!$A$10:$A$76,0),8)</f>
        <v>400.95400000000001</v>
      </c>
      <c r="E24" s="44">
        <f>INDEX('TABLE 4C'!$A$9:$S$75,MATCH(A24,'TABLE 4C'!$A$9:$A$75,0),19)</f>
        <v>20622.620000000003</v>
      </c>
      <c r="G24" s="104">
        <f t="shared" si="2"/>
        <v>6.7097096561576867E-4</v>
      </c>
      <c r="H24" s="45">
        <f t="shared" si="0"/>
        <v>3.2571610687001564E-3</v>
      </c>
      <c r="I24" s="46">
        <f t="shared" si="1"/>
        <v>3.6544163051743872E-3</v>
      </c>
    </row>
    <row r="25" spans="1:9" x14ac:dyDescent="0.3">
      <c r="A25" s="31" t="s">
        <v>19</v>
      </c>
      <c r="C25" s="22">
        <f>INDEX('TABLE 4A'!$A$10:$P$76,MATCH(A25,'TABLE 4A'!$A$10:$A$76,0),16)</f>
        <v>20221</v>
      </c>
      <c r="D25" s="33">
        <f>INDEX('TABLE 4B'!$A$10:$H$77,MATCH(A25,'TABLE 4B'!$A$10:$A$76,0),8)</f>
        <v>985.10599999999999</v>
      </c>
      <c r="E25" s="44">
        <f>INDEX('TABLE 4C'!$A$9:$S$75,MATCH(A25,'TABLE 4C'!$A$9:$A$75,0),19)</f>
        <v>69462.75</v>
      </c>
      <c r="G25" s="104">
        <f t="shared" si="2"/>
        <v>2.6645137265743244E-3</v>
      </c>
      <c r="H25" s="45">
        <f t="shared" si="0"/>
        <v>8.0025362304477227E-3</v>
      </c>
      <c r="I25" s="46">
        <f t="shared" si="1"/>
        <v>1.2309095847290603E-2</v>
      </c>
    </row>
    <row r="26" spans="1:9" x14ac:dyDescent="0.3">
      <c r="A26" s="31" t="s">
        <v>20</v>
      </c>
      <c r="C26" s="22">
        <f>INDEX('TABLE 4A'!$A$10:$P$76,MATCH(A26,'TABLE 4A'!$A$10:$A$76,0),16)</f>
        <v>7342</v>
      </c>
      <c r="D26" s="33">
        <f>INDEX('TABLE 4B'!$A$10:$H$77,MATCH(A26,'TABLE 4B'!$A$10:$A$76,0),8)</f>
        <v>577.77599999999995</v>
      </c>
      <c r="E26" s="44">
        <f>INDEX('TABLE 4C'!$A$9:$S$75,MATCH(A26,'TABLE 4C'!$A$9:$A$75,0),19)</f>
        <v>14979.169999999998</v>
      </c>
      <c r="G26" s="104">
        <f t="shared" si="2"/>
        <v>9.674526373823594E-4</v>
      </c>
      <c r="H26" s="45">
        <f t="shared" si="0"/>
        <v>4.6935795468540072E-3</v>
      </c>
      <c r="I26" s="46">
        <f t="shared" si="1"/>
        <v>2.6543728724080168E-3</v>
      </c>
    </row>
    <row r="27" spans="1:9" x14ac:dyDescent="0.3">
      <c r="A27" s="31" t="s">
        <v>21</v>
      </c>
      <c r="C27" s="22">
        <f>INDEX('TABLE 4A'!$A$10:$P$76,MATCH(A27,'TABLE 4A'!$A$10:$A$76,0),16)</f>
        <v>5787</v>
      </c>
      <c r="D27" s="33">
        <f>INDEX('TABLE 4B'!$A$10:$H$77,MATCH(A27,'TABLE 4B'!$A$10:$A$76,0),8)</f>
        <v>387.52100000000002</v>
      </c>
      <c r="E27" s="44">
        <f>INDEX('TABLE 4C'!$A$9:$S$75,MATCH(A27,'TABLE 4C'!$A$9:$A$75,0),19)</f>
        <v>14336.02</v>
      </c>
      <c r="G27" s="104">
        <f t="shared" si="2"/>
        <v>7.625508597836712E-4</v>
      </c>
      <c r="H27" s="45">
        <f t="shared" si="0"/>
        <v>3.1480377163059935E-3</v>
      </c>
      <c r="I27" s="46">
        <f t="shared" si="1"/>
        <v>2.5404039467005705E-3</v>
      </c>
    </row>
    <row r="28" spans="1:9" x14ac:dyDescent="0.3">
      <c r="A28" s="31" t="s">
        <v>22</v>
      </c>
      <c r="C28" s="22">
        <f>INDEX('TABLE 4A'!$A$10:$P$76,MATCH(A28,'TABLE 4A'!$A$10:$A$76,0),16)</f>
        <v>5592</v>
      </c>
      <c r="D28" s="33">
        <f>INDEX('TABLE 4B'!$A$10:$H$77,MATCH(A28,'TABLE 4B'!$A$10:$A$76,0),8)</f>
        <v>419.41</v>
      </c>
      <c r="E28" s="44">
        <f>INDEX('TABLE 4C'!$A$9:$S$75,MATCH(A28,'TABLE 4C'!$A$9:$A$75,0),19)</f>
        <v>19063.190000000002</v>
      </c>
      <c r="G28" s="104">
        <f t="shared" si="2"/>
        <v>7.3685578156389999E-4</v>
      </c>
      <c r="H28" s="45">
        <f t="shared" si="0"/>
        <v>3.4070889025263067E-3</v>
      </c>
      <c r="I28" s="46">
        <f t="shared" si="1"/>
        <v>3.3780786517250152E-3</v>
      </c>
    </row>
    <row r="29" spans="1:9" x14ac:dyDescent="0.3">
      <c r="A29" s="31" t="s">
        <v>23</v>
      </c>
      <c r="C29" s="22">
        <f>INDEX('TABLE 4A'!$A$10:$P$76,MATCH(A29,'TABLE 4A'!$A$10:$A$76,0),16)</f>
        <v>5837</v>
      </c>
      <c r="D29" s="33">
        <f>INDEX('TABLE 4B'!$A$10:$H$77,MATCH(A29,'TABLE 4B'!$A$10:$A$76,0),8)</f>
        <v>665.43000000000006</v>
      </c>
      <c r="E29" s="44">
        <f>INDEX('TABLE 4C'!$A$9:$S$75,MATCH(A29,'TABLE 4C'!$A$9:$A$75,0),19)</f>
        <v>8215.25</v>
      </c>
      <c r="G29" s="104">
        <f t="shared" si="2"/>
        <v>7.6913934137848425E-4</v>
      </c>
      <c r="H29" s="45">
        <f t="shared" si="0"/>
        <v>5.4056392751915313E-3</v>
      </c>
      <c r="I29" s="46">
        <f t="shared" si="1"/>
        <v>1.4557773721808325E-3</v>
      </c>
    </row>
    <row r="30" spans="1:9" x14ac:dyDescent="0.3">
      <c r="A30" s="31" t="s">
        <v>24</v>
      </c>
      <c r="C30" s="22">
        <f>INDEX('TABLE 4A'!$A$10:$P$76,MATCH(A30,'TABLE 4A'!$A$10:$A$76,0),16)</f>
        <v>11167</v>
      </c>
      <c r="D30" s="33">
        <f>INDEX('TABLE 4B'!$A$10:$H$77,MATCH(A30,'TABLE 4B'!$A$10:$A$76,0),8)</f>
        <v>649.72500000000002</v>
      </c>
      <c r="E30" s="44">
        <f>INDEX('TABLE 4C'!$A$9:$S$75,MATCH(A30,'TABLE 4C'!$A$9:$A$75,0),19)</f>
        <v>12560.340000000002</v>
      </c>
      <c r="G30" s="104">
        <f t="shared" si="2"/>
        <v>1.4714714793855634E-3</v>
      </c>
      <c r="H30" s="45">
        <f t="shared" si="0"/>
        <v>5.2780592670511059E-3</v>
      </c>
      <c r="I30" s="46">
        <f t="shared" si="1"/>
        <v>2.2257458700462923E-3</v>
      </c>
    </row>
    <row r="31" spans="1:9" x14ac:dyDescent="0.3">
      <c r="A31" s="31" t="s">
        <v>25</v>
      </c>
      <c r="C31" s="22">
        <f>INDEX('TABLE 4A'!$A$10:$P$76,MATCH(A31,'TABLE 4A'!$A$10:$A$76,0),16)</f>
        <v>16704</v>
      </c>
      <c r="D31" s="33">
        <f>INDEX('TABLE 4B'!$A$10:$H$77,MATCH(A31,'TABLE 4B'!$A$10:$A$76,0),8)</f>
        <v>621.67499999999995</v>
      </c>
      <c r="E31" s="44">
        <f>INDEX('TABLE 4C'!$A$9:$S$75,MATCH(A31,'TABLE 4C'!$A$9:$A$75,0),19)</f>
        <v>30375.08</v>
      </c>
      <c r="G31" s="104">
        <f t="shared" si="2"/>
        <v>2.201079931195169E-3</v>
      </c>
      <c r="H31" s="45">
        <f t="shared" si="0"/>
        <v>5.0501943050428964E-3</v>
      </c>
      <c r="I31" s="46">
        <f t="shared" si="1"/>
        <v>5.3825938519439535E-3</v>
      </c>
    </row>
    <row r="32" spans="1:9" x14ac:dyDescent="0.3">
      <c r="A32" s="31" t="s">
        <v>26</v>
      </c>
      <c r="C32" s="22">
        <f>INDEX('TABLE 4A'!$A$10:$P$76,MATCH(A32,'TABLE 4A'!$A$10:$A$76,0),16)</f>
        <v>82630</v>
      </c>
      <c r="D32" s="33">
        <f>INDEX('TABLE 4B'!$A$10:$H$77,MATCH(A32,'TABLE 4B'!$A$10:$A$76,0),8)</f>
        <v>1812.2809999999999</v>
      </c>
      <c r="E32" s="44">
        <f>INDEX('TABLE 4C'!$A$9:$S$75,MATCH(A32,'TABLE 4C'!$A$9:$A$75,0),19)</f>
        <v>29424.75</v>
      </c>
      <c r="G32" s="104">
        <f t="shared" si="2"/>
        <v>1.0888124683588171E-2</v>
      </c>
      <c r="H32" s="45">
        <f t="shared" si="0"/>
        <v>1.4722115551272685E-2</v>
      </c>
      <c r="I32" s="46">
        <f t="shared" si="1"/>
        <v>5.2141913188372786E-3</v>
      </c>
    </row>
    <row r="33" spans="1:9" x14ac:dyDescent="0.3">
      <c r="A33" s="31" t="s">
        <v>27</v>
      </c>
      <c r="C33" s="22">
        <f>INDEX('TABLE 4A'!$A$10:$P$76,MATCH(A33,'TABLE 4A'!$A$10:$A$76,0),16)</f>
        <v>57001</v>
      </c>
      <c r="D33" s="33">
        <f>INDEX('TABLE 4B'!$A$10:$H$77,MATCH(A33,'TABLE 4B'!$A$10:$A$76,0),8)</f>
        <v>1679.1149999999998</v>
      </c>
      <c r="E33" s="44">
        <f>INDEX('TABLE 4C'!$A$9:$S$75,MATCH(A33,'TABLE 4C'!$A$9:$A$75,0),19)</f>
        <v>43822.91</v>
      </c>
      <c r="G33" s="104">
        <f t="shared" si="2"/>
        <v>7.5110007877188592E-3</v>
      </c>
      <c r="H33" s="45">
        <f t="shared" si="0"/>
        <v>1.3640337813989791E-2</v>
      </c>
      <c r="I33" s="46">
        <f t="shared" si="1"/>
        <v>7.765606738823181E-3</v>
      </c>
    </row>
    <row r="34" spans="1:9" x14ac:dyDescent="0.3">
      <c r="A34" s="31" t="s">
        <v>28</v>
      </c>
      <c r="C34" s="22">
        <f>INDEX('TABLE 4A'!$A$10:$P$76,MATCH(A34,'TABLE 4A'!$A$10:$A$76,0),16)</f>
        <v>441020</v>
      </c>
      <c r="D34" s="33">
        <f>INDEX('TABLE 4B'!$A$10:$H$77,MATCH(A34,'TABLE 4B'!$A$10:$A$76,0),8)</f>
        <v>5318.7910000000002</v>
      </c>
      <c r="E34" s="44">
        <f>INDEX('TABLE 4C'!$A$9:$S$75,MATCH(A34,'TABLE 4C'!$A$9:$A$75,0),19)</f>
        <v>296658.82</v>
      </c>
      <c r="G34" s="104">
        <f t="shared" si="2"/>
        <v>5.8113043058889695E-2</v>
      </c>
      <c r="H34" s="45">
        <f t="shared" si="0"/>
        <v>4.3207347919593707E-2</v>
      </c>
      <c r="I34" s="46">
        <f t="shared" si="1"/>
        <v>5.2569209386673157E-2</v>
      </c>
    </row>
    <row r="35" spans="1:9" x14ac:dyDescent="0.3">
      <c r="A35" s="31" t="s">
        <v>29</v>
      </c>
      <c r="C35" s="22">
        <f>INDEX('TABLE 4A'!$A$10:$P$76,MATCH(A35,'TABLE 4A'!$A$10:$A$76,0),16)</f>
        <v>8833</v>
      </c>
      <c r="D35" s="33">
        <f>INDEX('TABLE 4B'!$A$10:$H$77,MATCH(A35,'TABLE 4B'!$A$10:$A$76,0),8)</f>
        <v>937.62199999999996</v>
      </c>
      <c r="E35" s="44">
        <f>INDEX('TABLE 4C'!$A$9:$S$75,MATCH(A35,'TABLE 4C'!$A$9:$A$75,0),19)</f>
        <v>32326.46</v>
      </c>
      <c r="G35" s="104">
        <f t="shared" si="2"/>
        <v>1.1639211585396869E-3</v>
      </c>
      <c r="H35" s="45">
        <f t="shared" si="0"/>
        <v>7.6167986241732913E-3</v>
      </c>
      <c r="I35" s="46">
        <f t="shared" si="1"/>
        <v>5.7283867186888769E-3</v>
      </c>
    </row>
    <row r="36" spans="1:9" x14ac:dyDescent="0.3">
      <c r="A36" s="31" t="s">
        <v>30</v>
      </c>
      <c r="C36" s="22">
        <f>INDEX('TABLE 4A'!$A$10:$P$76,MATCH(A36,'TABLE 4A'!$A$10:$A$76,0),16)</f>
        <v>69842</v>
      </c>
      <c r="D36" s="33">
        <f>INDEX('TABLE 4B'!$A$10:$H$77,MATCH(A36,'TABLE 4B'!$A$10:$A$76,0),8)</f>
        <v>1108.769</v>
      </c>
      <c r="E36" s="44">
        <f>INDEX('TABLE 4C'!$A$9:$S$75,MATCH(A36,'TABLE 4C'!$A$9:$A$75,0),19)</f>
        <v>36197.750000000007</v>
      </c>
      <c r="G36" s="104">
        <f t="shared" si="2"/>
        <v>9.203054630898766E-3</v>
      </c>
      <c r="H36" s="45">
        <f t="shared" si="0"/>
        <v>9.0071160806017743E-3</v>
      </c>
      <c r="I36" s="46">
        <f t="shared" si="1"/>
        <v>6.4143958338283976E-3</v>
      </c>
    </row>
    <row r="37" spans="1:9" x14ac:dyDescent="0.3">
      <c r="A37" s="31" t="s">
        <v>31</v>
      </c>
      <c r="C37" s="22">
        <f>INDEX('TABLE 4A'!$A$10:$P$76,MATCH(A37,'TABLE 4A'!$A$10:$A$76,0),16)</f>
        <v>18555</v>
      </c>
      <c r="D37" s="33">
        <f>INDEX('TABLE 4B'!$A$10:$H$77,MATCH(A37,'TABLE 4B'!$A$10:$A$76,0),8)</f>
        <v>1737.394</v>
      </c>
      <c r="E37" s="44">
        <f>INDEX('TABLE 4C'!$A$9:$S$75,MATCH(A37,'TABLE 4C'!$A$9:$A$75,0),19)</f>
        <v>35486.21</v>
      </c>
      <c r="G37" s="104">
        <f t="shared" si="2"/>
        <v>2.4449855198351508E-3</v>
      </c>
      <c r="H37" s="45">
        <f t="shared" si="0"/>
        <v>1.4113768905643141E-2</v>
      </c>
      <c r="I37" s="46">
        <f t="shared" si="1"/>
        <v>6.2883079081533953E-3</v>
      </c>
    </row>
    <row r="38" spans="1:9" x14ac:dyDescent="0.3">
      <c r="A38" s="31" t="s">
        <v>32</v>
      </c>
      <c r="C38" s="22">
        <f>INDEX('TABLE 4A'!$A$10:$P$76,MATCH(A38,'TABLE 4A'!$A$10:$A$76,0),16)</f>
        <v>5024</v>
      </c>
      <c r="D38" s="33">
        <f>INDEX('TABLE 4B'!$A$10:$H$77,MATCH(A38,'TABLE 4B'!$A$10:$A$76,0),8)</f>
        <v>693.85299999999995</v>
      </c>
      <c r="E38" s="44">
        <f>INDEX('TABLE 4C'!$A$9:$S$75,MATCH(A38,'TABLE 4C'!$A$9:$A$75,0),19)</f>
        <v>22215.08</v>
      </c>
      <c r="G38" s="104">
        <f t="shared" si="2"/>
        <v>6.6201063064682283E-4</v>
      </c>
      <c r="H38" s="45">
        <f t="shared" si="0"/>
        <v>5.6365343131651252E-3</v>
      </c>
      <c r="I38" s="46">
        <f t="shared" si="1"/>
        <v>3.9366070156339698E-3</v>
      </c>
    </row>
    <row r="39" spans="1:9" x14ac:dyDescent="0.3">
      <c r="A39" s="31" t="s">
        <v>33</v>
      </c>
      <c r="C39" s="22">
        <f>INDEX('TABLE 4A'!$A$10:$P$76,MATCH(A39,'TABLE 4A'!$A$10:$A$76,0),16)</f>
        <v>2592</v>
      </c>
      <c r="D39" s="33">
        <f>INDEX('TABLE 4B'!$A$10:$H$77,MATCH(A39,'TABLE 4B'!$A$10:$A$76,0),8)</f>
        <v>490.83</v>
      </c>
      <c r="E39" s="44">
        <f>INDEX('TABLE 4C'!$A$9:$S$75,MATCH(A39,'TABLE 4C'!$A$9:$A$75,0),19)</f>
        <v>15022.350000000002</v>
      </c>
      <c r="G39" s="104">
        <f t="shared" si="2"/>
        <v>3.4154688587511244E-4</v>
      </c>
      <c r="H39" s="45">
        <f t="shared" si="0"/>
        <v>3.9872712763810757E-3</v>
      </c>
      <c r="I39" s="46">
        <f t="shared" si="1"/>
        <v>2.662024552750158E-3</v>
      </c>
    </row>
    <row r="40" spans="1:9" x14ac:dyDescent="0.3">
      <c r="A40" s="31" t="s">
        <v>34</v>
      </c>
      <c r="C40" s="22">
        <f>INDEX('TABLE 4A'!$A$10:$P$76,MATCH(A40,'TABLE 4A'!$A$10:$A$76,0),16)</f>
        <v>141611</v>
      </c>
      <c r="D40" s="33">
        <f>INDEX('TABLE 4B'!$A$10:$H$77,MATCH(A40,'TABLE 4B'!$A$10:$A$76,0),8)</f>
        <v>2414.6619999999998</v>
      </c>
      <c r="E40" s="44">
        <f>INDEX('TABLE 4C'!$A$9:$S$75,MATCH(A40,'TABLE 4C'!$A$9:$A$75,0),19)</f>
        <v>86662.61</v>
      </c>
      <c r="G40" s="104">
        <f t="shared" si="2"/>
        <v>1.866002934246163E-2</v>
      </c>
      <c r="H40" s="45">
        <f t="shared" si="0"/>
        <v>1.9615574505977385E-2</v>
      </c>
      <c r="I40" s="46">
        <f t="shared" si="1"/>
        <v>1.5356984468169847E-2</v>
      </c>
    </row>
    <row r="41" spans="1:9" x14ac:dyDescent="0.3">
      <c r="A41" s="31" t="s">
        <v>35</v>
      </c>
      <c r="C41" s="22">
        <f>INDEX('TABLE 4A'!$A$10:$P$76,MATCH(A41,'TABLE 4A'!$A$10:$A$76,0),16)</f>
        <v>311030</v>
      </c>
      <c r="D41" s="33">
        <f>INDEX('TABLE 4B'!$A$10:$H$77,MATCH(A41,'TABLE 4B'!$A$10:$A$76,0),8)</f>
        <v>4572.5469999999996</v>
      </c>
      <c r="E41" s="44">
        <f>INDEX('TABLE 4C'!$A$9:$S$75,MATCH(A41,'TABLE 4C'!$A$9:$A$75,0),19)</f>
        <v>92471.209999999992</v>
      </c>
      <c r="G41" s="104">
        <f t="shared" si="2"/>
        <v>4.0984308608694529E-2</v>
      </c>
      <c r="H41" s="45">
        <f t="shared" si="0"/>
        <v>3.714521384797681E-2</v>
      </c>
      <c r="I41" s="46">
        <f t="shared" si="1"/>
        <v>1.638629318598727E-2</v>
      </c>
    </row>
    <row r="42" spans="1:9" x14ac:dyDescent="0.3">
      <c r="A42" s="31" t="s">
        <v>36</v>
      </c>
      <c r="C42" s="22">
        <f>INDEX('TABLE 4A'!$A$10:$P$76,MATCH(A42,'TABLE 4A'!$A$10:$A$76,0),16)</f>
        <v>102479</v>
      </c>
      <c r="D42" s="33">
        <f>INDEX('TABLE 4B'!$A$10:$H$77,MATCH(A42,'TABLE 4B'!$A$10:$A$76,0),8)</f>
        <v>1656.0809999999999</v>
      </c>
      <c r="E42" s="44">
        <f>INDEX('TABLE 4C'!$A$9:$S$75,MATCH(A42,'TABLE 4C'!$A$9:$A$75,0),19)</f>
        <v>73448.990000000005</v>
      </c>
      <c r="G42" s="104">
        <f t="shared" si="2"/>
        <v>1.3503620107097086E-2</v>
      </c>
      <c r="H42" s="45">
        <f t="shared" si="0"/>
        <v>1.3453220468717168E-2</v>
      </c>
      <c r="I42" s="46">
        <f t="shared" si="1"/>
        <v>1.3015474593169563E-2</v>
      </c>
    </row>
    <row r="43" spans="1:9" x14ac:dyDescent="0.3">
      <c r="A43" s="31" t="s">
        <v>37</v>
      </c>
      <c r="C43" s="22">
        <f>INDEX('TABLE 4A'!$A$10:$P$76,MATCH(A43,'TABLE 4A'!$A$10:$A$76,0),16)</f>
        <v>19213</v>
      </c>
      <c r="D43" s="33">
        <f>INDEX('TABLE 4B'!$A$10:$H$77,MATCH(A43,'TABLE 4B'!$A$10:$A$76,0),8)</f>
        <v>1339.88</v>
      </c>
      <c r="E43" s="44">
        <f>INDEX('TABLE 4C'!$A$9:$S$75,MATCH(A43,'TABLE 4C'!$A$9:$A$75,0),19)</f>
        <v>30107.9</v>
      </c>
      <c r="G43" s="104">
        <f t="shared" si="2"/>
        <v>2.5316899376228918E-3</v>
      </c>
      <c r="H43" s="45">
        <f t="shared" si="0"/>
        <v>1.0884552773460213E-2</v>
      </c>
      <c r="I43" s="46">
        <f t="shared" si="1"/>
        <v>5.3352484153109513E-3</v>
      </c>
    </row>
    <row r="44" spans="1:9" x14ac:dyDescent="0.3">
      <c r="A44" s="31" t="s">
        <v>38</v>
      </c>
      <c r="C44" s="22">
        <f>INDEX('TABLE 4A'!$A$10:$P$76,MATCH(A44,'TABLE 4A'!$A$10:$A$76,0),16)</f>
        <v>2727</v>
      </c>
      <c r="D44" s="33">
        <f>INDEX('TABLE 4B'!$A$10:$H$77,MATCH(A44,'TABLE 4B'!$A$10:$A$76,0),8)</f>
        <v>813.71</v>
      </c>
      <c r="E44" s="44">
        <f>INDEX('TABLE 4C'!$A$9:$S$75,MATCH(A44,'TABLE 4C'!$A$9:$A$75,0),19)</f>
        <v>22865.5</v>
      </c>
      <c r="G44" s="104">
        <f t="shared" si="2"/>
        <v>3.5933578618110786E-4</v>
      </c>
      <c r="H44" s="45">
        <f t="shared" si="0"/>
        <v>6.6101960155329651E-3</v>
      </c>
      <c r="I44" s="46">
        <f t="shared" si="1"/>
        <v>4.051864216378178E-3</v>
      </c>
    </row>
    <row r="45" spans="1:9" x14ac:dyDescent="0.3">
      <c r="A45" s="31" t="s">
        <v>39</v>
      </c>
      <c r="C45" s="22">
        <f>INDEX('TABLE 4A'!$A$10:$P$76,MATCH(A45,'TABLE 4A'!$A$10:$A$76,0),16)</f>
        <v>8568</v>
      </c>
      <c r="D45" s="33">
        <f>INDEX('TABLE 4B'!$A$10:$H$77,MATCH(A45,'TABLE 4B'!$A$10:$A$76,0),8)</f>
        <v>878.72500000000002</v>
      </c>
      <c r="E45" s="44">
        <f>INDEX('TABLE 4C'!$A$9:$S$75,MATCH(A45,'TABLE 4C'!$A$9:$A$75,0),19)</f>
        <v>19958.91</v>
      </c>
      <c r="G45" s="104">
        <f t="shared" si="2"/>
        <v>1.1290022060871773E-3</v>
      </c>
      <c r="H45" s="45">
        <f t="shared" si="0"/>
        <v>7.1383471921805117E-3</v>
      </c>
      <c r="I45" s="46">
        <f t="shared" si="1"/>
        <v>3.5368040596931E-3</v>
      </c>
    </row>
    <row r="46" spans="1:9" x14ac:dyDescent="0.3">
      <c r="A46" s="31" t="s">
        <v>40</v>
      </c>
      <c r="C46" s="22">
        <f>INDEX('TABLE 4A'!$A$10:$P$76,MATCH(A46,'TABLE 4A'!$A$10:$A$76,0),16)</f>
        <v>154465</v>
      </c>
      <c r="D46" s="33">
        <f>INDEX('TABLE 4B'!$A$10:$H$77,MATCH(A46,'TABLE 4B'!$A$10:$A$76,0),8)</f>
        <v>1967.816</v>
      </c>
      <c r="E46" s="44">
        <f>INDEX('TABLE 4C'!$A$9:$S$75,MATCH(A46,'TABLE 4C'!$A$9:$A$75,0),19)</f>
        <v>49123.25</v>
      </c>
      <c r="G46" s="104">
        <f t="shared" si="2"/>
        <v>2.0353796190856189E-2</v>
      </c>
      <c r="H46" s="45">
        <f t="shared" si="0"/>
        <v>1.5985608487670076E-2</v>
      </c>
      <c r="I46" s="46">
        <f t="shared" si="1"/>
        <v>8.7048496147995591E-3</v>
      </c>
    </row>
    <row r="47" spans="1:9" x14ac:dyDescent="0.3">
      <c r="A47" s="31" t="s">
        <v>41</v>
      </c>
      <c r="C47" s="22">
        <f>INDEX('TABLE 4A'!$A$10:$P$76,MATCH(A47,'TABLE 4A'!$A$10:$A$76,0),16)</f>
        <v>165500</v>
      </c>
      <c r="D47" s="33">
        <f>INDEX('TABLE 4B'!$A$10:$H$77,MATCH(A47,'TABLE 4B'!$A$10:$A$76,0),8)</f>
        <v>4037.2130000000002</v>
      </c>
      <c r="E47" s="44">
        <f>INDEX('TABLE 4C'!$A$9:$S$75,MATCH(A47,'TABLE 4C'!$A$9:$A$75,0),19)</f>
        <v>71088.25</v>
      </c>
      <c r="G47" s="104">
        <f t="shared" si="2"/>
        <v>2.1807874078831446E-2</v>
      </c>
      <c r="H47" s="45">
        <f t="shared" si="0"/>
        <v>3.2796413078932163E-2</v>
      </c>
      <c r="I47" s="46">
        <f t="shared" si="1"/>
        <v>1.2597141386803089E-2</v>
      </c>
    </row>
    <row r="48" spans="1:9" x14ac:dyDescent="0.3">
      <c r="A48" s="31" t="s">
        <v>42</v>
      </c>
      <c r="C48" s="22">
        <f>INDEX('TABLE 4A'!$A$10:$P$76,MATCH(A48,'TABLE 4A'!$A$10:$A$76,0),16)</f>
        <v>66833</v>
      </c>
      <c r="D48" s="33">
        <f>INDEX('TABLE 4B'!$A$10:$H$77,MATCH(A48,'TABLE 4B'!$A$10:$A$76,0),8)</f>
        <v>742.15599999999995</v>
      </c>
      <c r="E48" s="44">
        <f>INDEX('TABLE 4C'!$A$9:$S$75,MATCH(A48,'TABLE 4C'!$A$9:$A$75,0),19)</f>
        <v>23140.73</v>
      </c>
      <c r="G48" s="104">
        <f t="shared" si="2"/>
        <v>8.8065598085229121E-3</v>
      </c>
      <c r="H48" s="45">
        <f t="shared" si="0"/>
        <v>6.0289250889185124E-3</v>
      </c>
      <c r="I48" s="46">
        <f t="shared" si="1"/>
        <v>4.1006361473778837E-3</v>
      </c>
    </row>
    <row r="49" spans="1:9" x14ac:dyDescent="0.3">
      <c r="A49" s="31" t="s">
        <v>43</v>
      </c>
      <c r="C49" s="22">
        <f>INDEX('TABLE 4A'!$A$10:$P$76,MATCH(A49,'TABLE 4A'!$A$10:$A$76,0),16)</f>
        <v>902678</v>
      </c>
      <c r="D49" s="33">
        <f>INDEX('TABLE 4B'!$A$10:$H$77,MATCH(A49,'TABLE 4B'!$A$10:$A$76,0),8)</f>
        <v>7264.7389999999996</v>
      </c>
      <c r="E49" s="44">
        <f>INDEX('TABLE 4C'!$A$9:$S$75,MATCH(A49,'TABLE 4C'!$A$9:$A$75,0),19)</f>
        <v>532795.80000000005</v>
      </c>
      <c r="G49" s="104">
        <f t="shared" si="2"/>
        <v>0.11894554778085445</v>
      </c>
      <c r="H49" s="45">
        <f t="shared" si="0"/>
        <v>5.9015311095706E-2</v>
      </c>
      <c r="I49" s="46">
        <f t="shared" si="1"/>
        <v>9.4413690348192025E-2</v>
      </c>
    </row>
    <row r="50" spans="1:9" x14ac:dyDescent="0.3">
      <c r="A50" s="31" t="s">
        <v>44</v>
      </c>
      <c r="C50" s="22">
        <f>INDEX('TABLE 4A'!$A$10:$P$76,MATCH(A50,'TABLE 4A'!$A$10:$A$76,0),16)</f>
        <v>26357</v>
      </c>
      <c r="D50" s="33">
        <f>INDEX('TABLE 4B'!$A$10:$H$77,MATCH(A50,'TABLE 4B'!$A$10:$A$76,0),8)</f>
        <v>728.94</v>
      </c>
      <c r="E50" s="44">
        <f>INDEX('TABLE 4C'!$A$9:$S$75,MATCH(A50,'TABLE 4C'!$A$9:$A$75,0),19)</f>
        <v>25206.41</v>
      </c>
      <c r="G50" s="104">
        <f t="shared" si="2"/>
        <v>3.4730521878897909E-3</v>
      </c>
      <c r="H50" s="45">
        <f t="shared" si="0"/>
        <v>5.9215645421127911E-3</v>
      </c>
      <c r="I50" s="46">
        <f t="shared" si="1"/>
        <v>4.4666834620872963E-3</v>
      </c>
    </row>
    <row r="51" spans="1:9" x14ac:dyDescent="0.3">
      <c r="A51" s="31" t="s">
        <v>45</v>
      </c>
      <c r="C51" s="22">
        <f>INDEX('TABLE 4A'!$A$10:$P$76,MATCH(A51,'TABLE 4A'!$A$10:$A$76,0),16)</f>
        <v>29104</v>
      </c>
      <c r="D51" s="33">
        <f>INDEX('TABLE 4B'!$A$10:$H$77,MATCH(A51,'TABLE 4B'!$A$10:$A$76,0),8)</f>
        <v>791.93599999999992</v>
      </c>
      <c r="E51" s="44">
        <f>INDEX('TABLE 4C'!$A$9:$S$75,MATCH(A51,'TABLE 4C'!$A$9:$A$75,0),19)</f>
        <v>84557.61</v>
      </c>
      <c r="G51" s="104">
        <f t="shared" si="2"/>
        <v>3.8350233667088242E-3</v>
      </c>
      <c r="H51" s="45">
        <f t="shared" si="0"/>
        <v>6.4333143156125811E-3</v>
      </c>
      <c r="I51" s="46">
        <f t="shared" si="1"/>
        <v>1.4983969481597236E-2</v>
      </c>
    </row>
    <row r="52" spans="1:9" x14ac:dyDescent="0.3">
      <c r="A52" s="31" t="s">
        <v>46</v>
      </c>
      <c r="C52" s="22">
        <f>INDEX('TABLE 4A'!$A$10:$P$76,MATCH(A52,'TABLE 4A'!$A$10:$A$76,0),16)</f>
        <v>64005</v>
      </c>
      <c r="D52" s="33">
        <f>INDEX('TABLE 4B'!$A$10:$H$77,MATCH(A52,'TABLE 4B'!$A$10:$A$76,0),8)</f>
        <v>1584.261</v>
      </c>
      <c r="E52" s="44">
        <f>INDEX('TABLE 4C'!$A$9:$S$75,MATCH(A52,'TABLE 4C'!$A$9:$A$75,0),19)</f>
        <v>76417.91</v>
      </c>
      <c r="G52" s="104">
        <f t="shared" si="2"/>
        <v>8.4339152895202829E-3</v>
      </c>
      <c r="H52" s="45">
        <f t="shared" si="0"/>
        <v>1.2869788683639466E-2</v>
      </c>
      <c r="I52" s="46">
        <f t="shared" si="1"/>
        <v>1.3541579891951112E-2</v>
      </c>
    </row>
    <row r="53" spans="1:9" x14ac:dyDescent="0.3">
      <c r="A53" s="31" t="s">
        <v>47</v>
      </c>
      <c r="C53" s="22">
        <f>INDEX('TABLE 4A'!$A$10:$P$76,MATCH(A53,'TABLE 4A'!$A$10:$A$76,0),16)</f>
        <v>17603</v>
      </c>
      <c r="D53" s="33">
        <f>INDEX('TABLE 4B'!$A$10:$H$77,MATCH(A53,'TABLE 4B'!$A$10:$A$76,0),8)</f>
        <v>535.76499999999999</v>
      </c>
      <c r="E53" s="44">
        <f>INDEX('TABLE 4C'!$A$9:$S$75,MATCH(A53,'TABLE 4C'!$A$9:$A$75,0),19)</f>
        <v>13747.869999999999</v>
      </c>
      <c r="G53" s="104">
        <f t="shared" si="2"/>
        <v>2.319540830269909E-3</v>
      </c>
      <c r="H53" s="45">
        <f t="shared" si="0"/>
        <v>4.3523020096373627E-3</v>
      </c>
      <c r="I53" s="46">
        <f t="shared" si="1"/>
        <v>2.4361812557966833E-3</v>
      </c>
    </row>
    <row r="54" spans="1:9" x14ac:dyDescent="0.3">
      <c r="A54" s="31" t="s">
        <v>48</v>
      </c>
      <c r="C54" s="22">
        <f>INDEX('TABLE 4A'!$A$10:$P$76,MATCH(A54,'TABLE 4A'!$A$10:$A$76,0),16)</f>
        <v>402191</v>
      </c>
      <c r="D54" s="33">
        <f>INDEX('TABLE 4B'!$A$10:$H$77,MATCH(A54,'TABLE 4B'!$A$10:$A$76,0),8)</f>
        <v>4717.692</v>
      </c>
      <c r="E54" s="44">
        <f>INDEX('TABLE 4C'!$A$9:$S$75,MATCH(A54,'TABLE 4C'!$A$9:$A$75,0),19)</f>
        <v>199477.13</v>
      </c>
      <c r="G54" s="104">
        <f t="shared" si="2"/>
        <v>5.2996560021989714E-2</v>
      </c>
      <c r="H54" s="45">
        <f t="shared" si="0"/>
        <v>3.8324303327858501E-2</v>
      </c>
      <c r="I54" s="46">
        <f t="shared" si="1"/>
        <v>3.5348199034913645E-2</v>
      </c>
    </row>
    <row r="55" spans="1:9" x14ac:dyDescent="0.3">
      <c r="A55" s="31" t="s">
        <v>49</v>
      </c>
      <c r="C55" s="22">
        <f>INDEX('TABLE 4A'!$A$10:$P$76,MATCH(A55,'TABLE 4A'!$A$10:$A$76,0),16)</f>
        <v>115745</v>
      </c>
      <c r="D55" s="33">
        <f>INDEX('TABLE 4B'!$A$10:$H$77,MATCH(A55,'TABLE 4B'!$A$10:$A$76,0),8)</f>
        <v>1568.5840000000001</v>
      </c>
      <c r="E55" s="44">
        <f>INDEX('TABLE 4C'!$A$9:$S$75,MATCH(A55,'TABLE 4C'!$A$9:$A$75,0),19)</f>
        <v>61777.729999999996</v>
      </c>
      <c r="G55" s="104">
        <f t="shared" si="2"/>
        <v>1.5251676043832905E-2</v>
      </c>
      <c r="H55" s="45">
        <f t="shared" si="0"/>
        <v>1.2742436134284647E-2</v>
      </c>
      <c r="I55" s="46">
        <f t="shared" si="1"/>
        <v>1.0947277494744162E-2</v>
      </c>
    </row>
    <row r="56" spans="1:9" x14ac:dyDescent="0.3">
      <c r="A56" s="31" t="s">
        <v>50</v>
      </c>
      <c r="C56" s="22">
        <f>INDEX('TABLE 4A'!$A$10:$P$76,MATCH(A56,'TABLE 4A'!$A$10:$A$76,0),16)</f>
        <v>541941</v>
      </c>
      <c r="D56" s="33">
        <f>INDEX('TABLE 4B'!$A$10:$H$77,MATCH(A56,'TABLE 4B'!$A$10:$A$76,0),8)</f>
        <v>3941.05</v>
      </c>
      <c r="E56" s="44">
        <f>INDEX('TABLE 4C'!$A$9:$S$75,MATCH(A56,'TABLE 4C'!$A$9:$A$75,0),19)</f>
        <v>416146.45000000007</v>
      </c>
      <c r="G56" s="104">
        <f t="shared" si="2"/>
        <v>7.1411366079492403E-2</v>
      </c>
      <c r="H56" s="45">
        <f t="shared" si="0"/>
        <v>3.2015230250354784E-2</v>
      </c>
      <c r="I56" s="46">
        <f t="shared" si="1"/>
        <v>7.3742927533962124E-2</v>
      </c>
    </row>
    <row r="57" spans="1:9" x14ac:dyDescent="0.3">
      <c r="A57" s="31" t="s">
        <v>51</v>
      </c>
      <c r="C57" s="22">
        <f>INDEX('TABLE 4A'!$A$10:$P$76,MATCH(A57,'TABLE 4A'!$A$10:$A$76,0),16)</f>
        <v>201141</v>
      </c>
      <c r="D57" s="33">
        <f>INDEX('TABLE 4B'!$A$10:$H$77,MATCH(A57,'TABLE 4B'!$A$10:$A$76,0),8)</f>
        <v>2390.1660000000002</v>
      </c>
      <c r="E57" s="44">
        <f>INDEX('TABLE 4C'!$A$9:$S$75,MATCH(A57,'TABLE 4C'!$A$9:$A$75,0),19)</f>
        <v>74123.53</v>
      </c>
      <c r="G57" s="104">
        <f t="shared" si="2"/>
        <v>2.6504275529246137E-2</v>
      </c>
      <c r="H57" s="45">
        <f t="shared" si="0"/>
        <v>1.9416580562684943E-2</v>
      </c>
      <c r="I57" s="46">
        <f t="shared" si="1"/>
        <v>1.3135005960885805E-2</v>
      </c>
    </row>
    <row r="58" spans="1:9" x14ac:dyDescent="0.3">
      <c r="A58" s="31" t="s">
        <v>52</v>
      </c>
      <c r="C58" s="22">
        <f>INDEX('TABLE 4A'!$A$10:$P$76,MATCH(A58,'TABLE 4A'!$A$10:$A$76,0),16)</f>
        <v>377494</v>
      </c>
      <c r="D58" s="33">
        <f>INDEX('TABLE 4B'!$A$10:$H$77,MATCH(A58,'TABLE 4B'!$A$10:$A$76,0),8)</f>
        <v>3665.7110000000002</v>
      </c>
      <c r="E58" s="44">
        <f>INDEX('TABLE 4C'!$A$9:$S$75,MATCH(A58,'TABLE 4C'!$A$9:$A$75,0),19)</f>
        <v>560499.17000000004</v>
      </c>
      <c r="G58" s="104">
        <f t="shared" si="2"/>
        <v>4.9742245423047719E-2</v>
      </c>
      <c r="H58" s="45">
        <f t="shared" si="0"/>
        <v>2.9778506158576596E-2</v>
      </c>
      <c r="I58" s="46">
        <f t="shared" si="1"/>
        <v>9.9322845782190167E-2</v>
      </c>
    </row>
    <row r="59" spans="1:9" x14ac:dyDescent="0.3">
      <c r="A59" s="31" t="s">
        <v>53</v>
      </c>
      <c r="C59" s="22">
        <f>INDEX('TABLE 4A'!$A$10:$P$76,MATCH(A59,'TABLE 4A'!$A$10:$A$76,0),16)</f>
        <v>266519</v>
      </c>
      <c r="D59" s="33">
        <f>INDEX('TABLE 4B'!$A$10:$H$77,MATCH(A59,'TABLE 4B'!$A$10:$A$76,0),8)</f>
        <v>4481.0950000000003</v>
      </c>
      <c r="E59" s="44">
        <f>INDEX('TABLE 4C'!$A$9:$S$75,MATCH(A59,'TABLE 4C'!$A$9:$A$75,0),19)</f>
        <v>89271.41</v>
      </c>
      <c r="G59" s="104">
        <f t="shared" si="2"/>
        <v>3.5119110523359989E-2</v>
      </c>
      <c r="H59" s="45">
        <f t="shared" si="0"/>
        <v>3.6402300960077537E-2</v>
      </c>
      <c r="I59" s="46">
        <f t="shared" si="1"/>
        <v>1.581927496554307E-2</v>
      </c>
    </row>
    <row r="60" spans="1:9" x14ac:dyDescent="0.3">
      <c r="A60" s="31" t="s">
        <v>54</v>
      </c>
      <c r="C60" s="22">
        <f>INDEX('TABLE 4A'!$A$10:$P$76,MATCH(A60,'TABLE 4A'!$A$10:$A$76,0),16)</f>
        <v>36207</v>
      </c>
      <c r="D60" s="33">
        <f>INDEX('TABLE 4B'!$A$10:$H$77,MATCH(A60,'TABLE 4B'!$A$10:$A$76,0),8)</f>
        <v>1972.0640000000001</v>
      </c>
      <c r="E60" s="44">
        <f>INDEX('TABLE 4C'!$A$9:$S$75,MATCH(A60,'TABLE 4C'!$A$9:$A$75,0),19)</f>
        <v>52165.2</v>
      </c>
      <c r="G60" s="104">
        <f t="shared" si="2"/>
        <v>4.770983062067977E-3</v>
      </c>
      <c r="H60" s="45">
        <f t="shared" si="0"/>
        <v>1.6020117234857627E-2</v>
      </c>
      <c r="I60" s="46">
        <f t="shared" si="1"/>
        <v>9.2438961413575434E-3</v>
      </c>
    </row>
    <row r="61" spans="1:9" x14ac:dyDescent="0.3">
      <c r="A61" s="31" t="s">
        <v>55</v>
      </c>
      <c r="C61" s="22">
        <f>INDEX('TABLE 4A'!$A$10:$P$76,MATCH(A61,'TABLE 4A'!$A$10:$A$76,0),16)</f>
        <v>73036</v>
      </c>
      <c r="D61" s="33">
        <f>INDEX('TABLE 4B'!$A$10:$H$77,MATCH(A61,'TABLE 4B'!$A$10:$A$76,0),8)</f>
        <v>1286.374</v>
      </c>
      <c r="E61" s="44">
        <f>INDEX('TABLE 4C'!$A$9:$S$75,MATCH(A61,'TABLE 4C'!$A$9:$A$75,0),19)</f>
        <v>84476.6</v>
      </c>
      <c r="G61" s="104">
        <f t="shared" si="2"/>
        <v>9.6239268351754285E-3</v>
      </c>
      <c r="H61" s="45">
        <f t="shared" si="0"/>
        <v>1.0449895281224517E-2</v>
      </c>
      <c r="I61" s="46">
        <f t="shared" si="1"/>
        <v>1.4969614163752939E-2</v>
      </c>
    </row>
    <row r="62" spans="1:9" x14ac:dyDescent="0.3">
      <c r="A62" s="31" t="s">
        <v>56</v>
      </c>
      <c r="C62" s="22">
        <f>INDEX('TABLE 4A'!$A$10:$P$76,MATCH(A62,'TABLE 4A'!$A$10:$A$76,0),16)</f>
        <v>125745</v>
      </c>
      <c r="D62" s="33">
        <f>INDEX('TABLE 4B'!$A$10:$H$77,MATCH(A62,'TABLE 4B'!$A$10:$A$76,0),8)</f>
        <v>1769.212</v>
      </c>
      <c r="E62" s="44">
        <f>INDEX('TABLE 4C'!$A$9:$S$75,MATCH(A62,'TABLE 4C'!$A$9:$A$75,0),19)</f>
        <v>90112.639999999999</v>
      </c>
      <c r="G62" s="104">
        <f t="shared" si="2"/>
        <v>1.6569372362795529E-2</v>
      </c>
      <c r="H62" s="45">
        <f t="shared" si="0"/>
        <v>1.4372243321371382E-2</v>
      </c>
      <c r="I62" s="46">
        <f t="shared" si="1"/>
        <v>1.5968344512884865E-2</v>
      </c>
    </row>
    <row r="63" spans="1:9" x14ac:dyDescent="0.3">
      <c r="A63" s="31" t="s">
        <v>57</v>
      </c>
      <c r="C63" s="22">
        <f>INDEX('TABLE 4A'!$A$10:$P$76,MATCH(A63,'TABLE 4A'!$A$10:$A$76,0),16)</f>
        <v>52127</v>
      </c>
      <c r="D63" s="33">
        <f>INDEX('TABLE 4B'!$A$10:$H$77,MATCH(A63,'TABLE 4B'!$A$10:$A$76,0),8)</f>
        <v>1974.136</v>
      </c>
      <c r="E63" s="44">
        <f>INDEX('TABLE 4C'!$A$9:$S$75,MATCH(A63,'TABLE 4C'!$A$9:$A$75,0),19)</f>
        <v>40984.490000000005</v>
      </c>
      <c r="G63" s="104">
        <f t="shared" si="2"/>
        <v>6.8687556018564759E-3</v>
      </c>
      <c r="H63" s="45">
        <f t="shared" si="0"/>
        <v>1.6036949184992422E-2</v>
      </c>
      <c r="I63" s="46">
        <f t="shared" si="1"/>
        <v>7.2626265971664425E-3</v>
      </c>
    </row>
    <row r="64" spans="1:9" x14ac:dyDescent="0.3">
      <c r="A64" s="31" t="s">
        <v>58</v>
      </c>
      <c r="C64" s="22">
        <f>INDEX('TABLE 4A'!$A$10:$P$76,MATCH(A64,'TABLE 4A'!$A$10:$A$76,0),16)</f>
        <v>190904</v>
      </c>
      <c r="D64" s="33">
        <f>INDEX('TABLE 4B'!$A$10:$H$77,MATCH(A64,'TABLE 4B'!$A$10:$A$76,0),8)</f>
        <v>2453.248</v>
      </c>
      <c r="E64" s="44">
        <f>INDEX('TABLE 4C'!$A$9:$S$75,MATCH(A64,'TABLE 4C'!$A$9:$A$75,0),19)</f>
        <v>126238.23</v>
      </c>
      <c r="G64" s="104">
        <f t="shared" si="2"/>
        <v>2.51553498075241E-2</v>
      </c>
      <c r="H64" s="45">
        <f t="shared" si="0"/>
        <v>1.9929028959597663E-2</v>
      </c>
      <c r="I64" s="46">
        <f t="shared" si="1"/>
        <v>2.2369953286650989E-2</v>
      </c>
    </row>
    <row r="65" spans="1:9" x14ac:dyDescent="0.3">
      <c r="A65" s="31" t="s">
        <v>59</v>
      </c>
      <c r="C65" s="22">
        <f>INDEX('TABLE 4A'!$A$10:$P$76,MATCH(A65,'TABLE 4A'!$A$10:$A$76,0),16)</f>
        <v>132262</v>
      </c>
      <c r="D65" s="33">
        <f>INDEX('TABLE 4B'!$A$10:$H$77,MATCH(A65,'TABLE 4B'!$A$10:$A$76,0),8)</f>
        <v>1643.9449999999999</v>
      </c>
      <c r="E65" s="44">
        <f>INDEX('TABLE 4C'!$A$9:$S$75,MATCH(A65,'TABLE 4C'!$A$9:$A$75,0),19)</f>
        <v>67515.960000000006</v>
      </c>
      <c r="G65" s="104">
        <f t="shared" si="2"/>
        <v>1.7428115053863474E-2</v>
      </c>
      <c r="H65" s="45">
        <f t="shared" si="0"/>
        <v>1.3354633332213367E-2</v>
      </c>
      <c r="I65" s="46">
        <f t="shared" si="1"/>
        <v>1.1964116348141105E-2</v>
      </c>
    </row>
    <row r="66" spans="1:9" x14ac:dyDescent="0.3">
      <c r="A66" s="31" t="s">
        <v>60</v>
      </c>
      <c r="C66" s="22">
        <f>INDEX('TABLE 4A'!$A$10:$P$76,MATCH(A66,'TABLE 4A'!$A$10:$A$76,0),16)</f>
        <v>77164</v>
      </c>
      <c r="D66" s="33">
        <f>INDEX('TABLE 4B'!$A$10:$H$77,MATCH(A66,'TABLE 4B'!$A$10:$A$76,0),8)</f>
        <v>1237.068</v>
      </c>
      <c r="E66" s="44">
        <f>INDEX('TABLE 4C'!$A$9:$S$75,MATCH(A66,'TABLE 4C'!$A$9:$A$75,0),19)</f>
        <v>39131.980000000003</v>
      </c>
      <c r="G66" s="104">
        <f t="shared" si="2"/>
        <v>1.0167871875643201E-2</v>
      </c>
      <c r="H66" s="45">
        <f t="shared" si="0"/>
        <v>1.0049356606829624E-2</v>
      </c>
      <c r="I66" s="46">
        <f t="shared" si="1"/>
        <v>6.9343539165129366E-3</v>
      </c>
    </row>
    <row r="67" spans="1:9" x14ac:dyDescent="0.3">
      <c r="A67" s="31" t="s">
        <v>61</v>
      </c>
      <c r="C67" s="22">
        <f>INDEX('TABLE 4A'!$A$10:$P$76,MATCH(A67,'TABLE 4A'!$A$10:$A$76,0),16)</f>
        <v>19039</v>
      </c>
      <c r="D67" s="33">
        <f>INDEX('TABLE 4B'!$A$10:$H$77,MATCH(A67,'TABLE 4B'!$A$10:$A$76,0),8)</f>
        <v>1546.8609999999999</v>
      </c>
      <c r="E67" s="44">
        <f>INDEX('TABLE 4C'!$A$9:$S$75,MATCH(A67,'TABLE 4C'!$A$9:$A$75,0),19)</f>
        <v>22088.83</v>
      </c>
      <c r="G67" s="104">
        <f t="shared" si="2"/>
        <v>2.508762021672942E-3</v>
      </c>
      <c r="H67" s="45">
        <f t="shared" si="0"/>
        <v>1.2565968734295187E-2</v>
      </c>
      <c r="I67" s="46">
        <f t="shared" si="1"/>
        <v>3.9142349766530709E-3</v>
      </c>
    </row>
    <row r="68" spans="1:9" x14ac:dyDescent="0.3">
      <c r="A68" s="31" t="s">
        <v>62</v>
      </c>
      <c r="C68" s="22">
        <f>INDEX('TABLE 4A'!$A$10:$P$76,MATCH(A68,'TABLE 4A'!$A$10:$A$76,0),16)</f>
        <v>8872</v>
      </c>
      <c r="D68" s="33">
        <f>INDEX('TABLE 4B'!$A$10:$H$77,MATCH(A68,'TABLE 4B'!$A$10:$A$76,0),8)</f>
        <v>917.06700000000001</v>
      </c>
      <c r="E68" s="44">
        <f>INDEX('TABLE 4C'!$A$9:$S$75,MATCH(A68,'TABLE 4C'!$A$9:$A$75,0),19)</f>
        <v>20514.150000000001</v>
      </c>
      <c r="G68" s="104">
        <f t="shared" si="2"/>
        <v>1.169060174183641E-3</v>
      </c>
      <c r="H68" s="45">
        <f t="shared" si="0"/>
        <v>7.4498195049547983E-3</v>
      </c>
      <c r="I68" s="46">
        <f t="shared" si="1"/>
        <v>3.6351949580990753E-3</v>
      </c>
    </row>
    <row r="69" spans="1:9" x14ac:dyDescent="0.3">
      <c r="A69" s="31" t="s">
        <v>63</v>
      </c>
      <c r="C69" s="22">
        <f>INDEX('TABLE 4A'!$A$10:$P$76,MATCH(A69,'TABLE 4A'!$A$10:$A$76,0),16)</f>
        <v>4164</v>
      </c>
      <c r="D69" s="33">
        <f>INDEX('TABLE 4B'!$A$10:$H$77,MATCH(A69,'TABLE 4B'!$A$10:$A$76,0),8)</f>
        <v>327.315</v>
      </c>
      <c r="E69" s="44">
        <f>INDEX('TABLE 4C'!$A$9:$S$75,MATCH(A69,'TABLE 4C'!$A$9:$A$75,0),19)</f>
        <v>14492.64</v>
      </c>
      <c r="G69" s="104">
        <f t="shared" si="2"/>
        <v>5.4868874721603707E-4</v>
      </c>
      <c r="H69" s="45">
        <f t="shared" si="0"/>
        <v>2.6589525860861636E-3</v>
      </c>
      <c r="I69" s="46">
        <f t="shared" si="1"/>
        <v>2.5681576793357259E-3</v>
      </c>
    </row>
    <row r="70" spans="1:9" x14ac:dyDescent="0.3">
      <c r="A70" s="31" t="s">
        <v>64</v>
      </c>
      <c r="C70" s="22">
        <f>INDEX('TABLE 4A'!$A$10:$P$76,MATCH(A70,'TABLE 4A'!$A$10:$A$76,0),16)</f>
        <v>222419</v>
      </c>
      <c r="D70" s="33">
        <f>INDEX('TABLE 4B'!$A$10:$H$77,MATCH(A70,'TABLE 4B'!$A$10:$A$76,0),8)</f>
        <v>3375.7209999999995</v>
      </c>
      <c r="E70" s="44">
        <f>INDEX('TABLE 4C'!$A$9:$S$75,MATCH(A70,'TABLE 4C'!$A$9:$A$75,0),19)</f>
        <v>171574.52</v>
      </c>
      <c r="G70" s="104">
        <f t="shared" si="2"/>
        <v>2.9308069756734813E-2</v>
      </c>
      <c r="H70" s="45">
        <f t="shared" si="0"/>
        <v>2.7422764257230402E-2</v>
      </c>
      <c r="I70" s="46">
        <f t="shared" si="1"/>
        <v>3.0403737422328922E-2</v>
      </c>
    </row>
    <row r="71" spans="1:9" x14ac:dyDescent="0.3">
      <c r="A71" s="31" t="s">
        <v>65</v>
      </c>
      <c r="C71" s="22">
        <f>INDEX('TABLE 4A'!$A$10:$P$76,MATCH(A71,'TABLE 4A'!$A$10:$A$76,0),16)</f>
        <v>9399</v>
      </c>
      <c r="D71" s="33">
        <f>INDEX('TABLE 4B'!$A$10:$H$77,MATCH(A71,'TABLE 4B'!$A$10:$A$76,0),8)</f>
        <v>1071.194</v>
      </c>
      <c r="E71" s="44">
        <f>INDEX('TABLE 4C'!$A$9:$S$75,MATCH(A71,'TABLE 4C'!$A$9:$A$75,0),19)</f>
        <v>25947.140000000003</v>
      </c>
      <c r="G71" s="104">
        <f t="shared" si="2"/>
        <v>1.2385027701929713E-3</v>
      </c>
      <c r="H71" s="45">
        <f t="shared" ref="H71:H73" si="3">D71/D$74</f>
        <v>8.7018745138474612E-3</v>
      </c>
      <c r="I71" s="46">
        <f t="shared" ref="I71:I73" si="4">E71/E$74</f>
        <v>4.5979439803789501E-3</v>
      </c>
    </row>
    <row r="72" spans="1:9" x14ac:dyDescent="0.3">
      <c r="A72" s="31" t="s">
        <v>66</v>
      </c>
      <c r="C72" s="22">
        <f>INDEX('TABLE 4A'!$A$10:$P$76,MATCH(A72,'TABLE 4A'!$A$10:$A$76,0),16)</f>
        <v>25602</v>
      </c>
      <c r="D72" s="33">
        <f>INDEX('TABLE 4B'!$A$10:$H$77,MATCH(A72,'TABLE 4B'!$A$10:$A$76,0),8)</f>
        <v>1391.4580000000001</v>
      </c>
      <c r="E72" s="44">
        <f>INDEX('TABLE 4C'!$A$9:$S$75,MATCH(A72,'TABLE 4C'!$A$9:$A$75,0),19)</f>
        <v>64647.54</v>
      </c>
      <c r="G72" s="104">
        <f t="shared" ref="G72:G73" si="5">C72/C$74</f>
        <v>3.3735661158081128E-3</v>
      </c>
      <c r="H72" s="45">
        <f t="shared" si="3"/>
        <v>1.1303548103601367E-2</v>
      </c>
      <c r="I72" s="46">
        <f t="shared" si="4"/>
        <v>1.1455820078409697E-2</v>
      </c>
    </row>
    <row r="73" spans="1:9" ht="15" thickBot="1" x14ac:dyDescent="0.35">
      <c r="A73" s="9" t="s">
        <v>67</v>
      </c>
      <c r="B73" s="10"/>
      <c r="C73" s="11">
        <f>INDEX('TABLE 4A'!$A$10:$P$76,MATCH(A73,'TABLE 4A'!$A$10:$A$76,0),16)</f>
        <v>10047</v>
      </c>
      <c r="D73" s="36">
        <f>INDEX('TABLE 4B'!$A$10:$H$77,MATCH(A73,'TABLE 4B'!$A$10:$A$76,0),8)</f>
        <v>1270.5329999999999</v>
      </c>
      <c r="E73" s="47">
        <f>INDEX('TABLE 4C'!$A$9:$S$75,MATCH(A73,'TABLE 4C'!$A$9:$A$75,0),19)</f>
        <v>40111.920000000006</v>
      </c>
      <c r="G73" s="105">
        <f t="shared" si="5"/>
        <v>1.3238894916617495E-3</v>
      </c>
      <c r="H73" s="48">
        <f t="shared" si="3"/>
        <v>1.0321210473268293E-2</v>
      </c>
      <c r="I73" s="49">
        <f t="shared" si="4"/>
        <v>7.1080034680293105E-3</v>
      </c>
    </row>
    <row r="74" spans="1:9" ht="16.2" thickTop="1" x14ac:dyDescent="0.3">
      <c r="A74" s="15" t="s">
        <v>68</v>
      </c>
      <c r="B74" s="16"/>
      <c r="C74" s="17">
        <f>SUM(C7:C73)</f>
        <v>7589002</v>
      </c>
      <c r="D74" s="50">
        <f>SUM(D7:D73)</f>
        <v>123099.22400000002</v>
      </c>
      <c r="E74" s="50">
        <f>SUM(E7:E73)</f>
        <v>5643204.9000000013</v>
      </c>
      <c r="G74" s="106">
        <f>SUM(G7:G73)</f>
        <v>1</v>
      </c>
      <c r="H74" s="107">
        <f>SUM(H7:H73)</f>
        <v>0.99999999999999978</v>
      </c>
      <c r="I74" s="107">
        <f>SUM(I7:I73)</f>
        <v>0.99999999999999989</v>
      </c>
    </row>
  </sheetData>
  <sheetProtection algorithmName="SHA-512" hashValue="FKCSHmOeGMXQwHUCFbqapRciN1yQltmKZzSaLuIW26yiLoRRqmB7G4l7o65pDKkkqJUu05LPCJ4Pjw9YIJ6XTA==" saltValue="ZpAX+n1zMKO5EuQ7D38/tA==" spinCount="100000" sheet="1" objects="1" scenarios="1"/>
  <mergeCells count="6">
    <mergeCell ref="G3:I3"/>
    <mergeCell ref="G4:H4"/>
    <mergeCell ref="A1:I1"/>
    <mergeCell ref="A3:A5"/>
    <mergeCell ref="C3:E3"/>
    <mergeCell ref="C4:D4"/>
  </mergeCells>
  <conditionalFormatting sqref="G7:I73">
    <cfRule type="expression" dxfId="43" priority="1">
      <formula>MOD(ROW(),2)=0</formula>
    </cfRule>
  </conditionalFormatting>
  <conditionalFormatting sqref="A7:B73">
    <cfRule type="expression" dxfId="42" priority="3">
      <formula>MOD(ROW(),2)=0</formula>
    </cfRule>
  </conditionalFormatting>
  <conditionalFormatting sqref="C7:E73">
    <cfRule type="expression" dxfId="41" priority="2">
      <formula>MOD(ROW(),2)=0</formula>
    </cfRule>
  </conditionalFormatting>
  <pageMargins left="0.25" right="0.25" top="0.75" bottom="0.75" header="0.3" footer="0.3"/>
  <pageSetup scale="74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40142-23B3-45B7-B10C-C2BD17CFEE63}">
  <sheetPr>
    <tabColor theme="3" tint="-0.249977111117893"/>
    <pageSetUpPr fitToPage="1"/>
  </sheetPr>
  <dimension ref="A1:L75"/>
  <sheetViews>
    <sheetView workbookViewId="0">
      <selection activeCell="H4" activeCellId="2" sqref="L4:L6 J4:J6 H4:H6"/>
    </sheetView>
  </sheetViews>
  <sheetFormatPr defaultRowHeight="14.4" x14ac:dyDescent="0.3"/>
  <cols>
    <col min="1" max="1" width="14.109375" customWidth="1"/>
    <col min="2" max="2" width="1.5546875" customWidth="1"/>
    <col min="3" max="5" width="19.33203125" customWidth="1"/>
    <col min="6" max="6" width="1.5546875" customWidth="1"/>
    <col min="7" max="7" width="15.33203125" customWidth="1"/>
    <col min="8" max="8" width="7.21875" customWidth="1"/>
    <col min="9" max="9" width="15.33203125" customWidth="1"/>
    <col min="10" max="10" width="7.21875" customWidth="1"/>
    <col min="11" max="11" width="15.33203125" customWidth="1"/>
    <col min="12" max="12" width="7.21875" customWidth="1"/>
  </cols>
  <sheetData>
    <row r="1" spans="1:12" ht="21" x14ac:dyDescent="0.4">
      <c r="A1" s="139" t="s">
        <v>132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</row>
    <row r="2" spans="1:12" ht="15" thickBot="1" x14ac:dyDescent="0.35"/>
    <row r="3" spans="1:12" ht="15" thickBot="1" x14ac:dyDescent="0.35">
      <c r="G3" s="175" t="s">
        <v>121</v>
      </c>
      <c r="H3" s="176"/>
      <c r="I3" s="177" t="s">
        <v>122</v>
      </c>
      <c r="J3" s="178"/>
      <c r="K3" s="179" t="s">
        <v>123</v>
      </c>
      <c r="L3" s="180"/>
    </row>
    <row r="4" spans="1:12" ht="16.8" thickTop="1" thickBot="1" x14ac:dyDescent="0.35">
      <c r="A4" s="147" t="s">
        <v>0</v>
      </c>
      <c r="C4" s="154" t="s">
        <v>134</v>
      </c>
      <c r="D4" s="155"/>
      <c r="E4" s="156"/>
      <c r="G4" s="51" t="s">
        <v>107</v>
      </c>
      <c r="H4" s="118">
        <v>0.25</v>
      </c>
      <c r="I4" s="53" t="s">
        <v>107</v>
      </c>
      <c r="J4" s="121">
        <v>0.125</v>
      </c>
      <c r="K4" s="55" t="s">
        <v>107</v>
      </c>
      <c r="L4" s="124">
        <v>0.375</v>
      </c>
    </row>
    <row r="5" spans="1:12" ht="15" customHeight="1" thickBot="1" x14ac:dyDescent="0.35">
      <c r="A5" s="148"/>
      <c r="C5" s="163" t="s">
        <v>112</v>
      </c>
      <c r="D5" s="164"/>
      <c r="E5" s="43" t="s">
        <v>113</v>
      </c>
      <c r="G5" s="57" t="s">
        <v>114</v>
      </c>
      <c r="H5" s="119">
        <v>0.25</v>
      </c>
      <c r="I5" s="59" t="s">
        <v>114</v>
      </c>
      <c r="J5" s="122">
        <v>0.125</v>
      </c>
      <c r="K5" s="61" t="s">
        <v>114</v>
      </c>
      <c r="L5" s="125">
        <v>0.375</v>
      </c>
    </row>
    <row r="6" spans="1:12" ht="15" customHeight="1" thickBot="1" x14ac:dyDescent="0.35">
      <c r="A6" s="148"/>
      <c r="C6" s="3" t="s">
        <v>107</v>
      </c>
      <c r="D6" s="4" t="s">
        <v>114</v>
      </c>
      <c r="E6" s="6" t="s">
        <v>115</v>
      </c>
      <c r="G6" s="63" t="s">
        <v>115</v>
      </c>
      <c r="H6" s="120">
        <v>0.5</v>
      </c>
      <c r="I6" s="65" t="s">
        <v>115</v>
      </c>
      <c r="J6" s="123">
        <v>0.75</v>
      </c>
      <c r="K6" s="67" t="s">
        <v>115</v>
      </c>
      <c r="L6" s="126">
        <v>0.25</v>
      </c>
    </row>
    <row r="7" spans="1:12" ht="6" customHeight="1" x14ac:dyDescent="0.3">
      <c r="A7" s="27"/>
      <c r="C7" s="28"/>
      <c r="D7" s="98"/>
      <c r="E7" s="29"/>
      <c r="G7" s="28"/>
      <c r="H7" s="98"/>
      <c r="I7" s="98"/>
      <c r="J7" s="98"/>
      <c r="K7" s="98"/>
      <c r="L7" s="29"/>
    </row>
    <row r="8" spans="1:12" x14ac:dyDescent="0.3">
      <c r="A8" s="31" t="s">
        <v>1</v>
      </c>
      <c r="C8" s="100">
        <f>'TABLE 5A'!G7</f>
        <v>1.2665828787500649E-2</v>
      </c>
      <c r="D8" s="69">
        <f>'TABLE 5A'!H7</f>
        <v>1.4786072087668073E-2</v>
      </c>
      <c r="E8" s="70">
        <f>'TABLE 5A'!I7</f>
        <v>7.8825863650635822E-3</v>
      </c>
      <c r="G8" s="174">
        <f>IF(SUM(H$4:H$6)&lt;&gt;1,"FACTORS NOT 100%",($C8*H$4)+($D8*H$5)+($E8*H$6))</f>
        <v>1.0804268401323973E-2</v>
      </c>
      <c r="H8" s="166"/>
      <c r="I8" s="166">
        <f>IF(SUM(J$4:J$6)&lt;&gt;1,"FACTORS NOT 100%",($C8*J$4)+($D8*J$5)+($E8*J$6))</f>
        <v>9.3434273831937767E-3</v>
      </c>
      <c r="J8" s="166"/>
      <c r="K8" s="166">
        <f>IF(SUM(L$4:L$6)&lt;&gt;1,"FACTORS NOT 100%",($C8*L$4)+($D8*L$5)+($E8*L$6))</f>
        <v>1.2265109419454166E-2</v>
      </c>
      <c r="L8" s="167"/>
    </row>
    <row r="9" spans="1:12" x14ac:dyDescent="0.3">
      <c r="A9" s="31" t="s">
        <v>2</v>
      </c>
      <c r="C9" s="100">
        <f>'TABLE 5A'!G8</f>
        <v>1.1782840484163793E-3</v>
      </c>
      <c r="D9" s="69">
        <f>'TABLE 5A'!H8</f>
        <v>8.4062755748972057E-3</v>
      </c>
      <c r="E9" s="70">
        <f>'TABLE 5A'!I8</f>
        <v>4.4323589951518498E-3</v>
      </c>
      <c r="G9" s="174">
        <f t="shared" ref="G9:G72" si="0">IF(SUM(H$4:H$6)&lt;&gt;1,"FACTORS NOT 100%",($C9*H$4)+($D9*H$5)+($E9*H$6))</f>
        <v>4.6123194034043205E-3</v>
      </c>
      <c r="H9" s="166"/>
      <c r="I9" s="166">
        <f t="shared" ref="I9:I72" si="1">IF(SUM(J$4:J$6)&lt;&gt;1,"FACTORS NOT 100%",($C9*J$4)+($D9*J$5)+($E9*J$6))</f>
        <v>4.5223391992780856E-3</v>
      </c>
      <c r="J9" s="166"/>
      <c r="K9" s="166">
        <f t="shared" ref="K9:K72" si="2">IF(SUM(L$4:L$6)&lt;&gt;1,"FACTORS NOT 100%",($C9*L$4)+($D9*L$5)+($E9*L$6))</f>
        <v>4.7022996075305572E-3</v>
      </c>
      <c r="L9" s="167"/>
    </row>
    <row r="10" spans="1:12" x14ac:dyDescent="0.3">
      <c r="A10" s="31" t="s">
        <v>3</v>
      </c>
      <c r="C10" s="100">
        <f>'TABLE 5A'!G9</f>
        <v>9.0690449152602669E-3</v>
      </c>
      <c r="D10" s="69">
        <f>'TABLE 5A'!H9</f>
        <v>1.2501882221450883E-2</v>
      </c>
      <c r="E10" s="70">
        <f>'TABLE 5A'!I9</f>
        <v>6.7332908645581866E-3</v>
      </c>
      <c r="G10" s="174">
        <f t="shared" si="0"/>
        <v>8.7593772164568807E-3</v>
      </c>
      <c r="H10" s="166"/>
      <c r="I10" s="166">
        <f t="shared" si="1"/>
        <v>7.7463340405075336E-3</v>
      </c>
      <c r="J10" s="166"/>
      <c r="K10" s="166">
        <f t="shared" si="2"/>
        <v>9.7724203924062277E-3</v>
      </c>
      <c r="L10" s="167"/>
    </row>
    <row r="11" spans="1:12" x14ac:dyDescent="0.3">
      <c r="A11" s="31" t="s">
        <v>4</v>
      </c>
      <c r="C11" s="100">
        <f>'TABLE 5A'!G10</f>
        <v>1.3772561925797357E-3</v>
      </c>
      <c r="D11" s="69">
        <f>'TABLE 5A'!H10</f>
        <v>3.6480246211787653E-3</v>
      </c>
      <c r="E11" s="70">
        <f>'TABLE 5A'!I10</f>
        <v>4.1158633102264279E-3</v>
      </c>
      <c r="G11" s="174">
        <f t="shared" si="0"/>
        <v>3.3142518585528389E-3</v>
      </c>
      <c r="H11" s="166"/>
      <c r="I11" s="166">
        <f t="shared" si="1"/>
        <v>3.7150575843896334E-3</v>
      </c>
      <c r="J11" s="166"/>
      <c r="K11" s="166">
        <f t="shared" si="2"/>
        <v>2.9134461327160448E-3</v>
      </c>
      <c r="L11" s="167"/>
    </row>
    <row r="12" spans="1:12" x14ac:dyDescent="0.3">
      <c r="A12" s="31" t="s">
        <v>5</v>
      </c>
      <c r="C12" s="100">
        <f>'TABLE 5A'!G11</f>
        <v>2.9928177644438624E-2</v>
      </c>
      <c r="D12" s="69">
        <f>'TABLE 5A'!H11</f>
        <v>2.9088648032419763E-2</v>
      </c>
      <c r="E12" s="70">
        <f>'TABLE 5A'!I11</f>
        <v>2.8581693002144928E-2</v>
      </c>
      <c r="G12" s="174">
        <f t="shared" si="0"/>
        <v>2.904505292028706E-2</v>
      </c>
      <c r="H12" s="166"/>
      <c r="I12" s="166">
        <f t="shared" si="1"/>
        <v>2.8813372961215993E-2</v>
      </c>
      <c r="J12" s="166"/>
      <c r="K12" s="166">
        <f t="shared" si="2"/>
        <v>2.9276732879358128E-2</v>
      </c>
      <c r="L12" s="167"/>
    </row>
    <row r="13" spans="1:12" x14ac:dyDescent="0.3">
      <c r="A13" s="31" t="s">
        <v>6</v>
      </c>
      <c r="C13" s="100">
        <f>'TABLE 5A'!G12</f>
        <v>7.8892455160770814E-2</v>
      </c>
      <c r="D13" s="69">
        <f>'TABLE 5A'!H12</f>
        <v>4.1378359948069196E-2</v>
      </c>
      <c r="E13" s="70">
        <f>'TABLE 5A'!I12</f>
        <v>0.10275890212669753</v>
      </c>
      <c r="G13" s="174">
        <f t="shared" si="0"/>
        <v>8.1447154840558769E-2</v>
      </c>
      <c r="H13" s="166"/>
      <c r="I13" s="166">
        <f t="shared" si="1"/>
        <v>9.2103028483628141E-2</v>
      </c>
      <c r="J13" s="166"/>
      <c r="K13" s="166">
        <f t="shared" si="2"/>
        <v>7.0791281197489384E-2</v>
      </c>
      <c r="L13" s="167"/>
    </row>
    <row r="14" spans="1:12" x14ac:dyDescent="0.3">
      <c r="A14" s="31" t="s">
        <v>7</v>
      </c>
      <c r="C14" s="100">
        <f>'TABLE 5A'!G13</f>
        <v>6.123334794219319E-4</v>
      </c>
      <c r="D14" s="69">
        <f>'TABLE 5A'!H13</f>
        <v>4.8227842606058989E-3</v>
      </c>
      <c r="E14" s="70">
        <f>'TABLE 5A'!I13</f>
        <v>2.7558807939084395E-3</v>
      </c>
      <c r="G14" s="174">
        <f t="shared" si="0"/>
        <v>2.7367198319611773E-3</v>
      </c>
      <c r="H14" s="166"/>
      <c r="I14" s="166">
        <f t="shared" si="1"/>
        <v>2.7463003129348084E-3</v>
      </c>
      <c r="J14" s="166"/>
      <c r="K14" s="166">
        <f t="shared" si="2"/>
        <v>2.7271393509875467E-3</v>
      </c>
      <c r="L14" s="167"/>
    </row>
    <row r="15" spans="1:12" x14ac:dyDescent="0.3">
      <c r="A15" s="31" t="s">
        <v>8</v>
      </c>
      <c r="C15" s="100">
        <f>'TABLE 5A'!G14</f>
        <v>1.2478979449471749E-2</v>
      </c>
      <c r="D15" s="69">
        <f>'TABLE 5A'!H14</f>
        <v>1.8578248714224227E-2</v>
      </c>
      <c r="E15" s="70">
        <f>'TABLE 5A'!I14</f>
        <v>1.0344265543149069E-2</v>
      </c>
      <c r="G15" s="174">
        <f t="shared" si="0"/>
        <v>1.2936439812498528E-2</v>
      </c>
      <c r="H15" s="166"/>
      <c r="I15" s="166">
        <f t="shared" si="1"/>
        <v>1.1640352677823798E-2</v>
      </c>
      <c r="J15" s="166"/>
      <c r="K15" s="166">
        <f t="shared" si="2"/>
        <v>1.4232526947173259E-2</v>
      </c>
      <c r="L15" s="167"/>
    </row>
    <row r="16" spans="1:12" x14ac:dyDescent="0.3">
      <c r="A16" s="31" t="s">
        <v>9</v>
      </c>
      <c r="C16" s="100">
        <f>'TABLE 5A'!G15</f>
        <v>1.0269729801099012E-2</v>
      </c>
      <c r="D16" s="69">
        <f>'TABLE 5A'!H15</f>
        <v>2.0297975233377584E-2</v>
      </c>
      <c r="E16" s="70">
        <f>'TABLE 5A'!I15</f>
        <v>9.5003957768749429E-3</v>
      </c>
      <c r="G16" s="174">
        <f t="shared" si="0"/>
        <v>1.2392124147056621E-2</v>
      </c>
      <c r="H16" s="166"/>
      <c r="I16" s="166">
        <f t="shared" si="1"/>
        <v>1.0946259961965781E-2</v>
      </c>
      <c r="J16" s="166"/>
      <c r="K16" s="166">
        <f t="shared" si="2"/>
        <v>1.383798833214746E-2</v>
      </c>
      <c r="L16" s="167"/>
    </row>
    <row r="17" spans="1:12" x14ac:dyDescent="0.3">
      <c r="A17" s="31" t="s">
        <v>10</v>
      </c>
      <c r="C17" s="100">
        <f>'TABLE 5A'!G16</f>
        <v>8.3676351646764617E-3</v>
      </c>
      <c r="D17" s="69">
        <f>'TABLE 5A'!H16</f>
        <v>1.0081558272048895E-2</v>
      </c>
      <c r="E17" s="70">
        <f>'TABLE 5A'!I16</f>
        <v>1.7599807513634672E-2</v>
      </c>
      <c r="G17" s="174">
        <f t="shared" si="0"/>
        <v>1.3412202115998674E-2</v>
      </c>
      <c r="H17" s="166"/>
      <c r="I17" s="166">
        <f t="shared" si="1"/>
        <v>1.5506004814816673E-2</v>
      </c>
      <c r="J17" s="166"/>
      <c r="K17" s="166">
        <f t="shared" si="2"/>
        <v>1.1318399417180677E-2</v>
      </c>
      <c r="L17" s="167"/>
    </row>
    <row r="18" spans="1:12" x14ac:dyDescent="0.3">
      <c r="A18" s="31" t="s">
        <v>11</v>
      </c>
      <c r="C18" s="100">
        <f>'TABLE 5A'!G17</f>
        <v>2.1046640915366736E-2</v>
      </c>
      <c r="D18" s="69">
        <f>'TABLE 5A'!H17</f>
        <v>1.3445210670052637E-2</v>
      </c>
      <c r="E18" s="70">
        <f>'TABLE 5A'!I17</f>
        <v>1.267370071924909E-2</v>
      </c>
      <c r="G18" s="174">
        <f t="shared" si="0"/>
        <v>1.4959813255979388E-2</v>
      </c>
      <c r="H18" s="166"/>
      <c r="I18" s="166">
        <f t="shared" si="1"/>
        <v>1.381675698761424E-2</v>
      </c>
      <c r="J18" s="166"/>
      <c r="K18" s="166">
        <f t="shared" si="2"/>
        <v>1.6102869524344539E-2</v>
      </c>
      <c r="L18" s="167"/>
    </row>
    <row r="19" spans="1:12" x14ac:dyDescent="0.3">
      <c r="A19" s="31" t="s">
        <v>12</v>
      </c>
      <c r="C19" s="100">
        <f>'TABLE 5A'!G18</f>
        <v>3.5456572550646315E-3</v>
      </c>
      <c r="D19" s="69">
        <f>'TABLE 5A'!H18</f>
        <v>1.2516252742584305E-2</v>
      </c>
      <c r="E19" s="70">
        <f>'TABLE 5A'!I18</f>
        <v>4.668958591243071E-3</v>
      </c>
      <c r="G19" s="174">
        <f t="shared" si="0"/>
        <v>6.3499567950337692E-3</v>
      </c>
      <c r="H19" s="166"/>
      <c r="I19" s="166">
        <f t="shared" si="1"/>
        <v>5.5094576931384205E-3</v>
      </c>
      <c r="J19" s="166"/>
      <c r="K19" s="166">
        <f t="shared" si="2"/>
        <v>7.1904558969291196E-3</v>
      </c>
      <c r="L19" s="167"/>
    </row>
    <row r="20" spans="1:12" x14ac:dyDescent="0.3">
      <c r="A20" s="31" t="s">
        <v>13</v>
      </c>
      <c r="C20" s="100">
        <f>'TABLE 5A'!G19</f>
        <v>2.368690902967215E-3</v>
      </c>
      <c r="D20" s="69">
        <f>'TABLE 5A'!H19</f>
        <v>4.1823171850376567E-3</v>
      </c>
      <c r="E20" s="70">
        <f>'TABLE 5A'!I19</f>
        <v>2.4166055001830604E-3</v>
      </c>
      <c r="G20" s="174">
        <f t="shared" si="0"/>
        <v>2.846054772092748E-3</v>
      </c>
      <c r="H20" s="166"/>
      <c r="I20" s="166">
        <f t="shared" si="1"/>
        <v>2.6313301361379042E-3</v>
      </c>
      <c r="J20" s="166"/>
      <c r="K20" s="166">
        <f t="shared" si="2"/>
        <v>3.0607794080475918E-3</v>
      </c>
      <c r="L20" s="167"/>
    </row>
    <row r="21" spans="1:12" x14ac:dyDescent="0.3">
      <c r="A21" s="31" t="s">
        <v>14</v>
      </c>
      <c r="C21" s="100">
        <f>'TABLE 5A'!G20</f>
        <v>1.0392670867658224E-3</v>
      </c>
      <c r="D21" s="69">
        <f>'TABLE 5A'!H20</f>
        <v>4.7570811656781837E-3</v>
      </c>
      <c r="E21" s="70">
        <f>'TABLE 5A'!I20</f>
        <v>3.3811123888129587E-3</v>
      </c>
      <c r="G21" s="174">
        <f t="shared" si="0"/>
        <v>3.139643257517481E-3</v>
      </c>
      <c r="H21" s="166"/>
      <c r="I21" s="166">
        <f t="shared" si="1"/>
        <v>3.2603778231652196E-3</v>
      </c>
      <c r="J21" s="166"/>
      <c r="K21" s="166">
        <f t="shared" si="2"/>
        <v>3.0189086918697419E-3</v>
      </c>
      <c r="L21" s="167"/>
    </row>
    <row r="22" spans="1:12" x14ac:dyDescent="0.3">
      <c r="A22" s="31" t="s">
        <v>15</v>
      </c>
      <c r="C22" s="100">
        <f>'TABLE 5A'!G21</f>
        <v>4.0009213332662184E-2</v>
      </c>
      <c r="D22" s="69">
        <f>'TABLE 5A'!H21</f>
        <v>3.7671659083732316E-2</v>
      </c>
      <c r="E22" s="70">
        <f>'TABLE 5A'!I21</f>
        <v>2.1530949549607877E-2</v>
      </c>
      <c r="G22" s="174">
        <f t="shared" si="0"/>
        <v>3.0185692878902562E-2</v>
      </c>
      <c r="H22" s="166"/>
      <c r="I22" s="166">
        <f t="shared" si="1"/>
        <v>2.5858321214255221E-2</v>
      </c>
      <c r="J22" s="166"/>
      <c r="K22" s="166">
        <f t="shared" si="2"/>
        <v>3.4513064543549903E-2</v>
      </c>
      <c r="L22" s="167"/>
    </row>
    <row r="23" spans="1:12" x14ac:dyDescent="0.3">
      <c r="A23" s="31" t="s">
        <v>16</v>
      </c>
      <c r="C23" s="100">
        <f>'TABLE 5A'!G22</f>
        <v>1.4010010802474424E-2</v>
      </c>
      <c r="D23" s="69">
        <f>'TABLE 5A'!H22</f>
        <v>1.8056840065864267E-2</v>
      </c>
      <c r="E23" s="70">
        <f>'TABLE 5A'!I22</f>
        <v>8.3593296426291361E-3</v>
      </c>
      <c r="G23" s="174">
        <f t="shared" si="0"/>
        <v>1.219637753839924E-2</v>
      </c>
      <c r="H23" s="166"/>
      <c r="I23" s="166">
        <f t="shared" si="1"/>
        <v>1.0277853590514188E-2</v>
      </c>
      <c r="J23" s="166"/>
      <c r="K23" s="166">
        <f t="shared" si="2"/>
        <v>1.4114901486284293E-2</v>
      </c>
      <c r="L23" s="167"/>
    </row>
    <row r="24" spans="1:12" x14ac:dyDescent="0.3">
      <c r="A24" s="31" t="s">
        <v>17</v>
      </c>
      <c r="C24" s="100">
        <f>'TABLE 5A'!G23</f>
        <v>6.3456301632283142E-3</v>
      </c>
      <c r="D24" s="69">
        <f>'TABLE 5A'!H23</f>
        <v>8.0411717298884012E-3</v>
      </c>
      <c r="E24" s="70">
        <f>'TABLE 5A'!I23</f>
        <v>1.4446156296752574E-2</v>
      </c>
      <c r="G24" s="174">
        <f t="shared" si="0"/>
        <v>1.0819778621655465E-2</v>
      </c>
      <c r="H24" s="166"/>
      <c r="I24" s="166">
        <f t="shared" si="1"/>
        <v>1.2632967459204019E-2</v>
      </c>
      <c r="J24" s="166"/>
      <c r="K24" s="166">
        <f t="shared" si="2"/>
        <v>9.006589784106912E-3</v>
      </c>
      <c r="L24" s="167"/>
    </row>
    <row r="25" spans="1:12" x14ac:dyDescent="0.3">
      <c r="A25" s="31" t="s">
        <v>18</v>
      </c>
      <c r="C25" s="100">
        <f>'TABLE 5A'!G24</f>
        <v>6.7097096561576867E-4</v>
      </c>
      <c r="D25" s="69">
        <f>'TABLE 5A'!H24</f>
        <v>3.2571610687001564E-3</v>
      </c>
      <c r="E25" s="70">
        <f>'TABLE 5A'!I24</f>
        <v>3.6544163051743872E-3</v>
      </c>
      <c r="G25" s="174">
        <f t="shared" si="0"/>
        <v>2.8092411611661747E-3</v>
      </c>
      <c r="H25" s="166"/>
      <c r="I25" s="166">
        <f t="shared" si="1"/>
        <v>3.2318287331702814E-3</v>
      </c>
      <c r="J25" s="166"/>
      <c r="K25" s="166">
        <f t="shared" si="2"/>
        <v>2.3866535891620688E-3</v>
      </c>
      <c r="L25" s="167"/>
    </row>
    <row r="26" spans="1:12" x14ac:dyDescent="0.3">
      <c r="A26" s="31" t="s">
        <v>19</v>
      </c>
      <c r="C26" s="100">
        <f>'TABLE 5A'!G25</f>
        <v>2.6645137265743244E-3</v>
      </c>
      <c r="D26" s="69">
        <f>'TABLE 5A'!H25</f>
        <v>8.0025362304477227E-3</v>
      </c>
      <c r="E26" s="70">
        <f>'TABLE 5A'!I25</f>
        <v>1.2309095847290603E-2</v>
      </c>
      <c r="G26" s="174">
        <f t="shared" si="0"/>
        <v>8.8213104129008131E-3</v>
      </c>
      <c r="H26" s="166"/>
      <c r="I26" s="166">
        <f t="shared" si="1"/>
        <v>1.0565203130095707E-2</v>
      </c>
      <c r="J26" s="166"/>
      <c r="K26" s="166">
        <f t="shared" si="2"/>
        <v>7.077417695705919E-3</v>
      </c>
      <c r="L26" s="167"/>
    </row>
    <row r="27" spans="1:12" x14ac:dyDescent="0.3">
      <c r="A27" s="31" t="s">
        <v>20</v>
      </c>
      <c r="C27" s="100">
        <f>'TABLE 5A'!G26</f>
        <v>9.674526373823594E-4</v>
      </c>
      <c r="D27" s="69">
        <f>'TABLE 5A'!H26</f>
        <v>4.6935795468540072E-3</v>
      </c>
      <c r="E27" s="70">
        <f>'TABLE 5A'!I26</f>
        <v>2.6543728724080168E-3</v>
      </c>
      <c r="G27" s="174">
        <f t="shared" si="0"/>
        <v>2.7424444822631002E-3</v>
      </c>
      <c r="H27" s="166"/>
      <c r="I27" s="166">
        <f t="shared" si="1"/>
        <v>2.6984086773355585E-3</v>
      </c>
      <c r="J27" s="166"/>
      <c r="K27" s="166">
        <f t="shared" si="2"/>
        <v>2.786480287190642E-3</v>
      </c>
      <c r="L27" s="167"/>
    </row>
    <row r="28" spans="1:12" x14ac:dyDescent="0.3">
      <c r="A28" s="31" t="s">
        <v>21</v>
      </c>
      <c r="C28" s="100">
        <f>'TABLE 5A'!G27</f>
        <v>7.625508597836712E-4</v>
      </c>
      <c r="D28" s="69">
        <f>'TABLE 5A'!H27</f>
        <v>3.1480377163059935E-3</v>
      </c>
      <c r="E28" s="70">
        <f>'TABLE 5A'!I27</f>
        <v>2.5404039467005705E-3</v>
      </c>
      <c r="G28" s="174">
        <f t="shared" si="0"/>
        <v>2.2478491173727015E-3</v>
      </c>
      <c r="H28" s="166"/>
      <c r="I28" s="166">
        <f t="shared" si="1"/>
        <v>2.394126532036636E-3</v>
      </c>
      <c r="J28" s="166"/>
      <c r="K28" s="166">
        <f t="shared" si="2"/>
        <v>2.101571702708767E-3</v>
      </c>
      <c r="L28" s="167"/>
    </row>
    <row r="29" spans="1:12" x14ac:dyDescent="0.3">
      <c r="A29" s="31" t="s">
        <v>22</v>
      </c>
      <c r="C29" s="100">
        <f>'TABLE 5A'!G28</f>
        <v>7.3685578156389999E-4</v>
      </c>
      <c r="D29" s="69">
        <f>'TABLE 5A'!H28</f>
        <v>3.4070889025263067E-3</v>
      </c>
      <c r="E29" s="70">
        <f>'TABLE 5A'!I28</f>
        <v>3.3780786517250152E-3</v>
      </c>
      <c r="G29" s="174">
        <f t="shared" si="0"/>
        <v>2.725025496885059E-3</v>
      </c>
      <c r="H29" s="166"/>
      <c r="I29" s="166">
        <f t="shared" si="1"/>
        <v>3.0515520743050369E-3</v>
      </c>
      <c r="J29" s="166"/>
      <c r="K29" s="166">
        <f t="shared" si="2"/>
        <v>2.3984989194650815E-3</v>
      </c>
      <c r="L29" s="167"/>
    </row>
    <row r="30" spans="1:12" x14ac:dyDescent="0.3">
      <c r="A30" s="31" t="s">
        <v>23</v>
      </c>
      <c r="C30" s="100">
        <f>'TABLE 5A'!G29</f>
        <v>7.6913934137848425E-4</v>
      </c>
      <c r="D30" s="69">
        <f>'TABLE 5A'!H29</f>
        <v>5.4056392751915313E-3</v>
      </c>
      <c r="E30" s="70">
        <f>'TABLE 5A'!I29</f>
        <v>1.4557773721808325E-3</v>
      </c>
      <c r="G30" s="174">
        <f t="shared" si="0"/>
        <v>2.2715833402329202E-3</v>
      </c>
      <c r="H30" s="166"/>
      <c r="I30" s="166">
        <f t="shared" si="1"/>
        <v>1.8636803562068764E-3</v>
      </c>
      <c r="J30" s="166"/>
      <c r="K30" s="166">
        <f t="shared" si="2"/>
        <v>2.6794863242589639E-3</v>
      </c>
      <c r="L30" s="167"/>
    </row>
    <row r="31" spans="1:12" x14ac:dyDescent="0.3">
      <c r="A31" s="31" t="s">
        <v>24</v>
      </c>
      <c r="C31" s="100">
        <f>'TABLE 5A'!G30</f>
        <v>1.4714714793855634E-3</v>
      </c>
      <c r="D31" s="69">
        <f>'TABLE 5A'!H30</f>
        <v>5.2780592670511059E-3</v>
      </c>
      <c r="E31" s="70">
        <f>'TABLE 5A'!I30</f>
        <v>2.2257458700462923E-3</v>
      </c>
      <c r="G31" s="174">
        <f t="shared" si="0"/>
        <v>2.8002556216323135E-3</v>
      </c>
      <c r="H31" s="166"/>
      <c r="I31" s="166">
        <f t="shared" si="1"/>
        <v>2.5130007458393031E-3</v>
      </c>
      <c r="J31" s="166"/>
      <c r="K31" s="166">
        <f t="shared" si="2"/>
        <v>3.0875104974253239E-3</v>
      </c>
      <c r="L31" s="167"/>
    </row>
    <row r="32" spans="1:12" x14ac:dyDescent="0.3">
      <c r="A32" s="31" t="s">
        <v>25</v>
      </c>
      <c r="C32" s="100">
        <f>'TABLE 5A'!G31</f>
        <v>2.201079931195169E-3</v>
      </c>
      <c r="D32" s="69">
        <f>'TABLE 5A'!H31</f>
        <v>5.0501943050428964E-3</v>
      </c>
      <c r="E32" s="70">
        <f>'TABLE 5A'!I31</f>
        <v>5.3825938519439535E-3</v>
      </c>
      <c r="G32" s="174">
        <f t="shared" si="0"/>
        <v>4.5041154850314936E-3</v>
      </c>
      <c r="H32" s="166"/>
      <c r="I32" s="166">
        <f t="shared" si="1"/>
        <v>4.9433546684877231E-3</v>
      </c>
      <c r="J32" s="166"/>
      <c r="K32" s="166">
        <f t="shared" si="2"/>
        <v>4.0648763015752633E-3</v>
      </c>
      <c r="L32" s="167"/>
    </row>
    <row r="33" spans="1:12" x14ac:dyDescent="0.3">
      <c r="A33" s="31" t="s">
        <v>26</v>
      </c>
      <c r="C33" s="100">
        <f>'TABLE 5A'!G32</f>
        <v>1.0888124683588171E-2</v>
      </c>
      <c r="D33" s="69">
        <f>'TABLE 5A'!H32</f>
        <v>1.4722115551272685E-2</v>
      </c>
      <c r="E33" s="70">
        <f>'TABLE 5A'!I32</f>
        <v>5.2141913188372786E-3</v>
      </c>
      <c r="G33" s="174">
        <f t="shared" si="0"/>
        <v>9.0096557181338528E-3</v>
      </c>
      <c r="H33" s="166"/>
      <c r="I33" s="166">
        <f t="shared" si="1"/>
        <v>7.1119235184855661E-3</v>
      </c>
      <c r="J33" s="166"/>
      <c r="K33" s="166">
        <f t="shared" si="2"/>
        <v>1.090738791778214E-2</v>
      </c>
      <c r="L33" s="167"/>
    </row>
    <row r="34" spans="1:12" x14ac:dyDescent="0.3">
      <c r="A34" s="31" t="s">
        <v>27</v>
      </c>
      <c r="C34" s="100">
        <f>'TABLE 5A'!G33</f>
        <v>7.5110007877188592E-3</v>
      </c>
      <c r="D34" s="69">
        <f>'TABLE 5A'!H33</f>
        <v>1.3640337813989791E-2</v>
      </c>
      <c r="E34" s="70">
        <f>'TABLE 5A'!I33</f>
        <v>7.765606738823181E-3</v>
      </c>
      <c r="G34" s="174">
        <f t="shared" si="0"/>
        <v>9.170638019838754E-3</v>
      </c>
      <c r="H34" s="166"/>
      <c r="I34" s="166">
        <f t="shared" si="1"/>
        <v>8.4681223793309675E-3</v>
      </c>
      <c r="J34" s="166"/>
      <c r="K34" s="166">
        <f t="shared" si="2"/>
        <v>9.873153660346537E-3</v>
      </c>
      <c r="L34" s="167"/>
    </row>
    <row r="35" spans="1:12" x14ac:dyDescent="0.3">
      <c r="A35" s="31" t="s">
        <v>28</v>
      </c>
      <c r="C35" s="100">
        <f>'TABLE 5A'!G34</f>
        <v>5.8113043058889695E-2</v>
      </c>
      <c r="D35" s="69">
        <f>'TABLE 5A'!H34</f>
        <v>4.3207347919593707E-2</v>
      </c>
      <c r="E35" s="70">
        <f>'TABLE 5A'!I34</f>
        <v>5.2569209386673157E-2</v>
      </c>
      <c r="G35" s="174">
        <f t="shared" si="0"/>
        <v>5.1614702437957433E-2</v>
      </c>
      <c r="H35" s="166"/>
      <c r="I35" s="166">
        <f t="shared" si="1"/>
        <v>5.2091955912315295E-2</v>
      </c>
      <c r="J35" s="166"/>
      <c r="K35" s="166">
        <f t="shared" si="2"/>
        <v>5.1137448963599563E-2</v>
      </c>
      <c r="L35" s="167"/>
    </row>
    <row r="36" spans="1:12" x14ac:dyDescent="0.3">
      <c r="A36" s="31" t="s">
        <v>29</v>
      </c>
      <c r="C36" s="100">
        <f>'TABLE 5A'!G35</f>
        <v>1.1639211585396869E-3</v>
      </c>
      <c r="D36" s="69">
        <f>'TABLE 5A'!H35</f>
        <v>7.6167986241732913E-3</v>
      </c>
      <c r="E36" s="70">
        <f>'TABLE 5A'!I35</f>
        <v>5.7283867186888769E-3</v>
      </c>
      <c r="G36" s="174">
        <f t="shared" si="0"/>
        <v>5.0593733050226831E-3</v>
      </c>
      <c r="H36" s="166"/>
      <c r="I36" s="166">
        <f t="shared" si="1"/>
        <v>5.3938800118557796E-3</v>
      </c>
      <c r="J36" s="166"/>
      <c r="K36" s="166">
        <f t="shared" si="2"/>
        <v>4.7248665981895858E-3</v>
      </c>
      <c r="L36" s="167"/>
    </row>
    <row r="37" spans="1:12" x14ac:dyDescent="0.3">
      <c r="A37" s="31" t="s">
        <v>30</v>
      </c>
      <c r="C37" s="100">
        <f>'TABLE 5A'!G36</f>
        <v>9.203054630898766E-3</v>
      </c>
      <c r="D37" s="69">
        <f>'TABLE 5A'!H36</f>
        <v>9.0071160806017743E-3</v>
      </c>
      <c r="E37" s="70">
        <f>'TABLE 5A'!I36</f>
        <v>6.4143958338283976E-3</v>
      </c>
      <c r="G37" s="174">
        <f t="shared" si="0"/>
        <v>7.7597405947893335E-3</v>
      </c>
      <c r="H37" s="166"/>
      <c r="I37" s="166">
        <f t="shared" si="1"/>
        <v>7.087068214308866E-3</v>
      </c>
      <c r="J37" s="166"/>
      <c r="K37" s="166">
        <f t="shared" si="2"/>
        <v>8.4324129752698027E-3</v>
      </c>
      <c r="L37" s="167"/>
    </row>
    <row r="38" spans="1:12" x14ac:dyDescent="0.3">
      <c r="A38" s="31" t="s">
        <v>31</v>
      </c>
      <c r="C38" s="100">
        <f>'TABLE 5A'!G37</f>
        <v>2.4449855198351508E-3</v>
      </c>
      <c r="D38" s="69">
        <f>'TABLE 5A'!H37</f>
        <v>1.4113768905643141E-2</v>
      </c>
      <c r="E38" s="70">
        <f>'TABLE 5A'!I37</f>
        <v>6.2883079081533953E-3</v>
      </c>
      <c r="G38" s="174">
        <f t="shared" si="0"/>
        <v>7.2838425604462714E-3</v>
      </c>
      <c r="H38" s="166"/>
      <c r="I38" s="166">
        <f t="shared" si="1"/>
        <v>6.7860752342998329E-3</v>
      </c>
      <c r="J38" s="166"/>
      <c r="K38" s="166">
        <f t="shared" si="2"/>
        <v>7.7816098865927082E-3</v>
      </c>
      <c r="L38" s="167"/>
    </row>
    <row r="39" spans="1:12" x14ac:dyDescent="0.3">
      <c r="A39" s="31" t="s">
        <v>32</v>
      </c>
      <c r="C39" s="100">
        <f>'TABLE 5A'!G38</f>
        <v>6.6201063064682283E-4</v>
      </c>
      <c r="D39" s="69">
        <f>'TABLE 5A'!H38</f>
        <v>5.6365343131651252E-3</v>
      </c>
      <c r="E39" s="70">
        <f>'TABLE 5A'!I38</f>
        <v>3.9366070156339698E-3</v>
      </c>
      <c r="G39" s="174">
        <f t="shared" si="0"/>
        <v>3.542939743769972E-3</v>
      </c>
      <c r="H39" s="166"/>
      <c r="I39" s="166">
        <f t="shared" si="1"/>
        <v>3.7397733797019709E-3</v>
      </c>
      <c r="J39" s="166"/>
      <c r="K39" s="166">
        <f t="shared" si="2"/>
        <v>3.3461061078379731E-3</v>
      </c>
      <c r="L39" s="167"/>
    </row>
    <row r="40" spans="1:12" x14ac:dyDescent="0.3">
      <c r="A40" s="31" t="s">
        <v>33</v>
      </c>
      <c r="C40" s="100">
        <f>'TABLE 5A'!G39</f>
        <v>3.4154688587511244E-4</v>
      </c>
      <c r="D40" s="69">
        <f>'TABLE 5A'!H39</f>
        <v>3.9872712763810757E-3</v>
      </c>
      <c r="E40" s="70">
        <f>'TABLE 5A'!I39</f>
        <v>2.662024552750158E-3</v>
      </c>
      <c r="G40" s="174">
        <f t="shared" si="0"/>
        <v>2.4132168169391259E-3</v>
      </c>
      <c r="H40" s="166"/>
      <c r="I40" s="166">
        <f t="shared" si="1"/>
        <v>2.5376206848446423E-3</v>
      </c>
      <c r="J40" s="166"/>
      <c r="K40" s="166">
        <f t="shared" si="2"/>
        <v>2.2888129490336098E-3</v>
      </c>
      <c r="L40" s="167"/>
    </row>
    <row r="41" spans="1:12" x14ac:dyDescent="0.3">
      <c r="A41" s="31" t="s">
        <v>34</v>
      </c>
      <c r="C41" s="100">
        <f>'TABLE 5A'!G40</f>
        <v>1.866002934246163E-2</v>
      </c>
      <c r="D41" s="69">
        <f>'TABLE 5A'!H40</f>
        <v>1.9615574505977385E-2</v>
      </c>
      <c r="E41" s="70">
        <f>'TABLE 5A'!I40</f>
        <v>1.5356984468169847E-2</v>
      </c>
      <c r="G41" s="174">
        <f t="shared" si="0"/>
        <v>1.7247393196194678E-2</v>
      </c>
      <c r="H41" s="166"/>
      <c r="I41" s="166">
        <f t="shared" si="1"/>
        <v>1.6302188832182263E-2</v>
      </c>
      <c r="J41" s="166"/>
      <c r="K41" s="166">
        <f t="shared" si="2"/>
        <v>1.8192597560207094E-2</v>
      </c>
      <c r="L41" s="167"/>
    </row>
    <row r="42" spans="1:12" x14ac:dyDescent="0.3">
      <c r="A42" s="31" t="s">
        <v>35</v>
      </c>
      <c r="C42" s="100">
        <f>'TABLE 5A'!G41</f>
        <v>4.0984308608694529E-2</v>
      </c>
      <c r="D42" s="69">
        <f>'TABLE 5A'!H41</f>
        <v>3.714521384797681E-2</v>
      </c>
      <c r="E42" s="70">
        <f>'TABLE 5A'!I41</f>
        <v>1.638629318598727E-2</v>
      </c>
      <c r="G42" s="174">
        <f t="shared" si="0"/>
        <v>2.7725527207161472E-2</v>
      </c>
      <c r="H42" s="166"/>
      <c r="I42" s="166">
        <f t="shared" si="1"/>
        <v>2.2055910196574373E-2</v>
      </c>
      <c r="J42" s="166"/>
      <c r="K42" s="166">
        <f t="shared" si="2"/>
        <v>3.3395144217748571E-2</v>
      </c>
      <c r="L42" s="167"/>
    </row>
    <row r="43" spans="1:12" x14ac:dyDescent="0.3">
      <c r="A43" s="31" t="s">
        <v>36</v>
      </c>
      <c r="C43" s="100">
        <f>'TABLE 5A'!G42</f>
        <v>1.3503620107097086E-2</v>
      </c>
      <c r="D43" s="69">
        <f>'TABLE 5A'!H42</f>
        <v>1.3453220468717168E-2</v>
      </c>
      <c r="E43" s="70">
        <f>'TABLE 5A'!I42</f>
        <v>1.3015474593169563E-2</v>
      </c>
      <c r="G43" s="174">
        <f t="shared" si="0"/>
        <v>1.3246947440538344E-2</v>
      </c>
      <c r="H43" s="166"/>
      <c r="I43" s="166">
        <f t="shared" si="1"/>
        <v>1.3131211016853954E-2</v>
      </c>
      <c r="J43" s="166"/>
      <c r="K43" s="166">
        <f t="shared" si="2"/>
        <v>1.3362683864222735E-2</v>
      </c>
      <c r="L43" s="167"/>
    </row>
    <row r="44" spans="1:12" x14ac:dyDescent="0.3">
      <c r="A44" s="31" t="s">
        <v>37</v>
      </c>
      <c r="C44" s="100">
        <f>'TABLE 5A'!G43</f>
        <v>2.5316899376228918E-3</v>
      </c>
      <c r="D44" s="69">
        <f>'TABLE 5A'!H43</f>
        <v>1.0884552773460213E-2</v>
      </c>
      <c r="E44" s="70">
        <f>'TABLE 5A'!I43</f>
        <v>5.3352484153109513E-3</v>
      </c>
      <c r="G44" s="174">
        <f t="shared" si="0"/>
        <v>6.0216848854262517E-3</v>
      </c>
      <c r="H44" s="166"/>
      <c r="I44" s="166">
        <f t="shared" si="1"/>
        <v>5.6784666503686011E-3</v>
      </c>
      <c r="J44" s="166"/>
      <c r="K44" s="166">
        <f t="shared" si="2"/>
        <v>6.3649031204839022E-3</v>
      </c>
      <c r="L44" s="167"/>
    </row>
    <row r="45" spans="1:12" x14ac:dyDescent="0.3">
      <c r="A45" s="31" t="s">
        <v>38</v>
      </c>
      <c r="C45" s="100">
        <f>'TABLE 5A'!G44</f>
        <v>3.5933578618110786E-4</v>
      </c>
      <c r="D45" s="69">
        <f>'TABLE 5A'!H44</f>
        <v>6.6101960155329651E-3</v>
      </c>
      <c r="E45" s="70">
        <f>'TABLE 5A'!I44</f>
        <v>4.051864216378178E-3</v>
      </c>
      <c r="G45" s="174">
        <f t="shared" si="0"/>
        <v>3.7683150586176072E-3</v>
      </c>
      <c r="H45" s="166"/>
      <c r="I45" s="166">
        <f t="shared" si="1"/>
        <v>3.9100896374978924E-3</v>
      </c>
      <c r="J45" s="166"/>
      <c r="K45" s="166">
        <f t="shared" si="2"/>
        <v>3.6265404797373216E-3</v>
      </c>
      <c r="L45" s="167"/>
    </row>
    <row r="46" spans="1:12" x14ac:dyDescent="0.3">
      <c r="A46" s="31" t="s">
        <v>39</v>
      </c>
      <c r="C46" s="100">
        <f>'TABLE 5A'!G45</f>
        <v>1.1290022060871773E-3</v>
      </c>
      <c r="D46" s="69">
        <f>'TABLE 5A'!H45</f>
        <v>7.1383471921805117E-3</v>
      </c>
      <c r="E46" s="70">
        <f>'TABLE 5A'!I45</f>
        <v>3.5368040596931E-3</v>
      </c>
      <c r="G46" s="174">
        <f t="shared" si="0"/>
        <v>3.8352393794134727E-3</v>
      </c>
      <c r="H46" s="166"/>
      <c r="I46" s="166">
        <f t="shared" si="1"/>
        <v>3.6860217195532861E-3</v>
      </c>
      <c r="J46" s="166"/>
      <c r="K46" s="166">
        <f t="shared" si="2"/>
        <v>3.9844570392736584E-3</v>
      </c>
      <c r="L46" s="167"/>
    </row>
    <row r="47" spans="1:12" x14ac:dyDescent="0.3">
      <c r="A47" s="31" t="s">
        <v>40</v>
      </c>
      <c r="C47" s="100">
        <f>'TABLE 5A'!G46</f>
        <v>2.0353796190856189E-2</v>
      </c>
      <c r="D47" s="69">
        <f>'TABLE 5A'!H46</f>
        <v>1.5985608487670076E-2</v>
      </c>
      <c r="E47" s="70">
        <f>'TABLE 5A'!I46</f>
        <v>8.7048496147995591E-3</v>
      </c>
      <c r="G47" s="174">
        <f t="shared" si="0"/>
        <v>1.3437275977031347E-2</v>
      </c>
      <c r="H47" s="166"/>
      <c r="I47" s="166">
        <f t="shared" si="1"/>
        <v>1.1071062795915453E-2</v>
      </c>
      <c r="J47" s="166"/>
      <c r="K47" s="166">
        <f t="shared" si="2"/>
        <v>1.5803489158147239E-2</v>
      </c>
      <c r="L47" s="167"/>
    </row>
    <row r="48" spans="1:12" x14ac:dyDescent="0.3">
      <c r="A48" s="31" t="s">
        <v>41</v>
      </c>
      <c r="C48" s="100">
        <f>'TABLE 5A'!G47</f>
        <v>2.1807874078831446E-2</v>
      </c>
      <c r="D48" s="69">
        <f>'TABLE 5A'!H47</f>
        <v>3.2796413078932163E-2</v>
      </c>
      <c r="E48" s="70">
        <f>'TABLE 5A'!I47</f>
        <v>1.2597141386803089E-2</v>
      </c>
      <c r="G48" s="174">
        <f t="shared" si="0"/>
        <v>1.9949642482842447E-2</v>
      </c>
      <c r="H48" s="166"/>
      <c r="I48" s="166">
        <f t="shared" si="1"/>
        <v>1.6273391934822766E-2</v>
      </c>
      <c r="J48" s="166"/>
      <c r="K48" s="166">
        <f t="shared" si="2"/>
        <v>2.3625893030862127E-2</v>
      </c>
      <c r="L48" s="167"/>
    </row>
    <row r="49" spans="1:12" x14ac:dyDescent="0.3">
      <c r="A49" s="31" t="s">
        <v>42</v>
      </c>
      <c r="C49" s="100">
        <f>'TABLE 5A'!G48</f>
        <v>8.8065598085229121E-3</v>
      </c>
      <c r="D49" s="69">
        <f>'TABLE 5A'!H48</f>
        <v>6.0289250889185124E-3</v>
      </c>
      <c r="E49" s="70">
        <f>'TABLE 5A'!I48</f>
        <v>4.1006361473778837E-3</v>
      </c>
      <c r="G49" s="174">
        <f t="shared" si="0"/>
        <v>5.7591892980492984E-3</v>
      </c>
      <c r="H49" s="166"/>
      <c r="I49" s="166">
        <f t="shared" si="1"/>
        <v>4.9299127227135911E-3</v>
      </c>
      <c r="J49" s="166"/>
      <c r="K49" s="166">
        <f t="shared" si="2"/>
        <v>6.5884658733850049E-3</v>
      </c>
      <c r="L49" s="167"/>
    </row>
    <row r="50" spans="1:12" x14ac:dyDescent="0.3">
      <c r="A50" s="31" t="s">
        <v>43</v>
      </c>
      <c r="C50" s="100">
        <f>'TABLE 5A'!G49</f>
        <v>0.11894554778085445</v>
      </c>
      <c r="D50" s="69">
        <f>'TABLE 5A'!H49</f>
        <v>5.9015311095706E-2</v>
      </c>
      <c r="E50" s="70">
        <f>'TABLE 5A'!I49</f>
        <v>9.4413690348192025E-2</v>
      </c>
      <c r="G50" s="174">
        <f t="shared" si="0"/>
        <v>9.1697059893236121E-2</v>
      </c>
      <c r="H50" s="166"/>
      <c r="I50" s="166">
        <f t="shared" si="1"/>
        <v>9.3055375120714073E-2</v>
      </c>
      <c r="J50" s="166"/>
      <c r="K50" s="166">
        <f t="shared" si="2"/>
        <v>9.0338744665758169E-2</v>
      </c>
      <c r="L50" s="167"/>
    </row>
    <row r="51" spans="1:12" x14ac:dyDescent="0.3">
      <c r="A51" s="31" t="s">
        <v>44</v>
      </c>
      <c r="C51" s="100">
        <f>'TABLE 5A'!G50</f>
        <v>3.4730521878897909E-3</v>
      </c>
      <c r="D51" s="69">
        <f>'TABLE 5A'!H50</f>
        <v>5.9215645421127911E-3</v>
      </c>
      <c r="E51" s="70">
        <f>'TABLE 5A'!I50</f>
        <v>4.4666834620872963E-3</v>
      </c>
      <c r="G51" s="174">
        <f t="shared" si="0"/>
        <v>4.5819959135442942E-3</v>
      </c>
      <c r="H51" s="166"/>
      <c r="I51" s="166">
        <f t="shared" si="1"/>
        <v>4.5243396878157953E-3</v>
      </c>
      <c r="J51" s="166"/>
      <c r="K51" s="166">
        <f t="shared" si="2"/>
        <v>4.6396521392727923E-3</v>
      </c>
      <c r="L51" s="167"/>
    </row>
    <row r="52" spans="1:12" x14ac:dyDescent="0.3">
      <c r="A52" s="31" t="s">
        <v>45</v>
      </c>
      <c r="C52" s="100">
        <f>'TABLE 5A'!G51</f>
        <v>3.8350233667088242E-3</v>
      </c>
      <c r="D52" s="69">
        <f>'TABLE 5A'!H51</f>
        <v>6.4333143156125811E-3</v>
      </c>
      <c r="E52" s="70">
        <f>'TABLE 5A'!I51</f>
        <v>1.4983969481597236E-2</v>
      </c>
      <c r="G52" s="174">
        <f t="shared" si="0"/>
        <v>1.005906916137897E-2</v>
      </c>
      <c r="H52" s="166"/>
      <c r="I52" s="166">
        <f t="shared" si="1"/>
        <v>1.2521519321488104E-2</v>
      </c>
      <c r="J52" s="166"/>
      <c r="K52" s="166">
        <f t="shared" si="2"/>
        <v>7.5966190012698356E-3</v>
      </c>
      <c r="L52" s="167"/>
    </row>
    <row r="53" spans="1:12" x14ac:dyDescent="0.3">
      <c r="A53" s="31" t="s">
        <v>46</v>
      </c>
      <c r="C53" s="100">
        <f>'TABLE 5A'!G52</f>
        <v>8.4339152895202829E-3</v>
      </c>
      <c r="D53" s="69">
        <f>'TABLE 5A'!H52</f>
        <v>1.2869788683639466E-2</v>
      </c>
      <c r="E53" s="70">
        <f>'TABLE 5A'!I52</f>
        <v>1.3541579891951112E-2</v>
      </c>
      <c r="G53" s="174">
        <f t="shared" si="0"/>
        <v>1.2096715939265493E-2</v>
      </c>
      <c r="H53" s="166"/>
      <c r="I53" s="166">
        <f t="shared" si="1"/>
        <v>1.2819147915608304E-2</v>
      </c>
      <c r="J53" s="166"/>
      <c r="K53" s="166">
        <f t="shared" si="2"/>
        <v>1.1374283962922685E-2</v>
      </c>
      <c r="L53" s="167"/>
    </row>
    <row r="54" spans="1:12" x14ac:dyDescent="0.3">
      <c r="A54" s="31" t="s">
        <v>47</v>
      </c>
      <c r="C54" s="100">
        <f>'TABLE 5A'!G53</f>
        <v>2.319540830269909E-3</v>
      </c>
      <c r="D54" s="69">
        <f>'TABLE 5A'!H53</f>
        <v>4.3523020096373627E-3</v>
      </c>
      <c r="E54" s="70">
        <f>'TABLE 5A'!I53</f>
        <v>2.4361812557966833E-3</v>
      </c>
      <c r="G54" s="174">
        <f t="shared" si="0"/>
        <v>2.8860513378751594E-3</v>
      </c>
      <c r="H54" s="166"/>
      <c r="I54" s="166">
        <f t="shared" si="1"/>
        <v>2.6611162968359211E-3</v>
      </c>
      <c r="J54" s="166"/>
      <c r="K54" s="166">
        <f t="shared" si="2"/>
        <v>3.1109863789143977E-3</v>
      </c>
      <c r="L54" s="167"/>
    </row>
    <row r="55" spans="1:12" x14ac:dyDescent="0.3">
      <c r="A55" s="31" t="s">
        <v>48</v>
      </c>
      <c r="C55" s="100">
        <f>'TABLE 5A'!G54</f>
        <v>5.2996560021989714E-2</v>
      </c>
      <c r="D55" s="69">
        <f>'TABLE 5A'!H54</f>
        <v>3.8324303327858501E-2</v>
      </c>
      <c r="E55" s="70">
        <f>'TABLE 5A'!I54</f>
        <v>3.5348199034913645E-2</v>
      </c>
      <c r="G55" s="174">
        <f t="shared" si="0"/>
        <v>4.0504315354918871E-2</v>
      </c>
      <c r="H55" s="166"/>
      <c r="I55" s="166">
        <f t="shared" si="1"/>
        <v>3.7926257194916255E-2</v>
      </c>
      <c r="J55" s="166"/>
      <c r="K55" s="166">
        <f t="shared" si="2"/>
        <v>4.3082373514921495E-2</v>
      </c>
      <c r="L55" s="167"/>
    </row>
    <row r="56" spans="1:12" x14ac:dyDescent="0.3">
      <c r="A56" s="31" t="s">
        <v>49</v>
      </c>
      <c r="C56" s="100">
        <f>'TABLE 5A'!G55</f>
        <v>1.5251676043832905E-2</v>
      </c>
      <c r="D56" s="69">
        <f>'TABLE 5A'!H55</f>
        <v>1.2742436134284647E-2</v>
      </c>
      <c r="E56" s="70">
        <f>'TABLE 5A'!I55</f>
        <v>1.0947277494744162E-2</v>
      </c>
      <c r="G56" s="174">
        <f t="shared" si="0"/>
        <v>1.2472166791901468E-2</v>
      </c>
      <c r="H56" s="166"/>
      <c r="I56" s="166">
        <f t="shared" si="1"/>
        <v>1.1709722143322816E-2</v>
      </c>
      <c r="J56" s="166"/>
      <c r="K56" s="166">
        <f t="shared" si="2"/>
        <v>1.3234611440480123E-2</v>
      </c>
      <c r="L56" s="167"/>
    </row>
    <row r="57" spans="1:12" x14ac:dyDescent="0.3">
      <c r="A57" s="31" t="s">
        <v>50</v>
      </c>
      <c r="C57" s="100">
        <f>'TABLE 5A'!G56</f>
        <v>7.1411366079492403E-2</v>
      </c>
      <c r="D57" s="69">
        <f>'TABLE 5A'!H56</f>
        <v>3.2015230250354784E-2</v>
      </c>
      <c r="E57" s="70">
        <f>'TABLE 5A'!I56</f>
        <v>7.3742927533962124E-2</v>
      </c>
      <c r="G57" s="174">
        <f t="shared" si="0"/>
        <v>6.2728112849442852E-2</v>
      </c>
      <c r="H57" s="166"/>
      <c r="I57" s="166">
        <f t="shared" si="1"/>
        <v>6.8235520191702495E-2</v>
      </c>
      <c r="J57" s="166"/>
      <c r="K57" s="166">
        <f t="shared" si="2"/>
        <v>5.7220705507183223E-2</v>
      </c>
      <c r="L57" s="167"/>
    </row>
    <row r="58" spans="1:12" x14ac:dyDescent="0.3">
      <c r="A58" s="31" t="s">
        <v>51</v>
      </c>
      <c r="C58" s="100">
        <f>'TABLE 5A'!G57</f>
        <v>2.6504275529246137E-2</v>
      </c>
      <c r="D58" s="69">
        <f>'TABLE 5A'!H57</f>
        <v>1.9416580562684943E-2</v>
      </c>
      <c r="E58" s="70">
        <f>'TABLE 5A'!I57</f>
        <v>1.3135005960885805E-2</v>
      </c>
      <c r="G58" s="174">
        <f t="shared" si="0"/>
        <v>1.8047717003425674E-2</v>
      </c>
      <c r="H58" s="166"/>
      <c r="I58" s="166">
        <f t="shared" si="1"/>
        <v>1.5591361482155739E-2</v>
      </c>
      <c r="J58" s="166"/>
      <c r="K58" s="166">
        <f t="shared" si="2"/>
        <v>2.0504072524695608E-2</v>
      </c>
      <c r="L58" s="167"/>
    </row>
    <row r="59" spans="1:12" x14ac:dyDescent="0.3">
      <c r="A59" s="31" t="s">
        <v>52</v>
      </c>
      <c r="C59" s="100">
        <f>'TABLE 5A'!G58</f>
        <v>4.9742245423047719E-2</v>
      </c>
      <c r="D59" s="69">
        <f>'TABLE 5A'!H58</f>
        <v>2.9778506158576596E-2</v>
      </c>
      <c r="E59" s="70">
        <f>'TABLE 5A'!I58</f>
        <v>9.9322845782190167E-2</v>
      </c>
      <c r="G59" s="174">
        <f t="shared" si="0"/>
        <v>6.954161078650116E-2</v>
      </c>
      <c r="H59" s="166"/>
      <c r="I59" s="166">
        <f t="shared" si="1"/>
        <v>8.4432228284345656E-2</v>
      </c>
      <c r="J59" s="166"/>
      <c r="K59" s="166">
        <f t="shared" si="2"/>
        <v>5.4650993288656663E-2</v>
      </c>
      <c r="L59" s="167"/>
    </row>
    <row r="60" spans="1:12" x14ac:dyDescent="0.3">
      <c r="A60" s="31" t="s">
        <v>53</v>
      </c>
      <c r="C60" s="100">
        <f>'TABLE 5A'!G59</f>
        <v>3.5119110523359989E-2</v>
      </c>
      <c r="D60" s="69">
        <f>'TABLE 5A'!H59</f>
        <v>3.6402300960077537E-2</v>
      </c>
      <c r="E60" s="70">
        <f>'TABLE 5A'!I59</f>
        <v>1.581927496554307E-2</v>
      </c>
      <c r="G60" s="174">
        <f t="shared" si="0"/>
        <v>2.5789990353630915E-2</v>
      </c>
      <c r="H60" s="166"/>
      <c r="I60" s="166">
        <f t="shared" si="1"/>
        <v>2.0804632659586993E-2</v>
      </c>
      <c r="J60" s="166"/>
      <c r="K60" s="166">
        <f t="shared" si="2"/>
        <v>3.0775348047674841E-2</v>
      </c>
      <c r="L60" s="167"/>
    </row>
    <row r="61" spans="1:12" x14ac:dyDescent="0.3">
      <c r="A61" s="31" t="s">
        <v>54</v>
      </c>
      <c r="C61" s="100">
        <f>'TABLE 5A'!G60</f>
        <v>4.770983062067977E-3</v>
      </c>
      <c r="D61" s="69">
        <f>'TABLE 5A'!H60</f>
        <v>1.6020117234857627E-2</v>
      </c>
      <c r="E61" s="70">
        <f>'TABLE 5A'!I60</f>
        <v>9.2438961413575434E-3</v>
      </c>
      <c r="G61" s="174">
        <f t="shared" si="0"/>
        <v>9.8197231449101731E-3</v>
      </c>
      <c r="H61" s="166"/>
      <c r="I61" s="166">
        <f t="shared" si="1"/>
        <v>9.5318096431338574E-3</v>
      </c>
      <c r="J61" s="166"/>
      <c r="K61" s="166">
        <f t="shared" si="2"/>
        <v>1.0107636646686487E-2</v>
      </c>
      <c r="L61" s="167"/>
    </row>
    <row r="62" spans="1:12" x14ac:dyDescent="0.3">
      <c r="A62" s="31" t="s">
        <v>55</v>
      </c>
      <c r="C62" s="100">
        <f>'TABLE 5A'!G61</f>
        <v>9.6239268351754285E-3</v>
      </c>
      <c r="D62" s="69">
        <f>'TABLE 5A'!H61</f>
        <v>1.0449895281224517E-2</v>
      </c>
      <c r="E62" s="70">
        <f>'TABLE 5A'!I61</f>
        <v>1.4969614163752939E-2</v>
      </c>
      <c r="G62" s="174">
        <f t="shared" si="0"/>
        <v>1.2503262610976455E-2</v>
      </c>
      <c r="H62" s="166"/>
      <c r="I62" s="166">
        <f t="shared" si="1"/>
        <v>1.3736438387364696E-2</v>
      </c>
      <c r="J62" s="166"/>
      <c r="K62" s="166">
        <f t="shared" si="2"/>
        <v>1.1270086834588215E-2</v>
      </c>
      <c r="L62" s="167"/>
    </row>
    <row r="63" spans="1:12" x14ac:dyDescent="0.3">
      <c r="A63" s="31" t="s">
        <v>56</v>
      </c>
      <c r="C63" s="100">
        <f>'TABLE 5A'!G62</f>
        <v>1.6569372362795529E-2</v>
      </c>
      <c r="D63" s="69">
        <f>'TABLE 5A'!H62</f>
        <v>1.4372243321371382E-2</v>
      </c>
      <c r="E63" s="70">
        <f>'TABLE 5A'!I62</f>
        <v>1.5968344512884865E-2</v>
      </c>
      <c r="G63" s="174">
        <f t="shared" si="0"/>
        <v>1.5719576177484158E-2</v>
      </c>
      <c r="H63" s="166"/>
      <c r="I63" s="166">
        <f t="shared" si="1"/>
        <v>1.584396034518451E-2</v>
      </c>
      <c r="J63" s="166"/>
      <c r="K63" s="166">
        <f t="shared" si="2"/>
        <v>1.559519200978381E-2</v>
      </c>
      <c r="L63" s="167"/>
    </row>
    <row r="64" spans="1:12" x14ac:dyDescent="0.3">
      <c r="A64" s="31" t="s">
        <v>57</v>
      </c>
      <c r="C64" s="100">
        <f>'TABLE 5A'!G63</f>
        <v>6.8687556018564759E-3</v>
      </c>
      <c r="D64" s="69">
        <f>'TABLE 5A'!H63</f>
        <v>1.6036949184992422E-2</v>
      </c>
      <c r="E64" s="70">
        <f>'TABLE 5A'!I63</f>
        <v>7.2626265971664425E-3</v>
      </c>
      <c r="G64" s="174">
        <f t="shared" si="0"/>
        <v>9.3577394952954456E-3</v>
      </c>
      <c r="H64" s="166"/>
      <c r="I64" s="166">
        <f t="shared" si="1"/>
        <v>8.3101830462309449E-3</v>
      </c>
      <c r="J64" s="166"/>
      <c r="K64" s="166">
        <f t="shared" si="2"/>
        <v>1.0405295944359948E-2</v>
      </c>
      <c r="L64" s="167"/>
    </row>
    <row r="65" spans="1:12" x14ac:dyDescent="0.3">
      <c r="A65" s="31" t="s">
        <v>58</v>
      </c>
      <c r="C65" s="100">
        <f>'TABLE 5A'!G64</f>
        <v>2.51553498075241E-2</v>
      </c>
      <c r="D65" s="69">
        <f>'TABLE 5A'!H64</f>
        <v>1.9929028959597663E-2</v>
      </c>
      <c r="E65" s="70">
        <f>'TABLE 5A'!I64</f>
        <v>2.2369953286650989E-2</v>
      </c>
      <c r="G65" s="174">
        <f t="shared" si="0"/>
        <v>2.2456071335105937E-2</v>
      </c>
      <c r="H65" s="166"/>
      <c r="I65" s="166">
        <f t="shared" si="1"/>
        <v>2.2413012310878461E-2</v>
      </c>
      <c r="J65" s="166"/>
      <c r="K65" s="166">
        <f t="shared" si="2"/>
        <v>2.2499130359333409E-2</v>
      </c>
      <c r="L65" s="167"/>
    </row>
    <row r="66" spans="1:12" x14ac:dyDescent="0.3">
      <c r="A66" s="31" t="s">
        <v>59</v>
      </c>
      <c r="C66" s="100">
        <f>'TABLE 5A'!G65</f>
        <v>1.7428115053863474E-2</v>
      </c>
      <c r="D66" s="69">
        <f>'TABLE 5A'!H65</f>
        <v>1.3354633332213367E-2</v>
      </c>
      <c r="E66" s="70">
        <f>'TABLE 5A'!I65</f>
        <v>1.1964116348141105E-2</v>
      </c>
      <c r="G66" s="174">
        <f t="shared" si="0"/>
        <v>1.3677745270589764E-2</v>
      </c>
      <c r="H66" s="166"/>
      <c r="I66" s="166">
        <f t="shared" si="1"/>
        <v>1.2820930809365434E-2</v>
      </c>
      <c r="J66" s="166"/>
      <c r="K66" s="166">
        <f t="shared" si="2"/>
        <v>1.4534559731814091E-2</v>
      </c>
      <c r="L66" s="167"/>
    </row>
    <row r="67" spans="1:12" x14ac:dyDescent="0.3">
      <c r="A67" s="31" t="s">
        <v>60</v>
      </c>
      <c r="C67" s="100">
        <f>'TABLE 5A'!G66</f>
        <v>1.0167871875643201E-2</v>
      </c>
      <c r="D67" s="69">
        <f>'TABLE 5A'!H66</f>
        <v>1.0049356606829624E-2</v>
      </c>
      <c r="E67" s="70">
        <f>'TABLE 5A'!I66</f>
        <v>6.9343539165129366E-3</v>
      </c>
      <c r="G67" s="174">
        <f t="shared" si="0"/>
        <v>8.5214840788746735E-3</v>
      </c>
      <c r="H67" s="166"/>
      <c r="I67" s="166">
        <f t="shared" si="1"/>
        <v>7.7279189976938055E-3</v>
      </c>
      <c r="J67" s="166"/>
      <c r="K67" s="166">
        <f t="shared" si="2"/>
        <v>9.3150491600555441E-3</v>
      </c>
      <c r="L67" s="167"/>
    </row>
    <row r="68" spans="1:12" x14ac:dyDescent="0.3">
      <c r="A68" s="31" t="s">
        <v>61</v>
      </c>
      <c r="C68" s="100">
        <f>'TABLE 5A'!G67</f>
        <v>2.508762021672942E-3</v>
      </c>
      <c r="D68" s="69">
        <f>'TABLE 5A'!H67</f>
        <v>1.2565968734295187E-2</v>
      </c>
      <c r="E68" s="70">
        <f>'TABLE 5A'!I67</f>
        <v>3.9142349766530709E-3</v>
      </c>
      <c r="G68" s="174">
        <f t="shared" si="0"/>
        <v>5.7258001773185675E-3</v>
      </c>
      <c r="H68" s="166"/>
      <c r="I68" s="166">
        <f t="shared" si="1"/>
        <v>4.8200175769858196E-3</v>
      </c>
      <c r="J68" s="166"/>
      <c r="K68" s="166">
        <f t="shared" si="2"/>
        <v>6.6315827776513153E-3</v>
      </c>
      <c r="L68" s="167"/>
    </row>
    <row r="69" spans="1:12" x14ac:dyDescent="0.3">
      <c r="A69" s="31" t="s">
        <v>62</v>
      </c>
      <c r="C69" s="100">
        <f>'TABLE 5A'!G68</f>
        <v>1.169060174183641E-3</v>
      </c>
      <c r="D69" s="69">
        <f>'TABLE 5A'!H68</f>
        <v>7.4498195049547983E-3</v>
      </c>
      <c r="E69" s="70">
        <f>'TABLE 5A'!I68</f>
        <v>3.6351949580990753E-3</v>
      </c>
      <c r="G69" s="174">
        <f t="shared" si="0"/>
        <v>3.9723173988341475E-3</v>
      </c>
      <c r="H69" s="166"/>
      <c r="I69" s="166">
        <f t="shared" si="1"/>
        <v>3.8037561784666114E-3</v>
      </c>
      <c r="J69" s="166"/>
      <c r="K69" s="166">
        <f t="shared" si="2"/>
        <v>4.1408786192016836E-3</v>
      </c>
      <c r="L69" s="167"/>
    </row>
    <row r="70" spans="1:12" x14ac:dyDescent="0.3">
      <c r="A70" s="31" t="s">
        <v>63</v>
      </c>
      <c r="C70" s="100">
        <f>'TABLE 5A'!G69</f>
        <v>5.4868874721603707E-4</v>
      </c>
      <c r="D70" s="69">
        <f>'TABLE 5A'!H69</f>
        <v>2.6589525860861636E-3</v>
      </c>
      <c r="E70" s="70">
        <f>'TABLE 5A'!I69</f>
        <v>2.5681576793357259E-3</v>
      </c>
      <c r="G70" s="174">
        <f t="shared" si="0"/>
        <v>2.0859891729934129E-3</v>
      </c>
      <c r="H70" s="166"/>
      <c r="I70" s="166">
        <f t="shared" si="1"/>
        <v>2.3270734261645696E-3</v>
      </c>
      <c r="J70" s="166"/>
      <c r="K70" s="166">
        <f t="shared" si="2"/>
        <v>1.8449049198222566E-3</v>
      </c>
      <c r="L70" s="167"/>
    </row>
    <row r="71" spans="1:12" x14ac:dyDescent="0.3">
      <c r="A71" s="31" t="s">
        <v>64</v>
      </c>
      <c r="C71" s="100">
        <f>'TABLE 5A'!G70</f>
        <v>2.9308069756734813E-2</v>
      </c>
      <c r="D71" s="69">
        <f>'TABLE 5A'!H70</f>
        <v>2.7422764257230402E-2</v>
      </c>
      <c r="E71" s="70">
        <f>'TABLE 5A'!I70</f>
        <v>3.0403737422328922E-2</v>
      </c>
      <c r="G71" s="174">
        <f t="shared" si="0"/>
        <v>2.9384577214655764E-2</v>
      </c>
      <c r="H71" s="166"/>
      <c r="I71" s="166">
        <f t="shared" si="1"/>
        <v>2.9894157318492341E-2</v>
      </c>
      <c r="J71" s="166"/>
      <c r="K71" s="166">
        <f t="shared" si="2"/>
        <v>2.8874997110819187E-2</v>
      </c>
      <c r="L71" s="167"/>
    </row>
    <row r="72" spans="1:12" x14ac:dyDescent="0.3">
      <c r="A72" s="31" t="s">
        <v>65</v>
      </c>
      <c r="C72" s="100">
        <f>'TABLE 5A'!G71</f>
        <v>1.2385027701929713E-3</v>
      </c>
      <c r="D72" s="69">
        <f>'TABLE 5A'!H71</f>
        <v>8.7018745138474612E-3</v>
      </c>
      <c r="E72" s="70">
        <f>'TABLE 5A'!I71</f>
        <v>4.5979439803789501E-3</v>
      </c>
      <c r="G72" s="174">
        <f t="shared" si="0"/>
        <v>4.7840663111995835E-3</v>
      </c>
      <c r="H72" s="166"/>
      <c r="I72" s="166">
        <f t="shared" si="1"/>
        <v>4.6910051457892668E-3</v>
      </c>
      <c r="J72" s="166"/>
      <c r="K72" s="166">
        <f t="shared" si="2"/>
        <v>4.8771274766098993E-3</v>
      </c>
      <c r="L72" s="167"/>
    </row>
    <row r="73" spans="1:12" x14ac:dyDescent="0.3">
      <c r="A73" s="31" t="s">
        <v>66</v>
      </c>
      <c r="C73" s="100">
        <f>'TABLE 5A'!G72</f>
        <v>3.3735661158081128E-3</v>
      </c>
      <c r="D73" s="69">
        <f>'TABLE 5A'!H72</f>
        <v>1.1303548103601367E-2</v>
      </c>
      <c r="E73" s="70">
        <f>'TABLE 5A'!I72</f>
        <v>1.1455820078409697E-2</v>
      </c>
      <c r="G73" s="174">
        <f t="shared" ref="G73:G74" si="3">IF(SUM(H$4:H$6)&lt;&gt;1,"FACTORS NOT 100%",($C73*H$4)+($D73*H$5)+($E73*H$6))</f>
        <v>9.3971885940572191E-3</v>
      </c>
      <c r="H73" s="166"/>
      <c r="I73" s="166">
        <f t="shared" ref="I73:I74" si="4">IF(SUM(J$4:J$6)&lt;&gt;1,"FACTORS NOT 100%",($C73*J$4)+($D73*J$5)+($E73*J$6))</f>
        <v>1.0426504336233457E-2</v>
      </c>
      <c r="J73" s="166"/>
      <c r="K73" s="166">
        <f t="shared" ref="K73:K74" si="5">IF(SUM(L$4:L$6)&lt;&gt;1,"FACTORS NOT 100%",($C73*L$4)+($D73*L$5)+($E73*L$6))</f>
        <v>8.3678728518809791E-3</v>
      </c>
      <c r="L73" s="167"/>
    </row>
    <row r="74" spans="1:12" ht="15" thickBot="1" x14ac:dyDescent="0.35">
      <c r="A74" s="9" t="s">
        <v>67</v>
      </c>
      <c r="C74" s="101">
        <f>'TABLE 5A'!G73</f>
        <v>1.3238894916617495E-3</v>
      </c>
      <c r="D74" s="71">
        <f>'TABLE 5A'!H73</f>
        <v>1.0321210473268293E-2</v>
      </c>
      <c r="E74" s="72">
        <f>'TABLE 5A'!I73</f>
        <v>7.1080034680293105E-3</v>
      </c>
      <c r="G74" s="181">
        <f t="shared" si="3"/>
        <v>6.465276725247166E-3</v>
      </c>
      <c r="H74" s="168"/>
      <c r="I74" s="168">
        <f t="shared" si="4"/>
        <v>6.7866400966382382E-3</v>
      </c>
      <c r="J74" s="168"/>
      <c r="K74" s="168">
        <f t="shared" si="5"/>
        <v>6.1439133538560937E-3</v>
      </c>
      <c r="L74" s="169"/>
    </row>
    <row r="75" spans="1:12" ht="16.2" thickTop="1" x14ac:dyDescent="0.3">
      <c r="A75" s="15" t="s">
        <v>68</v>
      </c>
      <c r="C75" s="102">
        <f>'TABLE 5A'!G74</f>
        <v>1</v>
      </c>
      <c r="D75" s="103">
        <f>'TABLE 5A'!H74</f>
        <v>0.99999999999999978</v>
      </c>
      <c r="E75" s="103">
        <f>'TABLE 5A'!I74</f>
        <v>0.99999999999999989</v>
      </c>
      <c r="G75" s="170">
        <f>IF(SUM(H$4:H$6)&lt;&gt;1,"FACTORS NOT 100%",SUM(G8:G74))</f>
        <v>1</v>
      </c>
      <c r="H75" s="171"/>
      <c r="I75" s="171">
        <f>IF(SUM(J$4:J$6)&lt;&gt;1,"FACTORS NOT 100%",SUM(I8:I74))</f>
        <v>1</v>
      </c>
      <c r="J75" s="171"/>
      <c r="K75" s="172">
        <f>IF(SUM(L$4:L$6)&lt;&gt;1,"FACTORS NOT 100%",SUM(K8:K74))</f>
        <v>0.99999999999999956</v>
      </c>
      <c r="L75" s="173"/>
    </row>
  </sheetData>
  <sheetProtection algorithmName="SHA-512" hashValue="cWFj8Ej6GuikICw5c66EaMQH8pM5AgSsmfJ86AZPtliNMNlZ6WJAlzQL9cnngdCeB858hsEjlarF8Jt+QPKKvQ==" saltValue="I3muCIkgCwmCj/v9mEAiAg==" spinCount="100000" sheet="1" objects="1" scenarios="1"/>
  <protectedRanges>
    <protectedRange sqref="H4:H6 J4:J6 L4:L6" name="Weights"/>
  </protectedRanges>
  <mergeCells count="211">
    <mergeCell ref="G17:H17"/>
    <mergeCell ref="G18:H18"/>
    <mergeCell ref="G19:H19"/>
    <mergeCell ref="G20:H20"/>
    <mergeCell ref="G21:H21"/>
    <mergeCell ref="G22:H22"/>
    <mergeCell ref="G11:H11"/>
    <mergeCell ref="G12:H12"/>
    <mergeCell ref="G13:H13"/>
    <mergeCell ref="G14:H14"/>
    <mergeCell ref="G15:H15"/>
    <mergeCell ref="G16:H16"/>
    <mergeCell ref="G29:H29"/>
    <mergeCell ref="G30:H30"/>
    <mergeCell ref="G31:H31"/>
    <mergeCell ref="G32:H32"/>
    <mergeCell ref="G33:H33"/>
    <mergeCell ref="G34:H34"/>
    <mergeCell ref="G23:H23"/>
    <mergeCell ref="G24:H24"/>
    <mergeCell ref="G25:H25"/>
    <mergeCell ref="G26:H26"/>
    <mergeCell ref="G27:H27"/>
    <mergeCell ref="G28:H28"/>
    <mergeCell ref="G41:H41"/>
    <mergeCell ref="G42:H42"/>
    <mergeCell ref="G43:H43"/>
    <mergeCell ref="G44:H44"/>
    <mergeCell ref="G45:H45"/>
    <mergeCell ref="G46:H46"/>
    <mergeCell ref="G35:H35"/>
    <mergeCell ref="G36:H36"/>
    <mergeCell ref="G37:H37"/>
    <mergeCell ref="G38:H38"/>
    <mergeCell ref="G39:H39"/>
    <mergeCell ref="G40:H40"/>
    <mergeCell ref="G63:H63"/>
    <mergeCell ref="G64:H64"/>
    <mergeCell ref="G53:H53"/>
    <mergeCell ref="G54:H54"/>
    <mergeCell ref="G55:H55"/>
    <mergeCell ref="G56:H56"/>
    <mergeCell ref="G57:H57"/>
    <mergeCell ref="G58:H58"/>
    <mergeCell ref="G47:H47"/>
    <mergeCell ref="G48:H48"/>
    <mergeCell ref="G49:H49"/>
    <mergeCell ref="G50:H50"/>
    <mergeCell ref="G51:H51"/>
    <mergeCell ref="G52:H52"/>
    <mergeCell ref="I16:J16"/>
    <mergeCell ref="I17:J17"/>
    <mergeCell ref="I18:J18"/>
    <mergeCell ref="I19:J19"/>
    <mergeCell ref="G71:H71"/>
    <mergeCell ref="G72:H72"/>
    <mergeCell ref="G73:H73"/>
    <mergeCell ref="G74:H74"/>
    <mergeCell ref="I8:J8"/>
    <mergeCell ref="I9:J9"/>
    <mergeCell ref="I10:J10"/>
    <mergeCell ref="I11:J11"/>
    <mergeCell ref="I12:J12"/>
    <mergeCell ref="I13:J13"/>
    <mergeCell ref="G65:H65"/>
    <mergeCell ref="G66:H66"/>
    <mergeCell ref="G67:H67"/>
    <mergeCell ref="G68:H68"/>
    <mergeCell ref="G69:H69"/>
    <mergeCell ref="G70:H70"/>
    <mergeCell ref="G59:H59"/>
    <mergeCell ref="G60:H60"/>
    <mergeCell ref="G61:H61"/>
    <mergeCell ref="G62:H62"/>
    <mergeCell ref="I26:J26"/>
    <mergeCell ref="I27:J27"/>
    <mergeCell ref="I28:J28"/>
    <mergeCell ref="I29:J29"/>
    <mergeCell ref="I30:J30"/>
    <mergeCell ref="I31:J31"/>
    <mergeCell ref="I20:J20"/>
    <mergeCell ref="I21:J21"/>
    <mergeCell ref="I22:J22"/>
    <mergeCell ref="I23:J23"/>
    <mergeCell ref="I24:J24"/>
    <mergeCell ref="I25:J25"/>
    <mergeCell ref="I38:J38"/>
    <mergeCell ref="I39:J39"/>
    <mergeCell ref="I40:J40"/>
    <mergeCell ref="I41:J41"/>
    <mergeCell ref="I42:J42"/>
    <mergeCell ref="I43:J43"/>
    <mergeCell ref="I32:J32"/>
    <mergeCell ref="I33:J33"/>
    <mergeCell ref="I34:J34"/>
    <mergeCell ref="I35:J35"/>
    <mergeCell ref="I36:J36"/>
    <mergeCell ref="I37:J37"/>
    <mergeCell ref="I50:J50"/>
    <mergeCell ref="I51:J51"/>
    <mergeCell ref="I52:J52"/>
    <mergeCell ref="I53:J53"/>
    <mergeCell ref="I54:J54"/>
    <mergeCell ref="I55:J55"/>
    <mergeCell ref="I44:J44"/>
    <mergeCell ref="I45:J45"/>
    <mergeCell ref="I46:J46"/>
    <mergeCell ref="I47:J47"/>
    <mergeCell ref="I48:J48"/>
    <mergeCell ref="I49:J49"/>
    <mergeCell ref="I62:J62"/>
    <mergeCell ref="I63:J63"/>
    <mergeCell ref="I64:J64"/>
    <mergeCell ref="I65:J65"/>
    <mergeCell ref="I66:J66"/>
    <mergeCell ref="I67:J67"/>
    <mergeCell ref="I56:J56"/>
    <mergeCell ref="I57:J57"/>
    <mergeCell ref="I58:J58"/>
    <mergeCell ref="I59:J59"/>
    <mergeCell ref="I60:J60"/>
    <mergeCell ref="I61:J61"/>
    <mergeCell ref="A1:L1"/>
    <mergeCell ref="K8:L8"/>
    <mergeCell ref="K9:L9"/>
    <mergeCell ref="K10:L10"/>
    <mergeCell ref="K11:L11"/>
    <mergeCell ref="K12:L12"/>
    <mergeCell ref="K13:L13"/>
    <mergeCell ref="K14:L14"/>
    <mergeCell ref="K15:L15"/>
    <mergeCell ref="I14:J14"/>
    <mergeCell ref="I15:J15"/>
    <mergeCell ref="G8:H8"/>
    <mergeCell ref="G9:H9"/>
    <mergeCell ref="G10:H10"/>
    <mergeCell ref="A4:A6"/>
    <mergeCell ref="C4:E4"/>
    <mergeCell ref="C5:D5"/>
    <mergeCell ref="G3:H3"/>
    <mergeCell ref="I3:J3"/>
    <mergeCell ref="K3:L3"/>
    <mergeCell ref="K22:L22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34:L34"/>
    <mergeCell ref="K35:L35"/>
    <mergeCell ref="K36:L36"/>
    <mergeCell ref="K37:L37"/>
    <mergeCell ref="K38:L38"/>
    <mergeCell ref="K39:L39"/>
    <mergeCell ref="K28:L28"/>
    <mergeCell ref="K29:L29"/>
    <mergeCell ref="K30:L30"/>
    <mergeCell ref="K31:L31"/>
    <mergeCell ref="K32:L32"/>
    <mergeCell ref="K33:L33"/>
    <mergeCell ref="K46:L46"/>
    <mergeCell ref="K47:L47"/>
    <mergeCell ref="K48:L48"/>
    <mergeCell ref="K49:L49"/>
    <mergeCell ref="K50:L50"/>
    <mergeCell ref="K51:L51"/>
    <mergeCell ref="K40:L40"/>
    <mergeCell ref="K41:L41"/>
    <mergeCell ref="K42:L42"/>
    <mergeCell ref="K43:L43"/>
    <mergeCell ref="K44:L44"/>
    <mergeCell ref="K45:L45"/>
    <mergeCell ref="K58:L58"/>
    <mergeCell ref="K59:L59"/>
    <mergeCell ref="K60:L60"/>
    <mergeCell ref="K61:L61"/>
    <mergeCell ref="K62:L62"/>
    <mergeCell ref="K63:L63"/>
    <mergeCell ref="K52:L52"/>
    <mergeCell ref="K53:L53"/>
    <mergeCell ref="K54:L54"/>
    <mergeCell ref="K55:L55"/>
    <mergeCell ref="K56:L56"/>
    <mergeCell ref="K57:L57"/>
    <mergeCell ref="K70:L70"/>
    <mergeCell ref="K71:L71"/>
    <mergeCell ref="K72:L72"/>
    <mergeCell ref="K73:L73"/>
    <mergeCell ref="K74:L74"/>
    <mergeCell ref="G75:H75"/>
    <mergeCell ref="I75:J75"/>
    <mergeCell ref="K75:L75"/>
    <mergeCell ref="K64:L64"/>
    <mergeCell ref="K65:L65"/>
    <mergeCell ref="K66:L66"/>
    <mergeCell ref="K67:L67"/>
    <mergeCell ref="K68:L68"/>
    <mergeCell ref="K69:L69"/>
    <mergeCell ref="I74:J74"/>
    <mergeCell ref="I68:J68"/>
    <mergeCell ref="I69:J69"/>
    <mergeCell ref="I70:J70"/>
    <mergeCell ref="I71:J71"/>
    <mergeCell ref="I72:J72"/>
    <mergeCell ref="I73:J73"/>
  </mergeCells>
  <conditionalFormatting sqref="K8:L74">
    <cfRule type="expression" dxfId="40" priority="1">
      <formula>MOD(ROW(),2)=0</formula>
    </cfRule>
  </conditionalFormatting>
  <conditionalFormatting sqref="A8:A74">
    <cfRule type="expression" dxfId="39" priority="8">
      <formula>MOD(ROW(),2)=0</formula>
    </cfRule>
  </conditionalFormatting>
  <conditionalFormatting sqref="C8:E74">
    <cfRule type="expression" dxfId="38" priority="7">
      <formula>MOD(ROW(),2)=0</formula>
    </cfRule>
  </conditionalFormatting>
  <conditionalFormatting sqref="G8:G74 I8:I74 K8:K73">
    <cfRule type="expression" dxfId="37" priority="6">
      <formula>MOD(ROW(),2)=0</formula>
    </cfRule>
  </conditionalFormatting>
  <conditionalFormatting sqref="G8:H74">
    <cfRule type="expression" dxfId="36" priority="5">
      <formula>MOD(ROW(),2)=0</formula>
    </cfRule>
  </conditionalFormatting>
  <conditionalFormatting sqref="I8:J74">
    <cfRule type="expression" dxfId="35" priority="4">
      <formula>MOD(ROW(),2)=0</formula>
    </cfRule>
  </conditionalFormatting>
  <conditionalFormatting sqref="K74">
    <cfRule type="expression" dxfId="34" priority="3">
      <formula>MOD(ROW(),2)=0</formula>
    </cfRule>
  </conditionalFormatting>
  <conditionalFormatting sqref="K74:L74">
    <cfRule type="expression" dxfId="33" priority="2">
      <formula>MOD(ROW(),2)=0</formula>
    </cfRule>
  </conditionalFormatting>
  <dataValidations count="1">
    <dataValidation type="decimal" allowBlank="1" showInputMessage="1" showErrorMessage="1" errorTitle="Please enter a percentage value" error="Your input appears to be invalid as it does not result in a percentage decimal value." promptTitle="Input a percentage weight" prompt="Give this particular variable a percentage weight. The three percentages in this column should add up to 100%. " sqref="L4:L6 J4:J6 H5:H6 H4" xr:uid="{EF391DE6-0D8A-429A-AFC9-B516769A9053}">
      <formula1>0</formula1>
      <formula2>1</formula2>
    </dataValidation>
  </dataValidations>
  <pageMargins left="0.25" right="0.25" top="0.75" bottom="0.75" header="0.3" footer="0.3"/>
  <pageSetup scale="71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93098-B579-4A36-8061-94327683F169}">
  <sheetPr>
    <pageSetUpPr fitToPage="1"/>
  </sheetPr>
  <dimension ref="A1:S75"/>
  <sheetViews>
    <sheetView workbookViewId="0">
      <selection sqref="A1:O1"/>
    </sheetView>
  </sheetViews>
  <sheetFormatPr defaultRowHeight="14.4" x14ac:dyDescent="0.3"/>
  <cols>
    <col min="1" max="1" width="14.109375" customWidth="1"/>
    <col min="2" max="2" width="1.5546875" customWidth="1"/>
    <col min="3" max="3" width="15.33203125" customWidth="1"/>
    <col min="4" max="4" width="7.21875" customWidth="1"/>
    <col min="5" max="5" width="15.33203125" customWidth="1"/>
    <col min="6" max="6" width="7.21875" customWidth="1"/>
    <col min="7" max="7" width="15.33203125" customWidth="1"/>
    <col min="8" max="8" width="7.21875" customWidth="1"/>
    <col min="9" max="9" width="3.109375" customWidth="1"/>
    <col min="10" max="12" width="23.109375" customWidth="1"/>
    <col min="13" max="13" width="2.109375" customWidth="1"/>
    <col min="14" max="14" width="20.6640625" customWidth="1"/>
    <col min="15" max="15" width="18.21875" bestFit="1" customWidth="1"/>
  </cols>
  <sheetData>
    <row r="1" spans="1:19" ht="21" x14ac:dyDescent="0.4">
      <c r="A1" s="182" t="s">
        <v>135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</row>
    <row r="2" spans="1:19" ht="15" thickBot="1" x14ac:dyDescent="0.35"/>
    <row r="3" spans="1:19" ht="15" customHeight="1" thickBot="1" x14ac:dyDescent="0.35">
      <c r="A3" s="148" t="s">
        <v>0</v>
      </c>
      <c r="C3" s="175" t="s">
        <v>121</v>
      </c>
      <c r="D3" s="176"/>
      <c r="E3" s="177" t="s">
        <v>122</v>
      </c>
      <c r="F3" s="178"/>
      <c r="G3" s="179" t="s">
        <v>123</v>
      </c>
      <c r="H3" s="180"/>
      <c r="J3" s="189" t="s">
        <v>119</v>
      </c>
      <c r="K3" s="189"/>
      <c r="L3" s="190">
        <v>56716435.229999997</v>
      </c>
      <c r="N3" s="183" t="s">
        <v>127</v>
      </c>
      <c r="O3" s="183" t="s">
        <v>120</v>
      </c>
    </row>
    <row r="4" spans="1:19" ht="15" customHeight="1" thickTop="1" thickBot="1" x14ac:dyDescent="0.35">
      <c r="A4" s="148"/>
      <c r="C4" s="51" t="s">
        <v>107</v>
      </c>
      <c r="D4" s="52">
        <f>'TABLE 5B'!H4</f>
        <v>0.25</v>
      </c>
      <c r="E4" s="53" t="s">
        <v>107</v>
      </c>
      <c r="F4" s="54">
        <f>'TABLE 5B'!J4</f>
        <v>0.125</v>
      </c>
      <c r="G4" s="55" t="s">
        <v>107</v>
      </c>
      <c r="H4" s="56">
        <f>'TABLE 5B'!L4</f>
        <v>0.375</v>
      </c>
      <c r="J4" s="189"/>
      <c r="K4" s="189"/>
      <c r="L4" s="190"/>
      <c r="N4" s="184"/>
      <c r="O4" s="184"/>
    </row>
    <row r="5" spans="1:19" ht="15" customHeight="1" thickBot="1" x14ac:dyDescent="0.35">
      <c r="A5" s="148"/>
      <c r="C5" s="57" t="s">
        <v>114</v>
      </c>
      <c r="D5" s="58">
        <f>'TABLE 5B'!H5</f>
        <v>0.25</v>
      </c>
      <c r="E5" s="59" t="s">
        <v>114</v>
      </c>
      <c r="F5" s="60">
        <f>'TABLE 5B'!J5</f>
        <v>0.125</v>
      </c>
      <c r="G5" s="61" t="s">
        <v>114</v>
      </c>
      <c r="H5" s="62">
        <f>'TABLE 5B'!L5</f>
        <v>0.375</v>
      </c>
      <c r="J5" s="186" t="s">
        <v>116</v>
      </c>
      <c r="K5" s="187" t="s">
        <v>117</v>
      </c>
      <c r="L5" s="188" t="s">
        <v>118</v>
      </c>
      <c r="N5" s="184"/>
      <c r="O5" s="184"/>
    </row>
    <row r="6" spans="1:19" ht="15" customHeight="1" thickBot="1" x14ac:dyDescent="0.35">
      <c r="A6" s="148"/>
      <c r="C6" s="63" t="s">
        <v>115</v>
      </c>
      <c r="D6" s="64">
        <f>'TABLE 5B'!H6</f>
        <v>0.5</v>
      </c>
      <c r="E6" s="65" t="s">
        <v>115</v>
      </c>
      <c r="F6" s="66">
        <f>'TABLE 5B'!J6</f>
        <v>0.75</v>
      </c>
      <c r="G6" s="67" t="s">
        <v>115</v>
      </c>
      <c r="H6" s="68">
        <f>'TABLE 5B'!L6</f>
        <v>0.25</v>
      </c>
      <c r="J6" s="186"/>
      <c r="K6" s="187"/>
      <c r="L6" s="188"/>
      <c r="N6" s="185"/>
      <c r="O6" s="185"/>
    </row>
    <row r="7" spans="1:19" ht="6" customHeight="1" x14ac:dyDescent="0.3">
      <c r="A7" s="27"/>
      <c r="C7" s="28"/>
      <c r="D7" s="98"/>
      <c r="E7" s="98"/>
      <c r="F7" s="98"/>
      <c r="G7" s="98"/>
      <c r="H7" s="29"/>
      <c r="J7">
        <v>1</v>
      </c>
      <c r="N7" s="30"/>
      <c r="O7" s="30"/>
    </row>
    <row r="8" spans="1:19" ht="15.6" x14ac:dyDescent="0.3">
      <c r="A8" s="31" t="s">
        <v>1</v>
      </c>
      <c r="C8" s="174">
        <f>'TABLE 5B'!G8</f>
        <v>1.0804268401323973E-2</v>
      </c>
      <c r="D8" s="166"/>
      <c r="E8" s="166">
        <f>'TABLE 5B'!I8</f>
        <v>9.3434273831937767E-3</v>
      </c>
      <c r="F8" s="166"/>
      <c r="G8" s="166">
        <f>'TABLE 5B'!K8</f>
        <v>1.2265109419454166E-2</v>
      </c>
      <c r="H8" s="167"/>
      <c r="J8" s="73">
        <f>$L$3*C8</f>
        <v>612779.58899122674</v>
      </c>
      <c r="K8" s="73">
        <f>$L$3*E8</f>
        <v>529925.89400511817</v>
      </c>
      <c r="L8" s="73">
        <f>$L$3*G8</f>
        <v>695633.28397733509</v>
      </c>
      <c r="N8" s="74">
        <v>650820.53582946979</v>
      </c>
      <c r="O8" s="74">
        <v>605854.51295554021</v>
      </c>
      <c r="Q8" s="75"/>
      <c r="R8" s="75"/>
      <c r="S8" s="75"/>
    </row>
    <row r="9" spans="1:19" ht="15.6" x14ac:dyDescent="0.3">
      <c r="A9" s="31" t="s">
        <v>2</v>
      </c>
      <c r="C9" s="174">
        <f>'TABLE 5B'!G9</f>
        <v>4.6123194034043205E-3</v>
      </c>
      <c r="D9" s="166"/>
      <c r="E9" s="166">
        <f>'TABLE 5B'!I9</f>
        <v>4.5223391992780856E-3</v>
      </c>
      <c r="F9" s="166"/>
      <c r="G9" s="166">
        <f>'TABLE 5B'!K9</f>
        <v>4.7022996075305572E-3</v>
      </c>
      <c r="H9" s="167"/>
      <c r="J9" s="73">
        <f t="shared" ref="J9:J72" si="0">$L$3*C9</f>
        <v>261594.31470325336</v>
      </c>
      <c r="K9" s="73">
        <f t="shared" ref="K9:K72" si="1">$L$3*E9</f>
        <v>256490.9582839456</v>
      </c>
      <c r="L9" s="73">
        <f t="shared" ref="L9:L72" si="2">$L$3*G9</f>
        <v>266697.67112256127</v>
      </c>
      <c r="N9" s="74">
        <v>227941.68344530161</v>
      </c>
      <c r="O9" s="74">
        <v>259054.33244014019</v>
      </c>
      <c r="Q9" s="75"/>
      <c r="R9" s="75"/>
      <c r="S9" s="75"/>
    </row>
    <row r="10" spans="1:19" ht="15.6" x14ac:dyDescent="0.3">
      <c r="A10" s="31" t="s">
        <v>3</v>
      </c>
      <c r="C10" s="174">
        <f>'TABLE 5B'!G10</f>
        <v>8.7593772164568807E-3</v>
      </c>
      <c r="D10" s="166"/>
      <c r="E10" s="166">
        <f>'TABLE 5B'!I10</f>
        <v>7.7463340405075336E-3</v>
      </c>
      <c r="F10" s="166"/>
      <c r="G10" s="166">
        <f>'TABLE 5B'!K10</f>
        <v>9.7724203924062277E-3</v>
      </c>
      <c r="H10" s="167"/>
      <c r="J10" s="73">
        <f t="shared" si="0"/>
        <v>496800.65055231436</v>
      </c>
      <c r="K10" s="73">
        <f t="shared" si="1"/>
        <v>439344.45287838968</v>
      </c>
      <c r="L10" s="73">
        <f t="shared" si="2"/>
        <v>554256.84822623897</v>
      </c>
      <c r="N10" s="74">
        <v>463681.20361485379</v>
      </c>
      <c r="O10" s="74">
        <v>449477.92737947946</v>
      </c>
      <c r="Q10" s="75"/>
      <c r="R10" s="75"/>
      <c r="S10" s="75"/>
    </row>
    <row r="11" spans="1:19" ht="15.6" x14ac:dyDescent="0.3">
      <c r="A11" s="31" t="s">
        <v>4</v>
      </c>
      <c r="C11" s="174">
        <f>'TABLE 5B'!G11</f>
        <v>3.3142518585528389E-3</v>
      </c>
      <c r="D11" s="166"/>
      <c r="E11" s="166">
        <f>'TABLE 5B'!I11</f>
        <v>3.7150575843896334E-3</v>
      </c>
      <c r="F11" s="166"/>
      <c r="G11" s="166">
        <f>'TABLE 5B'!K11</f>
        <v>2.9134461327160448E-3</v>
      </c>
      <c r="H11" s="167"/>
      <c r="J11" s="73">
        <f t="shared" si="0"/>
        <v>187972.5508715192</v>
      </c>
      <c r="K11" s="73">
        <f t="shared" si="1"/>
        <v>210704.82286075488</v>
      </c>
      <c r="L11" s="73">
        <f t="shared" si="2"/>
        <v>165240.27888228354</v>
      </c>
      <c r="N11" s="74">
        <v>133697.35377731241</v>
      </c>
      <c r="O11" s="74">
        <v>224336.30654906278</v>
      </c>
      <c r="Q11" s="75"/>
      <c r="R11" s="75"/>
      <c r="S11" s="75"/>
    </row>
    <row r="12" spans="1:19" ht="15.6" x14ac:dyDescent="0.3">
      <c r="A12" s="31" t="s">
        <v>5</v>
      </c>
      <c r="C12" s="174">
        <f>'TABLE 5B'!G12</f>
        <v>2.904505292028706E-2</v>
      </c>
      <c r="D12" s="166"/>
      <c r="E12" s="166">
        <f>'TABLE 5B'!I12</f>
        <v>2.8813372961215993E-2</v>
      </c>
      <c r="F12" s="166"/>
      <c r="G12" s="166">
        <f>'TABLE 5B'!K12</f>
        <v>2.9276732879358128E-2</v>
      </c>
      <c r="H12" s="167"/>
      <c r="J12" s="73">
        <f t="shared" si="0"/>
        <v>1647331.8627053832</v>
      </c>
      <c r="K12" s="73">
        <f t="shared" si="1"/>
        <v>1634191.8013126401</v>
      </c>
      <c r="L12" s="73">
        <f t="shared" si="2"/>
        <v>1660471.9240981266</v>
      </c>
      <c r="N12" s="74">
        <v>1580811.8552325647</v>
      </c>
      <c r="O12" s="74">
        <v>1436816.6052488422</v>
      </c>
      <c r="Q12" s="75"/>
      <c r="R12" s="75"/>
      <c r="S12" s="75"/>
    </row>
    <row r="13" spans="1:19" ht="15.6" x14ac:dyDescent="0.3">
      <c r="A13" s="31" t="s">
        <v>6</v>
      </c>
      <c r="C13" s="174">
        <f>'TABLE 5B'!G13</f>
        <v>8.1447154840558769E-2</v>
      </c>
      <c r="D13" s="166"/>
      <c r="E13" s="166">
        <f>'TABLE 5B'!I13</f>
        <v>9.2103028483628141E-2</v>
      </c>
      <c r="F13" s="166"/>
      <c r="G13" s="166">
        <f>'TABLE 5B'!K13</f>
        <v>7.0791281197489384E-2</v>
      </c>
      <c r="H13" s="167"/>
      <c r="J13" s="73">
        <f t="shared" si="0"/>
        <v>4619392.2821823321</v>
      </c>
      <c r="K13" s="73">
        <f t="shared" si="1"/>
        <v>5223755.4494785406</v>
      </c>
      <c r="L13" s="73">
        <f t="shared" si="2"/>
        <v>4015029.1148861232</v>
      </c>
      <c r="N13" s="74">
        <v>4593446.2828428056</v>
      </c>
      <c r="O13" s="74">
        <v>4318045.0875535598</v>
      </c>
      <c r="Q13" s="75"/>
      <c r="R13" s="75"/>
      <c r="S13" s="75"/>
    </row>
    <row r="14" spans="1:19" ht="15.6" x14ac:dyDescent="0.3">
      <c r="A14" s="31" t="s">
        <v>7</v>
      </c>
      <c r="C14" s="174">
        <f>'TABLE 5B'!G14</f>
        <v>2.7367198319611773E-3</v>
      </c>
      <c r="D14" s="166"/>
      <c r="E14" s="166">
        <f>'TABLE 5B'!I14</f>
        <v>2.7463003129348084E-3</v>
      </c>
      <c r="F14" s="166"/>
      <c r="G14" s="166">
        <f>'TABLE 5B'!K14</f>
        <v>2.7271393509875467E-3</v>
      </c>
      <c r="H14" s="167"/>
      <c r="J14" s="73">
        <f t="shared" si="0"/>
        <v>155216.99309208259</v>
      </c>
      <c r="K14" s="73">
        <f t="shared" si="1"/>
        <v>155760.36382069578</v>
      </c>
      <c r="L14" s="73">
        <f t="shared" si="2"/>
        <v>154673.62236346942</v>
      </c>
      <c r="N14" s="74">
        <v>201090.37393995796</v>
      </c>
      <c r="O14" s="74">
        <v>203853.53234886547</v>
      </c>
      <c r="Q14" s="75"/>
      <c r="R14" s="75"/>
      <c r="S14" s="75"/>
    </row>
    <row r="15" spans="1:19" ht="15.6" x14ac:dyDescent="0.3">
      <c r="A15" s="31" t="s">
        <v>8</v>
      </c>
      <c r="C15" s="174">
        <f>'TABLE 5B'!G15</f>
        <v>1.2936439812498528E-2</v>
      </c>
      <c r="D15" s="166"/>
      <c r="E15" s="166">
        <f>'TABLE 5B'!I15</f>
        <v>1.1640352677823798E-2</v>
      </c>
      <c r="F15" s="166"/>
      <c r="G15" s="166">
        <f>'TABLE 5B'!K15</f>
        <v>1.4232526947173259E-2</v>
      </c>
      <c r="H15" s="167"/>
      <c r="J15" s="73">
        <f t="shared" si="0"/>
        <v>733708.750732366</v>
      </c>
      <c r="K15" s="73">
        <f t="shared" si="1"/>
        <v>660199.30870615051</v>
      </c>
      <c r="L15" s="73">
        <f t="shared" si="2"/>
        <v>807218.19275858172</v>
      </c>
      <c r="N15" s="74">
        <v>397084.64123221254</v>
      </c>
      <c r="O15" s="74">
        <v>481706.72235328855</v>
      </c>
      <c r="Q15" s="75"/>
      <c r="R15" s="75"/>
      <c r="S15" s="75"/>
    </row>
    <row r="16" spans="1:19" ht="15.6" x14ac:dyDescent="0.3">
      <c r="A16" s="31" t="s">
        <v>9</v>
      </c>
      <c r="C16" s="174">
        <f>'TABLE 5B'!G16</f>
        <v>1.2392124147056621E-2</v>
      </c>
      <c r="D16" s="166"/>
      <c r="E16" s="166">
        <f>'TABLE 5B'!I16</f>
        <v>1.0946259961965781E-2</v>
      </c>
      <c r="F16" s="166"/>
      <c r="G16" s="166">
        <f>'TABLE 5B'!K16</f>
        <v>1.383798833214746E-2</v>
      </c>
      <c r="H16" s="167"/>
      <c r="J16" s="73">
        <f t="shared" si="0"/>
        <v>702837.10654865578</v>
      </c>
      <c r="K16" s="73">
        <f t="shared" si="1"/>
        <v>620832.84414357448</v>
      </c>
      <c r="L16" s="73">
        <f t="shared" si="2"/>
        <v>784841.36895373708</v>
      </c>
      <c r="N16" s="74">
        <v>417127.55202074524</v>
      </c>
      <c r="O16" s="74">
        <v>539101.01831437286</v>
      </c>
      <c r="Q16" s="75"/>
      <c r="R16" s="75"/>
      <c r="S16" s="75"/>
    </row>
    <row r="17" spans="1:19" ht="15.6" x14ac:dyDescent="0.3">
      <c r="A17" s="31" t="s">
        <v>10</v>
      </c>
      <c r="C17" s="174">
        <f>'TABLE 5B'!G17</f>
        <v>1.3412202115998674E-2</v>
      </c>
      <c r="D17" s="166"/>
      <c r="E17" s="166">
        <f>'TABLE 5B'!I17</f>
        <v>1.5506004814816673E-2</v>
      </c>
      <c r="F17" s="166"/>
      <c r="G17" s="166">
        <f>'TABLE 5B'!K17</f>
        <v>1.1318399417180677E-2</v>
      </c>
      <c r="H17" s="167"/>
      <c r="J17" s="73">
        <f t="shared" si="0"/>
        <v>760692.29260370764</v>
      </c>
      <c r="K17" s="73">
        <f t="shared" si="1"/>
        <v>879445.3177556179</v>
      </c>
      <c r="L17" s="73">
        <f t="shared" si="2"/>
        <v>641939.26745179761</v>
      </c>
      <c r="N17" s="74">
        <v>429848.61945505487</v>
      </c>
      <c r="O17" s="74">
        <v>551649.14241022011</v>
      </c>
      <c r="Q17" s="75"/>
      <c r="R17" s="75"/>
      <c r="S17" s="75"/>
    </row>
    <row r="18" spans="1:19" ht="15.6" x14ac:dyDescent="0.3">
      <c r="A18" s="31" t="s">
        <v>11</v>
      </c>
      <c r="C18" s="174">
        <f>'TABLE 5B'!G18</f>
        <v>1.4959813255979388E-2</v>
      </c>
      <c r="D18" s="166"/>
      <c r="E18" s="166">
        <f>'TABLE 5B'!I18</f>
        <v>1.381675698761424E-2</v>
      </c>
      <c r="F18" s="166"/>
      <c r="G18" s="166">
        <f>'TABLE 5B'!K18</f>
        <v>1.6102869524344539E-2</v>
      </c>
      <c r="H18" s="167"/>
      <c r="J18" s="73">
        <f t="shared" si="0"/>
        <v>848467.27958565031</v>
      </c>
      <c r="K18" s="73">
        <f t="shared" si="1"/>
        <v>783637.2027766729</v>
      </c>
      <c r="L18" s="73">
        <f t="shared" si="2"/>
        <v>913297.35639462795</v>
      </c>
      <c r="N18" s="74">
        <v>910350.41953401221</v>
      </c>
      <c r="O18" s="74">
        <v>744602.20975013846</v>
      </c>
      <c r="Q18" s="75"/>
      <c r="R18" s="75"/>
      <c r="S18" s="75"/>
    </row>
    <row r="19" spans="1:19" ht="15.6" x14ac:dyDescent="0.3">
      <c r="A19" s="31" t="s">
        <v>12</v>
      </c>
      <c r="C19" s="174">
        <f>'TABLE 5B'!G19</f>
        <v>6.3499567950337692E-3</v>
      </c>
      <c r="D19" s="166"/>
      <c r="E19" s="166">
        <f>'TABLE 5B'!I19</f>
        <v>5.5094576931384205E-3</v>
      </c>
      <c r="F19" s="166"/>
      <c r="G19" s="166">
        <f>'TABLE 5B'!K19</f>
        <v>7.1904558969291196E-3</v>
      </c>
      <c r="H19" s="167"/>
      <c r="J19" s="73">
        <f t="shared" si="0"/>
        <v>360146.91327883111</v>
      </c>
      <c r="K19" s="73">
        <f t="shared" si="1"/>
        <v>312476.80040531041</v>
      </c>
      <c r="L19" s="73">
        <f t="shared" si="2"/>
        <v>407817.02615235193</v>
      </c>
      <c r="N19" s="74">
        <v>352352.69474770263</v>
      </c>
      <c r="O19" s="74">
        <v>276770.57867184456</v>
      </c>
      <c r="Q19" s="75"/>
      <c r="R19" s="75"/>
      <c r="S19" s="75"/>
    </row>
    <row r="20" spans="1:19" ht="15.6" x14ac:dyDescent="0.3">
      <c r="A20" s="31" t="s">
        <v>13</v>
      </c>
      <c r="C20" s="174">
        <f>'TABLE 5B'!G20</f>
        <v>2.846054772092748E-3</v>
      </c>
      <c r="D20" s="166"/>
      <c r="E20" s="166">
        <f>'TABLE 5B'!I20</f>
        <v>2.6313301361379042E-3</v>
      </c>
      <c r="F20" s="166"/>
      <c r="G20" s="166">
        <f>'TABLE 5B'!K20</f>
        <v>3.0607794080475918E-3</v>
      </c>
      <c r="H20" s="167"/>
      <c r="J20" s="73">
        <f t="shared" si="0"/>
        <v>161418.08114243075</v>
      </c>
      <c r="K20" s="73">
        <f t="shared" si="1"/>
        <v>149239.66523501251</v>
      </c>
      <c r="L20" s="73">
        <f t="shared" si="2"/>
        <v>173596.49704984899</v>
      </c>
      <c r="N20" s="74">
        <v>231977.81729960485</v>
      </c>
      <c r="O20" s="74">
        <v>210598.31415558496</v>
      </c>
      <c r="Q20" s="75"/>
      <c r="R20" s="75"/>
      <c r="S20" s="75"/>
    </row>
    <row r="21" spans="1:19" ht="15.6" x14ac:dyDescent="0.3">
      <c r="A21" s="31" t="s">
        <v>14</v>
      </c>
      <c r="C21" s="174">
        <f>'TABLE 5B'!G21</f>
        <v>3.139643257517481E-3</v>
      </c>
      <c r="D21" s="166"/>
      <c r="E21" s="166">
        <f>'TABLE 5B'!I21</f>
        <v>3.2603778231652196E-3</v>
      </c>
      <c r="F21" s="166"/>
      <c r="G21" s="166">
        <f>'TABLE 5B'!K21</f>
        <v>3.0189086918697419E-3</v>
      </c>
      <c r="H21" s="167"/>
      <c r="J21" s="73">
        <f t="shared" si="0"/>
        <v>178069.37346029643</v>
      </c>
      <c r="K21" s="73">
        <f t="shared" si="1"/>
        <v>184917.00763287855</v>
      </c>
      <c r="L21" s="73">
        <f t="shared" si="2"/>
        <v>171221.73928771424</v>
      </c>
      <c r="N21" s="74">
        <v>210456.33896377083</v>
      </c>
      <c r="O21" s="74">
        <v>187460.38506856989</v>
      </c>
      <c r="Q21" s="75"/>
      <c r="R21" s="75"/>
      <c r="S21" s="75"/>
    </row>
    <row r="22" spans="1:19" ht="15.6" x14ac:dyDescent="0.3">
      <c r="A22" s="31" t="s">
        <v>15</v>
      </c>
      <c r="C22" s="174">
        <f>'TABLE 5B'!G22</f>
        <v>3.0185692878902562E-2</v>
      </c>
      <c r="D22" s="166"/>
      <c r="E22" s="166">
        <f>'TABLE 5B'!I22</f>
        <v>2.5858321214255221E-2</v>
      </c>
      <c r="F22" s="166"/>
      <c r="G22" s="166">
        <f>'TABLE 5B'!K22</f>
        <v>3.4513064543549903E-2</v>
      </c>
      <c r="H22" s="167"/>
      <c r="J22" s="73">
        <f t="shared" si="0"/>
        <v>1712024.8950389493</v>
      </c>
      <c r="K22" s="73">
        <f t="shared" si="1"/>
        <v>1466591.800304841</v>
      </c>
      <c r="L22" s="73">
        <f t="shared" si="2"/>
        <v>1957457.9897730574</v>
      </c>
      <c r="N22" s="74">
        <v>1660766.7062437912</v>
      </c>
      <c r="O22" s="74">
        <v>1826890.3720682347</v>
      </c>
      <c r="Q22" s="75"/>
      <c r="R22" s="75"/>
      <c r="S22" s="75"/>
    </row>
    <row r="23" spans="1:19" ht="15.6" x14ac:dyDescent="0.3">
      <c r="A23" s="31" t="s">
        <v>16</v>
      </c>
      <c r="C23" s="174">
        <f>'TABLE 5B'!G23</f>
        <v>1.219637753839924E-2</v>
      </c>
      <c r="D23" s="166"/>
      <c r="E23" s="166">
        <f>'TABLE 5B'!I23</f>
        <v>1.0277853590514188E-2</v>
      </c>
      <c r="F23" s="166"/>
      <c r="G23" s="166">
        <f>'TABLE 5B'!K23</f>
        <v>1.4114901486284293E-2</v>
      </c>
      <c r="H23" s="167"/>
      <c r="J23" s="73">
        <f t="shared" si="0"/>
        <v>691735.05669724732</v>
      </c>
      <c r="K23" s="73">
        <f t="shared" si="1"/>
        <v>582923.21746982087</v>
      </c>
      <c r="L23" s="73">
        <f t="shared" si="2"/>
        <v>800546.89592467376</v>
      </c>
      <c r="N23" s="74">
        <v>691065.41431981733</v>
      </c>
      <c r="O23" s="74">
        <v>597907.96314222831</v>
      </c>
      <c r="Q23" s="75"/>
      <c r="R23" s="75"/>
      <c r="S23" s="75"/>
    </row>
    <row r="24" spans="1:19" ht="15.6" x14ac:dyDescent="0.3">
      <c r="A24" s="31" t="s">
        <v>17</v>
      </c>
      <c r="C24" s="174">
        <f>'TABLE 5B'!G24</f>
        <v>1.0819778621655465E-2</v>
      </c>
      <c r="D24" s="166"/>
      <c r="E24" s="166">
        <f>'TABLE 5B'!I24</f>
        <v>1.2632967459204019E-2</v>
      </c>
      <c r="F24" s="166"/>
      <c r="G24" s="166">
        <f>'TABLE 5B'!K24</f>
        <v>9.006589784106912E-3</v>
      </c>
      <c r="H24" s="167"/>
      <c r="J24" s="73">
        <f t="shared" si="0"/>
        <v>613659.27339806082</v>
      </c>
      <c r="K24" s="73">
        <f t="shared" si="1"/>
        <v>716496.8806626423</v>
      </c>
      <c r="L24" s="73">
        <f t="shared" si="2"/>
        <v>510821.66613347933</v>
      </c>
      <c r="N24" s="74">
        <v>307681.48372468806</v>
      </c>
      <c r="O24" s="74">
        <v>417078.86166627851</v>
      </c>
      <c r="Q24" s="75"/>
      <c r="R24" s="75"/>
      <c r="S24" s="75"/>
    </row>
    <row r="25" spans="1:19" ht="15.6" x14ac:dyDescent="0.3">
      <c r="A25" s="31" t="s">
        <v>18</v>
      </c>
      <c r="C25" s="174">
        <f>'TABLE 5B'!G25</f>
        <v>2.8092411611661747E-3</v>
      </c>
      <c r="D25" s="166"/>
      <c r="E25" s="166">
        <f>'TABLE 5B'!I25</f>
        <v>3.2318287331702814E-3</v>
      </c>
      <c r="F25" s="166"/>
      <c r="G25" s="166">
        <f>'TABLE 5B'!K25</f>
        <v>2.3866535891620688E-3</v>
      </c>
      <c r="H25" s="167"/>
      <c r="J25" s="73">
        <f t="shared" si="0"/>
        <v>159330.14436273134</v>
      </c>
      <c r="K25" s="73">
        <f t="shared" si="1"/>
        <v>183297.8050193052</v>
      </c>
      <c r="L25" s="73">
        <f t="shared" si="2"/>
        <v>135362.48370615751</v>
      </c>
      <c r="N25" s="74">
        <v>179455.0175633083</v>
      </c>
      <c r="O25" s="74">
        <v>183936.43244784704</v>
      </c>
      <c r="Q25" s="75"/>
      <c r="R25" s="75"/>
      <c r="S25" s="75"/>
    </row>
    <row r="26" spans="1:19" ht="15.6" x14ac:dyDescent="0.3">
      <c r="A26" s="31" t="s">
        <v>19</v>
      </c>
      <c r="C26" s="174">
        <f>'TABLE 5B'!G26</f>
        <v>8.8213104129008131E-3</v>
      </c>
      <c r="D26" s="166"/>
      <c r="E26" s="166">
        <f>'TABLE 5B'!I26</f>
        <v>1.0565203130095707E-2</v>
      </c>
      <c r="F26" s="166"/>
      <c r="G26" s="166">
        <f>'TABLE 5B'!K26</f>
        <v>7.077417695705919E-3</v>
      </c>
      <c r="H26" s="167"/>
      <c r="J26" s="73">
        <f t="shared" si="0"/>
        <v>500313.28067701351</v>
      </c>
      <c r="K26" s="73">
        <f t="shared" si="1"/>
        <v>599220.65901986638</v>
      </c>
      <c r="L26" s="73">
        <f t="shared" si="2"/>
        <v>401405.90233416058</v>
      </c>
      <c r="N26" s="74">
        <v>397029.83641236468</v>
      </c>
      <c r="O26" s="74">
        <v>410915.79069233104</v>
      </c>
      <c r="Q26" s="75"/>
      <c r="R26" s="75"/>
      <c r="S26" s="75"/>
    </row>
    <row r="27" spans="1:19" ht="15.6" x14ac:dyDescent="0.3">
      <c r="A27" s="31" t="s">
        <v>20</v>
      </c>
      <c r="C27" s="174">
        <f>'TABLE 5B'!G27</f>
        <v>2.7424444822631002E-3</v>
      </c>
      <c r="D27" s="166"/>
      <c r="E27" s="166">
        <f>'TABLE 5B'!I27</f>
        <v>2.6984086773355585E-3</v>
      </c>
      <c r="F27" s="166"/>
      <c r="G27" s="166">
        <f>'TABLE 5B'!K27</f>
        <v>2.786480287190642E-3</v>
      </c>
      <c r="H27" s="167"/>
      <c r="J27" s="73">
        <f t="shared" si="0"/>
        <v>155541.674850146</v>
      </c>
      <c r="K27" s="73">
        <f t="shared" si="1"/>
        <v>153044.12097217215</v>
      </c>
      <c r="L27" s="73">
        <f t="shared" si="2"/>
        <v>158039.22872811984</v>
      </c>
      <c r="N27" s="74">
        <v>120511.30259794439</v>
      </c>
      <c r="O27" s="74">
        <v>179368.10233213619</v>
      </c>
      <c r="Q27" s="75"/>
      <c r="R27" s="75"/>
      <c r="S27" s="75"/>
    </row>
    <row r="28" spans="1:19" ht="15.6" x14ac:dyDescent="0.3">
      <c r="A28" s="31" t="s">
        <v>21</v>
      </c>
      <c r="C28" s="174">
        <f>'TABLE 5B'!G28</f>
        <v>2.2478491173727015E-3</v>
      </c>
      <c r="D28" s="166"/>
      <c r="E28" s="166">
        <f>'TABLE 5B'!I28</f>
        <v>2.394126532036636E-3</v>
      </c>
      <c r="F28" s="166"/>
      <c r="G28" s="166">
        <f>'TABLE 5B'!K28</f>
        <v>2.101571702708767E-3</v>
      </c>
      <c r="H28" s="167"/>
      <c r="J28" s="73">
        <f t="shared" si="0"/>
        <v>127489.98887228148</v>
      </c>
      <c r="K28" s="73">
        <f t="shared" si="1"/>
        <v>135786.32238668037</v>
      </c>
      <c r="L28" s="73">
        <f t="shared" si="2"/>
        <v>119193.6553578826</v>
      </c>
      <c r="N28" s="74">
        <v>224145.2587842455</v>
      </c>
      <c r="O28" s="74">
        <v>225601.50426048128</v>
      </c>
      <c r="Q28" s="75"/>
      <c r="R28" s="75"/>
      <c r="S28" s="75"/>
    </row>
    <row r="29" spans="1:19" ht="15.6" x14ac:dyDescent="0.3">
      <c r="A29" s="31" t="s">
        <v>22</v>
      </c>
      <c r="C29" s="174">
        <f>'TABLE 5B'!G29</f>
        <v>2.725025496885059E-3</v>
      </c>
      <c r="D29" s="166"/>
      <c r="E29" s="166">
        <f>'TABLE 5B'!I29</f>
        <v>3.0515520743050369E-3</v>
      </c>
      <c r="F29" s="166"/>
      <c r="G29" s="166">
        <f>'TABLE 5B'!K29</f>
        <v>2.3984989194650815E-3</v>
      </c>
      <c r="H29" s="167"/>
      <c r="J29" s="73">
        <f t="shared" si="0"/>
        <v>154553.73209418001</v>
      </c>
      <c r="K29" s="73">
        <f t="shared" si="1"/>
        <v>173073.15557329377</v>
      </c>
      <c r="L29" s="73">
        <f t="shared" si="2"/>
        <v>136034.30861506629</v>
      </c>
      <c r="N29" s="74">
        <v>198935.29196417396</v>
      </c>
      <c r="O29" s="74">
        <v>218437.87010509858</v>
      </c>
      <c r="Q29" s="75"/>
      <c r="R29" s="75"/>
      <c r="S29" s="75"/>
    </row>
    <row r="30" spans="1:19" ht="15.6" x14ac:dyDescent="0.3">
      <c r="A30" s="31" t="s">
        <v>23</v>
      </c>
      <c r="C30" s="174">
        <f>'TABLE 5B'!G30</f>
        <v>2.2715833402329202E-3</v>
      </c>
      <c r="D30" s="166"/>
      <c r="E30" s="166">
        <f>'TABLE 5B'!I30</f>
        <v>1.8636803562068764E-3</v>
      </c>
      <c r="F30" s="166"/>
      <c r="G30" s="166">
        <f>'TABLE 5B'!K30</f>
        <v>2.6794863242589639E-3</v>
      </c>
      <c r="H30" s="167"/>
      <c r="J30" s="73">
        <f t="shared" si="0"/>
        <v>128836.10938586746</v>
      </c>
      <c r="K30" s="73">
        <f t="shared" si="1"/>
        <v>105701.30621223063</v>
      </c>
      <c r="L30" s="73">
        <f t="shared" si="2"/>
        <v>151970.9125595043</v>
      </c>
      <c r="N30" s="74">
        <v>160777.99123163155</v>
      </c>
      <c r="O30" s="74">
        <v>168173.017812873</v>
      </c>
      <c r="Q30" s="75"/>
      <c r="R30" s="75"/>
      <c r="S30" s="75"/>
    </row>
    <row r="31" spans="1:19" ht="15.6" x14ac:dyDescent="0.3">
      <c r="A31" s="31" t="s">
        <v>24</v>
      </c>
      <c r="C31" s="174">
        <f>'TABLE 5B'!G31</f>
        <v>2.8002556216323135E-3</v>
      </c>
      <c r="D31" s="166"/>
      <c r="E31" s="166">
        <f>'TABLE 5B'!I31</f>
        <v>2.5130007458393031E-3</v>
      </c>
      <c r="F31" s="166"/>
      <c r="G31" s="166">
        <f>'TABLE 5B'!K31</f>
        <v>3.0875104974253239E-3</v>
      </c>
      <c r="H31" s="167"/>
      <c r="J31" s="73">
        <f t="shared" si="0"/>
        <v>158820.5165917525</v>
      </c>
      <c r="K31" s="73">
        <f t="shared" si="1"/>
        <v>142528.44403433651</v>
      </c>
      <c r="L31" s="73">
        <f t="shared" si="2"/>
        <v>175112.58914916846</v>
      </c>
      <c r="N31" s="74">
        <v>241642.63562247736</v>
      </c>
      <c r="O31" s="74">
        <v>247112.53423246011</v>
      </c>
      <c r="Q31" s="75"/>
      <c r="R31" s="75"/>
      <c r="S31" s="75"/>
    </row>
    <row r="32" spans="1:19" ht="15.6" x14ac:dyDescent="0.3">
      <c r="A32" s="31" t="s">
        <v>25</v>
      </c>
      <c r="C32" s="174">
        <f>'TABLE 5B'!G32</f>
        <v>4.5041154850314936E-3</v>
      </c>
      <c r="D32" s="166"/>
      <c r="E32" s="166">
        <f>'TABLE 5B'!I32</f>
        <v>4.9433546684877231E-3</v>
      </c>
      <c r="F32" s="166"/>
      <c r="G32" s="166">
        <f>'TABLE 5B'!K32</f>
        <v>4.0648763015752633E-3</v>
      </c>
      <c r="H32" s="167"/>
      <c r="J32" s="73">
        <f t="shared" si="0"/>
        <v>255457.37417522873</v>
      </c>
      <c r="K32" s="73">
        <f t="shared" si="1"/>
        <v>280369.45487420203</v>
      </c>
      <c r="L32" s="73">
        <f t="shared" si="2"/>
        <v>230545.29347625535</v>
      </c>
      <c r="N32" s="74">
        <v>366927.2693807485</v>
      </c>
      <c r="O32" s="74">
        <v>255858.98393030709</v>
      </c>
      <c r="Q32" s="75"/>
      <c r="R32" s="75"/>
      <c r="S32" s="75"/>
    </row>
    <row r="33" spans="1:19" ht="15.6" x14ac:dyDescent="0.3">
      <c r="A33" s="31" t="s">
        <v>26</v>
      </c>
      <c r="C33" s="174">
        <f>'TABLE 5B'!G33</f>
        <v>9.0096557181338528E-3</v>
      </c>
      <c r="D33" s="166"/>
      <c r="E33" s="166">
        <f>'TABLE 5B'!I33</f>
        <v>7.1119235184855661E-3</v>
      </c>
      <c r="F33" s="166"/>
      <c r="G33" s="166">
        <f>'TABLE 5B'!K33</f>
        <v>1.090738791778214E-2</v>
      </c>
      <c r="H33" s="167"/>
      <c r="J33" s="73">
        <f t="shared" si="0"/>
        <v>510995.55498213775</v>
      </c>
      <c r="K33" s="73">
        <f t="shared" si="1"/>
        <v>403362.94959690032</v>
      </c>
      <c r="L33" s="73">
        <f t="shared" si="2"/>
        <v>618628.16036737524</v>
      </c>
      <c r="N33" s="74">
        <v>360905.71450319991</v>
      </c>
      <c r="O33" s="74">
        <v>489979.86199882306</v>
      </c>
      <c r="Q33" s="75"/>
      <c r="R33" s="75"/>
      <c r="S33" s="75"/>
    </row>
    <row r="34" spans="1:19" ht="15.6" x14ac:dyDescent="0.3">
      <c r="A34" s="31" t="s">
        <v>27</v>
      </c>
      <c r="C34" s="174">
        <f>'TABLE 5B'!G34</f>
        <v>9.170638019838754E-3</v>
      </c>
      <c r="D34" s="166"/>
      <c r="E34" s="166">
        <f>'TABLE 5B'!I34</f>
        <v>8.4681223793309675E-3</v>
      </c>
      <c r="F34" s="166"/>
      <c r="G34" s="166">
        <f>'TABLE 5B'!K34</f>
        <v>9.873153660346537E-3</v>
      </c>
      <c r="H34" s="167"/>
      <c r="J34" s="73">
        <f t="shared" si="0"/>
        <v>520125.89726996009</v>
      </c>
      <c r="K34" s="73">
        <f t="shared" si="1"/>
        <v>480281.71444703831</v>
      </c>
      <c r="L34" s="73">
        <f t="shared" si="2"/>
        <v>559970.08009288181</v>
      </c>
      <c r="N34" s="74">
        <v>467884.73503334512</v>
      </c>
      <c r="O34" s="74">
        <v>443003.50077279226</v>
      </c>
      <c r="Q34" s="75"/>
      <c r="R34" s="75"/>
      <c r="S34" s="75"/>
    </row>
    <row r="35" spans="1:19" ht="15.6" x14ac:dyDescent="0.3">
      <c r="A35" s="31" t="s">
        <v>28</v>
      </c>
      <c r="C35" s="174">
        <f>'TABLE 5B'!G35</f>
        <v>5.1614702437957433E-2</v>
      </c>
      <c r="D35" s="166"/>
      <c r="E35" s="166">
        <f>'TABLE 5B'!I35</f>
        <v>5.2091955912315295E-2</v>
      </c>
      <c r="F35" s="166"/>
      <c r="G35" s="166">
        <f>'TABLE 5B'!K35</f>
        <v>5.1137448963599563E-2</v>
      </c>
      <c r="H35" s="167"/>
      <c r="J35" s="73">
        <f t="shared" si="0"/>
        <v>2927401.9277381357</v>
      </c>
      <c r="K35" s="73">
        <f t="shared" si="1"/>
        <v>2954470.0435048458</v>
      </c>
      <c r="L35" s="73">
        <f t="shared" si="2"/>
        <v>2900333.8119714251</v>
      </c>
      <c r="N35" s="74">
        <v>2043757.6989660261</v>
      </c>
      <c r="O35" s="74">
        <v>2186383.8673342303</v>
      </c>
      <c r="Q35" s="75"/>
      <c r="R35" s="75"/>
      <c r="S35" s="75"/>
    </row>
    <row r="36" spans="1:19" ht="15.6" x14ac:dyDescent="0.3">
      <c r="A36" s="31" t="s">
        <v>29</v>
      </c>
      <c r="C36" s="174">
        <f>'TABLE 5B'!G36</f>
        <v>5.0593733050226831E-3</v>
      </c>
      <c r="D36" s="166"/>
      <c r="E36" s="166">
        <f>'TABLE 5B'!I36</f>
        <v>5.3938800118557796E-3</v>
      </c>
      <c r="F36" s="166"/>
      <c r="G36" s="166">
        <f>'TABLE 5B'!K36</f>
        <v>4.7248665981895858E-3</v>
      </c>
      <c r="H36" s="167"/>
      <c r="J36" s="73">
        <f t="shared" si="0"/>
        <v>286949.61835871002</v>
      </c>
      <c r="K36" s="73">
        <f t="shared" si="1"/>
        <v>305921.64633080992</v>
      </c>
      <c r="L36" s="73">
        <f t="shared" si="2"/>
        <v>267977.59038661007</v>
      </c>
      <c r="N36" s="74">
        <v>215050.19977595541</v>
      </c>
      <c r="O36" s="74">
        <v>259471.80662089708</v>
      </c>
      <c r="Q36" s="75"/>
      <c r="R36" s="75"/>
      <c r="S36" s="75"/>
    </row>
    <row r="37" spans="1:19" ht="15.6" x14ac:dyDescent="0.3">
      <c r="A37" s="31" t="s">
        <v>30</v>
      </c>
      <c r="C37" s="174">
        <f>'TABLE 5B'!G37</f>
        <v>7.7597405947893335E-3</v>
      </c>
      <c r="D37" s="166"/>
      <c r="E37" s="166">
        <f>'TABLE 5B'!I37</f>
        <v>7.087068214308866E-3</v>
      </c>
      <c r="F37" s="166"/>
      <c r="G37" s="166">
        <f>'TABLE 5B'!K37</f>
        <v>8.4324129752698027E-3</v>
      </c>
      <c r="H37" s="167"/>
      <c r="J37" s="73">
        <f t="shared" si="0"/>
        <v>440104.8248459709</v>
      </c>
      <c r="K37" s="73">
        <f t="shared" si="1"/>
        <v>401953.24534744053</v>
      </c>
      <c r="L37" s="73">
        <f t="shared" si="2"/>
        <v>478256.40434450132</v>
      </c>
      <c r="N37" s="74">
        <v>371401.2932131415</v>
      </c>
      <c r="O37" s="74">
        <v>417342.18781733816</v>
      </c>
      <c r="Q37" s="75"/>
      <c r="R37" s="75"/>
      <c r="S37" s="75"/>
    </row>
    <row r="38" spans="1:19" ht="15.6" x14ac:dyDescent="0.3">
      <c r="A38" s="31" t="s">
        <v>31</v>
      </c>
      <c r="C38" s="174">
        <f>'TABLE 5B'!G38</f>
        <v>7.2838425604462714E-3</v>
      </c>
      <c r="D38" s="166"/>
      <c r="E38" s="166">
        <f>'TABLE 5B'!I38</f>
        <v>6.7860752342998329E-3</v>
      </c>
      <c r="F38" s="166"/>
      <c r="G38" s="166">
        <f>'TABLE 5B'!K38</f>
        <v>7.7816098865927082E-3</v>
      </c>
      <c r="H38" s="167"/>
      <c r="J38" s="73">
        <f t="shared" si="0"/>
        <v>413113.58480506827</v>
      </c>
      <c r="K38" s="73">
        <f t="shared" si="1"/>
        <v>384881.99649207352</v>
      </c>
      <c r="L38" s="73">
        <f t="shared" si="2"/>
        <v>441345.17311806296</v>
      </c>
      <c r="N38" s="74">
        <v>442520.37458136526</v>
      </c>
      <c r="O38" s="74">
        <v>336139.56641567074</v>
      </c>
      <c r="Q38" s="75"/>
      <c r="R38" s="75"/>
      <c r="S38" s="75"/>
    </row>
    <row r="39" spans="1:19" ht="15.6" x14ac:dyDescent="0.3">
      <c r="A39" s="31" t="s">
        <v>32</v>
      </c>
      <c r="C39" s="174">
        <f>'TABLE 5B'!G39</f>
        <v>3.542939743769972E-3</v>
      </c>
      <c r="D39" s="166"/>
      <c r="E39" s="166">
        <f>'TABLE 5B'!I39</f>
        <v>3.7397733797019709E-3</v>
      </c>
      <c r="F39" s="166"/>
      <c r="G39" s="166">
        <f>'TABLE 5B'!K39</f>
        <v>3.3461061078379731E-3</v>
      </c>
      <c r="H39" s="167"/>
      <c r="J39" s="73">
        <f t="shared" si="0"/>
        <v>200942.9125013224</v>
      </c>
      <c r="K39" s="73">
        <f t="shared" si="1"/>
        <v>212106.61466474502</v>
      </c>
      <c r="L39" s="73">
        <f t="shared" si="2"/>
        <v>189779.21033789977</v>
      </c>
      <c r="N39" s="74">
        <v>206851.76251946995</v>
      </c>
      <c r="O39" s="74">
        <v>215651.30519502654</v>
      </c>
      <c r="Q39" s="75"/>
      <c r="R39" s="75"/>
      <c r="S39" s="75"/>
    </row>
    <row r="40" spans="1:19" ht="15.6" x14ac:dyDescent="0.3">
      <c r="A40" s="31" t="s">
        <v>33</v>
      </c>
      <c r="C40" s="174">
        <f>'TABLE 5B'!G40</f>
        <v>2.4132168169391259E-3</v>
      </c>
      <c r="D40" s="166"/>
      <c r="E40" s="166">
        <f>'TABLE 5B'!I40</f>
        <v>2.5376206848446423E-3</v>
      </c>
      <c r="F40" s="166"/>
      <c r="G40" s="166">
        <f>'TABLE 5B'!K40</f>
        <v>2.2888129490336098E-3</v>
      </c>
      <c r="H40" s="167"/>
      <c r="J40" s="73">
        <f t="shared" si="0"/>
        <v>136869.0552938747</v>
      </c>
      <c r="K40" s="73">
        <f t="shared" si="1"/>
        <v>143924.79921029939</v>
      </c>
      <c r="L40" s="73">
        <f t="shared" si="2"/>
        <v>129813.31137745001</v>
      </c>
      <c r="N40" s="74">
        <v>154292.59692381904</v>
      </c>
      <c r="O40" s="74">
        <v>163352.34362117396</v>
      </c>
      <c r="Q40" s="75"/>
      <c r="R40" s="75"/>
      <c r="S40" s="75"/>
    </row>
    <row r="41" spans="1:19" ht="15.6" x14ac:dyDescent="0.3">
      <c r="A41" s="31" t="s">
        <v>34</v>
      </c>
      <c r="C41" s="174">
        <f>'TABLE 5B'!G41</f>
        <v>1.7247393196194678E-2</v>
      </c>
      <c r="D41" s="166"/>
      <c r="E41" s="166">
        <f>'TABLE 5B'!I41</f>
        <v>1.6302188832182263E-2</v>
      </c>
      <c r="F41" s="166"/>
      <c r="G41" s="166">
        <f>'TABLE 5B'!K41</f>
        <v>1.8192597560207094E-2</v>
      </c>
      <c r="H41" s="167"/>
      <c r="J41" s="73">
        <f t="shared" si="0"/>
        <v>978210.65909831808</v>
      </c>
      <c r="K41" s="73">
        <f t="shared" si="1"/>
        <v>924602.0370076946</v>
      </c>
      <c r="L41" s="73">
        <f t="shared" si="2"/>
        <v>1031819.2811889416</v>
      </c>
      <c r="N41" s="74">
        <v>734191.37083460763</v>
      </c>
      <c r="O41" s="74">
        <v>785438.48034835141</v>
      </c>
      <c r="Q41" s="75"/>
      <c r="R41" s="75"/>
      <c r="S41" s="75"/>
    </row>
    <row r="42" spans="1:19" ht="15.6" x14ac:dyDescent="0.3">
      <c r="A42" s="31" t="s">
        <v>35</v>
      </c>
      <c r="C42" s="174">
        <f>'TABLE 5B'!G42</f>
        <v>2.7725527207161472E-2</v>
      </c>
      <c r="D42" s="166"/>
      <c r="E42" s="166">
        <f>'TABLE 5B'!I42</f>
        <v>2.2055910196574373E-2</v>
      </c>
      <c r="F42" s="166"/>
      <c r="G42" s="166">
        <f>'TABLE 5B'!K42</f>
        <v>3.3395144217748571E-2</v>
      </c>
      <c r="H42" s="167"/>
      <c r="J42" s="73">
        <f t="shared" si="0"/>
        <v>1572493.0680625762</v>
      </c>
      <c r="K42" s="73">
        <f t="shared" si="1"/>
        <v>1250932.6021027069</v>
      </c>
      <c r="L42" s="73">
        <f t="shared" si="2"/>
        <v>1894053.5340224458</v>
      </c>
      <c r="N42" s="74">
        <v>930038.81198916072</v>
      </c>
      <c r="O42" s="74">
        <v>1274338.7752830891</v>
      </c>
      <c r="Q42" s="75"/>
      <c r="R42" s="75"/>
      <c r="S42" s="75"/>
    </row>
    <row r="43" spans="1:19" ht="15.6" x14ac:dyDescent="0.3">
      <c r="A43" s="31" t="s">
        <v>36</v>
      </c>
      <c r="C43" s="174">
        <f>'TABLE 5B'!G43</f>
        <v>1.3246947440538344E-2</v>
      </c>
      <c r="D43" s="166"/>
      <c r="E43" s="166">
        <f>'TABLE 5B'!I43</f>
        <v>1.3131211016853954E-2</v>
      </c>
      <c r="F43" s="166"/>
      <c r="G43" s="166">
        <f>'TABLE 5B'!K43</f>
        <v>1.3362683864222735E-2</v>
      </c>
      <c r="H43" s="167"/>
      <c r="J43" s="73">
        <f t="shared" si="0"/>
        <v>751319.63650650717</v>
      </c>
      <c r="K43" s="73">
        <f t="shared" si="1"/>
        <v>744755.4791288597</v>
      </c>
      <c r="L43" s="73">
        <f t="shared" si="2"/>
        <v>757883.79388415487</v>
      </c>
      <c r="N43" s="74">
        <v>547782.90604294464</v>
      </c>
      <c r="O43" s="74">
        <v>500741.57163772377</v>
      </c>
      <c r="Q43" s="75"/>
      <c r="R43" s="75"/>
      <c r="S43" s="75"/>
    </row>
    <row r="44" spans="1:19" ht="15.6" x14ac:dyDescent="0.3">
      <c r="A44" s="31" t="s">
        <v>37</v>
      </c>
      <c r="C44" s="174">
        <f>'TABLE 5B'!G44</f>
        <v>6.0216848854262517E-3</v>
      </c>
      <c r="D44" s="166"/>
      <c r="E44" s="166">
        <f>'TABLE 5B'!I44</f>
        <v>5.6784666503686011E-3</v>
      </c>
      <c r="F44" s="166"/>
      <c r="G44" s="166">
        <f>'TABLE 5B'!K44</f>
        <v>6.3649031204839022E-3</v>
      </c>
      <c r="H44" s="167"/>
      <c r="J44" s="73">
        <f t="shared" si="0"/>
        <v>341528.50077974796</v>
      </c>
      <c r="K44" s="73">
        <f t="shared" si="1"/>
        <v>322062.38598134578</v>
      </c>
      <c r="L44" s="73">
        <f t="shared" si="2"/>
        <v>360994.61557815009</v>
      </c>
      <c r="N44" s="74">
        <v>413816.99464284303</v>
      </c>
      <c r="O44" s="74">
        <v>299129.86619427847</v>
      </c>
      <c r="Q44" s="75"/>
      <c r="R44" s="75"/>
      <c r="S44" s="75"/>
    </row>
    <row r="45" spans="1:19" ht="15.6" x14ac:dyDescent="0.3">
      <c r="A45" s="31" t="s">
        <v>38</v>
      </c>
      <c r="C45" s="174">
        <f>'TABLE 5B'!G45</f>
        <v>3.7683150586176072E-3</v>
      </c>
      <c r="D45" s="166"/>
      <c r="E45" s="166">
        <f>'TABLE 5B'!I45</f>
        <v>3.9100896374978924E-3</v>
      </c>
      <c r="F45" s="166"/>
      <c r="G45" s="166">
        <f>'TABLE 5B'!K45</f>
        <v>3.6265404797373216E-3</v>
      </c>
      <c r="H45" s="167"/>
      <c r="J45" s="73">
        <f t="shared" si="0"/>
        <v>213725.39694831916</v>
      </c>
      <c r="K45" s="73">
        <f t="shared" si="1"/>
        <v>221766.34566864339</v>
      </c>
      <c r="L45" s="73">
        <f t="shared" si="2"/>
        <v>205684.44822799493</v>
      </c>
      <c r="N45" s="74">
        <v>267952.29876958695</v>
      </c>
      <c r="O45" s="74">
        <v>228573.85151819716</v>
      </c>
      <c r="Q45" s="75"/>
      <c r="R45" s="75"/>
      <c r="S45" s="75"/>
    </row>
    <row r="46" spans="1:19" ht="15.6" x14ac:dyDescent="0.3">
      <c r="A46" s="31" t="s">
        <v>39</v>
      </c>
      <c r="C46" s="174">
        <f>'TABLE 5B'!G46</f>
        <v>3.8352393794134727E-3</v>
      </c>
      <c r="D46" s="166"/>
      <c r="E46" s="166">
        <f>'TABLE 5B'!I46</f>
        <v>3.6860217195532861E-3</v>
      </c>
      <c r="F46" s="166"/>
      <c r="G46" s="166">
        <f>'TABLE 5B'!K46</f>
        <v>3.9844570392736584E-3</v>
      </c>
      <c r="H46" s="167"/>
      <c r="J46" s="73">
        <f t="shared" si="0"/>
        <v>217521.10585404962</v>
      </c>
      <c r="K46" s="73">
        <f t="shared" si="1"/>
        <v>209058.01211341718</v>
      </c>
      <c r="L46" s="73">
        <f t="shared" si="2"/>
        <v>225984.199594682</v>
      </c>
      <c r="N46" s="74">
        <v>238040.64629107178</v>
      </c>
      <c r="O46" s="74">
        <v>234576.43236914955</v>
      </c>
      <c r="Q46" s="75"/>
      <c r="R46" s="75"/>
      <c r="S46" s="75"/>
    </row>
    <row r="47" spans="1:19" ht="15.6" x14ac:dyDescent="0.3">
      <c r="A47" s="31" t="s">
        <v>40</v>
      </c>
      <c r="C47" s="174">
        <f>'TABLE 5B'!G47</f>
        <v>1.3437275977031347E-2</v>
      </c>
      <c r="D47" s="166"/>
      <c r="E47" s="166">
        <f>'TABLE 5B'!I47</f>
        <v>1.1071062795915453E-2</v>
      </c>
      <c r="F47" s="166"/>
      <c r="G47" s="166">
        <f>'TABLE 5B'!K47</f>
        <v>1.5803489158147239E-2</v>
      </c>
      <c r="H47" s="167"/>
      <c r="J47" s="73">
        <f t="shared" si="0"/>
        <v>762114.39261893334</v>
      </c>
      <c r="K47" s="73">
        <f t="shared" si="1"/>
        <v>627911.21599180147</v>
      </c>
      <c r="L47" s="73">
        <f t="shared" si="2"/>
        <v>896317.56924606499</v>
      </c>
      <c r="N47" s="74">
        <v>651551.26199933421</v>
      </c>
      <c r="O47" s="74">
        <v>747965.51200666488</v>
      </c>
      <c r="Q47" s="75"/>
      <c r="R47" s="75"/>
      <c r="S47" s="75"/>
    </row>
    <row r="48" spans="1:19" ht="15.6" x14ac:dyDescent="0.3">
      <c r="A48" s="31" t="s">
        <v>41</v>
      </c>
      <c r="C48" s="174">
        <f>'TABLE 5B'!G48</f>
        <v>1.9949642482842447E-2</v>
      </c>
      <c r="D48" s="166"/>
      <c r="E48" s="166">
        <f>'TABLE 5B'!I48</f>
        <v>1.6273391934822766E-2</v>
      </c>
      <c r="F48" s="166"/>
      <c r="G48" s="166">
        <f>'TABLE 5B'!K48</f>
        <v>2.3625893030862127E-2</v>
      </c>
      <c r="H48" s="167"/>
      <c r="J48" s="73">
        <f t="shared" si="0"/>
        <v>1131472.60573979</v>
      </c>
      <c r="K48" s="73">
        <f t="shared" si="1"/>
        <v>922968.77964377974</v>
      </c>
      <c r="L48" s="73">
        <f t="shared" si="2"/>
        <v>1339976.4318358002</v>
      </c>
      <c r="N48" s="74">
        <v>854091.23984521185</v>
      </c>
      <c r="O48" s="74">
        <v>763845.17216190789</v>
      </c>
      <c r="Q48" s="75"/>
      <c r="R48" s="75"/>
      <c r="S48" s="75"/>
    </row>
    <row r="49" spans="1:19" ht="15.6" x14ac:dyDescent="0.3">
      <c r="A49" s="31" t="s">
        <v>42</v>
      </c>
      <c r="C49" s="174">
        <f>'TABLE 5B'!G49</f>
        <v>5.7591892980492984E-3</v>
      </c>
      <c r="D49" s="166"/>
      <c r="E49" s="166">
        <f>'TABLE 5B'!I49</f>
        <v>4.9299127227135911E-3</v>
      </c>
      <c r="F49" s="166"/>
      <c r="G49" s="166">
        <f>'TABLE 5B'!K49</f>
        <v>6.5884658733850049E-3</v>
      </c>
      <c r="H49" s="167"/>
      <c r="J49" s="73">
        <f t="shared" si="0"/>
        <v>326640.6868001222</v>
      </c>
      <c r="K49" s="73">
        <f t="shared" si="1"/>
        <v>279607.07562733832</v>
      </c>
      <c r="L49" s="73">
        <f t="shared" si="2"/>
        <v>373674.29797290597</v>
      </c>
      <c r="N49" s="74">
        <v>324300.90516585705</v>
      </c>
      <c r="O49" s="74">
        <v>389427.26332432579</v>
      </c>
      <c r="Q49" s="75"/>
      <c r="R49" s="75"/>
      <c r="S49" s="75"/>
    </row>
    <row r="50" spans="1:19" ht="15.6" x14ac:dyDescent="0.3">
      <c r="A50" s="31" t="s">
        <v>43</v>
      </c>
      <c r="C50" s="174">
        <f>'TABLE 5B'!G50</f>
        <v>9.1697059893236121E-2</v>
      </c>
      <c r="D50" s="166"/>
      <c r="E50" s="166">
        <f>'TABLE 5B'!I50</f>
        <v>9.3055375120714073E-2</v>
      </c>
      <c r="F50" s="166"/>
      <c r="G50" s="166">
        <f>'TABLE 5B'!K50</f>
        <v>9.0338744665758169E-2</v>
      </c>
      <c r="H50" s="167"/>
      <c r="J50" s="73">
        <f t="shared" si="0"/>
        <v>5200730.3582161572</v>
      </c>
      <c r="K50" s="73">
        <f t="shared" si="1"/>
        <v>5277769.1558373328</v>
      </c>
      <c r="L50" s="73">
        <f t="shared" si="2"/>
        <v>5123691.5605949806</v>
      </c>
      <c r="N50" s="74">
        <v>6951484.5970223006</v>
      </c>
      <c r="O50" s="74">
        <v>5246920.998140391</v>
      </c>
      <c r="Q50" s="75"/>
      <c r="R50" s="75"/>
      <c r="S50" s="75"/>
    </row>
    <row r="51" spans="1:19" ht="15.6" x14ac:dyDescent="0.3">
      <c r="A51" s="31" t="s">
        <v>44</v>
      </c>
      <c r="C51" s="174">
        <f>'TABLE 5B'!G51</f>
        <v>4.5819959135442942E-3</v>
      </c>
      <c r="D51" s="166"/>
      <c r="E51" s="166">
        <f>'TABLE 5B'!I51</f>
        <v>4.5243396878157953E-3</v>
      </c>
      <c r="F51" s="166"/>
      <c r="G51" s="166">
        <f>'TABLE 5B'!K51</f>
        <v>4.6396521392727923E-3</v>
      </c>
      <c r="H51" s="167"/>
      <c r="J51" s="73">
        <f t="shared" si="0"/>
        <v>259874.47445465962</v>
      </c>
      <c r="K51" s="73">
        <f t="shared" si="1"/>
        <v>256604.41886252296</v>
      </c>
      <c r="L51" s="73">
        <f t="shared" si="2"/>
        <v>263144.53004679625</v>
      </c>
      <c r="N51" s="74">
        <v>371022.73405220697</v>
      </c>
      <c r="O51" s="74">
        <v>313777.53795939405</v>
      </c>
      <c r="Q51" s="75"/>
      <c r="R51" s="75"/>
      <c r="S51" s="75"/>
    </row>
    <row r="52" spans="1:19" ht="15.6" x14ac:dyDescent="0.3">
      <c r="A52" s="31" t="s">
        <v>45</v>
      </c>
      <c r="C52" s="174">
        <f>'TABLE 5B'!G52</f>
        <v>1.005906916137897E-2</v>
      </c>
      <c r="D52" s="166"/>
      <c r="E52" s="166">
        <f>'TABLE 5B'!I52</f>
        <v>1.2521519321488104E-2</v>
      </c>
      <c r="F52" s="166"/>
      <c r="G52" s="166">
        <f>'TABLE 5B'!K52</f>
        <v>7.5966190012698356E-3</v>
      </c>
      <c r="H52" s="167"/>
      <c r="J52" s="73">
        <f t="shared" si="0"/>
        <v>570514.54456544074</v>
      </c>
      <c r="K52" s="73">
        <f t="shared" si="1"/>
        <v>710175.93957837357</v>
      </c>
      <c r="L52" s="73">
        <f t="shared" si="2"/>
        <v>430853.14955250791</v>
      </c>
      <c r="N52" s="74">
        <v>316009.05307679088</v>
      </c>
      <c r="O52" s="74">
        <v>287313.65071005968</v>
      </c>
      <c r="Q52" s="75"/>
      <c r="R52" s="75"/>
      <c r="S52" s="75"/>
    </row>
    <row r="53" spans="1:19" ht="15.6" x14ac:dyDescent="0.3">
      <c r="A53" s="31" t="s">
        <v>46</v>
      </c>
      <c r="C53" s="174">
        <f>'TABLE 5B'!G53</f>
        <v>1.2096715939265493E-2</v>
      </c>
      <c r="D53" s="166"/>
      <c r="E53" s="166">
        <f>'TABLE 5B'!I53</f>
        <v>1.2819147915608304E-2</v>
      </c>
      <c r="F53" s="166"/>
      <c r="G53" s="166">
        <f>'TABLE 5B'!K53</f>
        <v>1.1374283962922685E-2</v>
      </c>
      <c r="H53" s="167"/>
      <c r="J53" s="73">
        <f t="shared" si="0"/>
        <v>686082.6060650599</v>
      </c>
      <c r="K53" s="73">
        <f t="shared" si="1"/>
        <v>727056.37245938787</v>
      </c>
      <c r="L53" s="73">
        <f t="shared" si="2"/>
        <v>645108.83967073215</v>
      </c>
      <c r="N53" s="74">
        <v>567104.56972859497</v>
      </c>
      <c r="O53" s="74">
        <v>534857.98265355034</v>
      </c>
      <c r="Q53" s="75"/>
      <c r="R53" s="75"/>
      <c r="S53" s="75"/>
    </row>
    <row r="54" spans="1:19" ht="15.6" x14ac:dyDescent="0.3">
      <c r="A54" s="31" t="s">
        <v>47</v>
      </c>
      <c r="C54" s="174">
        <f>'TABLE 5B'!G54</f>
        <v>2.8860513378751594E-3</v>
      </c>
      <c r="D54" s="166"/>
      <c r="E54" s="166">
        <f>'TABLE 5B'!I54</f>
        <v>2.6611162968359211E-3</v>
      </c>
      <c r="F54" s="166"/>
      <c r="G54" s="166">
        <f>'TABLE 5B'!K54</f>
        <v>3.1109863789143977E-3</v>
      </c>
      <c r="H54" s="167"/>
      <c r="J54" s="73">
        <f t="shared" si="0"/>
        <v>163686.54377505131</v>
      </c>
      <c r="K54" s="73">
        <f t="shared" si="1"/>
        <v>150929.03008899197</v>
      </c>
      <c r="L54" s="73">
        <f t="shared" si="2"/>
        <v>176444.05746111067</v>
      </c>
      <c r="N54" s="74">
        <v>243039.76345960877</v>
      </c>
      <c r="O54" s="74">
        <v>220806.37016751766</v>
      </c>
      <c r="Q54" s="75"/>
      <c r="R54" s="75"/>
      <c r="S54" s="75"/>
    </row>
    <row r="55" spans="1:19" ht="15.6" x14ac:dyDescent="0.3">
      <c r="A55" s="31" t="s">
        <v>48</v>
      </c>
      <c r="C55" s="174">
        <f>'TABLE 5B'!G55</f>
        <v>4.0504315354918871E-2</v>
      </c>
      <c r="D55" s="166"/>
      <c r="E55" s="166">
        <f>'TABLE 5B'!I55</f>
        <v>3.7926257194916255E-2</v>
      </c>
      <c r="F55" s="166"/>
      <c r="G55" s="166">
        <f>'TABLE 5B'!K55</f>
        <v>4.3082373514921495E-2</v>
      </c>
      <c r="H55" s="167"/>
      <c r="J55" s="73">
        <f t="shared" si="0"/>
        <v>2297260.3783627506</v>
      </c>
      <c r="K55" s="73">
        <f t="shared" si="1"/>
        <v>2151042.1097117891</v>
      </c>
      <c r="L55" s="73">
        <f t="shared" si="2"/>
        <v>2443478.6470137122</v>
      </c>
      <c r="N55" s="74">
        <v>2455686.2467778428</v>
      </c>
      <c r="O55" s="74">
        <v>3007142.7743260367</v>
      </c>
      <c r="Q55" s="75"/>
      <c r="R55" s="75"/>
      <c r="S55" s="75"/>
    </row>
    <row r="56" spans="1:19" ht="15.6" x14ac:dyDescent="0.3">
      <c r="A56" s="31" t="s">
        <v>49</v>
      </c>
      <c r="C56" s="174">
        <f>'TABLE 5B'!G56</f>
        <v>1.2472166791901468E-2</v>
      </c>
      <c r="D56" s="166"/>
      <c r="E56" s="166">
        <f>'TABLE 5B'!I56</f>
        <v>1.1709722143322816E-2</v>
      </c>
      <c r="F56" s="166"/>
      <c r="G56" s="166">
        <f>'TABLE 5B'!K56</f>
        <v>1.3234611440480123E-2</v>
      </c>
      <c r="H56" s="167"/>
      <c r="J56" s="73">
        <f t="shared" si="0"/>
        <v>707376.84003063641</v>
      </c>
      <c r="K56" s="73">
        <f t="shared" si="1"/>
        <v>664133.69750306522</v>
      </c>
      <c r="L56" s="73">
        <f t="shared" si="2"/>
        <v>750619.98255820782</v>
      </c>
      <c r="N56" s="74">
        <v>1094659.7187850778</v>
      </c>
      <c r="O56" s="74">
        <v>810661.99197209463</v>
      </c>
      <c r="Q56" s="75"/>
      <c r="R56" s="75"/>
      <c r="S56" s="75"/>
    </row>
    <row r="57" spans="1:19" ht="15.6" x14ac:dyDescent="0.3">
      <c r="A57" s="31" t="s">
        <v>50</v>
      </c>
      <c r="C57" s="174">
        <f>'TABLE 5B'!G57</f>
        <v>6.2728112849442852E-2</v>
      </c>
      <c r="D57" s="166"/>
      <c r="E57" s="166">
        <f>'TABLE 5B'!I57</f>
        <v>6.8235520191702495E-2</v>
      </c>
      <c r="F57" s="166"/>
      <c r="G57" s="166">
        <f>'TABLE 5B'!K57</f>
        <v>5.7220705507183223E-2</v>
      </c>
      <c r="H57" s="167"/>
      <c r="J57" s="73">
        <f t="shared" si="0"/>
        <v>3557714.9495255561</v>
      </c>
      <c r="K57" s="73">
        <f t="shared" si="1"/>
        <v>3870075.4613380516</v>
      </c>
      <c r="L57" s="73">
        <f t="shared" si="2"/>
        <v>3245354.4377130615</v>
      </c>
      <c r="N57" s="74">
        <v>3129588.2351903524</v>
      </c>
      <c r="O57" s="74">
        <v>3746863.9957754128</v>
      </c>
      <c r="Q57" s="75"/>
      <c r="R57" s="75"/>
      <c r="S57" s="75"/>
    </row>
    <row r="58" spans="1:19" ht="15.6" x14ac:dyDescent="0.3">
      <c r="A58" s="31" t="s">
        <v>51</v>
      </c>
      <c r="C58" s="174">
        <f>'TABLE 5B'!G58</f>
        <v>1.8047717003425674E-2</v>
      </c>
      <c r="D58" s="166"/>
      <c r="E58" s="166">
        <f>'TABLE 5B'!I58</f>
        <v>1.5591361482155739E-2</v>
      </c>
      <c r="F58" s="166"/>
      <c r="G58" s="166">
        <f>'TABLE 5B'!K58</f>
        <v>2.0504072524695608E-2</v>
      </c>
      <c r="H58" s="167"/>
      <c r="J58" s="73">
        <f t="shared" si="0"/>
        <v>1023602.1724741618</v>
      </c>
      <c r="K58" s="73">
        <f t="shared" si="1"/>
        <v>884286.44365020271</v>
      </c>
      <c r="L58" s="73">
        <f t="shared" si="2"/>
        <v>1162917.9012981209</v>
      </c>
      <c r="N58" s="74">
        <v>722130.99558395427</v>
      </c>
      <c r="O58" s="74">
        <v>877866.82808702427</v>
      </c>
      <c r="Q58" s="75"/>
      <c r="R58" s="75"/>
      <c r="S58" s="75"/>
    </row>
    <row r="59" spans="1:19" ht="15.6" x14ac:dyDescent="0.3">
      <c r="A59" s="31" t="s">
        <v>52</v>
      </c>
      <c r="C59" s="174">
        <f>'TABLE 5B'!G59</f>
        <v>6.954161078650116E-2</v>
      </c>
      <c r="D59" s="166"/>
      <c r="E59" s="166">
        <f>'TABLE 5B'!I59</f>
        <v>8.4432228284345656E-2</v>
      </c>
      <c r="F59" s="166"/>
      <c r="G59" s="166">
        <f>'TABLE 5B'!K59</f>
        <v>5.4650993288656663E-2</v>
      </c>
      <c r="H59" s="167"/>
      <c r="J59" s="73">
        <f t="shared" si="0"/>
        <v>3944152.2639624621</v>
      </c>
      <c r="K59" s="73">
        <f t="shared" si="1"/>
        <v>4788695.006813664</v>
      </c>
      <c r="L59" s="73">
        <f t="shared" si="2"/>
        <v>3099609.5211112602</v>
      </c>
      <c r="N59" s="74">
        <v>3632903.6466906453</v>
      </c>
      <c r="O59" s="74">
        <v>3747146.4192390125</v>
      </c>
      <c r="Q59" s="75"/>
      <c r="R59" s="75"/>
      <c r="S59" s="75"/>
    </row>
    <row r="60" spans="1:19" ht="15.6" x14ac:dyDescent="0.3">
      <c r="A60" s="31" t="s">
        <v>53</v>
      </c>
      <c r="C60" s="174">
        <f>'TABLE 5B'!G60</f>
        <v>2.5789990353630915E-2</v>
      </c>
      <c r="D60" s="166"/>
      <c r="E60" s="166">
        <f>'TABLE 5B'!I60</f>
        <v>2.0804632659586993E-2</v>
      </c>
      <c r="F60" s="166"/>
      <c r="G60" s="166">
        <f>'TABLE 5B'!K60</f>
        <v>3.0775348047674841E-2</v>
      </c>
      <c r="H60" s="167"/>
      <c r="J60" s="73">
        <f t="shared" si="0"/>
        <v>1462716.3174740325</v>
      </c>
      <c r="K60" s="73">
        <f t="shared" si="1"/>
        <v>1179964.6007214081</v>
      </c>
      <c r="L60" s="73">
        <f t="shared" si="2"/>
        <v>1745468.0342266569</v>
      </c>
      <c r="N60" s="74">
        <v>1334687.0340195973</v>
      </c>
      <c r="O60" s="74">
        <v>1309877.1070886925</v>
      </c>
      <c r="Q60" s="75"/>
      <c r="R60" s="75"/>
      <c r="S60" s="75"/>
    </row>
    <row r="61" spans="1:19" ht="15.6" x14ac:dyDescent="0.3">
      <c r="A61" s="31" t="s">
        <v>54</v>
      </c>
      <c r="C61" s="174">
        <f>'TABLE 5B'!G61</f>
        <v>9.8197231449101731E-3</v>
      </c>
      <c r="D61" s="166"/>
      <c r="E61" s="166">
        <f>'TABLE 5B'!I61</f>
        <v>9.5318096431338574E-3</v>
      </c>
      <c r="F61" s="166"/>
      <c r="G61" s="166">
        <f>'TABLE 5B'!K61</f>
        <v>1.0107636646686487E-2</v>
      </c>
      <c r="H61" s="167"/>
      <c r="J61" s="73">
        <f t="shared" si="0"/>
        <v>556939.69172482972</v>
      </c>
      <c r="K61" s="73">
        <f t="shared" si="1"/>
        <v>540610.26424949081</v>
      </c>
      <c r="L61" s="73">
        <f t="shared" si="2"/>
        <v>573269.11920016853</v>
      </c>
      <c r="N61" s="74">
        <v>428716.73303451017</v>
      </c>
      <c r="O61" s="74">
        <v>423094.36964081856</v>
      </c>
      <c r="Q61" s="75"/>
      <c r="R61" s="75"/>
      <c r="S61" s="75"/>
    </row>
    <row r="62" spans="1:19" ht="15.6" x14ac:dyDescent="0.3">
      <c r="A62" s="31" t="s">
        <v>55</v>
      </c>
      <c r="C62" s="174">
        <f>'TABLE 5B'!G62</f>
        <v>1.2503262610976455E-2</v>
      </c>
      <c r="D62" s="166"/>
      <c r="E62" s="166">
        <f>'TABLE 5B'!I62</f>
        <v>1.3736438387364696E-2</v>
      </c>
      <c r="F62" s="166"/>
      <c r="G62" s="166">
        <f>'TABLE 5B'!K62</f>
        <v>1.1270086834588215E-2</v>
      </c>
      <c r="H62" s="167"/>
      <c r="J62" s="73">
        <f t="shared" si="0"/>
        <v>709140.48403912678</v>
      </c>
      <c r="K62" s="73">
        <f t="shared" si="1"/>
        <v>779081.81808785535</v>
      </c>
      <c r="L62" s="73">
        <f t="shared" si="2"/>
        <v>639199.1499903982</v>
      </c>
      <c r="N62" s="74">
        <v>533570.85783178709</v>
      </c>
      <c r="O62" s="74">
        <v>613232.86876288871</v>
      </c>
      <c r="Q62" s="75"/>
      <c r="R62" s="75"/>
      <c r="S62" s="75"/>
    </row>
    <row r="63" spans="1:19" ht="15.6" x14ac:dyDescent="0.3">
      <c r="A63" s="31" t="s">
        <v>56</v>
      </c>
      <c r="C63" s="174">
        <f>'TABLE 5B'!G63</f>
        <v>1.5719576177484158E-2</v>
      </c>
      <c r="D63" s="166"/>
      <c r="E63" s="166">
        <f>'TABLE 5B'!I63</f>
        <v>1.584396034518451E-2</v>
      </c>
      <c r="F63" s="166"/>
      <c r="G63" s="166">
        <f>'TABLE 5B'!K63</f>
        <v>1.559519200978381E-2</v>
      </c>
      <c r="H63" s="167"/>
      <c r="J63" s="73">
        <f t="shared" si="0"/>
        <v>891558.32411333115</v>
      </c>
      <c r="K63" s="73">
        <f t="shared" si="1"/>
        <v>898612.95070434571</v>
      </c>
      <c r="L63" s="73">
        <f t="shared" si="2"/>
        <v>884503.69752231694</v>
      </c>
      <c r="N63" s="74">
        <v>566747.92388348002</v>
      </c>
      <c r="O63" s="74">
        <v>784129.53604812769</v>
      </c>
      <c r="Q63" s="75"/>
      <c r="R63" s="75"/>
      <c r="S63" s="75"/>
    </row>
    <row r="64" spans="1:19" ht="15.6" x14ac:dyDescent="0.3">
      <c r="A64" s="31" t="s">
        <v>57</v>
      </c>
      <c r="C64" s="174">
        <f>'TABLE 5B'!G64</f>
        <v>9.3577394952954456E-3</v>
      </c>
      <c r="D64" s="166"/>
      <c r="E64" s="166">
        <f>'TABLE 5B'!I64</f>
        <v>8.3101830462309449E-3</v>
      </c>
      <c r="F64" s="166"/>
      <c r="G64" s="166">
        <f>'TABLE 5B'!K64</f>
        <v>1.0405295944359948E-2</v>
      </c>
      <c r="H64" s="167"/>
      <c r="J64" s="73">
        <f t="shared" si="0"/>
        <v>530737.62598413695</v>
      </c>
      <c r="K64" s="73">
        <f t="shared" si="1"/>
        <v>471323.95849100145</v>
      </c>
      <c r="L64" s="73">
        <f t="shared" si="2"/>
        <v>590151.29347727261</v>
      </c>
      <c r="N64" s="74">
        <v>432545.64006792678</v>
      </c>
      <c r="O64" s="74">
        <v>368394.63004791312</v>
      </c>
      <c r="Q64" s="75"/>
      <c r="R64" s="75"/>
      <c r="S64" s="75"/>
    </row>
    <row r="65" spans="1:19" ht="15.6" x14ac:dyDescent="0.3">
      <c r="A65" s="31" t="s">
        <v>58</v>
      </c>
      <c r="C65" s="174">
        <f>'TABLE 5B'!G65</f>
        <v>2.2456071335105937E-2</v>
      </c>
      <c r="D65" s="166"/>
      <c r="E65" s="166">
        <f>'TABLE 5B'!I65</f>
        <v>2.2413012310878461E-2</v>
      </c>
      <c r="F65" s="166"/>
      <c r="G65" s="166">
        <f>'TABLE 5B'!K65</f>
        <v>2.2499130359333409E-2</v>
      </c>
      <c r="H65" s="167"/>
      <c r="J65" s="73">
        <f t="shared" si="0"/>
        <v>1273628.3153977955</v>
      </c>
      <c r="K65" s="73">
        <f t="shared" si="1"/>
        <v>1271186.1610391308</v>
      </c>
      <c r="L65" s="73">
        <f t="shared" si="2"/>
        <v>1276070.4697564598</v>
      </c>
      <c r="N65" s="74">
        <v>895536.23433430749</v>
      </c>
      <c r="O65" s="74">
        <v>1287772.0198403746</v>
      </c>
      <c r="Q65" s="75"/>
      <c r="R65" s="75"/>
      <c r="S65" s="75"/>
    </row>
    <row r="66" spans="1:19" ht="15.6" x14ac:dyDescent="0.3">
      <c r="A66" s="31" t="s">
        <v>59</v>
      </c>
      <c r="C66" s="174">
        <f>'TABLE 5B'!G66</f>
        <v>1.3677745270589764E-2</v>
      </c>
      <c r="D66" s="166"/>
      <c r="E66" s="166">
        <f>'TABLE 5B'!I66</f>
        <v>1.2820930809365434E-2</v>
      </c>
      <c r="F66" s="166"/>
      <c r="G66" s="166">
        <f>'TABLE 5B'!K66</f>
        <v>1.4534559731814091E-2</v>
      </c>
      <c r="H66" s="167"/>
      <c r="J66" s="73">
        <f t="shared" si="0"/>
        <v>775752.95373184315</v>
      </c>
      <c r="K66" s="73">
        <f t="shared" si="1"/>
        <v>727157.49183768604</v>
      </c>
      <c r="L66" s="73">
        <f t="shared" si="2"/>
        <v>824348.41562600003</v>
      </c>
      <c r="N66" s="74">
        <v>911879.30726789299</v>
      </c>
      <c r="O66" s="74">
        <v>966390.2244196831</v>
      </c>
      <c r="Q66" s="75"/>
      <c r="R66" s="75"/>
      <c r="S66" s="75"/>
    </row>
    <row r="67" spans="1:19" ht="15.6" x14ac:dyDescent="0.3">
      <c r="A67" s="31" t="s">
        <v>60</v>
      </c>
      <c r="C67" s="174">
        <f>'TABLE 5B'!G67</f>
        <v>8.5214840788746735E-3</v>
      </c>
      <c r="D67" s="166"/>
      <c r="E67" s="166">
        <f>'TABLE 5B'!I67</f>
        <v>7.7279189976938055E-3</v>
      </c>
      <c r="F67" s="166"/>
      <c r="G67" s="166">
        <f>'TABLE 5B'!K67</f>
        <v>9.3150491600555441E-3</v>
      </c>
      <c r="H67" s="167"/>
      <c r="J67" s="73">
        <f t="shared" si="0"/>
        <v>483308.1998229716</v>
      </c>
      <c r="K67" s="73">
        <f t="shared" si="1"/>
        <v>438300.01729538722</v>
      </c>
      <c r="L67" s="73">
        <f t="shared" si="2"/>
        <v>528316.38235055609</v>
      </c>
      <c r="N67" s="74">
        <v>294050.38453214418</v>
      </c>
      <c r="O67" s="74">
        <v>416520.50222831417</v>
      </c>
      <c r="Q67" s="75"/>
      <c r="R67" s="75"/>
      <c r="S67" s="75"/>
    </row>
    <row r="68" spans="1:19" ht="15.6" x14ac:dyDescent="0.3">
      <c r="A68" s="31" t="s">
        <v>61</v>
      </c>
      <c r="C68" s="174">
        <f>'TABLE 5B'!G68</f>
        <v>5.7258001773185675E-3</v>
      </c>
      <c r="D68" s="166"/>
      <c r="E68" s="166">
        <f>'TABLE 5B'!I68</f>
        <v>4.8200175769858196E-3</v>
      </c>
      <c r="F68" s="166"/>
      <c r="G68" s="166">
        <f>'TABLE 5B'!K68</f>
        <v>6.6315827776513153E-3</v>
      </c>
      <c r="H68" s="167"/>
      <c r="J68" s="73">
        <f t="shared" si="0"/>
        <v>324746.97489681101</v>
      </c>
      <c r="K68" s="73">
        <f t="shared" si="1"/>
        <v>273374.21471257776</v>
      </c>
      <c r="L68" s="73">
        <f t="shared" si="2"/>
        <v>376119.73508104432</v>
      </c>
      <c r="N68" s="74">
        <v>247175.3880665699</v>
      </c>
      <c r="O68" s="74">
        <v>239494.39333925486</v>
      </c>
      <c r="Q68" s="75"/>
      <c r="R68" s="75"/>
      <c r="S68" s="75"/>
    </row>
    <row r="69" spans="1:19" ht="15.6" x14ac:dyDescent="0.3">
      <c r="A69" s="31" t="s">
        <v>62</v>
      </c>
      <c r="C69" s="174">
        <f>'TABLE 5B'!G69</f>
        <v>3.9723173988341475E-3</v>
      </c>
      <c r="D69" s="166"/>
      <c r="E69" s="166">
        <f>'TABLE 5B'!I69</f>
        <v>3.8037561784666114E-3</v>
      </c>
      <c r="F69" s="166"/>
      <c r="G69" s="166">
        <f>'TABLE 5B'!K69</f>
        <v>4.1408786192016836E-3</v>
      </c>
      <c r="H69" s="167"/>
      <c r="J69" s="73">
        <f t="shared" si="0"/>
        <v>225295.682463979</v>
      </c>
      <c r="K69" s="73">
        <f t="shared" si="1"/>
        <v>215735.49092671389</v>
      </c>
      <c r="L69" s="73">
        <f t="shared" si="2"/>
        <v>234855.87400124411</v>
      </c>
      <c r="N69" s="74">
        <v>312431.13657169079</v>
      </c>
      <c r="O69" s="74">
        <v>218038.3932108201</v>
      </c>
      <c r="Q69" s="75"/>
      <c r="R69" s="75"/>
      <c r="S69" s="75"/>
    </row>
    <row r="70" spans="1:19" ht="15.6" x14ac:dyDescent="0.3">
      <c r="A70" s="31" t="s">
        <v>63</v>
      </c>
      <c r="C70" s="174">
        <f>'TABLE 5B'!G70</f>
        <v>2.0859891729934129E-3</v>
      </c>
      <c r="D70" s="166"/>
      <c r="E70" s="166">
        <f>'TABLE 5B'!I70</f>
        <v>2.3270734261645696E-3</v>
      </c>
      <c r="F70" s="166"/>
      <c r="G70" s="166">
        <f>'TABLE 5B'!K70</f>
        <v>1.8449049198222566E-3</v>
      </c>
      <c r="H70" s="167"/>
      <c r="J70" s="73">
        <f t="shared" si="0"/>
        <v>118309.86982056216</v>
      </c>
      <c r="K70" s="73">
        <f t="shared" si="1"/>
        <v>131983.30925051699</v>
      </c>
      <c r="L70" s="73">
        <f t="shared" si="2"/>
        <v>104636.43039060736</v>
      </c>
      <c r="N70" s="74">
        <v>97857.186508369603</v>
      </c>
      <c r="O70" s="74">
        <v>184430.70729368262</v>
      </c>
      <c r="Q70" s="75"/>
      <c r="R70" s="75"/>
      <c r="S70" s="75"/>
    </row>
    <row r="71" spans="1:19" ht="15.6" x14ac:dyDescent="0.3">
      <c r="A71" s="31" t="s">
        <v>64</v>
      </c>
      <c r="C71" s="174">
        <f>'TABLE 5B'!G71</f>
        <v>2.9384577214655764E-2</v>
      </c>
      <c r="D71" s="166"/>
      <c r="E71" s="166">
        <f>'TABLE 5B'!I71</f>
        <v>2.9894157318492341E-2</v>
      </c>
      <c r="F71" s="166"/>
      <c r="G71" s="166">
        <f>'TABLE 5B'!K71</f>
        <v>2.8874997110819187E-2</v>
      </c>
      <c r="H71" s="167"/>
      <c r="J71" s="73">
        <f t="shared" si="0"/>
        <v>1666588.4703559573</v>
      </c>
      <c r="K71" s="73">
        <f t="shared" si="1"/>
        <v>1695490.0373097013</v>
      </c>
      <c r="L71" s="73">
        <f t="shared" si="2"/>
        <v>1637686.9034022135</v>
      </c>
      <c r="N71" s="74">
        <v>1251950.5306095071</v>
      </c>
      <c r="O71" s="74">
        <v>1398779.4243022995</v>
      </c>
      <c r="Q71" s="75"/>
      <c r="R71" s="75"/>
      <c r="S71" s="75"/>
    </row>
    <row r="72" spans="1:19" ht="15.6" x14ac:dyDescent="0.3">
      <c r="A72" s="31" t="s">
        <v>65</v>
      </c>
      <c r="C72" s="174">
        <f>'TABLE 5B'!G72</f>
        <v>4.7840663111995835E-3</v>
      </c>
      <c r="D72" s="166"/>
      <c r="E72" s="166">
        <f>'TABLE 5B'!I72</f>
        <v>4.6910051457892668E-3</v>
      </c>
      <c r="F72" s="166"/>
      <c r="G72" s="166">
        <f>'TABLE 5B'!K72</f>
        <v>4.8771274766098993E-3</v>
      </c>
      <c r="H72" s="167"/>
      <c r="J72" s="73">
        <f t="shared" si="0"/>
        <v>271335.18707517616</v>
      </c>
      <c r="K72" s="73">
        <f t="shared" si="1"/>
        <v>266057.08951475366</v>
      </c>
      <c r="L72" s="73">
        <f t="shared" si="2"/>
        <v>276613.28463559865</v>
      </c>
      <c r="N72" s="74">
        <v>210945.64740515756</v>
      </c>
      <c r="O72" s="74">
        <v>203215.93462397042</v>
      </c>
      <c r="Q72" s="75"/>
      <c r="R72" s="75"/>
      <c r="S72" s="75"/>
    </row>
    <row r="73" spans="1:19" ht="15.6" x14ac:dyDescent="0.3">
      <c r="A73" s="31" t="s">
        <v>66</v>
      </c>
      <c r="C73" s="174">
        <f>'TABLE 5B'!G73</f>
        <v>9.3971885940572191E-3</v>
      </c>
      <c r="D73" s="166"/>
      <c r="E73" s="166">
        <f>'TABLE 5B'!I73</f>
        <v>1.0426504336233457E-2</v>
      </c>
      <c r="F73" s="166"/>
      <c r="G73" s="166">
        <f>'TABLE 5B'!K73</f>
        <v>8.3678728518809791E-3</v>
      </c>
      <c r="H73" s="167"/>
      <c r="J73" s="73">
        <f t="shared" ref="J73:J74" si="3">$L$3*C73</f>
        <v>532975.03823894099</v>
      </c>
      <c r="K73" s="73">
        <f t="shared" ref="K73:K74" si="4">$L$3*E73</f>
        <v>591354.157861299</v>
      </c>
      <c r="L73" s="73">
        <f t="shared" ref="L73:L74" si="5">$L$3*G73</f>
        <v>474595.91861658293</v>
      </c>
      <c r="N73" s="74">
        <v>406542.1622829141</v>
      </c>
      <c r="O73" s="74">
        <v>320175.87642045278</v>
      </c>
      <c r="Q73" s="75"/>
      <c r="R73" s="75"/>
      <c r="S73" s="75"/>
    </row>
    <row r="74" spans="1:19" ht="16.2" thickBot="1" x14ac:dyDescent="0.35">
      <c r="A74" s="9" t="s">
        <v>67</v>
      </c>
      <c r="C74" s="181">
        <f>'TABLE 5B'!G74</f>
        <v>6.465276725247166E-3</v>
      </c>
      <c r="D74" s="168"/>
      <c r="E74" s="168">
        <f>'TABLE 5B'!I74</f>
        <v>6.7866400966382382E-3</v>
      </c>
      <c r="F74" s="168"/>
      <c r="G74" s="168">
        <f>'TABLE 5B'!K74</f>
        <v>6.1439133538560937E-3</v>
      </c>
      <c r="H74" s="169"/>
      <c r="J74" s="73">
        <f t="shared" si="3"/>
        <v>366687.4486315074</v>
      </c>
      <c r="K74" s="73">
        <f t="shared" si="4"/>
        <v>384914.03347030358</v>
      </c>
      <c r="L74" s="73">
        <f t="shared" si="5"/>
        <v>348460.86379271117</v>
      </c>
      <c r="N74" s="14">
        <v>234113.11233927254</v>
      </c>
      <c r="O74" s="14">
        <v>241173.99119278608</v>
      </c>
      <c r="Q74" s="75"/>
      <c r="R74" s="75"/>
      <c r="S74" s="75"/>
    </row>
    <row r="75" spans="1:19" ht="18" thickTop="1" x14ac:dyDescent="0.35">
      <c r="A75" s="15" t="s">
        <v>68</v>
      </c>
      <c r="C75" s="170">
        <f>IF(SUM(D4:D6)&lt;&gt;1,"FACTORS NOT 100%",SUM(C8:C74))</f>
        <v>1</v>
      </c>
      <c r="D75" s="171"/>
      <c r="E75" s="171">
        <f>IF(SUM(F4:F6)&lt;&gt;1,"FACTORS NOT 100%",SUM(E8:E74))</f>
        <v>1</v>
      </c>
      <c r="F75" s="171"/>
      <c r="G75" s="172">
        <f>IF(SUM(H4:H6)&lt;&gt;1,"FACTORS NOT 100%",SUM(G8:G74))</f>
        <v>0.99999999999999956</v>
      </c>
      <c r="H75" s="173"/>
      <c r="J75" s="76">
        <f>SUM(J8:J74)</f>
        <v>56716435.229999989</v>
      </c>
      <c r="K75" s="76">
        <f t="shared" ref="K75:L75" si="6">SUM(K8:K74)</f>
        <v>56716435.229999989</v>
      </c>
      <c r="L75" s="76">
        <f t="shared" si="6"/>
        <v>56716435.229999989</v>
      </c>
      <c r="N75" s="18">
        <f>SUM(N8:N74)</f>
        <v>52216435.229999997</v>
      </c>
      <c r="O75" s="18">
        <f>SUM(O8:O74)</f>
        <v>52724048</v>
      </c>
    </row>
  </sheetData>
  <sheetProtection algorithmName="SHA-512" hashValue="YvR9bEURJvNxwU3fzN+7xl/S/u2ynfgUFGoGxvTbr4XyefMte3vU8OoclbiMILdvCqMOmF7lSHC/ij0v2rjxCQ==" saltValue="6GbhGizL+izPx3vMR/eWQQ==" spinCount="100000" sheet="1" objects="1" scenarios="1"/>
  <mergeCells count="216">
    <mergeCell ref="C70:D70"/>
    <mergeCell ref="E70:F70"/>
    <mergeCell ref="G70:H70"/>
    <mergeCell ref="C71:D71"/>
    <mergeCell ref="E71:F71"/>
    <mergeCell ref="G71:H71"/>
    <mergeCell ref="C68:D68"/>
    <mergeCell ref="E68:F68"/>
    <mergeCell ref="G68:H68"/>
    <mergeCell ref="C69:D69"/>
    <mergeCell ref="E69:F69"/>
    <mergeCell ref="G69:H69"/>
    <mergeCell ref="C75:D75"/>
    <mergeCell ref="E75:F75"/>
    <mergeCell ref="G75:H75"/>
    <mergeCell ref="C72:D72"/>
    <mergeCell ref="E72:F72"/>
    <mergeCell ref="G72:H72"/>
    <mergeCell ref="C73:D73"/>
    <mergeCell ref="E73:F73"/>
    <mergeCell ref="G73:H73"/>
    <mergeCell ref="C74:D74"/>
    <mergeCell ref="E74:F74"/>
    <mergeCell ref="G74:H74"/>
    <mergeCell ref="E66:F66"/>
    <mergeCell ref="G66:H66"/>
    <mergeCell ref="C67:D67"/>
    <mergeCell ref="E67:F67"/>
    <mergeCell ref="G67:H67"/>
    <mergeCell ref="C64:D64"/>
    <mergeCell ref="E64:F64"/>
    <mergeCell ref="G64:H64"/>
    <mergeCell ref="C65:D65"/>
    <mergeCell ref="E65:F65"/>
    <mergeCell ref="G65:H65"/>
    <mergeCell ref="C66:D66"/>
    <mergeCell ref="C62:D62"/>
    <mergeCell ref="E62:F62"/>
    <mergeCell ref="G62:H62"/>
    <mergeCell ref="C63:D63"/>
    <mergeCell ref="E63:F63"/>
    <mergeCell ref="G63:H63"/>
    <mergeCell ref="C60:D60"/>
    <mergeCell ref="E60:F60"/>
    <mergeCell ref="G60:H60"/>
    <mergeCell ref="C61:D61"/>
    <mergeCell ref="E61:F61"/>
    <mergeCell ref="G61:H61"/>
    <mergeCell ref="C58:D58"/>
    <mergeCell ref="E58:F58"/>
    <mergeCell ref="G58:H58"/>
    <mergeCell ref="C59:D59"/>
    <mergeCell ref="E59:F59"/>
    <mergeCell ref="G59:H59"/>
    <mergeCell ref="C56:D56"/>
    <mergeCell ref="E56:F56"/>
    <mergeCell ref="G56:H56"/>
    <mergeCell ref="C57:D57"/>
    <mergeCell ref="E57:F57"/>
    <mergeCell ref="G57:H57"/>
    <mergeCell ref="C54:D54"/>
    <mergeCell ref="E54:F54"/>
    <mergeCell ref="G54:H54"/>
    <mergeCell ref="C55:D55"/>
    <mergeCell ref="E55:F55"/>
    <mergeCell ref="G55:H55"/>
    <mergeCell ref="C52:D52"/>
    <mergeCell ref="E52:F52"/>
    <mergeCell ref="G52:H52"/>
    <mergeCell ref="C53:D53"/>
    <mergeCell ref="E53:F53"/>
    <mergeCell ref="G53:H53"/>
    <mergeCell ref="C50:D50"/>
    <mergeCell ref="E50:F50"/>
    <mergeCell ref="G50:H50"/>
    <mergeCell ref="C51:D51"/>
    <mergeCell ref="E51:F51"/>
    <mergeCell ref="G51:H51"/>
    <mergeCell ref="C48:D48"/>
    <mergeCell ref="E48:F48"/>
    <mergeCell ref="G48:H48"/>
    <mergeCell ref="C49:D49"/>
    <mergeCell ref="E49:F49"/>
    <mergeCell ref="G49:H49"/>
    <mergeCell ref="C46:D46"/>
    <mergeCell ref="E46:F46"/>
    <mergeCell ref="G46:H46"/>
    <mergeCell ref="C47:D47"/>
    <mergeCell ref="E47:F47"/>
    <mergeCell ref="G47:H47"/>
    <mergeCell ref="C44:D44"/>
    <mergeCell ref="E44:F44"/>
    <mergeCell ref="G44:H44"/>
    <mergeCell ref="C45:D45"/>
    <mergeCell ref="E45:F45"/>
    <mergeCell ref="G45:H45"/>
    <mergeCell ref="C42:D42"/>
    <mergeCell ref="E42:F42"/>
    <mergeCell ref="G42:H42"/>
    <mergeCell ref="C43:D43"/>
    <mergeCell ref="E43:F43"/>
    <mergeCell ref="G43:H43"/>
    <mergeCell ref="C40:D40"/>
    <mergeCell ref="E40:F40"/>
    <mergeCell ref="G40:H40"/>
    <mergeCell ref="C41:D41"/>
    <mergeCell ref="E41:F41"/>
    <mergeCell ref="G41:H41"/>
    <mergeCell ref="C38:D38"/>
    <mergeCell ref="E38:F38"/>
    <mergeCell ref="G38:H38"/>
    <mergeCell ref="C39:D39"/>
    <mergeCell ref="E39:F39"/>
    <mergeCell ref="G39:H39"/>
    <mergeCell ref="C36:D36"/>
    <mergeCell ref="E36:F36"/>
    <mergeCell ref="G36:H36"/>
    <mergeCell ref="C37:D37"/>
    <mergeCell ref="E37:F37"/>
    <mergeCell ref="G37:H37"/>
    <mergeCell ref="C34:D34"/>
    <mergeCell ref="E34:F34"/>
    <mergeCell ref="G34:H34"/>
    <mergeCell ref="C35:D35"/>
    <mergeCell ref="E35:F35"/>
    <mergeCell ref="G35:H35"/>
    <mergeCell ref="C32:D32"/>
    <mergeCell ref="E32:F32"/>
    <mergeCell ref="G32:H32"/>
    <mergeCell ref="C33:D33"/>
    <mergeCell ref="E33:F33"/>
    <mergeCell ref="G33:H33"/>
    <mergeCell ref="C30:D30"/>
    <mergeCell ref="E30:F30"/>
    <mergeCell ref="G30:H30"/>
    <mergeCell ref="C31:D31"/>
    <mergeCell ref="E31:F31"/>
    <mergeCell ref="G31:H31"/>
    <mergeCell ref="C28:D28"/>
    <mergeCell ref="E28:F28"/>
    <mergeCell ref="G28:H28"/>
    <mergeCell ref="C29:D29"/>
    <mergeCell ref="E29:F29"/>
    <mergeCell ref="G29:H29"/>
    <mergeCell ref="C26:D26"/>
    <mergeCell ref="E26:F26"/>
    <mergeCell ref="G26:H26"/>
    <mergeCell ref="C27:D27"/>
    <mergeCell ref="E27:F27"/>
    <mergeCell ref="G27:H27"/>
    <mergeCell ref="C24:D24"/>
    <mergeCell ref="E24:F24"/>
    <mergeCell ref="G24:H24"/>
    <mergeCell ref="C25:D25"/>
    <mergeCell ref="E25:F25"/>
    <mergeCell ref="G25:H25"/>
    <mergeCell ref="C22:D22"/>
    <mergeCell ref="E22:F22"/>
    <mergeCell ref="G22:H22"/>
    <mergeCell ref="C23:D23"/>
    <mergeCell ref="E23:F23"/>
    <mergeCell ref="G23:H23"/>
    <mergeCell ref="C20:D20"/>
    <mergeCell ref="E20:F20"/>
    <mergeCell ref="G20:H20"/>
    <mergeCell ref="C21:D21"/>
    <mergeCell ref="E21:F21"/>
    <mergeCell ref="G21:H21"/>
    <mergeCell ref="C18:D18"/>
    <mergeCell ref="E18:F18"/>
    <mergeCell ref="G18:H18"/>
    <mergeCell ref="C19:D19"/>
    <mergeCell ref="E19:F19"/>
    <mergeCell ref="G19:H19"/>
    <mergeCell ref="C16:D16"/>
    <mergeCell ref="E16:F16"/>
    <mergeCell ref="G16:H16"/>
    <mergeCell ref="C17:D17"/>
    <mergeCell ref="E17:F17"/>
    <mergeCell ref="G17:H17"/>
    <mergeCell ref="C14:D14"/>
    <mergeCell ref="E14:F14"/>
    <mergeCell ref="G14:H14"/>
    <mergeCell ref="C15:D15"/>
    <mergeCell ref="E15:F15"/>
    <mergeCell ref="G15:H15"/>
    <mergeCell ref="C12:D12"/>
    <mergeCell ref="E12:F12"/>
    <mergeCell ref="G12:H12"/>
    <mergeCell ref="C13:D13"/>
    <mergeCell ref="E13:F13"/>
    <mergeCell ref="G13:H13"/>
    <mergeCell ref="C3:D3"/>
    <mergeCell ref="E3:F3"/>
    <mergeCell ref="G3:H3"/>
    <mergeCell ref="A1:O1"/>
    <mergeCell ref="C10:D10"/>
    <mergeCell ref="E10:F10"/>
    <mergeCell ref="G10:H10"/>
    <mergeCell ref="C11:D11"/>
    <mergeCell ref="E11:F11"/>
    <mergeCell ref="G11:H11"/>
    <mergeCell ref="C8:D8"/>
    <mergeCell ref="E8:F8"/>
    <mergeCell ref="G8:H8"/>
    <mergeCell ref="C9:D9"/>
    <mergeCell ref="E9:F9"/>
    <mergeCell ref="G9:H9"/>
    <mergeCell ref="N3:N6"/>
    <mergeCell ref="O3:O6"/>
    <mergeCell ref="A3:A6"/>
    <mergeCell ref="J5:J6"/>
    <mergeCell ref="K5:K6"/>
    <mergeCell ref="L5:L6"/>
    <mergeCell ref="J3:K4"/>
    <mergeCell ref="L3:L4"/>
  </mergeCells>
  <conditionalFormatting sqref="A8:A74">
    <cfRule type="expression" dxfId="32" priority="11">
      <formula>MOD(ROW(),2)=0</formula>
    </cfRule>
  </conditionalFormatting>
  <conditionalFormatting sqref="C8:C74 E8:E74 G8:G73">
    <cfRule type="expression" dxfId="31" priority="10">
      <formula>MOD(ROW(),2)=0</formula>
    </cfRule>
  </conditionalFormatting>
  <conditionalFormatting sqref="C8:D74 J8:J74">
    <cfRule type="expression" dxfId="30" priority="9">
      <formula>MOD(ROW(),2)=0</formula>
    </cfRule>
  </conditionalFormatting>
  <conditionalFormatting sqref="E8:F74">
    <cfRule type="expression" dxfId="29" priority="8">
      <formula>MOD(ROW(),2)=0</formula>
    </cfRule>
  </conditionalFormatting>
  <conditionalFormatting sqref="G74">
    <cfRule type="expression" dxfId="28" priority="7">
      <formula>MOD(ROW(),2)=0</formula>
    </cfRule>
  </conditionalFormatting>
  <conditionalFormatting sqref="G74:H74">
    <cfRule type="expression" dxfId="27" priority="6">
      <formula>MOD(ROW(),2)=0</formula>
    </cfRule>
  </conditionalFormatting>
  <conditionalFormatting sqref="G8:H74">
    <cfRule type="expression" dxfId="26" priority="5">
      <formula>MOD(ROW(),2)=0</formula>
    </cfRule>
  </conditionalFormatting>
  <conditionalFormatting sqref="O8:O74">
    <cfRule type="expression" dxfId="25" priority="3">
      <formula>MOD(ROW(),2)=0</formula>
    </cfRule>
  </conditionalFormatting>
  <conditionalFormatting sqref="N8:N74">
    <cfRule type="expression" dxfId="24" priority="4">
      <formula>MOD(ROW(),2)=0</formula>
    </cfRule>
  </conditionalFormatting>
  <conditionalFormatting sqref="K8:K74">
    <cfRule type="expression" dxfId="23" priority="2">
      <formula>MOD(ROW(),2)=0</formula>
    </cfRule>
  </conditionalFormatting>
  <conditionalFormatting sqref="L8:L74">
    <cfRule type="expression" dxfId="22" priority="1">
      <formula>MOD(ROW(),2)=0</formula>
    </cfRule>
  </conditionalFormatting>
  <pageMargins left="0.25" right="0.25" top="0.75" bottom="0.75" header="0.3" footer="0.3"/>
  <pageSetup scale="68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EACC-F497-471B-AE04-CAF3AFCFDD78}">
  <sheetPr>
    <pageSetUpPr fitToPage="1"/>
  </sheetPr>
  <dimension ref="A1:K74"/>
  <sheetViews>
    <sheetView workbookViewId="0">
      <selection sqref="A1:K1"/>
    </sheetView>
  </sheetViews>
  <sheetFormatPr defaultRowHeight="14.4" x14ac:dyDescent="0.3"/>
  <cols>
    <col min="1" max="1" width="14.109375" customWidth="1"/>
    <col min="2" max="2" width="1.5546875" customWidth="1"/>
    <col min="3" max="6" width="19.33203125" customWidth="1"/>
    <col min="7" max="7" width="1.5546875" customWidth="1"/>
    <col min="8" max="11" width="19.33203125" customWidth="1"/>
  </cols>
  <sheetData>
    <row r="1" spans="1:11" ht="21" x14ac:dyDescent="0.4">
      <c r="A1" s="139" t="s">
        <v>136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</row>
    <row r="2" spans="1:11" ht="15" thickBot="1" x14ac:dyDescent="0.35"/>
    <row r="3" spans="1:11" ht="16.2" thickBot="1" x14ac:dyDescent="0.35">
      <c r="A3" s="147" t="s">
        <v>0</v>
      </c>
      <c r="C3" s="154" t="s">
        <v>133</v>
      </c>
      <c r="D3" s="155"/>
      <c r="E3" s="155"/>
      <c r="F3" s="156"/>
      <c r="H3" s="154" t="s">
        <v>134</v>
      </c>
      <c r="I3" s="155"/>
      <c r="J3" s="155"/>
      <c r="K3" s="156"/>
    </row>
    <row r="4" spans="1:11" ht="15" customHeight="1" thickBot="1" x14ac:dyDescent="0.35">
      <c r="A4" s="148"/>
      <c r="C4" s="163" t="s">
        <v>112</v>
      </c>
      <c r="D4" s="164"/>
      <c r="E4" s="80" t="s">
        <v>113</v>
      </c>
      <c r="F4" s="43" t="s">
        <v>124</v>
      </c>
      <c r="H4" s="163" t="s">
        <v>112</v>
      </c>
      <c r="I4" s="164"/>
      <c r="J4" s="80" t="s">
        <v>113</v>
      </c>
      <c r="K4" s="43" t="s">
        <v>124</v>
      </c>
    </row>
    <row r="5" spans="1:11" ht="15" customHeight="1" thickBot="1" x14ac:dyDescent="0.35">
      <c r="A5" s="148"/>
      <c r="C5" s="3" t="s">
        <v>107</v>
      </c>
      <c r="D5" s="4" t="s">
        <v>114</v>
      </c>
      <c r="E5" s="4" t="s">
        <v>115</v>
      </c>
      <c r="F5" s="6" t="s">
        <v>125</v>
      </c>
      <c r="H5" s="3" t="s">
        <v>107</v>
      </c>
      <c r="I5" s="4" t="s">
        <v>114</v>
      </c>
      <c r="J5" s="4" t="s">
        <v>115</v>
      </c>
      <c r="K5" s="6" t="s">
        <v>125</v>
      </c>
    </row>
    <row r="6" spans="1:11" ht="6" customHeight="1" x14ac:dyDescent="0.3">
      <c r="A6" s="27"/>
      <c r="C6" s="19"/>
      <c r="D6" s="20"/>
      <c r="E6" s="20"/>
      <c r="F6" s="29"/>
      <c r="H6" s="28"/>
      <c r="I6" s="98"/>
      <c r="J6" s="98"/>
      <c r="K6" s="29"/>
    </row>
    <row r="7" spans="1:11" x14ac:dyDescent="0.3">
      <c r="A7" s="31" t="s">
        <v>1</v>
      </c>
      <c r="C7" s="22">
        <f>INDEX('TABLE 4A'!$A$10:$P$76,MATCH(A7,'TABLE 4A'!$A$10:$A$76,0),16)</f>
        <v>96121</v>
      </c>
      <c r="D7" s="33">
        <f>INDEX('TABLE 4B'!$A$10:$H$77,MATCH(A7,'TABLE 4B'!$A$10:$A$76,0),8)</f>
        <v>1820.154</v>
      </c>
      <c r="E7" s="33">
        <f>INDEX('TABLE 4C'!$A$9:$S$75,MATCH(A7,'TABLE 4C'!$A$9:$A$75,0),19)</f>
        <v>44483.05</v>
      </c>
      <c r="F7" s="77">
        <v>650821</v>
      </c>
      <c r="H7" s="104">
        <f>C7/C$74</f>
        <v>1.2665828787500649E-2</v>
      </c>
      <c r="I7" s="45">
        <f t="shared" ref="I7:K70" si="0">D7/D$74</f>
        <v>1.4786072087668073E-2</v>
      </c>
      <c r="J7" s="45">
        <f t="shared" si="0"/>
        <v>7.8825863650635822E-3</v>
      </c>
      <c r="K7" s="46">
        <f t="shared" si="0"/>
        <v>1.1511140353093712E-2</v>
      </c>
    </row>
    <row r="8" spans="1:11" x14ac:dyDescent="0.3">
      <c r="A8" s="31" t="s">
        <v>2</v>
      </c>
      <c r="C8" s="22">
        <f>INDEX('TABLE 4A'!$A$10:$P$76,MATCH(A8,'TABLE 4A'!$A$10:$A$76,0),16)</f>
        <v>8942</v>
      </c>
      <c r="D8" s="33">
        <f>INDEX('TABLE 4B'!$A$10:$H$77,MATCH(A8,'TABLE 4B'!$A$10:$A$76,0),8)</f>
        <v>1034.806</v>
      </c>
      <c r="E8" s="33">
        <f>INDEX('TABLE 4C'!$A$9:$S$75,MATCH(A8,'TABLE 4C'!$A$9:$A$75,0),19)</f>
        <v>25012.71</v>
      </c>
      <c r="F8" s="77">
        <v>259054.33244014019</v>
      </c>
      <c r="H8" s="104">
        <f t="shared" ref="H8:K71" si="1">C8/C$74</f>
        <v>1.1782840484163793E-3</v>
      </c>
      <c r="I8" s="45">
        <f t="shared" si="0"/>
        <v>8.4062755748972057E-3</v>
      </c>
      <c r="J8" s="45">
        <f t="shared" si="0"/>
        <v>4.4323589951518498E-3</v>
      </c>
      <c r="K8" s="46">
        <f t="shared" si="0"/>
        <v>4.581921572591313E-3</v>
      </c>
    </row>
    <row r="9" spans="1:11" x14ac:dyDescent="0.3">
      <c r="A9" s="31" t="s">
        <v>3</v>
      </c>
      <c r="C9" s="22">
        <f>INDEX('TABLE 4A'!$A$10:$P$76,MATCH(A9,'TABLE 4A'!$A$10:$A$76,0),16)</f>
        <v>68825</v>
      </c>
      <c r="D9" s="33">
        <f>INDEX('TABLE 4B'!$A$10:$H$77,MATCH(A9,'TABLE 4B'!$A$10:$A$76,0),8)</f>
        <v>1538.972</v>
      </c>
      <c r="E9" s="33">
        <f>INDEX('TABLE 4C'!$A$9:$S$75,MATCH(A9,'TABLE 4C'!$A$9:$A$75,0),19)</f>
        <v>37997.340000000004</v>
      </c>
      <c r="F9" s="77">
        <v>463681</v>
      </c>
      <c r="H9" s="104">
        <f t="shared" si="1"/>
        <v>9.0690449152602669E-3</v>
      </c>
      <c r="I9" s="45">
        <f t="shared" si="0"/>
        <v>1.2501882221450883E-2</v>
      </c>
      <c r="J9" s="45">
        <f t="shared" si="0"/>
        <v>6.7332908645581866E-3</v>
      </c>
      <c r="K9" s="46">
        <f t="shared" si="0"/>
        <v>8.2011752387566549E-3</v>
      </c>
    </row>
    <row r="10" spans="1:11" x14ac:dyDescent="0.3">
      <c r="A10" s="31" t="s">
        <v>4</v>
      </c>
      <c r="C10" s="22">
        <f>INDEX('TABLE 4A'!$A$10:$P$76,MATCH(A10,'TABLE 4A'!$A$10:$A$76,0),16)</f>
        <v>10452</v>
      </c>
      <c r="D10" s="33">
        <f>INDEX('TABLE 4B'!$A$10:$H$77,MATCH(A10,'TABLE 4B'!$A$10:$A$76,0),8)</f>
        <v>449.06900000000002</v>
      </c>
      <c r="E10" s="33">
        <f>INDEX('TABLE 4C'!$A$9:$S$75,MATCH(A10,'TABLE 4C'!$A$9:$A$75,0),19)</f>
        <v>23226.660000000003</v>
      </c>
      <c r="F10" s="77">
        <v>224336.30654906278</v>
      </c>
      <c r="H10" s="104">
        <f t="shared" si="1"/>
        <v>1.3772561925797357E-3</v>
      </c>
      <c r="I10" s="45">
        <f t="shared" si="0"/>
        <v>3.6480246211787653E-3</v>
      </c>
      <c r="J10" s="45">
        <f t="shared" si="0"/>
        <v>4.1158633102264279E-3</v>
      </c>
      <c r="K10" s="46">
        <f t="shared" si="0"/>
        <v>3.9678601504575259E-3</v>
      </c>
    </row>
    <row r="11" spans="1:11" x14ac:dyDescent="0.3">
      <c r="A11" s="31" t="s">
        <v>5</v>
      </c>
      <c r="C11" s="22">
        <f>INDEX('TABLE 4A'!$A$10:$P$76,MATCH(A11,'TABLE 4A'!$A$10:$A$76,0),16)</f>
        <v>227125</v>
      </c>
      <c r="D11" s="33">
        <f>INDEX('TABLE 4B'!$A$10:$H$77,MATCH(A11,'TABLE 4B'!$A$10:$A$76,0),8)</f>
        <v>3580.79</v>
      </c>
      <c r="E11" s="33">
        <f>INDEX('TABLE 4C'!$A$9:$S$75,MATCH(A11,'TABLE 4C'!$A$9:$A$75,0),19)</f>
        <v>161292.35</v>
      </c>
      <c r="F11" s="77">
        <v>1580812</v>
      </c>
      <c r="H11" s="104">
        <f t="shared" si="1"/>
        <v>2.9928177644438624E-2</v>
      </c>
      <c r="I11" s="45">
        <f t="shared" si="0"/>
        <v>2.9088648032419763E-2</v>
      </c>
      <c r="J11" s="45">
        <f t="shared" si="0"/>
        <v>2.8581693002144928E-2</v>
      </c>
      <c r="K11" s="46">
        <f t="shared" si="0"/>
        <v>2.795999023365069E-2</v>
      </c>
    </row>
    <row r="12" spans="1:11" x14ac:dyDescent="0.3">
      <c r="A12" s="31" t="s">
        <v>6</v>
      </c>
      <c r="C12" s="22">
        <f>INDEX('TABLE 4A'!$A$10:$P$76,MATCH(A12,'TABLE 4A'!$A$10:$A$76,0),16)</f>
        <v>598715</v>
      </c>
      <c r="D12" s="33">
        <f>INDEX('TABLE 4B'!$A$10:$H$77,MATCH(A12,'TABLE 4B'!$A$10:$A$76,0),8)</f>
        <v>5093.6439999999993</v>
      </c>
      <c r="E12" s="33">
        <f>INDEX('TABLE 4C'!$A$9:$S$75,MATCH(A12,'TABLE 4C'!$A$9:$A$75,0),19)</f>
        <v>579889.54</v>
      </c>
      <c r="F12" s="77">
        <v>4593446</v>
      </c>
      <c r="H12" s="104">
        <f t="shared" si="1"/>
        <v>7.8892455160770814E-2</v>
      </c>
      <c r="I12" s="45">
        <f t="shared" si="0"/>
        <v>4.1378359948069196E-2</v>
      </c>
      <c r="J12" s="45">
        <f t="shared" si="0"/>
        <v>0.10275890212669753</v>
      </c>
      <c r="K12" s="46">
        <f t="shared" si="0"/>
        <v>8.1244768700390574E-2</v>
      </c>
    </row>
    <row r="13" spans="1:11" x14ac:dyDescent="0.3">
      <c r="A13" s="31" t="s">
        <v>7</v>
      </c>
      <c r="C13" s="22">
        <f>INDEX('TABLE 4A'!$A$10:$P$76,MATCH(A13,'TABLE 4A'!$A$10:$A$76,0),16)</f>
        <v>4647</v>
      </c>
      <c r="D13" s="33">
        <f>INDEX('TABLE 4B'!$A$10:$H$77,MATCH(A13,'TABLE 4B'!$A$10:$A$76,0),8)</f>
        <v>593.68100000000004</v>
      </c>
      <c r="E13" s="33">
        <f>INDEX('TABLE 4C'!$A$9:$S$75,MATCH(A13,'TABLE 4C'!$A$9:$A$75,0),19)</f>
        <v>15552</v>
      </c>
      <c r="F13" s="77">
        <v>203853.53234886547</v>
      </c>
      <c r="H13" s="104">
        <f t="shared" si="1"/>
        <v>6.123334794219319E-4</v>
      </c>
      <c r="I13" s="45">
        <f t="shared" si="0"/>
        <v>4.8227842606058989E-3</v>
      </c>
      <c r="J13" s="45">
        <f t="shared" si="0"/>
        <v>2.7558807939084395E-3</v>
      </c>
      <c r="K13" s="46">
        <f t="shared" si="0"/>
        <v>3.6055791413333615E-3</v>
      </c>
    </row>
    <row r="14" spans="1:11" x14ac:dyDescent="0.3">
      <c r="A14" s="31" t="s">
        <v>8</v>
      </c>
      <c r="C14" s="22">
        <f>INDEX('TABLE 4A'!$A$10:$P$76,MATCH(A14,'TABLE 4A'!$A$10:$A$76,0),16)</f>
        <v>94703</v>
      </c>
      <c r="D14" s="33">
        <f>INDEX('TABLE 4B'!$A$10:$H$77,MATCH(A14,'TABLE 4B'!$A$10:$A$76,0),8)</f>
        <v>2286.9680000000003</v>
      </c>
      <c r="E14" s="33">
        <f>INDEX('TABLE 4C'!$A$9:$S$75,MATCH(A14,'TABLE 4C'!$A$9:$A$75,0),19)</f>
        <v>58374.81</v>
      </c>
      <c r="F14" s="77">
        <v>481706.72235328855</v>
      </c>
      <c r="H14" s="104">
        <f t="shared" si="1"/>
        <v>1.2478979449471749E-2</v>
      </c>
      <c r="I14" s="45">
        <f t="shared" si="0"/>
        <v>1.8578248714224227E-2</v>
      </c>
      <c r="J14" s="45">
        <f t="shared" si="0"/>
        <v>1.0344265543149069E-2</v>
      </c>
      <c r="K14" s="46">
        <f t="shared" si="0"/>
        <v>8.5199981101369629E-3</v>
      </c>
    </row>
    <row r="15" spans="1:11" x14ac:dyDescent="0.3">
      <c r="A15" s="31" t="s">
        <v>9</v>
      </c>
      <c r="C15" s="22">
        <f>INDEX('TABLE 4A'!$A$10:$P$76,MATCH(A15,'TABLE 4A'!$A$10:$A$76,0),16)</f>
        <v>77937</v>
      </c>
      <c r="D15" s="33">
        <f>INDEX('TABLE 4B'!$A$10:$H$77,MATCH(A15,'TABLE 4B'!$A$10:$A$76,0),8)</f>
        <v>2498.665</v>
      </c>
      <c r="E15" s="33">
        <f>INDEX('TABLE 4C'!$A$9:$S$75,MATCH(A15,'TABLE 4C'!$A$9:$A$75,0),19)</f>
        <v>53612.68</v>
      </c>
      <c r="F15" s="77">
        <v>539101.01831437286</v>
      </c>
      <c r="H15" s="104">
        <f t="shared" si="1"/>
        <v>1.0269729801099012E-2</v>
      </c>
      <c r="I15" s="45">
        <f t="shared" si="0"/>
        <v>2.0297975233377584E-2</v>
      </c>
      <c r="J15" s="45">
        <f t="shared" si="0"/>
        <v>9.5003957768749429E-3</v>
      </c>
      <c r="K15" s="46">
        <f t="shared" si="0"/>
        <v>9.5351371364975762E-3</v>
      </c>
    </row>
    <row r="16" spans="1:11" x14ac:dyDescent="0.3">
      <c r="A16" s="31" t="s">
        <v>10</v>
      </c>
      <c r="C16" s="22">
        <f>INDEX('TABLE 4A'!$A$10:$P$76,MATCH(A16,'TABLE 4A'!$A$10:$A$76,0),16)</f>
        <v>63502</v>
      </c>
      <c r="D16" s="33">
        <f>INDEX('TABLE 4B'!$A$10:$H$77,MATCH(A16,'TABLE 4B'!$A$10:$A$76,0),8)</f>
        <v>1241.0319999999999</v>
      </c>
      <c r="E16" s="33">
        <f>INDEX('TABLE 4C'!$A$9:$S$75,MATCH(A16,'TABLE 4C'!$A$9:$A$75,0),19)</f>
        <v>99319.320000000022</v>
      </c>
      <c r="F16" s="77">
        <v>551649.14241022011</v>
      </c>
      <c r="H16" s="104">
        <f t="shared" si="1"/>
        <v>8.3676351646764617E-3</v>
      </c>
      <c r="I16" s="45">
        <f t="shared" si="0"/>
        <v>1.0081558272048895E-2</v>
      </c>
      <c r="J16" s="45">
        <f t="shared" si="0"/>
        <v>1.7599807513634672E-2</v>
      </c>
      <c r="K16" s="46">
        <f t="shared" si="0"/>
        <v>9.7570771440193601E-3</v>
      </c>
    </row>
    <row r="17" spans="1:11" x14ac:dyDescent="0.3">
      <c r="A17" s="31" t="s">
        <v>11</v>
      </c>
      <c r="C17" s="22">
        <f>INDEX('TABLE 4A'!$A$10:$P$76,MATCH(A17,'TABLE 4A'!$A$10:$A$76,0),16)</f>
        <v>159723</v>
      </c>
      <c r="D17" s="33">
        <f>INDEX('TABLE 4B'!$A$10:$H$77,MATCH(A17,'TABLE 4B'!$A$10:$A$76,0),8)</f>
        <v>1655.095</v>
      </c>
      <c r="E17" s="33">
        <f>INDEX('TABLE 4C'!$A$9:$S$75,MATCH(A17,'TABLE 4C'!$A$9:$A$75,0),19)</f>
        <v>71520.290000000008</v>
      </c>
      <c r="F17" s="77">
        <v>910350</v>
      </c>
      <c r="H17" s="104">
        <f t="shared" si="1"/>
        <v>2.1046640915366736E-2</v>
      </c>
      <c r="I17" s="45">
        <f t="shared" si="0"/>
        <v>1.3445210670052637E-2</v>
      </c>
      <c r="J17" s="45">
        <f t="shared" si="0"/>
        <v>1.267370071924909E-2</v>
      </c>
      <c r="K17" s="46">
        <f t="shared" si="0"/>
        <v>1.6101457421378321E-2</v>
      </c>
    </row>
    <row r="18" spans="1:11" x14ac:dyDescent="0.3">
      <c r="A18" s="31" t="s">
        <v>12</v>
      </c>
      <c r="C18" s="22">
        <f>INDEX('TABLE 4A'!$A$10:$P$76,MATCH(A18,'TABLE 4A'!$A$10:$A$76,0),16)</f>
        <v>26908</v>
      </c>
      <c r="D18" s="33">
        <f>INDEX('TABLE 4B'!$A$10:$H$77,MATCH(A18,'TABLE 4B'!$A$10:$A$76,0),8)</f>
        <v>1540.741</v>
      </c>
      <c r="E18" s="33">
        <f>INDEX('TABLE 4C'!$A$9:$S$75,MATCH(A18,'TABLE 4C'!$A$9:$A$75,0),19)</f>
        <v>26347.89</v>
      </c>
      <c r="F18" s="77">
        <v>352353</v>
      </c>
      <c r="H18" s="104">
        <f t="shared" si="1"/>
        <v>3.5456572550646315E-3</v>
      </c>
      <c r="I18" s="45">
        <f t="shared" si="0"/>
        <v>1.2516252742584305E-2</v>
      </c>
      <c r="J18" s="45">
        <f t="shared" si="0"/>
        <v>4.668958591243071E-3</v>
      </c>
      <c r="K18" s="46">
        <f t="shared" si="0"/>
        <v>6.2321050439884829E-3</v>
      </c>
    </row>
    <row r="19" spans="1:11" x14ac:dyDescent="0.3">
      <c r="A19" s="31" t="s">
        <v>13</v>
      </c>
      <c r="C19" s="22">
        <f>INDEX('TABLE 4A'!$A$10:$P$76,MATCH(A19,'TABLE 4A'!$A$10:$A$76,0),16)</f>
        <v>17976</v>
      </c>
      <c r="D19" s="33">
        <f>INDEX('TABLE 4B'!$A$10:$H$77,MATCH(A19,'TABLE 4B'!$A$10:$A$76,0),8)</f>
        <v>514.84</v>
      </c>
      <c r="E19" s="33">
        <f>INDEX('TABLE 4C'!$A$9:$S$75,MATCH(A19,'TABLE 4C'!$A$9:$A$75,0),19)</f>
        <v>13637.4</v>
      </c>
      <c r="F19" s="77">
        <v>231978</v>
      </c>
      <c r="H19" s="104">
        <f t="shared" si="1"/>
        <v>2.368690902967215E-3</v>
      </c>
      <c r="I19" s="45">
        <f t="shared" si="0"/>
        <v>4.1823171850376567E-3</v>
      </c>
      <c r="J19" s="45">
        <f t="shared" si="0"/>
        <v>2.4166055001830604E-3</v>
      </c>
      <c r="K19" s="46">
        <f t="shared" si="0"/>
        <v>4.1030195965249634E-3</v>
      </c>
    </row>
    <row r="20" spans="1:11" x14ac:dyDescent="0.3">
      <c r="A20" s="31" t="s">
        <v>14</v>
      </c>
      <c r="C20" s="22">
        <f>INDEX('TABLE 4A'!$A$10:$P$76,MATCH(A20,'TABLE 4A'!$A$10:$A$76,0),16)</f>
        <v>7887</v>
      </c>
      <c r="D20" s="33">
        <f>INDEX('TABLE 4B'!$A$10:$H$77,MATCH(A20,'TABLE 4B'!$A$10:$A$76,0),8)</f>
        <v>585.59299999999996</v>
      </c>
      <c r="E20" s="33">
        <f>INDEX('TABLE 4C'!$A$9:$S$75,MATCH(A20,'TABLE 4C'!$A$9:$A$75,0),19)</f>
        <v>19080.309999999998</v>
      </c>
      <c r="F20" s="77">
        <v>210456</v>
      </c>
      <c r="H20" s="104">
        <f t="shared" si="1"/>
        <v>1.0392670867658224E-3</v>
      </c>
      <c r="I20" s="45">
        <f t="shared" si="0"/>
        <v>4.7570811656781837E-3</v>
      </c>
      <c r="J20" s="45">
        <f t="shared" si="0"/>
        <v>3.3811123888129587E-3</v>
      </c>
      <c r="K20" s="46">
        <f t="shared" si="0"/>
        <v>3.7223576899803328E-3</v>
      </c>
    </row>
    <row r="21" spans="1:11" x14ac:dyDescent="0.3">
      <c r="A21" s="31" t="s">
        <v>15</v>
      </c>
      <c r="C21" s="22">
        <f>INDEX('TABLE 4A'!$A$10:$P$76,MATCH(A21,'TABLE 4A'!$A$10:$A$76,0),16)</f>
        <v>303630</v>
      </c>
      <c r="D21" s="33">
        <f>INDEX('TABLE 4B'!$A$10:$H$77,MATCH(A21,'TABLE 4B'!$A$10:$A$76,0),8)</f>
        <v>4637.3519999999999</v>
      </c>
      <c r="E21" s="33">
        <f>INDEX('TABLE 4C'!$A$9:$S$75,MATCH(A21,'TABLE 4C'!$A$9:$A$75,0),19)</f>
        <v>121503.56</v>
      </c>
      <c r="F21" s="77">
        <v>1826890.3720682347</v>
      </c>
      <c r="H21" s="104">
        <f t="shared" si="1"/>
        <v>4.0009213332662184E-2</v>
      </c>
      <c r="I21" s="45">
        <f t="shared" si="0"/>
        <v>3.7671659083732316E-2</v>
      </c>
      <c r="J21" s="45">
        <f t="shared" si="0"/>
        <v>2.1530949549607877E-2</v>
      </c>
      <c r="K21" s="46">
        <f t="shared" si="0"/>
        <v>3.2312404612932034E-2</v>
      </c>
    </row>
    <row r="22" spans="1:11" x14ac:dyDescent="0.3">
      <c r="A22" s="31" t="s">
        <v>16</v>
      </c>
      <c r="C22" s="22">
        <f>INDEX('TABLE 4A'!$A$10:$P$76,MATCH(A22,'TABLE 4A'!$A$10:$A$76,0),16)</f>
        <v>106322</v>
      </c>
      <c r="D22" s="33">
        <f>INDEX('TABLE 4B'!$A$10:$H$77,MATCH(A22,'TABLE 4B'!$A$10:$A$76,0),8)</f>
        <v>2222.7830000000004</v>
      </c>
      <c r="E22" s="33">
        <f>INDEX('TABLE 4C'!$A$9:$S$75,MATCH(A22,'TABLE 4C'!$A$9:$A$75,0),19)</f>
        <v>47173.41</v>
      </c>
      <c r="F22" s="77">
        <v>691065</v>
      </c>
      <c r="H22" s="104">
        <f t="shared" si="1"/>
        <v>1.4010010802474424E-2</v>
      </c>
      <c r="I22" s="45">
        <f t="shared" si="0"/>
        <v>1.8056840065864267E-2</v>
      </c>
      <c r="J22" s="45">
        <f t="shared" si="0"/>
        <v>8.3593296426291361E-3</v>
      </c>
      <c r="K22" s="46">
        <f t="shared" si="0"/>
        <v>1.2222940267924216E-2</v>
      </c>
    </row>
    <row r="23" spans="1:11" x14ac:dyDescent="0.3">
      <c r="A23" s="31" t="s">
        <v>17</v>
      </c>
      <c r="C23" s="22">
        <f>INDEX('TABLE 4A'!$A$10:$P$76,MATCH(A23,'TABLE 4A'!$A$10:$A$76,0),16)</f>
        <v>48157</v>
      </c>
      <c r="D23" s="33">
        <f>INDEX('TABLE 4B'!$A$10:$H$77,MATCH(A23,'TABLE 4B'!$A$10:$A$76,0),8)</f>
        <v>989.86199999999997</v>
      </c>
      <c r="E23" s="33">
        <f>INDEX('TABLE 4C'!$A$9:$S$75,MATCH(A23,'TABLE 4C'!$A$9:$A$75,0),19)</f>
        <v>81522.62</v>
      </c>
      <c r="F23" s="77">
        <v>417078.86166627851</v>
      </c>
      <c r="H23" s="104">
        <f t="shared" si="1"/>
        <v>6.3456301632283142E-3</v>
      </c>
      <c r="I23" s="45">
        <f t="shared" si="0"/>
        <v>8.0411717298884012E-3</v>
      </c>
      <c r="J23" s="45">
        <f t="shared" si="0"/>
        <v>1.4446156296752574E-2</v>
      </c>
      <c r="K23" s="46">
        <f t="shared" si="0"/>
        <v>7.3769182539424639E-3</v>
      </c>
    </row>
    <row r="24" spans="1:11" x14ac:dyDescent="0.3">
      <c r="A24" s="31" t="s">
        <v>18</v>
      </c>
      <c r="C24" s="22">
        <f>INDEX('TABLE 4A'!$A$10:$P$76,MATCH(A24,'TABLE 4A'!$A$10:$A$76,0),16)</f>
        <v>5092</v>
      </c>
      <c r="D24" s="33">
        <f>INDEX('TABLE 4B'!$A$10:$H$77,MATCH(A24,'TABLE 4B'!$A$10:$A$76,0),8)</f>
        <v>400.95400000000001</v>
      </c>
      <c r="E24" s="33">
        <f>INDEX('TABLE 4C'!$A$9:$S$75,MATCH(A24,'TABLE 4C'!$A$9:$A$75,0),19)</f>
        <v>20622.620000000003</v>
      </c>
      <c r="F24" s="77">
        <v>183936.43244784704</v>
      </c>
      <c r="H24" s="104">
        <f t="shared" si="1"/>
        <v>6.7097096561576867E-4</v>
      </c>
      <c r="I24" s="45">
        <f t="shared" si="0"/>
        <v>3.2571610687001564E-3</v>
      </c>
      <c r="J24" s="45">
        <f t="shared" si="0"/>
        <v>3.6544163051743872E-3</v>
      </c>
      <c r="K24" s="46">
        <f t="shared" si="0"/>
        <v>3.2533032737949567E-3</v>
      </c>
    </row>
    <row r="25" spans="1:11" x14ac:dyDescent="0.3">
      <c r="A25" s="31" t="s">
        <v>19</v>
      </c>
      <c r="C25" s="22">
        <f>INDEX('TABLE 4A'!$A$10:$P$76,MATCH(A25,'TABLE 4A'!$A$10:$A$76,0),16)</f>
        <v>20221</v>
      </c>
      <c r="D25" s="33">
        <f>INDEX('TABLE 4B'!$A$10:$H$77,MATCH(A25,'TABLE 4B'!$A$10:$A$76,0),8)</f>
        <v>985.10599999999999</v>
      </c>
      <c r="E25" s="33">
        <f>INDEX('TABLE 4C'!$A$9:$S$75,MATCH(A25,'TABLE 4C'!$A$9:$A$75,0),19)</f>
        <v>69462.75</v>
      </c>
      <c r="F25" s="77">
        <v>410915.79069233104</v>
      </c>
      <c r="H25" s="104">
        <f t="shared" si="1"/>
        <v>2.6645137265743244E-3</v>
      </c>
      <c r="I25" s="45">
        <f t="shared" si="0"/>
        <v>8.0025362304477227E-3</v>
      </c>
      <c r="J25" s="45">
        <f t="shared" si="0"/>
        <v>1.2309095847290603E-2</v>
      </c>
      <c r="K25" s="46">
        <f t="shared" si="0"/>
        <v>7.2679113611298666E-3</v>
      </c>
    </row>
    <row r="26" spans="1:11" x14ac:dyDescent="0.3">
      <c r="A26" s="31" t="s">
        <v>20</v>
      </c>
      <c r="C26" s="22">
        <f>INDEX('TABLE 4A'!$A$10:$P$76,MATCH(A26,'TABLE 4A'!$A$10:$A$76,0),16)</f>
        <v>7342</v>
      </c>
      <c r="D26" s="33">
        <f>INDEX('TABLE 4B'!$A$10:$H$77,MATCH(A26,'TABLE 4B'!$A$10:$A$76,0),8)</f>
        <v>577.77599999999995</v>
      </c>
      <c r="E26" s="33">
        <f>INDEX('TABLE 4C'!$A$9:$S$75,MATCH(A26,'TABLE 4C'!$A$9:$A$75,0),19)</f>
        <v>14979.169999999998</v>
      </c>
      <c r="F26" s="77">
        <v>179368.10233213619</v>
      </c>
      <c r="H26" s="104">
        <f t="shared" si="1"/>
        <v>9.674526373823594E-4</v>
      </c>
      <c r="I26" s="45">
        <f t="shared" si="0"/>
        <v>4.6935795468540072E-3</v>
      </c>
      <c r="J26" s="45">
        <f t="shared" si="0"/>
        <v>2.6543728724080168E-3</v>
      </c>
      <c r="K26" s="46">
        <f t="shared" si="0"/>
        <v>3.1725027324153573E-3</v>
      </c>
    </row>
    <row r="27" spans="1:11" x14ac:dyDescent="0.3">
      <c r="A27" s="31" t="s">
        <v>21</v>
      </c>
      <c r="C27" s="22">
        <f>INDEX('TABLE 4A'!$A$10:$P$76,MATCH(A27,'TABLE 4A'!$A$10:$A$76,0),16)</f>
        <v>5787</v>
      </c>
      <c r="D27" s="33">
        <f>INDEX('TABLE 4B'!$A$10:$H$77,MATCH(A27,'TABLE 4B'!$A$10:$A$76,0),8)</f>
        <v>387.52100000000002</v>
      </c>
      <c r="E27" s="33">
        <f>INDEX('TABLE 4C'!$A$9:$S$75,MATCH(A27,'TABLE 4C'!$A$9:$A$75,0),19)</f>
        <v>14336.02</v>
      </c>
      <c r="F27" s="77">
        <v>225601.50426048128</v>
      </c>
      <c r="H27" s="104">
        <f t="shared" si="1"/>
        <v>7.625508597836712E-4</v>
      </c>
      <c r="I27" s="45">
        <f t="shared" si="0"/>
        <v>3.1480377163059935E-3</v>
      </c>
      <c r="J27" s="45">
        <f t="shared" si="0"/>
        <v>2.5404039467005705E-3</v>
      </c>
      <c r="K27" s="46">
        <f t="shared" si="0"/>
        <v>3.990237837149491E-3</v>
      </c>
    </row>
    <row r="28" spans="1:11" x14ac:dyDescent="0.3">
      <c r="A28" s="31" t="s">
        <v>22</v>
      </c>
      <c r="C28" s="22">
        <f>INDEX('TABLE 4A'!$A$10:$P$76,MATCH(A28,'TABLE 4A'!$A$10:$A$76,0),16)</f>
        <v>5592</v>
      </c>
      <c r="D28" s="33">
        <f>INDEX('TABLE 4B'!$A$10:$H$77,MATCH(A28,'TABLE 4B'!$A$10:$A$76,0),8)</f>
        <v>419.41</v>
      </c>
      <c r="E28" s="33">
        <f>INDEX('TABLE 4C'!$A$9:$S$75,MATCH(A28,'TABLE 4C'!$A$9:$A$75,0),19)</f>
        <v>19063.190000000002</v>
      </c>
      <c r="F28" s="77">
        <v>218437.87010509858</v>
      </c>
      <c r="H28" s="104">
        <f t="shared" si="1"/>
        <v>7.3685578156389999E-4</v>
      </c>
      <c r="I28" s="45">
        <f t="shared" si="0"/>
        <v>3.4070889025263067E-3</v>
      </c>
      <c r="J28" s="45">
        <f t="shared" si="0"/>
        <v>3.3780786517250152E-3</v>
      </c>
      <c r="K28" s="46">
        <f t="shared" si="0"/>
        <v>3.863533876765874E-3</v>
      </c>
    </row>
    <row r="29" spans="1:11" x14ac:dyDescent="0.3">
      <c r="A29" s="31" t="s">
        <v>23</v>
      </c>
      <c r="C29" s="22">
        <f>INDEX('TABLE 4A'!$A$10:$P$76,MATCH(A29,'TABLE 4A'!$A$10:$A$76,0),16)</f>
        <v>5837</v>
      </c>
      <c r="D29" s="33">
        <f>INDEX('TABLE 4B'!$A$10:$H$77,MATCH(A29,'TABLE 4B'!$A$10:$A$76,0),8)</f>
        <v>665.43000000000006</v>
      </c>
      <c r="E29" s="33">
        <f>INDEX('TABLE 4C'!$A$9:$S$75,MATCH(A29,'TABLE 4C'!$A$9:$A$75,0),19)</f>
        <v>8215.25</v>
      </c>
      <c r="F29" s="77">
        <v>168173.017812873</v>
      </c>
      <c r="H29" s="104">
        <f t="shared" si="1"/>
        <v>7.6913934137848425E-4</v>
      </c>
      <c r="I29" s="45">
        <f t="shared" si="0"/>
        <v>5.4056392751915313E-3</v>
      </c>
      <c r="J29" s="45">
        <f t="shared" si="0"/>
        <v>1.4557773721808325E-3</v>
      </c>
      <c r="K29" s="46">
        <f t="shared" si="0"/>
        <v>2.9744940800117236E-3</v>
      </c>
    </row>
    <row r="30" spans="1:11" x14ac:dyDescent="0.3">
      <c r="A30" s="31" t="s">
        <v>24</v>
      </c>
      <c r="C30" s="22">
        <f>INDEX('TABLE 4A'!$A$10:$P$76,MATCH(A30,'TABLE 4A'!$A$10:$A$76,0),16)</f>
        <v>11167</v>
      </c>
      <c r="D30" s="33">
        <f>INDEX('TABLE 4B'!$A$10:$H$77,MATCH(A30,'TABLE 4B'!$A$10:$A$76,0),8)</f>
        <v>649.72500000000002</v>
      </c>
      <c r="E30" s="33">
        <f>INDEX('TABLE 4C'!$A$9:$S$75,MATCH(A30,'TABLE 4C'!$A$9:$A$75,0),19)</f>
        <v>12560.340000000002</v>
      </c>
      <c r="F30" s="77">
        <v>247112.53423246011</v>
      </c>
      <c r="H30" s="104">
        <f t="shared" si="1"/>
        <v>1.4714714793855634E-3</v>
      </c>
      <c r="I30" s="45">
        <f t="shared" si="0"/>
        <v>5.2780592670511059E-3</v>
      </c>
      <c r="J30" s="45">
        <f t="shared" si="0"/>
        <v>2.2257458700462923E-3</v>
      </c>
      <c r="K30" s="46">
        <f t="shared" si="0"/>
        <v>4.3707057156399725E-3</v>
      </c>
    </row>
    <row r="31" spans="1:11" x14ac:dyDescent="0.3">
      <c r="A31" s="31" t="s">
        <v>25</v>
      </c>
      <c r="C31" s="22">
        <f>INDEX('TABLE 4A'!$A$10:$P$76,MATCH(A31,'TABLE 4A'!$A$10:$A$76,0),16)</f>
        <v>16704</v>
      </c>
      <c r="D31" s="33">
        <f>INDEX('TABLE 4B'!$A$10:$H$77,MATCH(A31,'TABLE 4B'!$A$10:$A$76,0),8)</f>
        <v>621.67499999999995</v>
      </c>
      <c r="E31" s="33">
        <f>INDEX('TABLE 4C'!$A$9:$S$75,MATCH(A31,'TABLE 4C'!$A$9:$A$75,0),19)</f>
        <v>30375.08</v>
      </c>
      <c r="F31" s="77">
        <v>366927</v>
      </c>
      <c r="H31" s="104">
        <f t="shared" si="1"/>
        <v>2.201079931195169E-3</v>
      </c>
      <c r="I31" s="45">
        <f t="shared" si="0"/>
        <v>5.0501943050428964E-3</v>
      </c>
      <c r="J31" s="45">
        <f t="shared" si="0"/>
        <v>5.3825938519439535E-3</v>
      </c>
      <c r="K31" s="46">
        <f t="shared" si="0"/>
        <v>6.4898769344253126E-3</v>
      </c>
    </row>
    <row r="32" spans="1:11" x14ac:dyDescent="0.3">
      <c r="A32" s="31" t="s">
        <v>26</v>
      </c>
      <c r="C32" s="22">
        <f>INDEX('TABLE 4A'!$A$10:$P$76,MATCH(A32,'TABLE 4A'!$A$10:$A$76,0),16)</f>
        <v>82630</v>
      </c>
      <c r="D32" s="33">
        <f>INDEX('TABLE 4B'!$A$10:$H$77,MATCH(A32,'TABLE 4B'!$A$10:$A$76,0),8)</f>
        <v>1812.2809999999999</v>
      </c>
      <c r="E32" s="33">
        <f>INDEX('TABLE 4C'!$A$9:$S$75,MATCH(A32,'TABLE 4C'!$A$9:$A$75,0),19)</f>
        <v>29424.75</v>
      </c>
      <c r="F32" s="77">
        <v>489979.86199882306</v>
      </c>
      <c r="H32" s="104">
        <f t="shared" si="1"/>
        <v>1.0888124683588171E-2</v>
      </c>
      <c r="I32" s="45">
        <f t="shared" si="0"/>
        <v>1.4722115551272685E-2</v>
      </c>
      <c r="J32" s="45">
        <f t="shared" si="0"/>
        <v>5.2141913188372786E-3</v>
      </c>
      <c r="K32" s="46">
        <f t="shared" si="0"/>
        <v>8.6663260123105122E-3</v>
      </c>
    </row>
    <row r="33" spans="1:11" x14ac:dyDescent="0.3">
      <c r="A33" s="31" t="s">
        <v>27</v>
      </c>
      <c r="C33" s="22">
        <f>INDEX('TABLE 4A'!$A$10:$P$76,MATCH(A33,'TABLE 4A'!$A$10:$A$76,0),16)</f>
        <v>57001</v>
      </c>
      <c r="D33" s="33">
        <f>INDEX('TABLE 4B'!$A$10:$H$77,MATCH(A33,'TABLE 4B'!$A$10:$A$76,0),8)</f>
        <v>1679.1149999999998</v>
      </c>
      <c r="E33" s="33">
        <f>INDEX('TABLE 4C'!$A$9:$S$75,MATCH(A33,'TABLE 4C'!$A$9:$A$75,0),19)</f>
        <v>43822.91</v>
      </c>
      <c r="F33" s="77">
        <v>467885</v>
      </c>
      <c r="H33" s="104">
        <f t="shared" si="1"/>
        <v>7.5110007877188592E-3</v>
      </c>
      <c r="I33" s="45">
        <f t="shared" si="0"/>
        <v>1.3640337813989791E-2</v>
      </c>
      <c r="J33" s="45">
        <f t="shared" si="0"/>
        <v>7.765606738823181E-3</v>
      </c>
      <c r="K33" s="46">
        <f t="shared" si="0"/>
        <v>8.2755318345708751E-3</v>
      </c>
    </row>
    <row r="34" spans="1:11" x14ac:dyDescent="0.3">
      <c r="A34" s="31" t="s">
        <v>28</v>
      </c>
      <c r="C34" s="22">
        <f>INDEX('TABLE 4A'!$A$10:$P$76,MATCH(A34,'TABLE 4A'!$A$10:$A$76,0),16)</f>
        <v>441020</v>
      </c>
      <c r="D34" s="33">
        <f>INDEX('TABLE 4B'!$A$10:$H$77,MATCH(A34,'TABLE 4B'!$A$10:$A$76,0),8)</f>
        <v>5318.7910000000002</v>
      </c>
      <c r="E34" s="33">
        <f>INDEX('TABLE 4C'!$A$9:$S$75,MATCH(A34,'TABLE 4C'!$A$9:$A$75,0),19)</f>
        <v>296658.82</v>
      </c>
      <c r="F34" s="77">
        <v>2186383.8673342303</v>
      </c>
      <c r="H34" s="104">
        <f t="shared" si="1"/>
        <v>5.8113043058889695E-2</v>
      </c>
      <c r="I34" s="45">
        <f t="shared" si="0"/>
        <v>4.3207347919593707E-2</v>
      </c>
      <c r="J34" s="45">
        <f t="shared" si="0"/>
        <v>5.2569209386673157E-2</v>
      </c>
      <c r="K34" s="46">
        <f t="shared" si="0"/>
        <v>3.8670804357302774E-2</v>
      </c>
    </row>
    <row r="35" spans="1:11" x14ac:dyDescent="0.3">
      <c r="A35" s="31" t="s">
        <v>29</v>
      </c>
      <c r="C35" s="22">
        <f>INDEX('TABLE 4A'!$A$10:$P$76,MATCH(A35,'TABLE 4A'!$A$10:$A$76,0),16)</f>
        <v>8833</v>
      </c>
      <c r="D35" s="33">
        <f>INDEX('TABLE 4B'!$A$10:$H$77,MATCH(A35,'TABLE 4B'!$A$10:$A$76,0),8)</f>
        <v>937.62199999999996</v>
      </c>
      <c r="E35" s="33">
        <f>INDEX('TABLE 4C'!$A$9:$S$75,MATCH(A35,'TABLE 4C'!$A$9:$A$75,0),19)</f>
        <v>32326.46</v>
      </c>
      <c r="F35" s="77">
        <v>259471.80662089708</v>
      </c>
      <c r="H35" s="104">
        <f t="shared" si="1"/>
        <v>1.1639211585396869E-3</v>
      </c>
      <c r="I35" s="45">
        <f t="shared" si="0"/>
        <v>7.6167986241732913E-3</v>
      </c>
      <c r="J35" s="45">
        <f t="shared" si="0"/>
        <v>5.7283867186888769E-3</v>
      </c>
      <c r="K35" s="46">
        <f t="shared" si="0"/>
        <v>4.5893054828961216E-3</v>
      </c>
    </row>
    <row r="36" spans="1:11" x14ac:dyDescent="0.3">
      <c r="A36" s="31" t="s">
        <v>30</v>
      </c>
      <c r="C36" s="22">
        <f>INDEX('TABLE 4A'!$A$10:$P$76,MATCH(A36,'TABLE 4A'!$A$10:$A$76,0),16)</f>
        <v>69842</v>
      </c>
      <c r="D36" s="33">
        <f>INDEX('TABLE 4B'!$A$10:$H$77,MATCH(A36,'TABLE 4B'!$A$10:$A$76,0),8)</f>
        <v>1108.769</v>
      </c>
      <c r="E36" s="33">
        <f>INDEX('TABLE 4C'!$A$9:$S$75,MATCH(A36,'TABLE 4C'!$A$9:$A$75,0),19)</f>
        <v>36197.750000000007</v>
      </c>
      <c r="F36" s="77">
        <v>417342.18781733816</v>
      </c>
      <c r="H36" s="104">
        <f t="shared" si="1"/>
        <v>9.203054630898766E-3</v>
      </c>
      <c r="I36" s="45">
        <f t="shared" si="0"/>
        <v>9.0071160806017743E-3</v>
      </c>
      <c r="J36" s="45">
        <f t="shared" si="0"/>
        <v>6.4143958338283976E-3</v>
      </c>
      <c r="K36" s="46">
        <f t="shared" si="0"/>
        <v>7.3815757316260172E-3</v>
      </c>
    </row>
    <row r="37" spans="1:11" x14ac:dyDescent="0.3">
      <c r="A37" s="31" t="s">
        <v>31</v>
      </c>
      <c r="C37" s="22">
        <f>INDEX('TABLE 4A'!$A$10:$P$76,MATCH(A37,'TABLE 4A'!$A$10:$A$76,0),16)</f>
        <v>18555</v>
      </c>
      <c r="D37" s="33">
        <f>INDEX('TABLE 4B'!$A$10:$H$77,MATCH(A37,'TABLE 4B'!$A$10:$A$76,0),8)</f>
        <v>1737.394</v>
      </c>
      <c r="E37" s="33">
        <f>INDEX('TABLE 4C'!$A$9:$S$75,MATCH(A37,'TABLE 4C'!$A$9:$A$75,0),19)</f>
        <v>35486.21</v>
      </c>
      <c r="F37" s="77">
        <v>442520</v>
      </c>
      <c r="H37" s="104">
        <f t="shared" si="1"/>
        <v>2.4449855198351508E-3</v>
      </c>
      <c r="I37" s="45">
        <f t="shared" si="0"/>
        <v>1.4113768905643141E-2</v>
      </c>
      <c r="J37" s="45">
        <f t="shared" si="0"/>
        <v>6.2883079081533953E-3</v>
      </c>
      <c r="K37" s="46">
        <f t="shared" si="0"/>
        <v>7.8268983776661003E-3</v>
      </c>
    </row>
    <row r="38" spans="1:11" x14ac:dyDescent="0.3">
      <c r="A38" s="31" t="s">
        <v>32</v>
      </c>
      <c r="C38" s="22">
        <f>INDEX('TABLE 4A'!$A$10:$P$76,MATCH(A38,'TABLE 4A'!$A$10:$A$76,0),16)</f>
        <v>5024</v>
      </c>
      <c r="D38" s="33">
        <f>INDEX('TABLE 4B'!$A$10:$H$77,MATCH(A38,'TABLE 4B'!$A$10:$A$76,0),8)</f>
        <v>693.85299999999995</v>
      </c>
      <c r="E38" s="33">
        <f>INDEX('TABLE 4C'!$A$9:$S$75,MATCH(A38,'TABLE 4C'!$A$9:$A$75,0),19)</f>
        <v>22215.08</v>
      </c>
      <c r="F38" s="77">
        <v>215651.30519502654</v>
      </c>
      <c r="H38" s="104">
        <f t="shared" si="1"/>
        <v>6.6201063064682283E-4</v>
      </c>
      <c r="I38" s="45">
        <f t="shared" si="0"/>
        <v>5.6365343131651252E-3</v>
      </c>
      <c r="J38" s="45">
        <f t="shared" si="0"/>
        <v>3.9366070156339698E-3</v>
      </c>
      <c r="K38" s="46">
        <f t="shared" si="0"/>
        <v>3.8142476063737917E-3</v>
      </c>
    </row>
    <row r="39" spans="1:11" x14ac:dyDescent="0.3">
      <c r="A39" s="31" t="s">
        <v>33</v>
      </c>
      <c r="C39" s="22">
        <f>INDEX('TABLE 4A'!$A$10:$P$76,MATCH(A39,'TABLE 4A'!$A$10:$A$76,0),16)</f>
        <v>2592</v>
      </c>
      <c r="D39" s="33">
        <f>INDEX('TABLE 4B'!$A$10:$H$77,MATCH(A39,'TABLE 4B'!$A$10:$A$76,0),8)</f>
        <v>490.83</v>
      </c>
      <c r="E39" s="33">
        <f>INDEX('TABLE 4C'!$A$9:$S$75,MATCH(A39,'TABLE 4C'!$A$9:$A$75,0),19)</f>
        <v>15022.350000000002</v>
      </c>
      <c r="F39" s="77">
        <v>163352.34362117396</v>
      </c>
      <c r="H39" s="104">
        <f t="shared" si="1"/>
        <v>3.4154688587511244E-4</v>
      </c>
      <c r="I39" s="45">
        <f t="shared" si="0"/>
        <v>3.9872712763810757E-3</v>
      </c>
      <c r="J39" s="45">
        <f t="shared" si="0"/>
        <v>2.662024552750158E-3</v>
      </c>
      <c r="K39" s="46">
        <f t="shared" si="0"/>
        <v>2.8892303020801812E-3</v>
      </c>
    </row>
    <row r="40" spans="1:11" x14ac:dyDescent="0.3">
      <c r="A40" s="31" t="s">
        <v>34</v>
      </c>
      <c r="C40" s="22">
        <f>INDEX('TABLE 4A'!$A$10:$P$76,MATCH(A40,'TABLE 4A'!$A$10:$A$76,0),16)</f>
        <v>141611</v>
      </c>
      <c r="D40" s="33">
        <f>INDEX('TABLE 4B'!$A$10:$H$77,MATCH(A40,'TABLE 4B'!$A$10:$A$76,0),8)</f>
        <v>2414.6619999999998</v>
      </c>
      <c r="E40" s="33">
        <f>INDEX('TABLE 4C'!$A$9:$S$75,MATCH(A40,'TABLE 4C'!$A$9:$A$75,0),19)</f>
        <v>86662.61</v>
      </c>
      <c r="F40" s="77">
        <v>785438.48034835141</v>
      </c>
      <c r="H40" s="104">
        <f t="shared" si="1"/>
        <v>1.866002934246163E-2</v>
      </c>
      <c r="I40" s="45">
        <f t="shared" si="0"/>
        <v>1.9615574505977385E-2</v>
      </c>
      <c r="J40" s="45">
        <f t="shared" si="0"/>
        <v>1.5356984468169847E-2</v>
      </c>
      <c r="K40" s="46">
        <f t="shared" si="0"/>
        <v>1.3892134067601553E-2</v>
      </c>
    </row>
    <row r="41" spans="1:11" x14ac:dyDescent="0.3">
      <c r="A41" s="31" t="s">
        <v>35</v>
      </c>
      <c r="C41" s="22">
        <f>INDEX('TABLE 4A'!$A$10:$P$76,MATCH(A41,'TABLE 4A'!$A$10:$A$76,0),16)</f>
        <v>311030</v>
      </c>
      <c r="D41" s="33">
        <f>INDEX('TABLE 4B'!$A$10:$H$77,MATCH(A41,'TABLE 4B'!$A$10:$A$76,0),8)</f>
        <v>4572.5469999999996</v>
      </c>
      <c r="E41" s="33">
        <f>INDEX('TABLE 4C'!$A$9:$S$75,MATCH(A41,'TABLE 4C'!$A$9:$A$75,0),19)</f>
        <v>92471.209999999992</v>
      </c>
      <c r="F41" s="77">
        <v>1274338.7752830891</v>
      </c>
      <c r="H41" s="104">
        <f t="shared" si="1"/>
        <v>4.0984308608694529E-2</v>
      </c>
      <c r="I41" s="45">
        <f t="shared" si="0"/>
        <v>3.714521384797681E-2</v>
      </c>
      <c r="J41" s="45">
        <f t="shared" si="0"/>
        <v>1.638629318598727E-2</v>
      </c>
      <c r="K41" s="46">
        <f t="shared" si="0"/>
        <v>2.2539365662253043E-2</v>
      </c>
    </row>
    <row r="42" spans="1:11" x14ac:dyDescent="0.3">
      <c r="A42" s="31" t="s">
        <v>36</v>
      </c>
      <c r="C42" s="22">
        <f>INDEX('TABLE 4A'!$A$10:$P$76,MATCH(A42,'TABLE 4A'!$A$10:$A$76,0),16)</f>
        <v>102479</v>
      </c>
      <c r="D42" s="33">
        <f>INDEX('TABLE 4B'!$A$10:$H$77,MATCH(A42,'TABLE 4B'!$A$10:$A$76,0),8)</f>
        <v>1656.0809999999999</v>
      </c>
      <c r="E42" s="33">
        <f>INDEX('TABLE 4C'!$A$9:$S$75,MATCH(A42,'TABLE 4C'!$A$9:$A$75,0),19)</f>
        <v>73448.990000000005</v>
      </c>
      <c r="F42" s="77">
        <v>547783</v>
      </c>
      <c r="H42" s="104">
        <f t="shared" si="1"/>
        <v>1.3503620107097086E-2</v>
      </c>
      <c r="I42" s="45">
        <f t="shared" si="0"/>
        <v>1.3453220468717168E-2</v>
      </c>
      <c r="J42" s="45">
        <f t="shared" si="0"/>
        <v>1.3015474593169563E-2</v>
      </c>
      <c r="K42" s="46">
        <f t="shared" si="0"/>
        <v>9.6886962713845018E-3</v>
      </c>
    </row>
    <row r="43" spans="1:11" x14ac:dyDescent="0.3">
      <c r="A43" s="31" t="s">
        <v>37</v>
      </c>
      <c r="C43" s="22">
        <f>INDEX('TABLE 4A'!$A$10:$P$76,MATCH(A43,'TABLE 4A'!$A$10:$A$76,0),16)</f>
        <v>19213</v>
      </c>
      <c r="D43" s="33">
        <f>INDEX('TABLE 4B'!$A$10:$H$77,MATCH(A43,'TABLE 4B'!$A$10:$A$76,0),8)</f>
        <v>1339.88</v>
      </c>
      <c r="E43" s="33">
        <f>INDEX('TABLE 4C'!$A$9:$S$75,MATCH(A43,'TABLE 4C'!$A$9:$A$75,0),19)</f>
        <v>30107.9</v>
      </c>
      <c r="F43" s="77">
        <v>413817</v>
      </c>
      <c r="H43" s="104">
        <f t="shared" si="1"/>
        <v>2.5316899376228918E-3</v>
      </c>
      <c r="I43" s="45">
        <f t="shared" si="0"/>
        <v>1.0884552773460213E-2</v>
      </c>
      <c r="J43" s="45">
        <f t="shared" si="0"/>
        <v>5.3352484153109513E-3</v>
      </c>
      <c r="K43" s="46">
        <f t="shared" si="0"/>
        <v>7.3192253591942797E-3</v>
      </c>
    </row>
    <row r="44" spans="1:11" x14ac:dyDescent="0.3">
      <c r="A44" s="31" t="s">
        <v>38</v>
      </c>
      <c r="C44" s="22">
        <f>INDEX('TABLE 4A'!$A$10:$P$76,MATCH(A44,'TABLE 4A'!$A$10:$A$76,0),16)</f>
        <v>2727</v>
      </c>
      <c r="D44" s="33">
        <f>INDEX('TABLE 4B'!$A$10:$H$77,MATCH(A44,'TABLE 4B'!$A$10:$A$76,0),8)</f>
        <v>813.71</v>
      </c>
      <c r="E44" s="33">
        <f>INDEX('TABLE 4C'!$A$9:$S$75,MATCH(A44,'TABLE 4C'!$A$9:$A$75,0),19)</f>
        <v>22865.5</v>
      </c>
      <c r="F44" s="77">
        <v>267952</v>
      </c>
      <c r="H44" s="104">
        <f t="shared" si="1"/>
        <v>3.5933578618110786E-4</v>
      </c>
      <c r="I44" s="45">
        <f t="shared" si="0"/>
        <v>6.6101960155329651E-3</v>
      </c>
      <c r="J44" s="45">
        <f t="shared" si="0"/>
        <v>4.051864216378178E-3</v>
      </c>
      <c r="K44" s="46">
        <f t="shared" si="0"/>
        <v>4.7392955665108627E-3</v>
      </c>
    </row>
    <row r="45" spans="1:11" x14ac:dyDescent="0.3">
      <c r="A45" s="31" t="s">
        <v>39</v>
      </c>
      <c r="C45" s="22">
        <f>INDEX('TABLE 4A'!$A$10:$P$76,MATCH(A45,'TABLE 4A'!$A$10:$A$76,0),16)</f>
        <v>8568</v>
      </c>
      <c r="D45" s="33">
        <f>INDEX('TABLE 4B'!$A$10:$H$77,MATCH(A45,'TABLE 4B'!$A$10:$A$76,0),8)</f>
        <v>878.72500000000002</v>
      </c>
      <c r="E45" s="33">
        <f>INDEX('TABLE 4C'!$A$9:$S$75,MATCH(A45,'TABLE 4C'!$A$9:$A$75,0),19)</f>
        <v>19958.91</v>
      </c>
      <c r="F45" s="77">
        <v>238041</v>
      </c>
      <c r="H45" s="104">
        <f t="shared" si="1"/>
        <v>1.1290022060871773E-3</v>
      </c>
      <c r="I45" s="45">
        <f t="shared" si="0"/>
        <v>7.1383471921805117E-3</v>
      </c>
      <c r="J45" s="45">
        <f t="shared" si="0"/>
        <v>3.5368040596931E-3</v>
      </c>
      <c r="K45" s="46">
        <f t="shared" si="0"/>
        <v>4.2102565233616924E-3</v>
      </c>
    </row>
    <row r="46" spans="1:11" x14ac:dyDescent="0.3">
      <c r="A46" s="31" t="s">
        <v>40</v>
      </c>
      <c r="C46" s="22">
        <f>INDEX('TABLE 4A'!$A$10:$P$76,MATCH(A46,'TABLE 4A'!$A$10:$A$76,0),16)</f>
        <v>154465</v>
      </c>
      <c r="D46" s="33">
        <f>INDEX('TABLE 4B'!$A$10:$H$77,MATCH(A46,'TABLE 4B'!$A$10:$A$76,0),8)</f>
        <v>1967.816</v>
      </c>
      <c r="E46" s="33">
        <f>INDEX('TABLE 4C'!$A$9:$S$75,MATCH(A46,'TABLE 4C'!$A$9:$A$75,0),19)</f>
        <v>49123.25</v>
      </c>
      <c r="F46" s="77">
        <v>747965.51200666488</v>
      </c>
      <c r="H46" s="104">
        <f t="shared" si="1"/>
        <v>2.0353796190856189E-2</v>
      </c>
      <c r="I46" s="45">
        <f t="shared" si="0"/>
        <v>1.5985608487670076E-2</v>
      </c>
      <c r="J46" s="45">
        <f t="shared" si="0"/>
        <v>8.7048496147995591E-3</v>
      </c>
      <c r="K46" s="46">
        <f t="shared" si="0"/>
        <v>1.3229345684884659E-2</v>
      </c>
    </row>
    <row r="47" spans="1:11" x14ac:dyDescent="0.3">
      <c r="A47" s="31" t="s">
        <v>41</v>
      </c>
      <c r="C47" s="22">
        <f>INDEX('TABLE 4A'!$A$10:$P$76,MATCH(A47,'TABLE 4A'!$A$10:$A$76,0),16)</f>
        <v>165500</v>
      </c>
      <c r="D47" s="33">
        <f>INDEX('TABLE 4B'!$A$10:$H$77,MATCH(A47,'TABLE 4B'!$A$10:$A$76,0),8)</f>
        <v>4037.2130000000002</v>
      </c>
      <c r="E47" s="33">
        <f>INDEX('TABLE 4C'!$A$9:$S$75,MATCH(A47,'TABLE 4C'!$A$9:$A$75,0),19)</f>
        <v>71088.25</v>
      </c>
      <c r="F47" s="77">
        <v>854091</v>
      </c>
      <c r="H47" s="104">
        <f t="shared" si="1"/>
        <v>2.1807874078831446E-2</v>
      </c>
      <c r="I47" s="45">
        <f t="shared" si="0"/>
        <v>3.2796413078932163E-2</v>
      </c>
      <c r="J47" s="45">
        <f t="shared" si="0"/>
        <v>1.2597141386803089E-2</v>
      </c>
      <c r="K47" s="46">
        <f t="shared" si="0"/>
        <v>1.5106398495614249E-2</v>
      </c>
    </row>
    <row r="48" spans="1:11" x14ac:dyDescent="0.3">
      <c r="A48" s="31" t="s">
        <v>42</v>
      </c>
      <c r="C48" s="22">
        <f>INDEX('TABLE 4A'!$A$10:$P$76,MATCH(A48,'TABLE 4A'!$A$10:$A$76,0),16)</f>
        <v>66833</v>
      </c>
      <c r="D48" s="33">
        <f>INDEX('TABLE 4B'!$A$10:$H$77,MATCH(A48,'TABLE 4B'!$A$10:$A$76,0),8)</f>
        <v>742.15599999999995</v>
      </c>
      <c r="E48" s="33">
        <f>INDEX('TABLE 4C'!$A$9:$S$75,MATCH(A48,'TABLE 4C'!$A$9:$A$75,0),19)</f>
        <v>23140.73</v>
      </c>
      <c r="F48" s="77">
        <v>389427.26332432579</v>
      </c>
      <c r="H48" s="104">
        <f t="shared" si="1"/>
        <v>8.8065598085229121E-3</v>
      </c>
      <c r="I48" s="45">
        <f t="shared" si="0"/>
        <v>6.0289250889185124E-3</v>
      </c>
      <c r="J48" s="45">
        <f t="shared" si="0"/>
        <v>4.1006361473778837E-3</v>
      </c>
      <c r="K48" s="46">
        <f t="shared" si="0"/>
        <v>6.8878414885928654E-3</v>
      </c>
    </row>
    <row r="49" spans="1:11" x14ac:dyDescent="0.3">
      <c r="A49" s="31" t="s">
        <v>43</v>
      </c>
      <c r="C49" s="22">
        <f>INDEX('TABLE 4A'!$A$10:$P$76,MATCH(A49,'TABLE 4A'!$A$10:$A$76,0),16)</f>
        <v>902678</v>
      </c>
      <c r="D49" s="33">
        <f>INDEX('TABLE 4B'!$A$10:$H$77,MATCH(A49,'TABLE 4B'!$A$10:$A$76,0),8)</f>
        <v>7264.7389999999996</v>
      </c>
      <c r="E49" s="33">
        <f>INDEX('TABLE 4C'!$A$9:$S$75,MATCH(A49,'TABLE 4C'!$A$9:$A$75,0),19)</f>
        <v>532795.80000000005</v>
      </c>
      <c r="F49" s="77">
        <v>6951485</v>
      </c>
      <c r="H49" s="104">
        <f t="shared" si="1"/>
        <v>0.11894554778085445</v>
      </c>
      <c r="I49" s="45">
        <f t="shared" si="0"/>
        <v>5.9015311095706E-2</v>
      </c>
      <c r="J49" s="45">
        <f t="shared" si="0"/>
        <v>9.4413690348192025E-2</v>
      </c>
      <c r="K49" s="46">
        <f t="shared" si="0"/>
        <v>0.12295165567402656</v>
      </c>
    </row>
    <row r="50" spans="1:11" x14ac:dyDescent="0.3">
      <c r="A50" s="31" t="s">
        <v>44</v>
      </c>
      <c r="C50" s="22">
        <f>INDEX('TABLE 4A'!$A$10:$P$76,MATCH(A50,'TABLE 4A'!$A$10:$A$76,0),16)</f>
        <v>26357</v>
      </c>
      <c r="D50" s="33">
        <f>INDEX('TABLE 4B'!$A$10:$H$77,MATCH(A50,'TABLE 4B'!$A$10:$A$76,0),8)</f>
        <v>728.94</v>
      </c>
      <c r="E50" s="33">
        <f>INDEX('TABLE 4C'!$A$9:$S$75,MATCH(A50,'TABLE 4C'!$A$9:$A$75,0),19)</f>
        <v>25206.41</v>
      </c>
      <c r="F50" s="77">
        <v>371023</v>
      </c>
      <c r="H50" s="104">
        <f t="shared" si="1"/>
        <v>3.4730521878897909E-3</v>
      </c>
      <c r="I50" s="45">
        <f t="shared" si="0"/>
        <v>5.9215645421127911E-3</v>
      </c>
      <c r="J50" s="45">
        <f t="shared" si="0"/>
        <v>4.4666834620872963E-3</v>
      </c>
      <c r="K50" s="46">
        <f t="shared" si="0"/>
        <v>6.5623233227352657E-3</v>
      </c>
    </row>
    <row r="51" spans="1:11" x14ac:dyDescent="0.3">
      <c r="A51" s="31" t="s">
        <v>45</v>
      </c>
      <c r="C51" s="22">
        <f>INDEX('TABLE 4A'!$A$10:$P$76,MATCH(A51,'TABLE 4A'!$A$10:$A$76,0),16)</f>
        <v>29104</v>
      </c>
      <c r="D51" s="33">
        <f>INDEX('TABLE 4B'!$A$10:$H$77,MATCH(A51,'TABLE 4B'!$A$10:$A$76,0),8)</f>
        <v>791.93599999999992</v>
      </c>
      <c r="E51" s="33">
        <f>INDEX('TABLE 4C'!$A$9:$S$75,MATCH(A51,'TABLE 4C'!$A$9:$A$75,0),19)</f>
        <v>84557.61</v>
      </c>
      <c r="F51" s="77">
        <v>316009</v>
      </c>
      <c r="H51" s="104">
        <f t="shared" si="1"/>
        <v>3.8350233667088242E-3</v>
      </c>
      <c r="I51" s="45">
        <f t="shared" si="0"/>
        <v>6.4333143156125811E-3</v>
      </c>
      <c r="J51" s="45">
        <f t="shared" si="0"/>
        <v>1.4983969481597236E-2</v>
      </c>
      <c r="K51" s="46">
        <f t="shared" si="0"/>
        <v>5.589284844589819E-3</v>
      </c>
    </row>
    <row r="52" spans="1:11" x14ac:dyDescent="0.3">
      <c r="A52" s="31" t="s">
        <v>46</v>
      </c>
      <c r="C52" s="22">
        <f>INDEX('TABLE 4A'!$A$10:$P$76,MATCH(A52,'TABLE 4A'!$A$10:$A$76,0),16)</f>
        <v>64005</v>
      </c>
      <c r="D52" s="33">
        <f>INDEX('TABLE 4B'!$A$10:$H$77,MATCH(A52,'TABLE 4B'!$A$10:$A$76,0),8)</f>
        <v>1584.261</v>
      </c>
      <c r="E52" s="33">
        <f>INDEX('TABLE 4C'!$A$9:$S$75,MATCH(A52,'TABLE 4C'!$A$9:$A$75,0),19)</f>
        <v>76417.91</v>
      </c>
      <c r="F52" s="77">
        <v>567105</v>
      </c>
      <c r="H52" s="104">
        <f t="shared" si="1"/>
        <v>8.4339152895202829E-3</v>
      </c>
      <c r="I52" s="45">
        <f t="shared" si="0"/>
        <v>1.2869788683639466E-2</v>
      </c>
      <c r="J52" s="45">
        <f t="shared" si="0"/>
        <v>1.3541579891951112E-2</v>
      </c>
      <c r="K52" s="46">
        <f t="shared" si="0"/>
        <v>1.0030446543582965E-2</v>
      </c>
    </row>
    <row r="53" spans="1:11" x14ac:dyDescent="0.3">
      <c r="A53" s="31" t="s">
        <v>47</v>
      </c>
      <c r="C53" s="22">
        <f>INDEX('TABLE 4A'!$A$10:$P$76,MATCH(A53,'TABLE 4A'!$A$10:$A$76,0),16)</f>
        <v>17603</v>
      </c>
      <c r="D53" s="33">
        <f>INDEX('TABLE 4B'!$A$10:$H$77,MATCH(A53,'TABLE 4B'!$A$10:$A$76,0),8)</f>
        <v>535.76499999999999</v>
      </c>
      <c r="E53" s="33">
        <f>INDEX('TABLE 4C'!$A$9:$S$75,MATCH(A53,'TABLE 4C'!$A$9:$A$75,0),19)</f>
        <v>13747.869999999999</v>
      </c>
      <c r="F53" s="77">
        <v>243040</v>
      </c>
      <c r="H53" s="104">
        <f t="shared" si="1"/>
        <v>2.319540830269909E-3</v>
      </c>
      <c r="I53" s="45">
        <f t="shared" si="0"/>
        <v>4.3523020096373627E-3</v>
      </c>
      <c r="J53" s="45">
        <f t="shared" si="0"/>
        <v>2.4361812557966833E-3</v>
      </c>
      <c r="K53" s="46">
        <f t="shared" si="0"/>
        <v>4.298674368860095E-3</v>
      </c>
    </row>
    <row r="54" spans="1:11" x14ac:dyDescent="0.3">
      <c r="A54" s="31" t="s">
        <v>48</v>
      </c>
      <c r="C54" s="22">
        <f>INDEX('TABLE 4A'!$A$10:$P$76,MATCH(A54,'TABLE 4A'!$A$10:$A$76,0),16)</f>
        <v>402191</v>
      </c>
      <c r="D54" s="33">
        <f>INDEX('TABLE 4B'!$A$10:$H$77,MATCH(A54,'TABLE 4B'!$A$10:$A$76,0),8)</f>
        <v>4717.692</v>
      </c>
      <c r="E54" s="33">
        <f>INDEX('TABLE 4C'!$A$9:$S$75,MATCH(A54,'TABLE 4C'!$A$9:$A$75,0),19)</f>
        <v>199477.13</v>
      </c>
      <c r="F54" s="77">
        <v>3007142.7743260367</v>
      </c>
      <c r="H54" s="104">
        <f t="shared" si="1"/>
        <v>5.2996560021989714E-2</v>
      </c>
      <c r="I54" s="45">
        <f t="shared" si="0"/>
        <v>3.8324303327858501E-2</v>
      </c>
      <c r="J54" s="45">
        <f t="shared" si="0"/>
        <v>3.5348199034913645E-2</v>
      </c>
      <c r="K54" s="46">
        <f t="shared" si="0"/>
        <v>5.3187654573313731E-2</v>
      </c>
    </row>
    <row r="55" spans="1:11" x14ac:dyDescent="0.3">
      <c r="A55" s="31" t="s">
        <v>49</v>
      </c>
      <c r="C55" s="22">
        <f>INDEX('TABLE 4A'!$A$10:$P$76,MATCH(A55,'TABLE 4A'!$A$10:$A$76,0),16)</f>
        <v>115745</v>
      </c>
      <c r="D55" s="33">
        <f>INDEX('TABLE 4B'!$A$10:$H$77,MATCH(A55,'TABLE 4B'!$A$10:$A$76,0),8)</f>
        <v>1568.5840000000001</v>
      </c>
      <c r="E55" s="33">
        <f>INDEX('TABLE 4C'!$A$9:$S$75,MATCH(A55,'TABLE 4C'!$A$9:$A$75,0),19)</f>
        <v>61777.729999999996</v>
      </c>
      <c r="F55" s="77">
        <v>1094660</v>
      </c>
      <c r="H55" s="104">
        <f t="shared" si="1"/>
        <v>1.5251676043832905E-2</v>
      </c>
      <c r="I55" s="45">
        <f t="shared" si="0"/>
        <v>1.2742436134284647E-2</v>
      </c>
      <c r="J55" s="45">
        <f t="shared" si="0"/>
        <v>1.0947277494744162E-2</v>
      </c>
      <c r="K55" s="46">
        <f t="shared" si="0"/>
        <v>1.9361368024260989E-2</v>
      </c>
    </row>
    <row r="56" spans="1:11" x14ac:dyDescent="0.3">
      <c r="A56" s="31" t="s">
        <v>50</v>
      </c>
      <c r="C56" s="22">
        <f>INDEX('TABLE 4A'!$A$10:$P$76,MATCH(A56,'TABLE 4A'!$A$10:$A$76,0),16)</f>
        <v>541941</v>
      </c>
      <c r="D56" s="33">
        <f>INDEX('TABLE 4B'!$A$10:$H$77,MATCH(A56,'TABLE 4B'!$A$10:$A$76,0),8)</f>
        <v>3941.05</v>
      </c>
      <c r="E56" s="33">
        <f>INDEX('TABLE 4C'!$A$9:$S$75,MATCH(A56,'TABLE 4C'!$A$9:$A$75,0),19)</f>
        <v>416146.45000000007</v>
      </c>
      <c r="F56" s="77">
        <v>3746863.9957754128</v>
      </c>
      <c r="H56" s="104">
        <f t="shared" si="1"/>
        <v>7.1411366079492403E-2</v>
      </c>
      <c r="I56" s="45">
        <f t="shared" si="0"/>
        <v>3.2015230250354784E-2</v>
      </c>
      <c r="J56" s="45">
        <f t="shared" si="0"/>
        <v>7.3742927533962124E-2</v>
      </c>
      <c r="K56" s="46">
        <f t="shared" si="0"/>
        <v>6.6271182612921684E-2</v>
      </c>
    </row>
    <row r="57" spans="1:11" x14ac:dyDescent="0.3">
      <c r="A57" s="31" t="s">
        <v>51</v>
      </c>
      <c r="C57" s="22">
        <f>INDEX('TABLE 4A'!$A$10:$P$76,MATCH(A57,'TABLE 4A'!$A$10:$A$76,0),16)</f>
        <v>201141</v>
      </c>
      <c r="D57" s="33">
        <f>INDEX('TABLE 4B'!$A$10:$H$77,MATCH(A57,'TABLE 4B'!$A$10:$A$76,0),8)</f>
        <v>2390.1660000000002</v>
      </c>
      <c r="E57" s="33">
        <f>INDEX('TABLE 4C'!$A$9:$S$75,MATCH(A57,'TABLE 4C'!$A$9:$A$75,0),19)</f>
        <v>74123.53</v>
      </c>
      <c r="F57" s="77">
        <v>877866.82808702427</v>
      </c>
      <c r="H57" s="104">
        <f t="shared" si="1"/>
        <v>2.6504275529246137E-2</v>
      </c>
      <c r="I57" s="45">
        <f t="shared" si="0"/>
        <v>1.9416580562684943E-2</v>
      </c>
      <c r="J57" s="45">
        <f t="shared" si="0"/>
        <v>1.3135005960885805E-2</v>
      </c>
      <c r="K57" s="46">
        <f t="shared" si="0"/>
        <v>1.5526924099614065E-2</v>
      </c>
    </row>
    <row r="58" spans="1:11" x14ac:dyDescent="0.3">
      <c r="A58" s="31" t="s">
        <v>52</v>
      </c>
      <c r="C58" s="22">
        <f>INDEX('TABLE 4A'!$A$10:$P$76,MATCH(A58,'TABLE 4A'!$A$10:$A$76,0),16)</f>
        <v>377494</v>
      </c>
      <c r="D58" s="33">
        <f>INDEX('TABLE 4B'!$A$10:$H$77,MATCH(A58,'TABLE 4B'!$A$10:$A$76,0),8)</f>
        <v>3665.7110000000002</v>
      </c>
      <c r="E58" s="33">
        <f>INDEX('TABLE 4C'!$A$9:$S$75,MATCH(A58,'TABLE 4C'!$A$9:$A$75,0),19)</f>
        <v>560499.17000000004</v>
      </c>
      <c r="F58" s="77">
        <v>3747146.4192390125</v>
      </c>
      <c r="H58" s="104">
        <f t="shared" si="1"/>
        <v>4.9742245423047719E-2</v>
      </c>
      <c r="I58" s="45">
        <f t="shared" si="0"/>
        <v>2.9778506158576596E-2</v>
      </c>
      <c r="J58" s="45">
        <f t="shared" si="0"/>
        <v>9.9322845782190167E-2</v>
      </c>
      <c r="K58" s="46">
        <f t="shared" si="0"/>
        <v>6.6276177866806396E-2</v>
      </c>
    </row>
    <row r="59" spans="1:11" x14ac:dyDescent="0.3">
      <c r="A59" s="31" t="s">
        <v>53</v>
      </c>
      <c r="C59" s="22">
        <f>INDEX('TABLE 4A'!$A$10:$P$76,MATCH(A59,'TABLE 4A'!$A$10:$A$76,0),16)</f>
        <v>266519</v>
      </c>
      <c r="D59" s="33">
        <f>INDEX('TABLE 4B'!$A$10:$H$77,MATCH(A59,'TABLE 4B'!$A$10:$A$76,0),8)</f>
        <v>4481.0950000000003</v>
      </c>
      <c r="E59" s="33">
        <f>INDEX('TABLE 4C'!$A$9:$S$75,MATCH(A59,'TABLE 4C'!$A$9:$A$75,0),19)</f>
        <v>89271.41</v>
      </c>
      <c r="F59" s="77">
        <v>1334687</v>
      </c>
      <c r="H59" s="104">
        <f t="shared" si="1"/>
        <v>3.5119110523359989E-2</v>
      </c>
      <c r="I59" s="45">
        <f t="shared" si="0"/>
        <v>3.6402300960077537E-2</v>
      </c>
      <c r="J59" s="45">
        <f t="shared" si="0"/>
        <v>1.581927496554307E-2</v>
      </c>
      <c r="K59" s="46">
        <f t="shared" si="0"/>
        <v>2.360675114117336E-2</v>
      </c>
    </row>
    <row r="60" spans="1:11" x14ac:dyDescent="0.3">
      <c r="A60" s="31" t="s">
        <v>54</v>
      </c>
      <c r="C60" s="22">
        <f>INDEX('TABLE 4A'!$A$10:$P$76,MATCH(A60,'TABLE 4A'!$A$10:$A$76,0),16)</f>
        <v>36207</v>
      </c>
      <c r="D60" s="33">
        <f>INDEX('TABLE 4B'!$A$10:$H$77,MATCH(A60,'TABLE 4B'!$A$10:$A$76,0),8)</f>
        <v>1972.0640000000001</v>
      </c>
      <c r="E60" s="33">
        <f>INDEX('TABLE 4C'!$A$9:$S$75,MATCH(A60,'TABLE 4C'!$A$9:$A$75,0),19)</f>
        <v>52165.2</v>
      </c>
      <c r="F60" s="77">
        <v>428717</v>
      </c>
      <c r="H60" s="104">
        <f t="shared" si="1"/>
        <v>4.770983062067977E-3</v>
      </c>
      <c r="I60" s="45">
        <f t="shared" si="0"/>
        <v>1.6020117234857627E-2</v>
      </c>
      <c r="J60" s="45">
        <f t="shared" si="0"/>
        <v>9.2438961413575434E-3</v>
      </c>
      <c r="K60" s="46">
        <f t="shared" si="0"/>
        <v>7.5827632463569506E-3</v>
      </c>
    </row>
    <row r="61" spans="1:11" x14ac:dyDescent="0.3">
      <c r="A61" s="31" t="s">
        <v>55</v>
      </c>
      <c r="C61" s="22">
        <f>INDEX('TABLE 4A'!$A$10:$P$76,MATCH(A61,'TABLE 4A'!$A$10:$A$76,0),16)</f>
        <v>73036</v>
      </c>
      <c r="D61" s="33">
        <f>INDEX('TABLE 4B'!$A$10:$H$77,MATCH(A61,'TABLE 4B'!$A$10:$A$76,0),8)</f>
        <v>1286.374</v>
      </c>
      <c r="E61" s="33">
        <f>INDEX('TABLE 4C'!$A$9:$S$75,MATCH(A61,'TABLE 4C'!$A$9:$A$75,0),19)</f>
        <v>84476.6</v>
      </c>
      <c r="F61" s="77">
        <v>613232.86876288871</v>
      </c>
      <c r="H61" s="104">
        <f t="shared" si="1"/>
        <v>9.6239268351754285E-3</v>
      </c>
      <c r="I61" s="45">
        <f t="shared" si="0"/>
        <v>1.0449895281224517E-2</v>
      </c>
      <c r="J61" s="45">
        <f t="shared" si="0"/>
        <v>1.4969614163752939E-2</v>
      </c>
      <c r="K61" s="46">
        <f t="shared" si="0"/>
        <v>1.0846315071978176E-2</v>
      </c>
    </row>
    <row r="62" spans="1:11" x14ac:dyDescent="0.3">
      <c r="A62" s="31" t="s">
        <v>56</v>
      </c>
      <c r="C62" s="22">
        <f>INDEX('TABLE 4A'!$A$10:$P$76,MATCH(A62,'TABLE 4A'!$A$10:$A$76,0),16)</f>
        <v>125745</v>
      </c>
      <c r="D62" s="33">
        <f>INDEX('TABLE 4B'!$A$10:$H$77,MATCH(A62,'TABLE 4B'!$A$10:$A$76,0),8)</f>
        <v>1769.212</v>
      </c>
      <c r="E62" s="33">
        <f>INDEX('TABLE 4C'!$A$9:$S$75,MATCH(A62,'TABLE 4C'!$A$9:$A$75,0),19)</f>
        <v>90112.639999999999</v>
      </c>
      <c r="F62" s="77">
        <v>784129.53604812769</v>
      </c>
      <c r="H62" s="104">
        <f t="shared" si="1"/>
        <v>1.6569372362795529E-2</v>
      </c>
      <c r="I62" s="45">
        <f t="shared" si="0"/>
        <v>1.4372243321371382E-2</v>
      </c>
      <c r="J62" s="45">
        <f t="shared" si="0"/>
        <v>1.5968344512884865E-2</v>
      </c>
      <c r="K62" s="46">
        <f t="shared" si="0"/>
        <v>1.3868982630333459E-2</v>
      </c>
    </row>
    <row r="63" spans="1:11" x14ac:dyDescent="0.3">
      <c r="A63" s="31" t="s">
        <v>57</v>
      </c>
      <c r="C63" s="22">
        <f>INDEX('TABLE 4A'!$A$10:$P$76,MATCH(A63,'TABLE 4A'!$A$10:$A$76,0),16)</f>
        <v>52127</v>
      </c>
      <c r="D63" s="33">
        <f>INDEX('TABLE 4B'!$A$10:$H$77,MATCH(A63,'TABLE 4B'!$A$10:$A$76,0),8)</f>
        <v>1974.136</v>
      </c>
      <c r="E63" s="33">
        <f>INDEX('TABLE 4C'!$A$9:$S$75,MATCH(A63,'TABLE 4C'!$A$9:$A$75,0),19)</f>
        <v>40984.490000000005</v>
      </c>
      <c r="F63" s="77">
        <v>432546</v>
      </c>
      <c r="H63" s="104">
        <f t="shared" si="1"/>
        <v>6.8687556018564759E-3</v>
      </c>
      <c r="I63" s="45">
        <f t="shared" si="0"/>
        <v>1.6036949184992422E-2</v>
      </c>
      <c r="J63" s="45">
        <f t="shared" si="0"/>
        <v>7.2626265971664425E-3</v>
      </c>
      <c r="K63" s="46">
        <f t="shared" si="0"/>
        <v>7.6504871772258001E-3</v>
      </c>
    </row>
    <row r="64" spans="1:11" x14ac:dyDescent="0.3">
      <c r="A64" s="31" t="s">
        <v>58</v>
      </c>
      <c r="C64" s="22">
        <f>INDEX('TABLE 4A'!$A$10:$P$76,MATCH(A64,'TABLE 4A'!$A$10:$A$76,0),16)</f>
        <v>190904</v>
      </c>
      <c r="D64" s="33">
        <f>INDEX('TABLE 4B'!$A$10:$H$77,MATCH(A64,'TABLE 4B'!$A$10:$A$76,0),8)</f>
        <v>2453.248</v>
      </c>
      <c r="E64" s="33">
        <f>INDEX('TABLE 4C'!$A$9:$S$75,MATCH(A64,'TABLE 4C'!$A$9:$A$75,0),19)</f>
        <v>126238.23</v>
      </c>
      <c r="F64" s="77">
        <v>1287772.0198403746</v>
      </c>
      <c r="H64" s="104">
        <f t="shared" si="1"/>
        <v>2.51553498075241E-2</v>
      </c>
      <c r="I64" s="45">
        <f t="shared" si="0"/>
        <v>1.9929028959597663E-2</v>
      </c>
      <c r="J64" s="45">
        <f t="shared" si="0"/>
        <v>2.2369953286650989E-2</v>
      </c>
      <c r="K64" s="46">
        <f t="shared" si="0"/>
        <v>2.2776960889660185E-2</v>
      </c>
    </row>
    <row r="65" spans="1:11" x14ac:dyDescent="0.3">
      <c r="A65" s="31" t="s">
        <v>59</v>
      </c>
      <c r="C65" s="22">
        <f>INDEX('TABLE 4A'!$A$10:$P$76,MATCH(A65,'TABLE 4A'!$A$10:$A$76,0),16)</f>
        <v>132262</v>
      </c>
      <c r="D65" s="33">
        <f>INDEX('TABLE 4B'!$A$10:$H$77,MATCH(A65,'TABLE 4B'!$A$10:$A$76,0),8)</f>
        <v>1643.9449999999999</v>
      </c>
      <c r="E65" s="33">
        <f>INDEX('TABLE 4C'!$A$9:$S$75,MATCH(A65,'TABLE 4C'!$A$9:$A$75,0),19)</f>
        <v>67515.960000000006</v>
      </c>
      <c r="F65" s="77">
        <v>966390.2244196831</v>
      </c>
      <c r="H65" s="104">
        <f t="shared" si="1"/>
        <v>1.7428115053863474E-2</v>
      </c>
      <c r="I65" s="45">
        <f t="shared" si="0"/>
        <v>1.3354633332213367E-2</v>
      </c>
      <c r="J65" s="45">
        <f t="shared" si="0"/>
        <v>1.1964116348141105E-2</v>
      </c>
      <c r="K65" s="46">
        <f t="shared" si="0"/>
        <v>1.7092646840149137E-2</v>
      </c>
    </row>
    <row r="66" spans="1:11" x14ac:dyDescent="0.3">
      <c r="A66" s="31" t="s">
        <v>60</v>
      </c>
      <c r="C66" s="22">
        <f>INDEX('TABLE 4A'!$A$10:$P$76,MATCH(A66,'TABLE 4A'!$A$10:$A$76,0),16)</f>
        <v>77164</v>
      </c>
      <c r="D66" s="33">
        <f>INDEX('TABLE 4B'!$A$10:$H$77,MATCH(A66,'TABLE 4B'!$A$10:$A$76,0),8)</f>
        <v>1237.068</v>
      </c>
      <c r="E66" s="33">
        <f>INDEX('TABLE 4C'!$A$9:$S$75,MATCH(A66,'TABLE 4C'!$A$9:$A$75,0),19)</f>
        <v>39131.980000000003</v>
      </c>
      <c r="F66" s="77">
        <v>416520.50222831417</v>
      </c>
      <c r="H66" s="104">
        <f t="shared" si="1"/>
        <v>1.0167871875643201E-2</v>
      </c>
      <c r="I66" s="45">
        <f t="shared" si="0"/>
        <v>1.0049356606829624E-2</v>
      </c>
      <c r="J66" s="45">
        <f t="shared" si="0"/>
        <v>6.9343539165129366E-3</v>
      </c>
      <c r="K66" s="46">
        <f t="shared" si="0"/>
        <v>7.3670424910861915E-3</v>
      </c>
    </row>
    <row r="67" spans="1:11" x14ac:dyDescent="0.3">
      <c r="A67" s="31" t="s">
        <v>61</v>
      </c>
      <c r="C67" s="22">
        <f>INDEX('TABLE 4A'!$A$10:$P$76,MATCH(A67,'TABLE 4A'!$A$10:$A$76,0),16)</f>
        <v>19039</v>
      </c>
      <c r="D67" s="33">
        <f>INDEX('TABLE 4B'!$A$10:$H$77,MATCH(A67,'TABLE 4B'!$A$10:$A$76,0),8)</f>
        <v>1546.8609999999999</v>
      </c>
      <c r="E67" s="33">
        <f>INDEX('TABLE 4C'!$A$9:$S$75,MATCH(A67,'TABLE 4C'!$A$9:$A$75,0),19)</f>
        <v>22088.83</v>
      </c>
      <c r="F67" s="77">
        <v>247175</v>
      </c>
      <c r="H67" s="104">
        <f t="shared" si="1"/>
        <v>2.508762021672942E-3</v>
      </c>
      <c r="I67" s="45">
        <f t="shared" si="0"/>
        <v>1.2565968734295187E-2</v>
      </c>
      <c r="J67" s="45">
        <f t="shared" si="0"/>
        <v>3.9142349766530709E-3</v>
      </c>
      <c r="K67" s="46">
        <f t="shared" si="0"/>
        <v>4.3718105543243662E-3</v>
      </c>
    </row>
    <row r="68" spans="1:11" x14ac:dyDescent="0.3">
      <c r="A68" s="31" t="s">
        <v>62</v>
      </c>
      <c r="C68" s="22">
        <f>INDEX('TABLE 4A'!$A$10:$P$76,MATCH(A68,'TABLE 4A'!$A$10:$A$76,0),16)</f>
        <v>8872</v>
      </c>
      <c r="D68" s="33">
        <f>INDEX('TABLE 4B'!$A$10:$H$77,MATCH(A68,'TABLE 4B'!$A$10:$A$76,0),8)</f>
        <v>917.06700000000001</v>
      </c>
      <c r="E68" s="33">
        <f>INDEX('TABLE 4C'!$A$9:$S$75,MATCH(A68,'TABLE 4C'!$A$9:$A$75,0),19)</f>
        <v>20514.150000000001</v>
      </c>
      <c r="F68" s="77">
        <v>312431</v>
      </c>
      <c r="H68" s="104">
        <f t="shared" si="1"/>
        <v>1.169060174183641E-3</v>
      </c>
      <c r="I68" s="45">
        <f t="shared" si="0"/>
        <v>7.4498195049547983E-3</v>
      </c>
      <c r="J68" s="45">
        <f t="shared" si="0"/>
        <v>3.6351949580990753E-3</v>
      </c>
      <c r="K68" s="46">
        <f t="shared" si="0"/>
        <v>5.5260003774577366E-3</v>
      </c>
    </row>
    <row r="69" spans="1:11" x14ac:dyDescent="0.3">
      <c r="A69" s="31" t="s">
        <v>63</v>
      </c>
      <c r="C69" s="22">
        <f>INDEX('TABLE 4A'!$A$10:$P$76,MATCH(A69,'TABLE 4A'!$A$10:$A$76,0),16)</f>
        <v>4164</v>
      </c>
      <c r="D69" s="33">
        <f>INDEX('TABLE 4B'!$A$10:$H$77,MATCH(A69,'TABLE 4B'!$A$10:$A$76,0),8)</f>
        <v>327.315</v>
      </c>
      <c r="E69" s="33">
        <f>INDEX('TABLE 4C'!$A$9:$S$75,MATCH(A69,'TABLE 4C'!$A$9:$A$75,0),19)</f>
        <v>14492.64</v>
      </c>
      <c r="F69" s="77">
        <v>184430.70729368262</v>
      </c>
      <c r="H69" s="104">
        <f t="shared" si="1"/>
        <v>5.4868874721603707E-4</v>
      </c>
      <c r="I69" s="45">
        <f t="shared" si="0"/>
        <v>2.6589525860861636E-3</v>
      </c>
      <c r="J69" s="45">
        <f t="shared" si="0"/>
        <v>2.5681576793357259E-3</v>
      </c>
      <c r="K69" s="46">
        <f t="shared" si="0"/>
        <v>3.262045565643894E-3</v>
      </c>
    </row>
    <row r="70" spans="1:11" x14ac:dyDescent="0.3">
      <c r="A70" s="31" t="s">
        <v>64</v>
      </c>
      <c r="C70" s="22">
        <f>INDEX('TABLE 4A'!$A$10:$P$76,MATCH(A70,'TABLE 4A'!$A$10:$A$76,0),16)</f>
        <v>222419</v>
      </c>
      <c r="D70" s="33">
        <f>INDEX('TABLE 4B'!$A$10:$H$77,MATCH(A70,'TABLE 4B'!$A$10:$A$76,0),8)</f>
        <v>3375.7209999999995</v>
      </c>
      <c r="E70" s="33">
        <f>INDEX('TABLE 4C'!$A$9:$S$75,MATCH(A70,'TABLE 4C'!$A$9:$A$75,0),19)</f>
        <v>171574.52</v>
      </c>
      <c r="F70" s="77">
        <v>1398779.4243022995</v>
      </c>
      <c r="H70" s="104">
        <f t="shared" si="1"/>
        <v>2.9308069756734813E-2</v>
      </c>
      <c r="I70" s="45">
        <f t="shared" si="0"/>
        <v>2.7422764257230402E-2</v>
      </c>
      <c r="J70" s="45">
        <f t="shared" si="0"/>
        <v>3.0403737422328922E-2</v>
      </c>
      <c r="K70" s="46">
        <f t="shared" si="0"/>
        <v>2.4740360676996271E-2</v>
      </c>
    </row>
    <row r="71" spans="1:11" x14ac:dyDescent="0.3">
      <c r="A71" s="31" t="s">
        <v>65</v>
      </c>
      <c r="C71" s="22">
        <f>INDEX('TABLE 4A'!$A$10:$P$76,MATCH(A71,'TABLE 4A'!$A$10:$A$76,0),16)</f>
        <v>9399</v>
      </c>
      <c r="D71" s="33">
        <f>INDEX('TABLE 4B'!$A$10:$H$77,MATCH(A71,'TABLE 4B'!$A$10:$A$76,0),8)</f>
        <v>1071.194</v>
      </c>
      <c r="E71" s="33">
        <f>INDEX('TABLE 4C'!$A$9:$S$75,MATCH(A71,'TABLE 4C'!$A$9:$A$75,0),19)</f>
        <v>25947.140000000003</v>
      </c>
      <c r="F71" s="77">
        <v>210946</v>
      </c>
      <c r="H71" s="104">
        <f t="shared" si="1"/>
        <v>1.2385027701929713E-3</v>
      </c>
      <c r="I71" s="45">
        <f t="shared" si="1"/>
        <v>8.7018745138474612E-3</v>
      </c>
      <c r="J71" s="45">
        <f t="shared" si="1"/>
        <v>4.5979439803789501E-3</v>
      </c>
      <c r="K71" s="46">
        <f t="shared" si="1"/>
        <v>3.7310243721756153E-3</v>
      </c>
    </row>
    <row r="72" spans="1:11" x14ac:dyDescent="0.3">
      <c r="A72" s="31" t="s">
        <v>66</v>
      </c>
      <c r="C72" s="22">
        <f>INDEX('TABLE 4A'!$A$10:$P$76,MATCH(A72,'TABLE 4A'!$A$10:$A$76,0),16)</f>
        <v>25602</v>
      </c>
      <c r="D72" s="33">
        <f>INDEX('TABLE 4B'!$A$10:$H$77,MATCH(A72,'TABLE 4B'!$A$10:$A$76,0),8)</f>
        <v>1391.4580000000001</v>
      </c>
      <c r="E72" s="33">
        <f>INDEX('TABLE 4C'!$A$9:$S$75,MATCH(A72,'TABLE 4C'!$A$9:$A$75,0),19)</f>
        <v>64647.54</v>
      </c>
      <c r="F72" s="77">
        <v>406542</v>
      </c>
      <c r="H72" s="104">
        <f t="shared" ref="H72:K73" si="2">C72/C$74</f>
        <v>3.3735661158081128E-3</v>
      </c>
      <c r="I72" s="45">
        <f t="shared" si="2"/>
        <v>1.1303548103601367E-2</v>
      </c>
      <c r="J72" s="45">
        <f t="shared" si="2"/>
        <v>1.1455820078409697E-2</v>
      </c>
      <c r="K72" s="46">
        <f t="shared" si="2"/>
        <v>7.1905516592541173E-3</v>
      </c>
    </row>
    <row r="73" spans="1:11" ht="15" thickBot="1" x14ac:dyDescent="0.35">
      <c r="A73" s="9" t="s">
        <v>67</v>
      </c>
      <c r="B73" s="10"/>
      <c r="C73" s="11">
        <f>INDEX('TABLE 4A'!$A$10:$P$76,MATCH(A73,'TABLE 4A'!$A$10:$A$76,0),16)</f>
        <v>10047</v>
      </c>
      <c r="D73" s="36">
        <f>INDEX('TABLE 4B'!$A$10:$H$77,MATCH(A73,'TABLE 4B'!$A$10:$A$76,0),8)</f>
        <v>1270.5329999999999</v>
      </c>
      <c r="E73" s="36">
        <f>INDEX('TABLE 4C'!$A$9:$S$75,MATCH(A73,'TABLE 4C'!$A$9:$A$75,0),19)</f>
        <v>40111.920000000006</v>
      </c>
      <c r="F73" s="78">
        <v>241173.99119278608</v>
      </c>
      <c r="H73" s="105">
        <f t="shared" si="2"/>
        <v>1.3238894916617495E-3</v>
      </c>
      <c r="I73" s="48">
        <f t="shared" si="2"/>
        <v>1.0321210473268293E-2</v>
      </c>
      <c r="J73" s="48">
        <f t="shared" si="2"/>
        <v>7.1080034680293105E-3</v>
      </c>
      <c r="K73" s="49">
        <f t="shared" si="2"/>
        <v>4.2656700723178063E-3</v>
      </c>
    </row>
    <row r="74" spans="1:11" ht="16.2" thickTop="1" x14ac:dyDescent="0.3">
      <c r="A74" s="15" t="s">
        <v>68</v>
      </c>
      <c r="B74" s="16"/>
      <c r="C74" s="17">
        <f>SUM(C7:C73)</f>
        <v>7589002</v>
      </c>
      <c r="D74" s="50">
        <f>SUM(D7:D73)</f>
        <v>123099.22400000002</v>
      </c>
      <c r="E74" s="50">
        <f>SUM(E7:E73)</f>
        <v>5643204.9000000013</v>
      </c>
      <c r="F74" s="79">
        <f>SUM(F7:F73)</f>
        <v>56538360.235099263</v>
      </c>
      <c r="H74" s="106">
        <f>SUM(H7:H73)</f>
        <v>1</v>
      </c>
      <c r="I74" s="107">
        <f>SUM(I7:I73)</f>
        <v>0.99999999999999978</v>
      </c>
      <c r="J74" s="107">
        <f>SUM(J7:J73)</f>
        <v>0.99999999999999989</v>
      </c>
      <c r="K74" s="107">
        <f>SUM(K7:K73)</f>
        <v>0.99999999999999989</v>
      </c>
    </row>
  </sheetData>
  <sheetProtection algorithmName="SHA-512" hashValue="Exwc8NyVkXlsoXprs5lbnMsu2C0/oP4BkpKZxOTbh7mwl6J1/30J7RyMmTXpcsB6nKRqyu11tqsLbMt63p6bJw==" saltValue="zKFXu41jtgrm5cwam517Og==" spinCount="100000" sheet="1" objects="1" scenarios="1"/>
  <mergeCells count="6">
    <mergeCell ref="A1:K1"/>
    <mergeCell ref="A3:A5"/>
    <mergeCell ref="C4:D4"/>
    <mergeCell ref="H4:I4"/>
    <mergeCell ref="C3:F3"/>
    <mergeCell ref="H3:K3"/>
  </mergeCells>
  <conditionalFormatting sqref="H7:K73">
    <cfRule type="expression" dxfId="21" priority="1">
      <formula>MOD(ROW(),2)=0</formula>
    </cfRule>
  </conditionalFormatting>
  <conditionalFormatting sqref="A7:B73">
    <cfRule type="expression" dxfId="20" priority="3">
      <formula>MOD(ROW(),2)=0</formula>
    </cfRule>
  </conditionalFormatting>
  <conditionalFormatting sqref="C7:F73">
    <cfRule type="expression" dxfId="19" priority="2">
      <formula>MOD(ROW(),2)=0</formula>
    </cfRule>
  </conditionalFormatting>
  <pageMargins left="0.25" right="0.25" top="0.75" bottom="0.75" header="0.3" footer="0.3"/>
  <pageSetup scale="5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0BE3E-6AA9-47AC-A5AF-71EFF12AC6F0}">
  <sheetPr>
    <tabColor theme="3" tint="-0.249977111117893"/>
    <pageSetUpPr fitToPage="1"/>
  </sheetPr>
  <dimension ref="A1:M76"/>
  <sheetViews>
    <sheetView workbookViewId="0">
      <selection activeCell="I4" activeCellId="2" sqref="M4:M7 K4:K7 I4:I7"/>
    </sheetView>
  </sheetViews>
  <sheetFormatPr defaultRowHeight="14.4" x14ac:dyDescent="0.3"/>
  <cols>
    <col min="1" max="1" width="14.109375" customWidth="1"/>
    <col min="2" max="2" width="1.5546875" customWidth="1"/>
    <col min="3" max="6" width="19.33203125" customWidth="1"/>
    <col min="7" max="7" width="1.5546875" customWidth="1"/>
    <col min="8" max="8" width="15.33203125" customWidth="1"/>
    <col min="9" max="9" width="7.21875" customWidth="1"/>
    <col min="10" max="10" width="15.33203125" customWidth="1"/>
    <col min="11" max="11" width="7.21875" customWidth="1"/>
    <col min="12" max="12" width="15.33203125" customWidth="1"/>
    <col min="13" max="13" width="7.21875" customWidth="1"/>
  </cols>
  <sheetData>
    <row r="1" spans="1:13" ht="21" x14ac:dyDescent="0.4">
      <c r="A1" s="139" t="s">
        <v>137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</row>
    <row r="2" spans="1:13" ht="15" thickBot="1" x14ac:dyDescent="0.35"/>
    <row r="3" spans="1:13" ht="15" thickBot="1" x14ac:dyDescent="0.35">
      <c r="H3" s="175" t="s">
        <v>121</v>
      </c>
      <c r="I3" s="176"/>
      <c r="J3" s="177" t="s">
        <v>122</v>
      </c>
      <c r="K3" s="178"/>
      <c r="L3" s="179" t="s">
        <v>123</v>
      </c>
      <c r="M3" s="180"/>
    </row>
    <row r="4" spans="1:13" ht="16.8" thickTop="1" thickBot="1" x14ac:dyDescent="0.35">
      <c r="A4" s="147" t="s">
        <v>0</v>
      </c>
      <c r="C4" s="154" t="s">
        <v>134</v>
      </c>
      <c r="D4" s="155"/>
      <c r="E4" s="155"/>
      <c r="F4" s="156"/>
      <c r="H4" s="51" t="s">
        <v>107</v>
      </c>
      <c r="I4" s="118">
        <v>0.125</v>
      </c>
      <c r="J4" s="53" t="s">
        <v>107</v>
      </c>
      <c r="K4" s="131">
        <f>0.125/2</f>
        <v>6.25E-2</v>
      </c>
      <c r="L4" s="55" t="s">
        <v>107</v>
      </c>
      <c r="M4" s="127">
        <f>37.5%/2</f>
        <v>0.1875</v>
      </c>
    </row>
    <row r="5" spans="1:13" ht="15" customHeight="1" thickBot="1" x14ac:dyDescent="0.35">
      <c r="A5" s="148"/>
      <c r="C5" s="163" t="s">
        <v>112</v>
      </c>
      <c r="D5" s="164"/>
      <c r="E5" s="96" t="s">
        <v>113</v>
      </c>
      <c r="F5" s="43" t="s">
        <v>124</v>
      </c>
      <c r="H5" s="57" t="s">
        <v>114</v>
      </c>
      <c r="I5" s="119">
        <v>0.125</v>
      </c>
      <c r="J5" s="59" t="s">
        <v>114</v>
      </c>
      <c r="K5" s="132">
        <f>0.125/2</f>
        <v>6.25E-2</v>
      </c>
      <c r="L5" s="61" t="s">
        <v>114</v>
      </c>
      <c r="M5" s="128">
        <f>37.5%/2</f>
        <v>0.1875</v>
      </c>
    </row>
    <row r="6" spans="1:13" ht="15" customHeight="1" x14ac:dyDescent="0.3">
      <c r="A6" s="148"/>
      <c r="C6" s="191" t="s">
        <v>107</v>
      </c>
      <c r="D6" s="193" t="s">
        <v>114</v>
      </c>
      <c r="E6" s="193" t="s">
        <v>115</v>
      </c>
      <c r="F6" s="195" t="s">
        <v>125</v>
      </c>
      <c r="H6" s="81" t="s">
        <v>115</v>
      </c>
      <c r="I6" s="135">
        <v>0.25</v>
      </c>
      <c r="J6" s="83" t="s">
        <v>115</v>
      </c>
      <c r="K6" s="133">
        <f>0.75/2</f>
        <v>0.375</v>
      </c>
      <c r="L6" s="85" t="s">
        <v>115</v>
      </c>
      <c r="M6" s="129">
        <v>0.125</v>
      </c>
    </row>
    <row r="7" spans="1:13" ht="15" customHeight="1" thickBot="1" x14ac:dyDescent="0.35">
      <c r="A7" s="1"/>
      <c r="C7" s="192"/>
      <c r="D7" s="194"/>
      <c r="E7" s="194"/>
      <c r="F7" s="196"/>
      <c r="H7" s="108" t="s">
        <v>126</v>
      </c>
      <c r="I7" s="136">
        <v>0.5</v>
      </c>
      <c r="J7" s="88" t="s">
        <v>126</v>
      </c>
      <c r="K7" s="134">
        <v>0.5</v>
      </c>
      <c r="L7" s="90" t="s">
        <v>126</v>
      </c>
      <c r="M7" s="130">
        <v>0.5</v>
      </c>
    </row>
    <row r="8" spans="1:13" ht="6" customHeight="1" x14ac:dyDescent="0.3">
      <c r="A8" s="27"/>
      <c r="C8" s="109"/>
      <c r="D8" s="98"/>
      <c r="E8" s="98"/>
      <c r="F8" s="29"/>
      <c r="H8" s="109"/>
      <c r="I8" s="98"/>
      <c r="J8" s="98"/>
      <c r="K8" s="98"/>
      <c r="L8" s="98"/>
      <c r="M8" s="29"/>
    </row>
    <row r="9" spans="1:13" x14ac:dyDescent="0.3">
      <c r="A9" s="31" t="s">
        <v>1</v>
      </c>
      <c r="C9" s="100">
        <f>'TABLE 6A'!H7</f>
        <v>1.2665828787500649E-2</v>
      </c>
      <c r="D9" s="69">
        <f>'TABLE 6A'!I7</f>
        <v>1.4786072087668073E-2</v>
      </c>
      <c r="E9" s="69">
        <f>'TABLE 6A'!J7</f>
        <v>7.8825863650635822E-3</v>
      </c>
      <c r="F9" s="70">
        <f>'TABLE 6A'!K7</f>
        <v>1.1511140353093712E-2</v>
      </c>
      <c r="H9" s="174">
        <f>IF(SUM(I$4:I$7)&lt;&gt;1,"FACTORS NOT 100%",($C9*I$4)+($D9*I$5)+($E9*I$6)+($F9*I$7))</f>
        <v>1.1157704377208841E-2</v>
      </c>
      <c r="I9" s="166"/>
      <c r="J9" s="166">
        <f>IF(SUM(K$4:K$7)&lt;&gt;1,"FACTORS NOT 100%",($C9*K$4)+($D9*K$5)+($E9*K$6)+($F9*K$7))</f>
        <v>1.0427283868143743E-2</v>
      </c>
      <c r="K9" s="166"/>
      <c r="L9" s="166">
        <f t="shared" ref="L9:L72" si="0">IF(SUM(M$4:M$7)&lt;&gt;1,"FACTORS NOT 100%",($C9*M$4)+($D9*M$5)+($E9*M$6)+($F9*M$7))</f>
        <v>1.188812488627394E-2</v>
      </c>
      <c r="M9" s="167"/>
    </row>
    <row r="10" spans="1:13" x14ac:dyDescent="0.3">
      <c r="A10" s="31" t="s">
        <v>2</v>
      </c>
      <c r="C10" s="100">
        <f>'TABLE 6A'!H8</f>
        <v>1.1782840484163793E-3</v>
      </c>
      <c r="D10" s="69">
        <f>'TABLE 6A'!I8</f>
        <v>8.4062755748972057E-3</v>
      </c>
      <c r="E10" s="69">
        <f>'TABLE 6A'!J8</f>
        <v>4.4323589951518498E-3</v>
      </c>
      <c r="F10" s="70">
        <f>'TABLE 6A'!K8</f>
        <v>4.581921572591313E-3</v>
      </c>
      <c r="H10" s="174">
        <f t="shared" ref="H10:H73" si="1">IF(SUM(I$4:I$7)&lt;&gt;1,"FACTORS NOT 100%",($C10*I$4)+($D10*I$5)+($E10*I$6)+($F10*I$7))</f>
        <v>4.5971204879978172E-3</v>
      </c>
      <c r="I10" s="166"/>
      <c r="J10" s="166">
        <f t="shared" ref="J10:J73" si="2">IF(SUM(K$4:K$7)&lt;&gt;1,"FACTORS NOT 100%",($C10*K$4)+($D10*K$5)+($E10*K$6)+($F10*K$7))</f>
        <v>4.5521303859346988E-3</v>
      </c>
      <c r="K10" s="166"/>
      <c r="L10" s="166">
        <f t="shared" si="0"/>
        <v>4.6421105900609355E-3</v>
      </c>
      <c r="M10" s="167"/>
    </row>
    <row r="11" spans="1:13" x14ac:dyDescent="0.3">
      <c r="A11" s="31" t="s">
        <v>3</v>
      </c>
      <c r="C11" s="100">
        <f>'TABLE 6A'!H9</f>
        <v>9.0690449152602669E-3</v>
      </c>
      <c r="D11" s="69">
        <f>'TABLE 6A'!I9</f>
        <v>1.2501882221450883E-2</v>
      </c>
      <c r="E11" s="69">
        <f>'TABLE 6A'!J9</f>
        <v>6.7332908645581866E-3</v>
      </c>
      <c r="F11" s="70">
        <f>'TABLE 6A'!K9</f>
        <v>8.2011752387566549E-3</v>
      </c>
      <c r="H11" s="174">
        <f t="shared" si="1"/>
        <v>8.4802762276067686E-3</v>
      </c>
      <c r="I11" s="166"/>
      <c r="J11" s="166">
        <f t="shared" si="2"/>
        <v>7.9737546396320934E-3</v>
      </c>
      <c r="K11" s="166"/>
      <c r="L11" s="166">
        <f t="shared" si="0"/>
        <v>8.9867978155814404E-3</v>
      </c>
      <c r="M11" s="167"/>
    </row>
    <row r="12" spans="1:13" x14ac:dyDescent="0.3">
      <c r="A12" s="31" t="s">
        <v>4</v>
      </c>
      <c r="C12" s="100">
        <f>'TABLE 6A'!H10</f>
        <v>1.3772561925797357E-3</v>
      </c>
      <c r="D12" s="69">
        <f>'TABLE 6A'!I10</f>
        <v>3.6480246211787653E-3</v>
      </c>
      <c r="E12" s="69">
        <f>'TABLE 6A'!J10</f>
        <v>4.1158633102264279E-3</v>
      </c>
      <c r="F12" s="70">
        <f>'TABLE 6A'!K10</f>
        <v>3.9678601504575259E-3</v>
      </c>
      <c r="H12" s="174">
        <f t="shared" si="1"/>
        <v>3.6410560045051824E-3</v>
      </c>
      <c r="I12" s="166"/>
      <c r="J12" s="166">
        <f t="shared" si="2"/>
        <v>3.8414588674235799E-3</v>
      </c>
      <c r="K12" s="166"/>
      <c r="L12" s="166">
        <f t="shared" si="0"/>
        <v>3.4406531415867854E-3</v>
      </c>
      <c r="M12" s="167"/>
    </row>
    <row r="13" spans="1:13" x14ac:dyDescent="0.3">
      <c r="A13" s="31" t="s">
        <v>5</v>
      </c>
      <c r="C13" s="100">
        <f>'TABLE 6A'!H11</f>
        <v>2.9928177644438624E-2</v>
      </c>
      <c r="D13" s="69">
        <f>'TABLE 6A'!I11</f>
        <v>2.9088648032419763E-2</v>
      </c>
      <c r="E13" s="69">
        <f>'TABLE 6A'!J11</f>
        <v>2.8581693002144928E-2</v>
      </c>
      <c r="F13" s="70">
        <f>'TABLE 6A'!K11</f>
        <v>2.795999023365069E-2</v>
      </c>
      <c r="H13" s="174">
        <f t="shared" si="1"/>
        <v>2.8502521576968875E-2</v>
      </c>
      <c r="I13" s="166"/>
      <c r="J13" s="166">
        <f t="shared" si="2"/>
        <v>2.8386681597433343E-2</v>
      </c>
      <c r="K13" s="166"/>
      <c r="L13" s="166">
        <f t="shared" si="0"/>
        <v>2.8618361556504407E-2</v>
      </c>
      <c r="M13" s="167"/>
    </row>
    <row r="14" spans="1:13" x14ac:dyDescent="0.3">
      <c r="A14" s="31" t="s">
        <v>6</v>
      </c>
      <c r="C14" s="100">
        <f>'TABLE 6A'!H12</f>
        <v>7.8892455160770814E-2</v>
      </c>
      <c r="D14" s="69">
        <f>'TABLE 6A'!I12</f>
        <v>4.1378359948069196E-2</v>
      </c>
      <c r="E14" s="69">
        <f>'TABLE 6A'!J12</f>
        <v>0.10275890212669753</v>
      </c>
      <c r="F14" s="70">
        <f>'TABLE 6A'!K12</f>
        <v>8.1244768700390574E-2</v>
      </c>
      <c r="H14" s="174">
        <f t="shared" si="1"/>
        <v>8.1345961770474678E-2</v>
      </c>
      <c r="I14" s="166"/>
      <c r="J14" s="166">
        <f t="shared" si="2"/>
        <v>8.6673898592009357E-2</v>
      </c>
      <c r="K14" s="166"/>
      <c r="L14" s="166">
        <f t="shared" si="0"/>
        <v>7.6018024948939972E-2</v>
      </c>
      <c r="M14" s="167"/>
    </row>
    <row r="15" spans="1:13" x14ac:dyDescent="0.3">
      <c r="A15" s="31" t="s">
        <v>7</v>
      </c>
      <c r="C15" s="100">
        <f>'TABLE 6A'!H13</f>
        <v>6.123334794219319E-4</v>
      </c>
      <c r="D15" s="69">
        <f>'TABLE 6A'!I13</f>
        <v>4.8227842606058989E-3</v>
      </c>
      <c r="E15" s="69">
        <f>'TABLE 6A'!J13</f>
        <v>2.7558807939084395E-3</v>
      </c>
      <c r="F15" s="70">
        <f>'TABLE 6A'!K13</f>
        <v>3.6055791413333615E-3</v>
      </c>
      <c r="H15" s="174">
        <f t="shared" si="1"/>
        <v>3.1711494866472692E-3</v>
      </c>
      <c r="I15" s="166"/>
      <c r="J15" s="166">
        <f t="shared" si="2"/>
        <v>3.1759397271340847E-3</v>
      </c>
      <c r="K15" s="166"/>
      <c r="L15" s="166">
        <f t="shared" si="0"/>
        <v>3.1663592461604541E-3</v>
      </c>
      <c r="M15" s="167"/>
    </row>
    <row r="16" spans="1:13" x14ac:dyDescent="0.3">
      <c r="A16" s="31" t="s">
        <v>8</v>
      </c>
      <c r="C16" s="100">
        <f>'TABLE 6A'!H14</f>
        <v>1.2478979449471749E-2</v>
      </c>
      <c r="D16" s="69">
        <f>'TABLE 6A'!I14</f>
        <v>1.8578248714224227E-2</v>
      </c>
      <c r="E16" s="69">
        <f>'TABLE 6A'!J14</f>
        <v>1.0344265543149069E-2</v>
      </c>
      <c r="F16" s="70">
        <f>'TABLE 6A'!K14</f>
        <v>8.5199981101369629E-3</v>
      </c>
      <c r="H16" s="174">
        <f t="shared" si="1"/>
        <v>1.0728218961317745E-2</v>
      </c>
      <c r="I16" s="166"/>
      <c r="J16" s="166">
        <f t="shared" si="2"/>
        <v>1.008017539398038E-2</v>
      </c>
      <c r="K16" s="166"/>
      <c r="L16" s="166">
        <f t="shared" si="0"/>
        <v>1.1376262528655111E-2</v>
      </c>
      <c r="M16" s="167"/>
    </row>
    <row r="17" spans="1:13" x14ac:dyDescent="0.3">
      <c r="A17" s="31" t="s">
        <v>9</v>
      </c>
      <c r="C17" s="100">
        <f>'TABLE 6A'!H15</f>
        <v>1.0269729801099012E-2</v>
      </c>
      <c r="D17" s="69">
        <f>'TABLE 6A'!I15</f>
        <v>2.0297975233377584E-2</v>
      </c>
      <c r="E17" s="69">
        <f>'TABLE 6A'!J15</f>
        <v>9.5003957768749429E-3</v>
      </c>
      <c r="F17" s="70">
        <f>'TABLE 6A'!K15</f>
        <v>9.5351371364975762E-3</v>
      </c>
      <c r="H17" s="174">
        <f t="shared" si="1"/>
        <v>1.0963630641777099E-2</v>
      </c>
      <c r="I17" s="166"/>
      <c r="J17" s="166">
        <f t="shared" si="2"/>
        <v>1.0240698549231679E-2</v>
      </c>
      <c r="K17" s="166"/>
      <c r="L17" s="166">
        <f t="shared" si="0"/>
        <v>1.1686562734322517E-2</v>
      </c>
      <c r="M17" s="167"/>
    </row>
    <row r="18" spans="1:13" x14ac:dyDescent="0.3">
      <c r="A18" s="31" t="s">
        <v>10</v>
      </c>
      <c r="C18" s="100">
        <f>'TABLE 6A'!H16</f>
        <v>8.3676351646764617E-3</v>
      </c>
      <c r="D18" s="69">
        <f>'TABLE 6A'!I16</f>
        <v>1.0081558272048895E-2</v>
      </c>
      <c r="E18" s="69">
        <f>'TABLE 6A'!J16</f>
        <v>1.7599807513634672E-2</v>
      </c>
      <c r="F18" s="70">
        <f>'TABLE 6A'!K16</f>
        <v>9.7570771440193601E-3</v>
      </c>
      <c r="H18" s="174">
        <f t="shared" si="1"/>
        <v>1.1584639630009018E-2</v>
      </c>
      <c r="I18" s="166"/>
      <c r="J18" s="166">
        <f t="shared" si="2"/>
        <v>1.2631540979418016E-2</v>
      </c>
      <c r="K18" s="166"/>
      <c r="L18" s="166">
        <f t="shared" si="0"/>
        <v>1.0537738280600019E-2</v>
      </c>
      <c r="M18" s="167"/>
    </row>
    <row r="19" spans="1:13" x14ac:dyDescent="0.3">
      <c r="A19" s="31" t="s">
        <v>11</v>
      </c>
      <c r="C19" s="100">
        <f>'TABLE 6A'!H17</f>
        <v>2.1046640915366736E-2</v>
      </c>
      <c r="D19" s="69">
        <f>'TABLE 6A'!I17</f>
        <v>1.3445210670052637E-2</v>
      </c>
      <c r="E19" s="69">
        <f>'TABLE 6A'!J17</f>
        <v>1.267370071924909E-2</v>
      </c>
      <c r="F19" s="70">
        <f>'TABLE 6A'!K17</f>
        <v>1.6101457421378321E-2</v>
      </c>
      <c r="H19" s="174">
        <f t="shared" si="1"/>
        <v>1.5530635338678853E-2</v>
      </c>
      <c r="I19" s="166"/>
      <c r="J19" s="166">
        <f t="shared" si="2"/>
        <v>1.495910720449628E-2</v>
      </c>
      <c r="K19" s="166"/>
      <c r="L19" s="166">
        <f t="shared" si="0"/>
        <v>1.610216347286143E-2</v>
      </c>
      <c r="M19" s="167"/>
    </row>
    <row r="20" spans="1:13" x14ac:dyDescent="0.3">
      <c r="A20" s="31" t="s">
        <v>12</v>
      </c>
      <c r="C20" s="100">
        <f>'TABLE 6A'!H18</f>
        <v>3.5456572550646315E-3</v>
      </c>
      <c r="D20" s="69">
        <f>'TABLE 6A'!I18</f>
        <v>1.2516252742584305E-2</v>
      </c>
      <c r="E20" s="69">
        <f>'TABLE 6A'!J18</f>
        <v>4.668958591243071E-3</v>
      </c>
      <c r="F20" s="70">
        <f>'TABLE 6A'!K18</f>
        <v>6.2321050439884829E-3</v>
      </c>
      <c r="H20" s="174">
        <f t="shared" si="1"/>
        <v>6.2910309195111265E-3</v>
      </c>
      <c r="I20" s="166"/>
      <c r="J20" s="166">
        <f t="shared" si="2"/>
        <v>5.8707813685634517E-3</v>
      </c>
      <c r="K20" s="166"/>
      <c r="L20" s="166">
        <f t="shared" si="0"/>
        <v>6.7112804704588013E-3</v>
      </c>
      <c r="M20" s="167"/>
    </row>
    <row r="21" spans="1:13" x14ac:dyDescent="0.3">
      <c r="A21" s="31" t="s">
        <v>13</v>
      </c>
      <c r="C21" s="100">
        <f>'TABLE 6A'!H19</f>
        <v>2.368690902967215E-3</v>
      </c>
      <c r="D21" s="69">
        <f>'TABLE 6A'!I19</f>
        <v>4.1823171850376567E-3</v>
      </c>
      <c r="E21" s="69">
        <f>'TABLE 6A'!J19</f>
        <v>2.4166055001830604E-3</v>
      </c>
      <c r="F21" s="70">
        <f>'TABLE 6A'!K19</f>
        <v>4.1030195965249634E-3</v>
      </c>
      <c r="H21" s="174">
        <f t="shared" si="1"/>
        <v>3.4745371843088557E-3</v>
      </c>
      <c r="I21" s="166"/>
      <c r="J21" s="166">
        <f t="shared" si="2"/>
        <v>3.3671748663314338E-3</v>
      </c>
      <c r="K21" s="166"/>
      <c r="L21" s="166">
        <f t="shared" si="0"/>
        <v>3.5818995022862776E-3</v>
      </c>
      <c r="M21" s="167"/>
    </row>
    <row r="22" spans="1:13" x14ac:dyDescent="0.3">
      <c r="A22" s="31" t="s">
        <v>14</v>
      </c>
      <c r="C22" s="100">
        <f>'TABLE 6A'!H20</f>
        <v>1.0392670867658224E-3</v>
      </c>
      <c r="D22" s="69">
        <f>'TABLE 6A'!I20</f>
        <v>4.7570811656781837E-3</v>
      </c>
      <c r="E22" s="69">
        <f>'TABLE 6A'!J20</f>
        <v>3.3811123888129587E-3</v>
      </c>
      <c r="F22" s="70">
        <f>'TABLE 6A'!K20</f>
        <v>3.7223576899803328E-3</v>
      </c>
      <c r="H22" s="174">
        <f t="shared" si="1"/>
        <v>3.4310004737489069E-3</v>
      </c>
      <c r="I22" s="166"/>
      <c r="J22" s="166">
        <f t="shared" si="2"/>
        <v>3.4913677565727762E-3</v>
      </c>
      <c r="K22" s="166"/>
      <c r="L22" s="166">
        <f t="shared" si="0"/>
        <v>3.3706331909250375E-3</v>
      </c>
      <c r="M22" s="167"/>
    </row>
    <row r="23" spans="1:13" x14ac:dyDescent="0.3">
      <c r="A23" s="31" t="s">
        <v>15</v>
      </c>
      <c r="C23" s="100">
        <f>'TABLE 6A'!H21</f>
        <v>4.0009213332662184E-2</v>
      </c>
      <c r="D23" s="69">
        <f>'TABLE 6A'!I21</f>
        <v>3.7671659083732316E-2</v>
      </c>
      <c r="E23" s="69">
        <f>'TABLE 6A'!J21</f>
        <v>2.1530949549607877E-2</v>
      </c>
      <c r="F23" s="70">
        <f>'TABLE 6A'!K21</f>
        <v>3.2312404612932034E-2</v>
      </c>
      <c r="H23" s="174">
        <f t="shared" si="1"/>
        <v>3.1249048745917298E-2</v>
      </c>
      <c r="I23" s="166"/>
      <c r="J23" s="166">
        <f t="shared" si="2"/>
        <v>2.9085362913593628E-2</v>
      </c>
      <c r="K23" s="166"/>
      <c r="L23" s="166">
        <f t="shared" si="0"/>
        <v>3.3412734578240968E-2</v>
      </c>
      <c r="M23" s="167"/>
    </row>
    <row r="24" spans="1:13" x14ac:dyDescent="0.3">
      <c r="A24" s="31" t="s">
        <v>16</v>
      </c>
      <c r="C24" s="100">
        <f>'TABLE 6A'!H22</f>
        <v>1.4010010802474424E-2</v>
      </c>
      <c r="D24" s="69">
        <f>'TABLE 6A'!I22</f>
        <v>1.8056840065864267E-2</v>
      </c>
      <c r="E24" s="69">
        <f>'TABLE 6A'!J22</f>
        <v>8.3593296426291361E-3</v>
      </c>
      <c r="F24" s="70">
        <f>'TABLE 6A'!K22</f>
        <v>1.2222940267924216E-2</v>
      </c>
      <c r="H24" s="174">
        <f t="shared" si="1"/>
        <v>1.2209658903161728E-2</v>
      </c>
      <c r="I24" s="166"/>
      <c r="J24" s="166">
        <f t="shared" si="2"/>
        <v>1.1250396929219201E-2</v>
      </c>
      <c r="K24" s="166"/>
      <c r="L24" s="166">
        <f t="shared" si="0"/>
        <v>1.3168920877104254E-2</v>
      </c>
      <c r="M24" s="167"/>
    </row>
    <row r="25" spans="1:13" x14ac:dyDescent="0.3">
      <c r="A25" s="31" t="s">
        <v>17</v>
      </c>
      <c r="C25" s="100">
        <f>'TABLE 6A'!H23</f>
        <v>6.3456301632283142E-3</v>
      </c>
      <c r="D25" s="69">
        <f>'TABLE 6A'!I23</f>
        <v>8.0411717298884012E-3</v>
      </c>
      <c r="E25" s="69">
        <f>'TABLE 6A'!J23</f>
        <v>1.4446156296752574E-2</v>
      </c>
      <c r="F25" s="70">
        <f>'TABLE 6A'!K23</f>
        <v>7.3769182539424639E-3</v>
      </c>
      <c r="H25" s="174">
        <f t="shared" si="1"/>
        <v>9.0983484377989646E-3</v>
      </c>
      <c r="I25" s="166"/>
      <c r="J25" s="166">
        <f t="shared" si="2"/>
        <v>1.0004942856573242E-2</v>
      </c>
      <c r="K25" s="166"/>
      <c r="L25" s="166">
        <f t="shared" si="0"/>
        <v>8.1917540190246871E-3</v>
      </c>
      <c r="M25" s="167"/>
    </row>
    <row r="26" spans="1:13" x14ac:dyDescent="0.3">
      <c r="A26" s="31" t="s">
        <v>18</v>
      </c>
      <c r="C26" s="100">
        <f>'TABLE 6A'!H24</f>
        <v>6.7097096561576867E-4</v>
      </c>
      <c r="D26" s="69">
        <f>'TABLE 6A'!I24</f>
        <v>3.2571610687001564E-3</v>
      </c>
      <c r="E26" s="69">
        <f>'TABLE 6A'!J24</f>
        <v>3.6544163051743872E-3</v>
      </c>
      <c r="F26" s="70">
        <f>'TABLE 6A'!K24</f>
        <v>3.2533032737949567E-3</v>
      </c>
      <c r="H26" s="174">
        <f t="shared" si="1"/>
        <v>3.0312722174805655E-3</v>
      </c>
      <c r="I26" s="166"/>
      <c r="J26" s="166">
        <f t="shared" si="2"/>
        <v>3.2425660034826193E-3</v>
      </c>
      <c r="K26" s="166"/>
      <c r="L26" s="166">
        <f t="shared" si="0"/>
        <v>2.8199784314785125E-3</v>
      </c>
      <c r="M26" s="167"/>
    </row>
    <row r="27" spans="1:13" x14ac:dyDescent="0.3">
      <c r="A27" s="31" t="s">
        <v>19</v>
      </c>
      <c r="C27" s="100">
        <f>'TABLE 6A'!H25</f>
        <v>2.6645137265743244E-3</v>
      </c>
      <c r="D27" s="69">
        <f>'TABLE 6A'!I25</f>
        <v>8.0025362304477227E-3</v>
      </c>
      <c r="E27" s="69">
        <f>'TABLE 6A'!J25</f>
        <v>1.2309095847290603E-2</v>
      </c>
      <c r="F27" s="70">
        <f>'TABLE 6A'!K25</f>
        <v>7.2679113611298666E-3</v>
      </c>
      <c r="H27" s="174">
        <f t="shared" si="1"/>
        <v>8.0446108870153403E-3</v>
      </c>
      <c r="I27" s="166"/>
      <c r="J27" s="166">
        <f t="shared" si="2"/>
        <v>8.9165572456127874E-3</v>
      </c>
      <c r="K27" s="166"/>
      <c r="L27" s="166">
        <f t="shared" si="0"/>
        <v>7.1726645284178932E-3</v>
      </c>
      <c r="M27" s="167"/>
    </row>
    <row r="28" spans="1:13" x14ac:dyDescent="0.3">
      <c r="A28" s="31" t="s">
        <v>20</v>
      </c>
      <c r="C28" s="100">
        <f>'TABLE 6A'!H26</f>
        <v>9.674526373823594E-4</v>
      </c>
      <c r="D28" s="69">
        <f>'TABLE 6A'!I26</f>
        <v>4.6935795468540072E-3</v>
      </c>
      <c r="E28" s="69">
        <f>'TABLE 6A'!J26</f>
        <v>2.6543728724080168E-3</v>
      </c>
      <c r="F28" s="70">
        <f>'TABLE 6A'!K26</f>
        <v>3.1725027324153573E-3</v>
      </c>
      <c r="H28" s="174">
        <f t="shared" si="1"/>
        <v>2.9574736073392288E-3</v>
      </c>
      <c r="I28" s="166"/>
      <c r="J28" s="166">
        <f t="shared" si="2"/>
        <v>2.9354557048754579E-3</v>
      </c>
      <c r="K28" s="166"/>
      <c r="L28" s="166">
        <f t="shared" si="0"/>
        <v>2.9794915098029996E-3</v>
      </c>
      <c r="M28" s="167"/>
    </row>
    <row r="29" spans="1:13" x14ac:dyDescent="0.3">
      <c r="A29" s="31" t="s">
        <v>21</v>
      </c>
      <c r="C29" s="100">
        <f>'TABLE 6A'!H27</f>
        <v>7.625508597836712E-4</v>
      </c>
      <c r="D29" s="69">
        <f>'TABLE 6A'!I27</f>
        <v>3.1480377163059935E-3</v>
      </c>
      <c r="E29" s="69">
        <f>'TABLE 6A'!J27</f>
        <v>2.5404039467005705E-3</v>
      </c>
      <c r="F29" s="70">
        <f>'TABLE 6A'!K27</f>
        <v>3.990237837149491E-3</v>
      </c>
      <c r="H29" s="174">
        <f t="shared" si="1"/>
        <v>3.1190434772610963E-3</v>
      </c>
      <c r="I29" s="166"/>
      <c r="J29" s="166">
        <f t="shared" si="2"/>
        <v>3.1921821845930635E-3</v>
      </c>
      <c r="K29" s="166"/>
      <c r="L29" s="166">
        <f t="shared" si="0"/>
        <v>3.045904769929129E-3</v>
      </c>
      <c r="M29" s="167"/>
    </row>
    <row r="30" spans="1:13" x14ac:dyDescent="0.3">
      <c r="A30" s="31" t="s">
        <v>22</v>
      </c>
      <c r="C30" s="100">
        <f>'TABLE 6A'!H28</f>
        <v>7.3685578156389999E-4</v>
      </c>
      <c r="D30" s="69">
        <f>'TABLE 6A'!I28</f>
        <v>3.4070889025263067E-3</v>
      </c>
      <c r="E30" s="69">
        <f>'TABLE 6A'!J28</f>
        <v>3.3780786517250152E-3</v>
      </c>
      <c r="F30" s="70">
        <f>'TABLE 6A'!K28</f>
        <v>3.863533876765874E-3</v>
      </c>
      <c r="H30" s="174">
        <f t="shared" si="1"/>
        <v>3.2942796868254665E-3</v>
      </c>
      <c r="I30" s="166"/>
      <c r="J30" s="166">
        <f t="shared" si="2"/>
        <v>3.4575429755354554E-3</v>
      </c>
      <c r="K30" s="166"/>
      <c r="L30" s="166">
        <f t="shared" si="0"/>
        <v>3.1310163981154776E-3</v>
      </c>
      <c r="M30" s="167"/>
    </row>
    <row r="31" spans="1:13" x14ac:dyDescent="0.3">
      <c r="A31" s="31" t="s">
        <v>23</v>
      </c>
      <c r="C31" s="100">
        <f>'TABLE 6A'!H29</f>
        <v>7.6913934137848425E-4</v>
      </c>
      <c r="D31" s="69">
        <f>'TABLE 6A'!I29</f>
        <v>5.4056392751915313E-3</v>
      </c>
      <c r="E31" s="69">
        <f>'TABLE 6A'!J29</f>
        <v>1.4557773721808325E-3</v>
      </c>
      <c r="F31" s="70">
        <f>'TABLE 6A'!K29</f>
        <v>2.9744940800117236E-3</v>
      </c>
      <c r="H31" s="174">
        <f t="shared" si="1"/>
        <v>2.6230387101223219E-3</v>
      </c>
      <c r="I31" s="166"/>
      <c r="J31" s="166">
        <f t="shared" si="2"/>
        <v>2.4190872181093E-3</v>
      </c>
      <c r="K31" s="166"/>
      <c r="L31" s="166">
        <f t="shared" si="0"/>
        <v>2.8269902021353438E-3</v>
      </c>
      <c r="M31" s="167"/>
    </row>
    <row r="32" spans="1:13" x14ac:dyDescent="0.3">
      <c r="A32" s="31" t="s">
        <v>24</v>
      </c>
      <c r="C32" s="100">
        <f>'TABLE 6A'!H30</f>
        <v>1.4714714793855634E-3</v>
      </c>
      <c r="D32" s="69">
        <f>'TABLE 6A'!I30</f>
        <v>5.2780592670511059E-3</v>
      </c>
      <c r="E32" s="69">
        <f>'TABLE 6A'!J30</f>
        <v>2.2257458700462923E-3</v>
      </c>
      <c r="F32" s="70">
        <f>'TABLE 6A'!K30</f>
        <v>4.3707057156399725E-3</v>
      </c>
      <c r="H32" s="174">
        <f t="shared" si="1"/>
        <v>3.5854806686361432E-3</v>
      </c>
      <c r="I32" s="166"/>
      <c r="J32" s="166">
        <f t="shared" si="2"/>
        <v>3.4418532307396378E-3</v>
      </c>
      <c r="K32" s="166"/>
      <c r="L32" s="166">
        <f t="shared" si="0"/>
        <v>3.7291081065326482E-3</v>
      </c>
      <c r="M32" s="167"/>
    </row>
    <row r="33" spans="1:13" x14ac:dyDescent="0.3">
      <c r="A33" s="31" t="s">
        <v>25</v>
      </c>
      <c r="C33" s="100">
        <f>'TABLE 6A'!H31</f>
        <v>2.201079931195169E-3</v>
      </c>
      <c r="D33" s="69">
        <f>'TABLE 6A'!I31</f>
        <v>5.0501943050428964E-3</v>
      </c>
      <c r="E33" s="69">
        <f>'TABLE 6A'!J31</f>
        <v>5.3825938519439535E-3</v>
      </c>
      <c r="F33" s="70">
        <f>'TABLE 6A'!K31</f>
        <v>6.4898769344253126E-3</v>
      </c>
      <c r="H33" s="174">
        <f t="shared" si="1"/>
        <v>5.4969962097284036E-3</v>
      </c>
      <c r="I33" s="166"/>
      <c r="J33" s="166">
        <f t="shared" si="2"/>
        <v>5.7166158014565179E-3</v>
      </c>
      <c r="K33" s="166"/>
      <c r="L33" s="166">
        <f t="shared" si="0"/>
        <v>5.2773766180002884E-3</v>
      </c>
      <c r="M33" s="167"/>
    </row>
    <row r="34" spans="1:13" x14ac:dyDescent="0.3">
      <c r="A34" s="31" t="s">
        <v>26</v>
      </c>
      <c r="C34" s="100">
        <f>'TABLE 6A'!H32</f>
        <v>1.0888124683588171E-2</v>
      </c>
      <c r="D34" s="69">
        <f>'TABLE 6A'!I32</f>
        <v>1.4722115551272685E-2</v>
      </c>
      <c r="E34" s="69">
        <f>'TABLE 6A'!J32</f>
        <v>5.2141913188372786E-3</v>
      </c>
      <c r="F34" s="70">
        <f>'TABLE 6A'!K32</f>
        <v>8.6663260123105122E-3</v>
      </c>
      <c r="H34" s="174">
        <f t="shared" si="1"/>
        <v>8.8379908652221825E-3</v>
      </c>
      <c r="I34" s="166"/>
      <c r="J34" s="166">
        <f t="shared" si="2"/>
        <v>7.8891247653980392E-3</v>
      </c>
      <c r="K34" s="166"/>
      <c r="L34" s="166">
        <f t="shared" si="0"/>
        <v>9.7868569650463259E-3</v>
      </c>
      <c r="M34" s="167"/>
    </row>
    <row r="35" spans="1:13" x14ac:dyDescent="0.3">
      <c r="A35" s="31" t="s">
        <v>27</v>
      </c>
      <c r="C35" s="100">
        <f>'TABLE 6A'!H33</f>
        <v>7.5110007877188592E-3</v>
      </c>
      <c r="D35" s="69">
        <f>'TABLE 6A'!I33</f>
        <v>1.3640337813989791E-2</v>
      </c>
      <c r="E35" s="69">
        <f>'TABLE 6A'!J33</f>
        <v>7.765606738823181E-3</v>
      </c>
      <c r="F35" s="70">
        <f>'TABLE 6A'!K33</f>
        <v>8.2755318345708751E-3</v>
      </c>
      <c r="H35" s="174">
        <f t="shared" si="1"/>
        <v>8.7230849272048154E-3</v>
      </c>
      <c r="I35" s="166"/>
      <c r="J35" s="166">
        <f t="shared" si="2"/>
        <v>8.3718271069509222E-3</v>
      </c>
      <c r="K35" s="166"/>
      <c r="L35" s="166">
        <f t="shared" si="0"/>
        <v>9.0743427474587052E-3</v>
      </c>
      <c r="M35" s="167"/>
    </row>
    <row r="36" spans="1:13" x14ac:dyDescent="0.3">
      <c r="A36" s="31" t="s">
        <v>28</v>
      </c>
      <c r="C36" s="100">
        <f>'TABLE 6A'!H34</f>
        <v>5.8113043058889695E-2</v>
      </c>
      <c r="D36" s="69">
        <f>'TABLE 6A'!I34</f>
        <v>4.3207347919593707E-2</v>
      </c>
      <c r="E36" s="69">
        <f>'TABLE 6A'!J34</f>
        <v>5.2569209386673157E-2</v>
      </c>
      <c r="F36" s="70">
        <f>'TABLE 6A'!K34</f>
        <v>3.8670804357302774E-2</v>
      </c>
      <c r="H36" s="174">
        <f t="shared" si="1"/>
        <v>4.5142753397630103E-2</v>
      </c>
      <c r="I36" s="166"/>
      <c r="J36" s="166">
        <f t="shared" si="2"/>
        <v>4.5381380134809038E-2</v>
      </c>
      <c r="K36" s="166"/>
      <c r="L36" s="166">
        <f t="shared" si="0"/>
        <v>4.4904126660451169E-2</v>
      </c>
      <c r="M36" s="167"/>
    </row>
    <row r="37" spans="1:13" x14ac:dyDescent="0.3">
      <c r="A37" s="31" t="s">
        <v>29</v>
      </c>
      <c r="C37" s="100">
        <f>'TABLE 6A'!H35</f>
        <v>1.1639211585396869E-3</v>
      </c>
      <c r="D37" s="69">
        <f>'TABLE 6A'!I35</f>
        <v>7.6167986241732913E-3</v>
      </c>
      <c r="E37" s="69">
        <f>'TABLE 6A'!J35</f>
        <v>5.7283867186888769E-3</v>
      </c>
      <c r="F37" s="70">
        <f>'TABLE 6A'!K35</f>
        <v>4.5893054828961216E-3</v>
      </c>
      <c r="H37" s="174">
        <f t="shared" si="1"/>
        <v>4.824339393959402E-3</v>
      </c>
      <c r="I37" s="166"/>
      <c r="J37" s="166">
        <f t="shared" si="2"/>
        <v>4.9915927473759506E-3</v>
      </c>
      <c r="K37" s="166"/>
      <c r="L37" s="166">
        <f t="shared" si="0"/>
        <v>4.6570860405428533E-3</v>
      </c>
      <c r="M37" s="167"/>
    </row>
    <row r="38" spans="1:13" x14ac:dyDescent="0.3">
      <c r="A38" s="31" t="s">
        <v>30</v>
      </c>
      <c r="C38" s="100">
        <f>'TABLE 6A'!H36</f>
        <v>9.203054630898766E-3</v>
      </c>
      <c r="D38" s="69">
        <f>'TABLE 6A'!I36</f>
        <v>9.0071160806017743E-3</v>
      </c>
      <c r="E38" s="69">
        <f>'TABLE 6A'!J36</f>
        <v>6.4143958338283976E-3</v>
      </c>
      <c r="F38" s="70">
        <f>'TABLE 6A'!K36</f>
        <v>7.3815757316260172E-3</v>
      </c>
      <c r="H38" s="174">
        <f t="shared" si="1"/>
        <v>7.5706581632076757E-3</v>
      </c>
      <c r="I38" s="166"/>
      <c r="J38" s="166">
        <f t="shared" si="2"/>
        <v>7.2343219729674411E-3</v>
      </c>
      <c r="K38" s="166"/>
      <c r="L38" s="166">
        <f t="shared" si="0"/>
        <v>7.9069943534479104E-3</v>
      </c>
      <c r="M38" s="167"/>
    </row>
    <row r="39" spans="1:13" x14ac:dyDescent="0.3">
      <c r="A39" s="31" t="s">
        <v>31</v>
      </c>
      <c r="C39" s="100">
        <f>'TABLE 6A'!H37</f>
        <v>2.4449855198351508E-3</v>
      </c>
      <c r="D39" s="69">
        <f>'TABLE 6A'!I37</f>
        <v>1.4113768905643141E-2</v>
      </c>
      <c r="E39" s="69">
        <f>'TABLE 6A'!J37</f>
        <v>6.2883079081533953E-3</v>
      </c>
      <c r="F39" s="70">
        <f>'TABLE 6A'!K37</f>
        <v>7.8268983776661003E-3</v>
      </c>
      <c r="H39" s="174">
        <f t="shared" si="1"/>
        <v>7.5553704690561859E-3</v>
      </c>
      <c r="I39" s="166"/>
      <c r="J39" s="166">
        <f t="shared" si="2"/>
        <v>7.3064868059829671E-3</v>
      </c>
      <c r="K39" s="166"/>
      <c r="L39" s="166">
        <f t="shared" si="0"/>
        <v>7.8042541321294047E-3</v>
      </c>
      <c r="M39" s="167"/>
    </row>
    <row r="40" spans="1:13" x14ac:dyDescent="0.3">
      <c r="A40" s="31" t="s">
        <v>32</v>
      </c>
      <c r="C40" s="100">
        <f>'TABLE 6A'!H38</f>
        <v>6.6201063064682283E-4</v>
      </c>
      <c r="D40" s="69">
        <f>'TABLE 6A'!I38</f>
        <v>5.6365343131651252E-3</v>
      </c>
      <c r="E40" s="69">
        <f>'TABLE 6A'!J38</f>
        <v>3.9366070156339698E-3</v>
      </c>
      <c r="F40" s="70">
        <f>'TABLE 6A'!K38</f>
        <v>3.8142476063737917E-3</v>
      </c>
      <c r="H40" s="174">
        <f t="shared" si="1"/>
        <v>3.678593675071882E-3</v>
      </c>
      <c r="I40" s="166"/>
      <c r="J40" s="166">
        <f t="shared" si="2"/>
        <v>3.7770104930378813E-3</v>
      </c>
      <c r="K40" s="166"/>
      <c r="L40" s="166">
        <f t="shared" si="0"/>
        <v>3.5801768571058824E-3</v>
      </c>
      <c r="M40" s="167"/>
    </row>
    <row r="41" spans="1:13" x14ac:dyDescent="0.3">
      <c r="A41" s="31" t="s">
        <v>33</v>
      </c>
      <c r="C41" s="100">
        <f>'TABLE 6A'!H39</f>
        <v>3.4154688587511244E-4</v>
      </c>
      <c r="D41" s="69">
        <f>'TABLE 6A'!I39</f>
        <v>3.9872712763810757E-3</v>
      </c>
      <c r="E41" s="69">
        <f>'TABLE 6A'!J39</f>
        <v>2.662024552750158E-3</v>
      </c>
      <c r="F41" s="70">
        <f>'TABLE 6A'!K39</f>
        <v>2.8892303020801812E-3</v>
      </c>
      <c r="H41" s="174">
        <f t="shared" si="1"/>
        <v>2.6512235595096533E-3</v>
      </c>
      <c r="I41" s="166"/>
      <c r="J41" s="166">
        <f t="shared" si="2"/>
        <v>2.7134254934624118E-3</v>
      </c>
      <c r="K41" s="166"/>
      <c r="L41" s="166">
        <f t="shared" si="0"/>
        <v>2.5890216255568957E-3</v>
      </c>
      <c r="M41" s="167"/>
    </row>
    <row r="42" spans="1:13" x14ac:dyDescent="0.3">
      <c r="A42" s="31" t="s">
        <v>34</v>
      </c>
      <c r="C42" s="100">
        <f>'TABLE 6A'!H40</f>
        <v>1.866002934246163E-2</v>
      </c>
      <c r="D42" s="69">
        <f>'TABLE 6A'!I40</f>
        <v>1.9615574505977385E-2</v>
      </c>
      <c r="E42" s="69">
        <f>'TABLE 6A'!J40</f>
        <v>1.5356984468169847E-2</v>
      </c>
      <c r="F42" s="70">
        <f>'TABLE 6A'!K40</f>
        <v>1.3892134067601553E-2</v>
      </c>
      <c r="H42" s="174">
        <f t="shared" si="1"/>
        <v>1.5569763631898116E-2</v>
      </c>
      <c r="I42" s="166"/>
      <c r="J42" s="166">
        <f t="shared" si="2"/>
        <v>1.5097161449891908E-2</v>
      </c>
      <c r="K42" s="166"/>
      <c r="L42" s="166">
        <f t="shared" si="0"/>
        <v>1.6042365813904322E-2</v>
      </c>
      <c r="M42" s="167"/>
    </row>
    <row r="43" spans="1:13" x14ac:dyDescent="0.3">
      <c r="A43" s="31" t="s">
        <v>35</v>
      </c>
      <c r="C43" s="100">
        <f>'TABLE 6A'!H41</f>
        <v>4.0984308608694529E-2</v>
      </c>
      <c r="D43" s="69">
        <f>'TABLE 6A'!I41</f>
        <v>3.714521384797681E-2</v>
      </c>
      <c r="E43" s="69">
        <f>'TABLE 6A'!J41</f>
        <v>1.638629318598727E-2</v>
      </c>
      <c r="F43" s="70">
        <f>'TABLE 6A'!K41</f>
        <v>2.2539365662253043E-2</v>
      </c>
      <c r="H43" s="174">
        <f t="shared" si="1"/>
        <v>2.5132446434707259E-2</v>
      </c>
      <c r="I43" s="166"/>
      <c r="J43" s="166">
        <f t="shared" si="2"/>
        <v>2.2297637929413708E-2</v>
      </c>
      <c r="K43" s="166"/>
      <c r="L43" s="166">
        <f t="shared" si="0"/>
        <v>2.7967254940000807E-2</v>
      </c>
      <c r="M43" s="167"/>
    </row>
    <row r="44" spans="1:13" x14ac:dyDescent="0.3">
      <c r="A44" s="31" t="s">
        <v>36</v>
      </c>
      <c r="C44" s="100">
        <f>'TABLE 6A'!H42</f>
        <v>1.3503620107097086E-2</v>
      </c>
      <c r="D44" s="69">
        <f>'TABLE 6A'!I42</f>
        <v>1.3453220468717168E-2</v>
      </c>
      <c r="E44" s="69">
        <f>'TABLE 6A'!J42</f>
        <v>1.3015474593169563E-2</v>
      </c>
      <c r="F44" s="70">
        <f>'TABLE 6A'!K42</f>
        <v>9.6886962713845018E-3</v>
      </c>
      <c r="H44" s="174">
        <f t="shared" si="1"/>
        <v>1.1467821855961423E-2</v>
      </c>
      <c r="I44" s="166"/>
      <c r="J44" s="166">
        <f t="shared" si="2"/>
        <v>1.1409953644119227E-2</v>
      </c>
      <c r="K44" s="166"/>
      <c r="L44" s="166">
        <f t="shared" si="0"/>
        <v>1.1525690067803619E-2</v>
      </c>
      <c r="M44" s="167"/>
    </row>
    <row r="45" spans="1:13" x14ac:dyDescent="0.3">
      <c r="A45" s="31" t="s">
        <v>37</v>
      </c>
      <c r="C45" s="100">
        <f>'TABLE 6A'!H43</f>
        <v>2.5316899376228918E-3</v>
      </c>
      <c r="D45" s="69">
        <f>'TABLE 6A'!I43</f>
        <v>1.0884552773460213E-2</v>
      </c>
      <c r="E45" s="69">
        <f>'TABLE 6A'!J43</f>
        <v>5.3352484153109513E-3</v>
      </c>
      <c r="F45" s="70">
        <f>'TABLE 6A'!K43</f>
        <v>7.3192253591942797E-3</v>
      </c>
      <c r="H45" s="174">
        <f t="shared" si="1"/>
        <v>6.6704551223102657E-3</v>
      </c>
      <c r="I45" s="166"/>
      <c r="J45" s="166">
        <f t="shared" si="2"/>
        <v>6.49884600478144E-3</v>
      </c>
      <c r="K45" s="166"/>
      <c r="L45" s="166">
        <f t="shared" si="0"/>
        <v>6.8420642398390914E-3</v>
      </c>
      <c r="M45" s="167"/>
    </row>
    <row r="46" spans="1:13" x14ac:dyDescent="0.3">
      <c r="A46" s="31" t="s">
        <v>38</v>
      </c>
      <c r="C46" s="100">
        <f>'TABLE 6A'!H44</f>
        <v>3.5933578618110786E-4</v>
      </c>
      <c r="D46" s="69">
        <f>'TABLE 6A'!I44</f>
        <v>6.6101960155329651E-3</v>
      </c>
      <c r="E46" s="69">
        <f>'TABLE 6A'!J44</f>
        <v>4.051864216378178E-3</v>
      </c>
      <c r="F46" s="70">
        <f>'TABLE 6A'!K44</f>
        <v>4.7392955665108627E-3</v>
      </c>
      <c r="H46" s="174">
        <f t="shared" si="1"/>
        <v>4.2538053125642352E-3</v>
      </c>
      <c r="I46" s="166"/>
      <c r="J46" s="166">
        <f t="shared" si="2"/>
        <v>4.3246926020043775E-3</v>
      </c>
      <c r="K46" s="166"/>
      <c r="L46" s="166">
        <f t="shared" si="0"/>
        <v>4.1829180231240919E-3</v>
      </c>
      <c r="M46" s="167"/>
    </row>
    <row r="47" spans="1:13" x14ac:dyDescent="0.3">
      <c r="A47" s="31" t="s">
        <v>39</v>
      </c>
      <c r="C47" s="100">
        <f>'TABLE 6A'!H45</f>
        <v>1.1290022060871773E-3</v>
      </c>
      <c r="D47" s="69">
        <f>'TABLE 6A'!I45</f>
        <v>7.1383471921805117E-3</v>
      </c>
      <c r="E47" s="69">
        <f>'TABLE 6A'!J45</f>
        <v>3.5368040596931E-3</v>
      </c>
      <c r="F47" s="70">
        <f>'TABLE 6A'!K45</f>
        <v>4.2102565233616924E-3</v>
      </c>
      <c r="H47" s="174">
        <f t="shared" si="1"/>
        <v>4.0227479513875826E-3</v>
      </c>
      <c r="I47" s="166"/>
      <c r="J47" s="166">
        <f t="shared" si="2"/>
        <v>3.9481391214574897E-3</v>
      </c>
      <c r="K47" s="166"/>
      <c r="L47" s="166">
        <f t="shared" si="0"/>
        <v>4.0973567813176754E-3</v>
      </c>
      <c r="M47" s="167"/>
    </row>
    <row r="48" spans="1:13" x14ac:dyDescent="0.3">
      <c r="A48" s="31" t="s">
        <v>40</v>
      </c>
      <c r="C48" s="100">
        <f>'TABLE 6A'!H46</f>
        <v>2.0353796190856189E-2</v>
      </c>
      <c r="D48" s="69">
        <f>'TABLE 6A'!I46</f>
        <v>1.5985608487670076E-2</v>
      </c>
      <c r="E48" s="69">
        <f>'TABLE 6A'!J46</f>
        <v>8.7048496147995591E-3</v>
      </c>
      <c r="F48" s="70">
        <f>'TABLE 6A'!K46</f>
        <v>1.3229345684884659E-2</v>
      </c>
      <c r="H48" s="174">
        <f t="shared" si="1"/>
        <v>1.3333310830958003E-2</v>
      </c>
      <c r="I48" s="166"/>
      <c r="J48" s="166">
        <f t="shared" si="2"/>
        <v>1.2150204240400055E-2</v>
      </c>
      <c r="K48" s="166"/>
      <c r="L48" s="166">
        <f t="shared" si="0"/>
        <v>1.4516417421515949E-2</v>
      </c>
      <c r="M48" s="167"/>
    </row>
    <row r="49" spans="1:13" x14ac:dyDescent="0.3">
      <c r="A49" s="31" t="s">
        <v>41</v>
      </c>
      <c r="C49" s="100">
        <f>'TABLE 6A'!H47</f>
        <v>2.1807874078831446E-2</v>
      </c>
      <c r="D49" s="69">
        <f>'TABLE 6A'!I47</f>
        <v>3.2796413078932163E-2</v>
      </c>
      <c r="E49" s="69">
        <f>'TABLE 6A'!J47</f>
        <v>1.2597141386803089E-2</v>
      </c>
      <c r="F49" s="70">
        <f>'TABLE 6A'!K47</f>
        <v>1.5106398495614249E-2</v>
      </c>
      <c r="H49" s="174">
        <f t="shared" si="1"/>
        <v>1.7528020489228347E-2</v>
      </c>
      <c r="I49" s="166"/>
      <c r="J49" s="166">
        <f t="shared" si="2"/>
        <v>1.5689895215218509E-2</v>
      </c>
      <c r="K49" s="166"/>
      <c r="L49" s="166">
        <f t="shared" si="0"/>
        <v>1.9366145763238189E-2</v>
      </c>
      <c r="M49" s="167"/>
    </row>
    <row r="50" spans="1:13" x14ac:dyDescent="0.3">
      <c r="A50" s="31" t="s">
        <v>42</v>
      </c>
      <c r="C50" s="100">
        <f>'TABLE 6A'!H48</f>
        <v>8.8065598085229121E-3</v>
      </c>
      <c r="D50" s="69">
        <f>'TABLE 6A'!I48</f>
        <v>6.0289250889185124E-3</v>
      </c>
      <c r="E50" s="69">
        <f>'TABLE 6A'!J48</f>
        <v>4.1006361473778837E-3</v>
      </c>
      <c r="F50" s="70">
        <f>'TABLE 6A'!K48</f>
        <v>6.8878414885928654E-3</v>
      </c>
      <c r="H50" s="174">
        <f t="shared" si="1"/>
        <v>6.3235153933210823E-3</v>
      </c>
      <c r="I50" s="166"/>
      <c r="J50" s="166">
        <f t="shared" si="2"/>
        <v>5.9088771056532282E-3</v>
      </c>
      <c r="K50" s="166"/>
      <c r="L50" s="166">
        <f t="shared" si="0"/>
        <v>6.7381536809889356E-3</v>
      </c>
      <c r="M50" s="167"/>
    </row>
    <row r="51" spans="1:13" x14ac:dyDescent="0.3">
      <c r="A51" s="31" t="s">
        <v>43</v>
      </c>
      <c r="C51" s="100">
        <f>'TABLE 6A'!H49</f>
        <v>0.11894554778085445</v>
      </c>
      <c r="D51" s="69">
        <f>'TABLE 6A'!I49</f>
        <v>5.9015311095706E-2</v>
      </c>
      <c r="E51" s="69">
        <f>'TABLE 6A'!J49</f>
        <v>9.4413690348192025E-2</v>
      </c>
      <c r="F51" s="70">
        <f>'TABLE 6A'!K49</f>
        <v>0.12295165567402656</v>
      </c>
      <c r="H51" s="174">
        <f t="shared" si="1"/>
        <v>0.10732435778363134</v>
      </c>
      <c r="I51" s="166"/>
      <c r="J51" s="166">
        <f t="shared" si="2"/>
        <v>0.10800351539737033</v>
      </c>
      <c r="K51" s="166"/>
      <c r="L51" s="166">
        <f t="shared" si="0"/>
        <v>0.10664520016989237</v>
      </c>
      <c r="M51" s="167"/>
    </row>
    <row r="52" spans="1:13" x14ac:dyDescent="0.3">
      <c r="A52" s="31" t="s">
        <v>44</v>
      </c>
      <c r="C52" s="100">
        <f>'TABLE 6A'!H50</f>
        <v>3.4730521878897909E-3</v>
      </c>
      <c r="D52" s="69">
        <f>'TABLE 6A'!I50</f>
        <v>5.9215645421127911E-3</v>
      </c>
      <c r="E52" s="69">
        <f>'TABLE 6A'!J50</f>
        <v>4.4666834620872963E-3</v>
      </c>
      <c r="F52" s="70">
        <f>'TABLE 6A'!K50</f>
        <v>6.5623233227352657E-3</v>
      </c>
      <c r="H52" s="174">
        <f t="shared" si="1"/>
        <v>5.57215961813978E-3</v>
      </c>
      <c r="I52" s="166"/>
      <c r="J52" s="166">
        <f t="shared" si="2"/>
        <v>5.54333150527553E-3</v>
      </c>
      <c r="K52" s="166"/>
      <c r="L52" s="166">
        <f t="shared" si="0"/>
        <v>5.600987731004029E-3</v>
      </c>
      <c r="M52" s="167"/>
    </row>
    <row r="53" spans="1:13" x14ac:dyDescent="0.3">
      <c r="A53" s="31" t="s">
        <v>45</v>
      </c>
      <c r="C53" s="100">
        <f>'TABLE 6A'!H51</f>
        <v>3.8350233667088242E-3</v>
      </c>
      <c r="D53" s="69">
        <f>'TABLE 6A'!I51</f>
        <v>6.4333143156125811E-3</v>
      </c>
      <c r="E53" s="69">
        <f>'TABLE 6A'!J51</f>
        <v>1.4983969481597236E-2</v>
      </c>
      <c r="F53" s="70">
        <f>'TABLE 6A'!K51</f>
        <v>5.589284844589819E-3</v>
      </c>
      <c r="H53" s="174">
        <f t="shared" si="1"/>
        <v>7.8241770029843938E-3</v>
      </c>
      <c r="I53" s="166"/>
      <c r="J53" s="166">
        <f t="shared" si="2"/>
        <v>9.0554020830389617E-3</v>
      </c>
      <c r="K53" s="166"/>
      <c r="L53" s="166">
        <f t="shared" si="0"/>
        <v>6.5929519229298277E-3</v>
      </c>
      <c r="M53" s="167"/>
    </row>
    <row r="54" spans="1:13" x14ac:dyDescent="0.3">
      <c r="A54" s="31" t="s">
        <v>46</v>
      </c>
      <c r="C54" s="100">
        <f>'TABLE 6A'!H52</f>
        <v>8.4339152895202829E-3</v>
      </c>
      <c r="D54" s="69">
        <f>'TABLE 6A'!I52</f>
        <v>1.2869788683639466E-2</v>
      </c>
      <c r="E54" s="69">
        <f>'TABLE 6A'!J52</f>
        <v>1.3541579891951112E-2</v>
      </c>
      <c r="F54" s="70">
        <f>'TABLE 6A'!K52</f>
        <v>1.0030446543582965E-2</v>
      </c>
      <c r="H54" s="174">
        <f t="shared" si="1"/>
        <v>1.1063581241424229E-2</v>
      </c>
      <c r="I54" s="166"/>
      <c r="J54" s="166">
        <f t="shared" si="2"/>
        <v>1.1424797229595635E-2</v>
      </c>
      <c r="K54" s="166"/>
      <c r="L54" s="166">
        <f t="shared" si="0"/>
        <v>1.0702365253252825E-2</v>
      </c>
      <c r="M54" s="167"/>
    </row>
    <row r="55" spans="1:13" x14ac:dyDescent="0.3">
      <c r="A55" s="31" t="s">
        <v>47</v>
      </c>
      <c r="C55" s="100">
        <f>'TABLE 6A'!H53</f>
        <v>2.319540830269909E-3</v>
      </c>
      <c r="D55" s="69">
        <f>'TABLE 6A'!I53</f>
        <v>4.3523020096373627E-3</v>
      </c>
      <c r="E55" s="69">
        <f>'TABLE 6A'!J53</f>
        <v>2.4361812557966833E-3</v>
      </c>
      <c r="F55" s="70">
        <f>'TABLE 6A'!K53</f>
        <v>4.298674368860095E-3</v>
      </c>
      <c r="H55" s="174">
        <f t="shared" si="1"/>
        <v>3.5923628533676274E-3</v>
      </c>
      <c r="I55" s="166"/>
      <c r="J55" s="166">
        <f t="shared" si="2"/>
        <v>3.479895332848008E-3</v>
      </c>
      <c r="K55" s="166"/>
      <c r="L55" s="166">
        <f t="shared" si="0"/>
        <v>3.7048303738872464E-3</v>
      </c>
      <c r="M55" s="167"/>
    </row>
    <row r="56" spans="1:13" x14ac:dyDescent="0.3">
      <c r="A56" s="31" t="s">
        <v>48</v>
      </c>
      <c r="C56" s="100">
        <f>'TABLE 6A'!H54</f>
        <v>5.2996560021989714E-2</v>
      </c>
      <c r="D56" s="69">
        <f>'TABLE 6A'!I54</f>
        <v>3.8324303327858501E-2</v>
      </c>
      <c r="E56" s="69">
        <f>'TABLE 6A'!J54</f>
        <v>3.5348199034913645E-2</v>
      </c>
      <c r="F56" s="70">
        <f>'TABLE 6A'!K54</f>
        <v>5.3187654573313731E-2</v>
      </c>
      <c r="H56" s="174">
        <f t="shared" si="1"/>
        <v>4.6845984964116301E-2</v>
      </c>
      <c r="I56" s="166"/>
      <c r="J56" s="166">
        <f t="shared" si="2"/>
        <v>4.5556955884114993E-2</v>
      </c>
      <c r="K56" s="166"/>
      <c r="L56" s="166">
        <f t="shared" si="0"/>
        <v>4.8135014044117616E-2</v>
      </c>
      <c r="M56" s="167"/>
    </row>
    <row r="57" spans="1:13" x14ac:dyDescent="0.3">
      <c r="A57" s="31" t="s">
        <v>49</v>
      </c>
      <c r="C57" s="100">
        <f>'TABLE 6A'!H55</f>
        <v>1.5251676043832905E-2</v>
      </c>
      <c r="D57" s="69">
        <f>'TABLE 6A'!I55</f>
        <v>1.2742436134284647E-2</v>
      </c>
      <c r="E57" s="69">
        <f>'TABLE 6A'!J55</f>
        <v>1.0947277494744162E-2</v>
      </c>
      <c r="F57" s="70">
        <f>'TABLE 6A'!K55</f>
        <v>1.9361368024260989E-2</v>
      </c>
      <c r="H57" s="174">
        <f t="shared" si="1"/>
        <v>1.5916767408081227E-2</v>
      </c>
      <c r="I57" s="166"/>
      <c r="J57" s="166">
        <f t="shared" si="2"/>
        <v>1.5535545083791902E-2</v>
      </c>
      <c r="K57" s="166"/>
      <c r="L57" s="166">
        <f t="shared" si="0"/>
        <v>1.6297989732370555E-2</v>
      </c>
      <c r="M57" s="167"/>
    </row>
    <row r="58" spans="1:13" x14ac:dyDescent="0.3">
      <c r="A58" s="31" t="s">
        <v>50</v>
      </c>
      <c r="C58" s="100">
        <f>'TABLE 6A'!H56</f>
        <v>7.1411366079492403E-2</v>
      </c>
      <c r="D58" s="69">
        <f>'TABLE 6A'!I56</f>
        <v>3.2015230250354784E-2</v>
      </c>
      <c r="E58" s="69">
        <f>'TABLE 6A'!J56</f>
        <v>7.3742927533962124E-2</v>
      </c>
      <c r="F58" s="70">
        <f>'TABLE 6A'!K56</f>
        <v>6.6271182612921684E-2</v>
      </c>
      <c r="H58" s="174">
        <f t="shared" si="1"/>
        <v>6.4499647731182275E-2</v>
      </c>
      <c r="I58" s="166"/>
      <c r="J58" s="166">
        <f t="shared" si="2"/>
        <v>6.7253351402312089E-2</v>
      </c>
      <c r="K58" s="166"/>
      <c r="L58" s="166">
        <f t="shared" si="0"/>
        <v>6.1745944060052453E-2</v>
      </c>
      <c r="M58" s="167"/>
    </row>
    <row r="59" spans="1:13" x14ac:dyDescent="0.3">
      <c r="A59" s="31" t="s">
        <v>51</v>
      </c>
      <c r="C59" s="100">
        <f>'TABLE 6A'!H57</f>
        <v>2.6504275529246137E-2</v>
      </c>
      <c r="D59" s="69">
        <f>'TABLE 6A'!I57</f>
        <v>1.9416580562684943E-2</v>
      </c>
      <c r="E59" s="69">
        <f>'TABLE 6A'!J57</f>
        <v>1.3135005960885805E-2</v>
      </c>
      <c r="F59" s="70">
        <f>'TABLE 6A'!K57</f>
        <v>1.5526924099614065E-2</v>
      </c>
      <c r="H59" s="174">
        <f t="shared" si="1"/>
        <v>1.6787320551519869E-2</v>
      </c>
      <c r="I59" s="166"/>
      <c r="J59" s="166">
        <f t="shared" si="2"/>
        <v>1.5559142790884901E-2</v>
      </c>
      <c r="K59" s="166"/>
      <c r="L59" s="166">
        <f t="shared" si="0"/>
        <v>1.8015498312154835E-2</v>
      </c>
      <c r="M59" s="167"/>
    </row>
    <row r="60" spans="1:13" x14ac:dyDescent="0.3">
      <c r="A60" s="31" t="s">
        <v>52</v>
      </c>
      <c r="C60" s="100">
        <f>'TABLE 6A'!H58</f>
        <v>4.9742245423047719E-2</v>
      </c>
      <c r="D60" s="69">
        <f>'TABLE 6A'!I58</f>
        <v>2.9778506158576596E-2</v>
      </c>
      <c r="E60" s="69">
        <f>'TABLE 6A'!J58</f>
        <v>9.9322845782190167E-2</v>
      </c>
      <c r="F60" s="70">
        <f>'TABLE 6A'!K58</f>
        <v>6.6276177866806396E-2</v>
      </c>
      <c r="H60" s="174">
        <f t="shared" si="1"/>
        <v>6.7908894326653785E-2</v>
      </c>
      <c r="I60" s="166"/>
      <c r="J60" s="166">
        <f t="shared" si="2"/>
        <v>7.5354203075576026E-2</v>
      </c>
      <c r="K60" s="166"/>
      <c r="L60" s="166">
        <f t="shared" si="0"/>
        <v>6.046358557773153E-2</v>
      </c>
      <c r="M60" s="167"/>
    </row>
    <row r="61" spans="1:13" x14ac:dyDescent="0.3">
      <c r="A61" s="31" t="s">
        <v>53</v>
      </c>
      <c r="C61" s="100">
        <f>'TABLE 6A'!H59</f>
        <v>3.5119110523359989E-2</v>
      </c>
      <c r="D61" s="69">
        <f>'TABLE 6A'!I59</f>
        <v>3.6402300960077537E-2</v>
      </c>
      <c r="E61" s="69">
        <f>'TABLE 6A'!J59</f>
        <v>1.581927496554307E-2</v>
      </c>
      <c r="F61" s="70">
        <f>'TABLE 6A'!K59</f>
        <v>2.360675114117336E-2</v>
      </c>
      <c r="H61" s="174">
        <f t="shared" si="1"/>
        <v>2.4698370747402137E-2</v>
      </c>
      <c r="I61" s="166"/>
      <c r="J61" s="166">
        <f t="shared" si="2"/>
        <v>2.2205691900380176E-2</v>
      </c>
      <c r="K61" s="166"/>
      <c r="L61" s="166">
        <f t="shared" si="0"/>
        <v>2.7191049594424102E-2</v>
      </c>
      <c r="M61" s="167"/>
    </row>
    <row r="62" spans="1:13" x14ac:dyDescent="0.3">
      <c r="A62" s="31" t="s">
        <v>54</v>
      </c>
      <c r="C62" s="100">
        <f>'TABLE 6A'!H60</f>
        <v>4.770983062067977E-3</v>
      </c>
      <c r="D62" s="69">
        <f>'TABLE 6A'!I60</f>
        <v>1.6020117234857627E-2</v>
      </c>
      <c r="E62" s="69">
        <f>'TABLE 6A'!J60</f>
        <v>9.2438961413575434E-3</v>
      </c>
      <c r="F62" s="70">
        <f>'TABLE 6A'!K60</f>
        <v>7.5827632463569506E-3</v>
      </c>
      <c r="H62" s="174">
        <f t="shared" si="1"/>
        <v>8.7012431956335623E-3</v>
      </c>
      <c r="I62" s="166"/>
      <c r="J62" s="166">
        <f t="shared" si="2"/>
        <v>8.5572864447454045E-3</v>
      </c>
      <c r="K62" s="166"/>
      <c r="L62" s="166">
        <f t="shared" si="0"/>
        <v>8.8451999465217184E-3</v>
      </c>
      <c r="M62" s="167"/>
    </row>
    <row r="63" spans="1:13" x14ac:dyDescent="0.3">
      <c r="A63" s="31" t="s">
        <v>55</v>
      </c>
      <c r="C63" s="100">
        <f>'TABLE 6A'!H61</f>
        <v>9.6239268351754285E-3</v>
      </c>
      <c r="D63" s="69">
        <f>'TABLE 6A'!I61</f>
        <v>1.0449895281224517E-2</v>
      </c>
      <c r="E63" s="69">
        <f>'TABLE 6A'!J61</f>
        <v>1.4969614163752939E-2</v>
      </c>
      <c r="F63" s="70">
        <f>'TABLE 6A'!K61</f>
        <v>1.0846315071978176E-2</v>
      </c>
      <c r="H63" s="174">
        <f t="shared" si="1"/>
        <v>1.1674788841477315E-2</v>
      </c>
      <c r="I63" s="166"/>
      <c r="J63" s="166">
        <f t="shared" si="2"/>
        <v>1.2291376729671436E-2</v>
      </c>
      <c r="K63" s="166"/>
      <c r="L63" s="166">
        <f t="shared" si="0"/>
        <v>1.1058200953283196E-2</v>
      </c>
      <c r="M63" s="167"/>
    </row>
    <row r="64" spans="1:13" x14ac:dyDescent="0.3">
      <c r="A64" s="31" t="s">
        <v>56</v>
      </c>
      <c r="C64" s="100">
        <f>'TABLE 6A'!H62</f>
        <v>1.6569372362795529E-2</v>
      </c>
      <c r="D64" s="69">
        <f>'TABLE 6A'!I62</f>
        <v>1.4372243321371382E-2</v>
      </c>
      <c r="E64" s="69">
        <f>'TABLE 6A'!J62</f>
        <v>1.5968344512884865E-2</v>
      </c>
      <c r="F64" s="70">
        <f>'TABLE 6A'!K62</f>
        <v>1.3868982630333459E-2</v>
      </c>
      <c r="H64" s="174">
        <f t="shared" si="1"/>
        <v>1.479427940390881E-2</v>
      </c>
      <c r="I64" s="166"/>
      <c r="J64" s="166">
        <f t="shared" si="2"/>
        <v>1.4856471487758986E-2</v>
      </c>
      <c r="K64" s="166"/>
      <c r="L64" s="166">
        <f t="shared" si="0"/>
        <v>1.4732087320058634E-2</v>
      </c>
      <c r="M64" s="167"/>
    </row>
    <row r="65" spans="1:13" x14ac:dyDescent="0.3">
      <c r="A65" s="31" t="s">
        <v>57</v>
      </c>
      <c r="C65" s="100">
        <f>'TABLE 6A'!H63</f>
        <v>6.8687556018564759E-3</v>
      </c>
      <c r="D65" s="69">
        <f>'TABLE 6A'!I63</f>
        <v>1.6036949184992422E-2</v>
      </c>
      <c r="E65" s="69">
        <f>'TABLE 6A'!J63</f>
        <v>7.2626265971664425E-3</v>
      </c>
      <c r="F65" s="70">
        <f>'TABLE 6A'!K63</f>
        <v>7.6504871772258001E-3</v>
      </c>
      <c r="H65" s="174">
        <f t="shared" si="1"/>
        <v>8.5041133362606224E-3</v>
      </c>
      <c r="I65" s="166"/>
      <c r="J65" s="166">
        <f t="shared" si="2"/>
        <v>7.9803351117283729E-3</v>
      </c>
      <c r="K65" s="166"/>
      <c r="L65" s="166">
        <f t="shared" si="0"/>
        <v>9.0278915607928736E-3</v>
      </c>
      <c r="M65" s="167"/>
    </row>
    <row r="66" spans="1:13" x14ac:dyDescent="0.3">
      <c r="A66" s="31" t="s">
        <v>58</v>
      </c>
      <c r="C66" s="100">
        <f>'TABLE 6A'!H64</f>
        <v>2.51553498075241E-2</v>
      </c>
      <c r="D66" s="69">
        <f>'TABLE 6A'!I64</f>
        <v>1.9929028959597663E-2</v>
      </c>
      <c r="E66" s="69">
        <f>'TABLE 6A'!J64</f>
        <v>2.2369953286650989E-2</v>
      </c>
      <c r="F66" s="70">
        <f>'TABLE 6A'!K64</f>
        <v>2.2776960889660185E-2</v>
      </c>
      <c r="H66" s="174">
        <f t="shared" si="1"/>
        <v>2.2616516112383061E-2</v>
      </c>
      <c r="I66" s="166"/>
      <c r="J66" s="166">
        <f t="shared" si="2"/>
        <v>2.2594986600269325E-2</v>
      </c>
      <c r="K66" s="166"/>
      <c r="L66" s="166">
        <f t="shared" si="0"/>
        <v>2.2638045624496797E-2</v>
      </c>
      <c r="M66" s="167"/>
    </row>
    <row r="67" spans="1:13" x14ac:dyDescent="0.3">
      <c r="A67" s="31" t="s">
        <v>59</v>
      </c>
      <c r="C67" s="100">
        <f>'TABLE 6A'!H65</f>
        <v>1.7428115053863474E-2</v>
      </c>
      <c r="D67" s="69">
        <f>'TABLE 6A'!I65</f>
        <v>1.3354633332213367E-2</v>
      </c>
      <c r="E67" s="69">
        <f>'TABLE 6A'!J65</f>
        <v>1.1964116348141105E-2</v>
      </c>
      <c r="F67" s="70">
        <f>'TABLE 6A'!K65</f>
        <v>1.7092646840149137E-2</v>
      </c>
      <c r="H67" s="174">
        <f t="shared" si="1"/>
        <v>1.5385196055369451E-2</v>
      </c>
      <c r="I67" s="166"/>
      <c r="J67" s="166">
        <f t="shared" si="2"/>
        <v>1.4956788824757285E-2</v>
      </c>
      <c r="K67" s="166"/>
      <c r="L67" s="166">
        <f t="shared" si="0"/>
        <v>1.5813603285981616E-2</v>
      </c>
      <c r="M67" s="167"/>
    </row>
    <row r="68" spans="1:13" x14ac:dyDescent="0.3">
      <c r="A68" s="31" t="s">
        <v>60</v>
      </c>
      <c r="C68" s="100">
        <f>'TABLE 6A'!H66</f>
        <v>1.0167871875643201E-2</v>
      </c>
      <c r="D68" s="69">
        <f>'TABLE 6A'!I66</f>
        <v>1.0049356606829624E-2</v>
      </c>
      <c r="E68" s="69">
        <f>'TABLE 6A'!J66</f>
        <v>6.9343539165129366E-3</v>
      </c>
      <c r="F68" s="70">
        <f>'TABLE 6A'!K66</f>
        <v>7.3670424910861915E-3</v>
      </c>
      <c r="H68" s="174">
        <f t="shared" si="1"/>
        <v>7.9442632849804316E-3</v>
      </c>
      <c r="I68" s="166"/>
      <c r="J68" s="166">
        <f t="shared" si="2"/>
        <v>7.5474807443899981E-3</v>
      </c>
      <c r="K68" s="166"/>
      <c r="L68" s="166">
        <f t="shared" si="0"/>
        <v>8.3410458255708669E-3</v>
      </c>
      <c r="M68" s="167"/>
    </row>
    <row r="69" spans="1:13" x14ac:dyDescent="0.3">
      <c r="A69" s="31" t="s">
        <v>61</v>
      </c>
      <c r="C69" s="100">
        <f>'TABLE 6A'!H67</f>
        <v>2.508762021672942E-3</v>
      </c>
      <c r="D69" s="69">
        <f>'TABLE 6A'!I67</f>
        <v>1.2565968734295187E-2</v>
      </c>
      <c r="E69" s="69">
        <f>'TABLE 6A'!J67</f>
        <v>3.9142349766530709E-3</v>
      </c>
      <c r="F69" s="70">
        <f>'TABLE 6A'!K67</f>
        <v>4.3718105543243662E-3</v>
      </c>
      <c r="H69" s="174">
        <f t="shared" si="1"/>
        <v>5.0488053658214668E-3</v>
      </c>
      <c r="I69" s="166"/>
      <c r="J69" s="166">
        <f t="shared" si="2"/>
        <v>4.5959140656550929E-3</v>
      </c>
      <c r="K69" s="166"/>
      <c r="L69" s="166">
        <f t="shared" si="0"/>
        <v>5.5016966659878408E-3</v>
      </c>
      <c r="M69" s="167"/>
    </row>
    <row r="70" spans="1:13" x14ac:dyDescent="0.3">
      <c r="A70" s="31" t="s">
        <v>62</v>
      </c>
      <c r="C70" s="100">
        <f>'TABLE 6A'!H68</f>
        <v>1.169060174183641E-3</v>
      </c>
      <c r="D70" s="69">
        <f>'TABLE 6A'!I68</f>
        <v>7.4498195049547983E-3</v>
      </c>
      <c r="E70" s="69">
        <f>'TABLE 6A'!J68</f>
        <v>3.6351949580990753E-3</v>
      </c>
      <c r="F70" s="70">
        <f>'TABLE 6A'!K68</f>
        <v>5.5260003774577366E-3</v>
      </c>
      <c r="H70" s="174">
        <f t="shared" si="1"/>
        <v>4.7491588881459421E-3</v>
      </c>
      <c r="I70" s="166"/>
      <c r="J70" s="166">
        <f t="shared" si="2"/>
        <v>4.664878277962174E-3</v>
      </c>
      <c r="K70" s="166"/>
      <c r="L70" s="166">
        <f t="shared" si="0"/>
        <v>4.8334394983297101E-3</v>
      </c>
      <c r="M70" s="167"/>
    </row>
    <row r="71" spans="1:13" x14ac:dyDescent="0.3">
      <c r="A71" s="31" t="s">
        <v>63</v>
      </c>
      <c r="C71" s="100">
        <f>'TABLE 6A'!H69</f>
        <v>5.4868874721603707E-4</v>
      </c>
      <c r="D71" s="69">
        <f>'TABLE 6A'!I69</f>
        <v>2.6589525860861636E-3</v>
      </c>
      <c r="E71" s="69">
        <f>'TABLE 6A'!J69</f>
        <v>2.5681576793357259E-3</v>
      </c>
      <c r="F71" s="70">
        <f>'TABLE 6A'!K69</f>
        <v>3.262045565643894E-3</v>
      </c>
      <c r="H71" s="174">
        <f t="shared" si="1"/>
        <v>2.6740173693186537E-3</v>
      </c>
      <c r="I71" s="166"/>
      <c r="J71" s="166">
        <f t="shared" si="2"/>
        <v>2.794559495904232E-3</v>
      </c>
      <c r="K71" s="166"/>
      <c r="L71" s="166">
        <f t="shared" si="0"/>
        <v>2.5534752427330753E-3</v>
      </c>
      <c r="M71" s="167"/>
    </row>
    <row r="72" spans="1:13" x14ac:dyDescent="0.3">
      <c r="A72" s="31" t="s">
        <v>64</v>
      </c>
      <c r="C72" s="100">
        <f>'TABLE 6A'!H70</f>
        <v>2.9308069756734813E-2</v>
      </c>
      <c r="D72" s="69">
        <f>'TABLE 6A'!I70</f>
        <v>2.7422764257230402E-2</v>
      </c>
      <c r="E72" s="69">
        <f>'TABLE 6A'!J70</f>
        <v>3.0403737422328922E-2</v>
      </c>
      <c r="F72" s="70">
        <f>'TABLE 6A'!K70</f>
        <v>2.4740360676996271E-2</v>
      </c>
      <c r="H72" s="174">
        <f t="shared" si="1"/>
        <v>2.7062468945826017E-2</v>
      </c>
      <c r="I72" s="166"/>
      <c r="J72" s="166">
        <f t="shared" si="2"/>
        <v>2.7317258997744308E-2</v>
      </c>
      <c r="K72" s="166"/>
      <c r="L72" s="166">
        <f t="shared" si="0"/>
        <v>2.6807678893907727E-2</v>
      </c>
      <c r="M72" s="167"/>
    </row>
    <row r="73" spans="1:13" x14ac:dyDescent="0.3">
      <c r="A73" s="31" t="s">
        <v>65</v>
      </c>
      <c r="C73" s="100">
        <f>'TABLE 6A'!H71</f>
        <v>1.2385027701929713E-3</v>
      </c>
      <c r="D73" s="69">
        <f>'TABLE 6A'!I71</f>
        <v>8.7018745138474612E-3</v>
      </c>
      <c r="E73" s="69">
        <f>'TABLE 6A'!J71</f>
        <v>4.5979439803789501E-3</v>
      </c>
      <c r="F73" s="70">
        <f>'TABLE 6A'!K71</f>
        <v>3.7310243721756153E-3</v>
      </c>
      <c r="H73" s="174">
        <f t="shared" si="1"/>
        <v>4.2575453416875998E-3</v>
      </c>
      <c r="I73" s="166"/>
      <c r="J73" s="166">
        <f t="shared" si="2"/>
        <v>4.211014758982441E-3</v>
      </c>
      <c r="K73" s="166"/>
      <c r="L73" s="166">
        <f t="shared" ref="L73:L74" si="3">IF(SUM(M$4:M$7)&lt;&gt;1,"FACTORS NOT 100%",($C73*M$4)+($D73*M$5)+($E73*M$6)+($F73*M$7))</f>
        <v>4.3040759243927577E-3</v>
      </c>
      <c r="M73" s="167"/>
    </row>
    <row r="74" spans="1:13" x14ac:dyDescent="0.3">
      <c r="A74" s="31" t="s">
        <v>66</v>
      </c>
      <c r="C74" s="100">
        <f>'TABLE 6A'!H72</f>
        <v>3.3735661158081128E-3</v>
      </c>
      <c r="D74" s="69">
        <f>'TABLE 6A'!I72</f>
        <v>1.1303548103601367E-2</v>
      </c>
      <c r="E74" s="69">
        <f>'TABLE 6A'!J72</f>
        <v>1.1455820078409697E-2</v>
      </c>
      <c r="F74" s="70">
        <f>'TABLE 6A'!K72</f>
        <v>7.1905516592541173E-3</v>
      </c>
      <c r="H74" s="174">
        <f t="shared" ref="H74:H75" si="4">IF(SUM(I$4:I$7)&lt;&gt;1,"FACTORS NOT 100%",($C74*I$4)+($D74*I$5)+($E74*I$6)+($F74*I$7))</f>
        <v>8.2938701266556687E-3</v>
      </c>
      <c r="I74" s="166"/>
      <c r="J74" s="166">
        <f t="shared" ref="J74:J75" si="5">IF(SUM(K$4:K$7)&lt;&gt;1,"FACTORS NOT 100%",($C74*K$4)+($D74*K$5)+($E74*K$6)+($F74*K$7))</f>
        <v>8.8085279977437869E-3</v>
      </c>
      <c r="K74" s="166"/>
      <c r="L74" s="166">
        <f t="shared" si="3"/>
        <v>7.7792122555675487E-3</v>
      </c>
      <c r="M74" s="167"/>
    </row>
    <row r="75" spans="1:13" ht="15" thickBot="1" x14ac:dyDescent="0.35">
      <c r="A75" s="9" t="s">
        <v>67</v>
      </c>
      <c r="C75" s="101">
        <f>'TABLE 6A'!H73</f>
        <v>1.3238894916617495E-3</v>
      </c>
      <c r="D75" s="71">
        <f>'TABLE 6A'!I73</f>
        <v>1.0321210473268293E-2</v>
      </c>
      <c r="E75" s="71">
        <f>'TABLE 6A'!J73</f>
        <v>7.1080034680293105E-3</v>
      </c>
      <c r="F75" s="72">
        <f>'TABLE 6A'!K73</f>
        <v>4.2656700723178063E-3</v>
      </c>
      <c r="H75" s="181">
        <f t="shared" si="4"/>
        <v>5.3654733987824861E-3</v>
      </c>
      <c r="I75" s="168"/>
      <c r="J75" s="168">
        <f t="shared" si="5"/>
        <v>5.5261550844780223E-3</v>
      </c>
      <c r="K75" s="168"/>
      <c r="L75" s="168">
        <f>IF(SUM(M$4:M$7)&lt;&gt;1,"FACTORS NOT 100%",($C75*M$4)+($D75*M$5)+($E75*M$6)+($F75*M$7))</f>
        <v>5.20479171308695E-3</v>
      </c>
      <c r="M75" s="169"/>
    </row>
    <row r="76" spans="1:13" ht="16.2" thickTop="1" x14ac:dyDescent="0.3">
      <c r="A76" s="15" t="s">
        <v>68</v>
      </c>
      <c r="C76" s="102">
        <f>'TABLE 6A'!H74</f>
        <v>1</v>
      </c>
      <c r="D76" s="103">
        <f>'TABLE 6A'!I74</f>
        <v>0.99999999999999978</v>
      </c>
      <c r="E76" s="103">
        <f>'TABLE 6A'!J74</f>
        <v>0.99999999999999989</v>
      </c>
      <c r="F76" s="103">
        <f>'TABLE 6A'!K74</f>
        <v>0.99999999999999989</v>
      </c>
      <c r="H76" s="170">
        <f>IF(SUM(I$4:I$7)&lt;&gt;1,"FACTORS NOT 100%",SUM(H9:H75))</f>
        <v>0.99999999999999978</v>
      </c>
      <c r="I76" s="171"/>
      <c r="J76" s="171">
        <f>IF(SUM(K$4:K$7)&lt;&gt;1,"FACTORS NOT 100%",SUM(J9:J75))</f>
        <v>0.99999999999999978</v>
      </c>
      <c r="K76" s="171"/>
      <c r="L76" s="172">
        <f>IF(SUM(M$4:M$7)&lt;&gt;1,"FACTORS NOT 100%",SUM(L9:L75))</f>
        <v>0.99999999999999978</v>
      </c>
      <c r="M76" s="173"/>
    </row>
  </sheetData>
  <sheetProtection algorithmName="SHA-512" hashValue="6yMpbep2MMW5lvVUB0fiETY5lpPXV2qW5lmH8RmtkVO7Qh8oMXszVTdu7a6KkxQcDR8pD4XPS8oMFln6I3zJqw==" saltValue="Su1oyPJ5koTpfia6dihHNg==" spinCount="100000" sheet="1" objects="1" scenarios="1"/>
  <protectedRanges>
    <protectedRange sqref="I4:I7 K4:K7 M4:M7" name="Weights"/>
  </protectedRanges>
  <mergeCells count="215">
    <mergeCell ref="A1:M1"/>
    <mergeCell ref="H3:I3"/>
    <mergeCell ref="J3:K3"/>
    <mergeCell ref="L3:M3"/>
    <mergeCell ref="C5:D5"/>
    <mergeCell ref="C4:F4"/>
    <mergeCell ref="C6:C7"/>
    <mergeCell ref="D6:D7"/>
    <mergeCell ref="E6:E7"/>
    <mergeCell ref="F6:F7"/>
    <mergeCell ref="A4:A6"/>
    <mergeCell ref="H11:I11"/>
    <mergeCell ref="J11:K11"/>
    <mergeCell ref="L11:M11"/>
    <mergeCell ref="H12:I12"/>
    <mergeCell ref="J12:K12"/>
    <mergeCell ref="L12:M12"/>
    <mergeCell ref="H9:I9"/>
    <mergeCell ref="J9:K9"/>
    <mergeCell ref="L9:M9"/>
    <mergeCell ref="H10:I10"/>
    <mergeCell ref="J10:K10"/>
    <mergeCell ref="L10:M10"/>
    <mergeCell ref="H15:I15"/>
    <mergeCell ref="J15:K15"/>
    <mergeCell ref="L15:M15"/>
    <mergeCell ref="H16:I16"/>
    <mergeCell ref="J16:K16"/>
    <mergeCell ref="L16:M16"/>
    <mergeCell ref="H13:I13"/>
    <mergeCell ref="J13:K13"/>
    <mergeCell ref="L13:M13"/>
    <mergeCell ref="H14:I14"/>
    <mergeCell ref="J14:K14"/>
    <mergeCell ref="L14:M14"/>
    <mergeCell ref="H19:I19"/>
    <mergeCell ref="J19:K19"/>
    <mergeCell ref="L19:M19"/>
    <mergeCell ref="H20:I20"/>
    <mergeCell ref="J20:K20"/>
    <mergeCell ref="L20:M20"/>
    <mergeCell ref="H17:I17"/>
    <mergeCell ref="J17:K17"/>
    <mergeCell ref="L17:M17"/>
    <mergeCell ref="H18:I18"/>
    <mergeCell ref="J18:K18"/>
    <mergeCell ref="L18:M18"/>
    <mergeCell ref="H23:I23"/>
    <mergeCell ref="J23:K23"/>
    <mergeCell ref="L23:M23"/>
    <mergeCell ref="H24:I24"/>
    <mergeCell ref="J24:K24"/>
    <mergeCell ref="L24:M24"/>
    <mergeCell ref="H21:I21"/>
    <mergeCell ref="J21:K21"/>
    <mergeCell ref="L21:M21"/>
    <mergeCell ref="H22:I22"/>
    <mergeCell ref="J22:K22"/>
    <mergeCell ref="L22:M22"/>
    <mergeCell ref="H27:I27"/>
    <mergeCell ref="J27:K27"/>
    <mergeCell ref="L27:M27"/>
    <mergeCell ref="H28:I28"/>
    <mergeCell ref="J28:K28"/>
    <mergeCell ref="L28:M28"/>
    <mergeCell ref="H25:I25"/>
    <mergeCell ref="J25:K25"/>
    <mergeCell ref="L25:M25"/>
    <mergeCell ref="H26:I26"/>
    <mergeCell ref="J26:K26"/>
    <mergeCell ref="L26:M26"/>
    <mergeCell ref="H31:I31"/>
    <mergeCell ref="J31:K31"/>
    <mergeCell ref="L31:M31"/>
    <mergeCell ref="H32:I32"/>
    <mergeCell ref="J32:K32"/>
    <mergeCell ref="L32:M32"/>
    <mergeCell ref="H29:I29"/>
    <mergeCell ref="J29:K29"/>
    <mergeCell ref="L29:M29"/>
    <mergeCell ref="H30:I30"/>
    <mergeCell ref="J30:K30"/>
    <mergeCell ref="L30:M30"/>
    <mergeCell ref="H35:I35"/>
    <mergeCell ref="J35:K35"/>
    <mergeCell ref="L35:M35"/>
    <mergeCell ref="H36:I36"/>
    <mergeCell ref="J36:K36"/>
    <mergeCell ref="L36:M36"/>
    <mergeCell ref="H33:I33"/>
    <mergeCell ref="J33:K33"/>
    <mergeCell ref="L33:M33"/>
    <mergeCell ref="H34:I34"/>
    <mergeCell ref="J34:K34"/>
    <mergeCell ref="L34:M34"/>
    <mergeCell ref="H39:I39"/>
    <mergeCell ref="J39:K39"/>
    <mergeCell ref="L39:M39"/>
    <mergeCell ref="H40:I40"/>
    <mergeCell ref="J40:K40"/>
    <mergeCell ref="L40:M40"/>
    <mergeCell ref="H37:I37"/>
    <mergeCell ref="J37:K37"/>
    <mergeCell ref="L37:M37"/>
    <mergeCell ref="H38:I38"/>
    <mergeCell ref="J38:K38"/>
    <mergeCell ref="L38:M38"/>
    <mergeCell ref="H43:I43"/>
    <mergeCell ref="J43:K43"/>
    <mergeCell ref="L43:M43"/>
    <mergeCell ref="H44:I44"/>
    <mergeCell ref="J44:K44"/>
    <mergeCell ref="L44:M44"/>
    <mergeCell ref="H41:I41"/>
    <mergeCell ref="J41:K41"/>
    <mergeCell ref="L41:M41"/>
    <mergeCell ref="H42:I42"/>
    <mergeCell ref="J42:K42"/>
    <mergeCell ref="L42:M42"/>
    <mergeCell ref="H47:I47"/>
    <mergeCell ref="J47:K47"/>
    <mergeCell ref="L47:M47"/>
    <mergeCell ref="H48:I48"/>
    <mergeCell ref="J48:K48"/>
    <mergeCell ref="L48:M48"/>
    <mergeCell ref="H45:I45"/>
    <mergeCell ref="J45:K45"/>
    <mergeCell ref="L45:M45"/>
    <mergeCell ref="H46:I46"/>
    <mergeCell ref="J46:K46"/>
    <mergeCell ref="L46:M46"/>
    <mergeCell ref="H51:I51"/>
    <mergeCell ref="J51:K51"/>
    <mergeCell ref="L51:M51"/>
    <mergeCell ref="H52:I52"/>
    <mergeCell ref="J52:K52"/>
    <mergeCell ref="L52:M52"/>
    <mergeCell ref="H49:I49"/>
    <mergeCell ref="J49:K49"/>
    <mergeCell ref="L49:M49"/>
    <mergeCell ref="H50:I50"/>
    <mergeCell ref="J50:K50"/>
    <mergeCell ref="L50:M50"/>
    <mergeCell ref="H55:I55"/>
    <mergeCell ref="J55:K55"/>
    <mergeCell ref="L55:M55"/>
    <mergeCell ref="H56:I56"/>
    <mergeCell ref="J56:K56"/>
    <mergeCell ref="L56:M56"/>
    <mergeCell ref="H53:I53"/>
    <mergeCell ref="J53:K53"/>
    <mergeCell ref="L53:M53"/>
    <mergeCell ref="H54:I54"/>
    <mergeCell ref="J54:K54"/>
    <mergeCell ref="L54:M54"/>
    <mergeCell ref="H59:I59"/>
    <mergeCell ref="J59:K59"/>
    <mergeCell ref="L59:M59"/>
    <mergeCell ref="H60:I60"/>
    <mergeCell ref="J60:K60"/>
    <mergeCell ref="L60:M60"/>
    <mergeCell ref="H57:I57"/>
    <mergeCell ref="J57:K57"/>
    <mergeCell ref="L57:M57"/>
    <mergeCell ref="H58:I58"/>
    <mergeCell ref="J58:K58"/>
    <mergeCell ref="L58:M58"/>
    <mergeCell ref="H63:I63"/>
    <mergeCell ref="J63:K63"/>
    <mergeCell ref="L63:M63"/>
    <mergeCell ref="H64:I64"/>
    <mergeCell ref="J64:K64"/>
    <mergeCell ref="L64:M64"/>
    <mergeCell ref="H61:I61"/>
    <mergeCell ref="J61:K61"/>
    <mergeCell ref="L61:M61"/>
    <mergeCell ref="H62:I62"/>
    <mergeCell ref="J62:K62"/>
    <mergeCell ref="L62:M62"/>
    <mergeCell ref="H67:I67"/>
    <mergeCell ref="J67:K67"/>
    <mergeCell ref="L67:M67"/>
    <mergeCell ref="H68:I68"/>
    <mergeCell ref="J68:K68"/>
    <mergeCell ref="L68:M68"/>
    <mergeCell ref="H65:I65"/>
    <mergeCell ref="J65:K65"/>
    <mergeCell ref="L65:M65"/>
    <mergeCell ref="H66:I66"/>
    <mergeCell ref="J66:K66"/>
    <mergeCell ref="L66:M66"/>
    <mergeCell ref="H75:I75"/>
    <mergeCell ref="J75:K75"/>
    <mergeCell ref="L75:M75"/>
    <mergeCell ref="H76:I76"/>
    <mergeCell ref="J76:K76"/>
    <mergeCell ref="L76:M76"/>
    <mergeCell ref="H73:I73"/>
    <mergeCell ref="J73:K73"/>
    <mergeCell ref="L73:M73"/>
    <mergeCell ref="H74:I74"/>
    <mergeCell ref="J74:K74"/>
    <mergeCell ref="L74:M74"/>
    <mergeCell ref="H71:I71"/>
    <mergeCell ref="J71:K71"/>
    <mergeCell ref="L71:M71"/>
    <mergeCell ref="H72:I72"/>
    <mergeCell ref="J72:K72"/>
    <mergeCell ref="L72:M72"/>
    <mergeCell ref="H69:I69"/>
    <mergeCell ref="J69:K69"/>
    <mergeCell ref="L69:M69"/>
    <mergeCell ref="H70:I70"/>
    <mergeCell ref="J70:K70"/>
    <mergeCell ref="L70:M70"/>
  </mergeCells>
  <conditionalFormatting sqref="L9:M75">
    <cfRule type="expression" dxfId="18" priority="1">
      <formula>MOD(ROW(),2)=0</formula>
    </cfRule>
  </conditionalFormatting>
  <conditionalFormatting sqref="A9:A75">
    <cfRule type="expression" dxfId="17" priority="8">
      <formula>MOD(ROW(),2)=0</formula>
    </cfRule>
  </conditionalFormatting>
  <conditionalFormatting sqref="C9:F75">
    <cfRule type="expression" dxfId="16" priority="7">
      <formula>MOD(ROW(),2)=0</formula>
    </cfRule>
  </conditionalFormatting>
  <conditionalFormatting sqref="H9:H75 J9:J75 L9:L74">
    <cfRule type="expression" dxfId="15" priority="6">
      <formula>MOD(ROW(),2)=0</formula>
    </cfRule>
  </conditionalFormatting>
  <conditionalFormatting sqref="H9:I75">
    <cfRule type="expression" dxfId="14" priority="5">
      <formula>MOD(ROW(),2)=0</formula>
    </cfRule>
  </conditionalFormatting>
  <conditionalFormatting sqref="J9:K75">
    <cfRule type="expression" dxfId="13" priority="4">
      <formula>MOD(ROW(),2)=0</formula>
    </cfRule>
  </conditionalFormatting>
  <conditionalFormatting sqref="L75">
    <cfRule type="expression" dxfId="12" priority="3">
      <formula>MOD(ROW(),2)=0</formula>
    </cfRule>
  </conditionalFormatting>
  <conditionalFormatting sqref="L75:M75">
    <cfRule type="expression" dxfId="11" priority="2">
      <formula>MOD(ROW(),2)=0</formula>
    </cfRule>
  </conditionalFormatting>
  <dataValidations count="1">
    <dataValidation type="decimal" allowBlank="1" showInputMessage="1" showErrorMessage="1" errorTitle="Please enter a percentage value" error="Your input appears to be invalid as it does not result in a percentage decimal value." promptTitle="Input a percentage weight" prompt="Give this particular variable a percentage weight. The four percentages in this column should add up to 100%." sqref="M4:M7 K4:K7 I4:I7" xr:uid="{93ADC9CE-EF56-45C0-95E0-8B47EFF4D9F4}">
      <formula1>0</formula1>
      <formula2>1</formula2>
    </dataValidation>
  </dataValidations>
  <pageMargins left="0.25" right="0.25" top="0.75" bottom="0.75" header="0.3" footer="0.3"/>
  <pageSetup scale="62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BAB9-89D7-43B2-A6B8-8EC418AE255E}">
  <sheetPr>
    <pageSetUpPr fitToPage="1"/>
  </sheetPr>
  <dimension ref="A1:S76"/>
  <sheetViews>
    <sheetView workbookViewId="0">
      <selection sqref="A1:O1"/>
    </sheetView>
  </sheetViews>
  <sheetFormatPr defaultRowHeight="14.4" x14ac:dyDescent="0.3"/>
  <cols>
    <col min="1" max="1" width="14.109375" customWidth="1"/>
    <col min="2" max="2" width="1.5546875" customWidth="1"/>
    <col min="3" max="3" width="15.33203125" customWidth="1"/>
    <col min="4" max="4" width="7.21875" customWidth="1"/>
    <col min="5" max="5" width="15.33203125" customWidth="1"/>
    <col min="6" max="6" width="7.21875" customWidth="1"/>
    <col min="7" max="7" width="15.33203125" customWidth="1"/>
    <col min="8" max="8" width="7.21875" customWidth="1"/>
    <col min="9" max="9" width="3.109375" customWidth="1"/>
    <col min="10" max="12" width="23.109375" customWidth="1"/>
    <col min="13" max="13" width="2.109375" customWidth="1"/>
    <col min="14" max="14" width="20.6640625" customWidth="1"/>
    <col min="15" max="15" width="18.21875" bestFit="1" customWidth="1"/>
  </cols>
  <sheetData>
    <row r="1" spans="1:19" ht="21" x14ac:dyDescent="0.4">
      <c r="A1" s="182" t="s">
        <v>138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</row>
    <row r="2" spans="1:19" ht="15" thickBot="1" x14ac:dyDescent="0.35"/>
    <row r="3" spans="1:19" ht="15" customHeight="1" thickBot="1" x14ac:dyDescent="0.35">
      <c r="A3" s="148" t="s">
        <v>0</v>
      </c>
      <c r="C3" s="175" t="s">
        <v>121</v>
      </c>
      <c r="D3" s="176"/>
      <c r="E3" s="177" t="s">
        <v>122</v>
      </c>
      <c r="F3" s="178"/>
      <c r="G3" s="179" t="s">
        <v>123</v>
      </c>
      <c r="H3" s="180"/>
      <c r="J3" s="189" t="s">
        <v>119</v>
      </c>
      <c r="K3" s="189"/>
      <c r="L3" s="190">
        <v>56716435.229999997</v>
      </c>
      <c r="N3" s="183" t="s">
        <v>127</v>
      </c>
      <c r="O3" s="183" t="s">
        <v>120</v>
      </c>
    </row>
    <row r="4" spans="1:19" ht="15" customHeight="1" thickTop="1" thickBot="1" x14ac:dyDescent="0.35">
      <c r="A4" s="148"/>
      <c r="C4" s="51" t="s">
        <v>107</v>
      </c>
      <c r="D4" s="52">
        <f>'TABLE 6B'!I4</f>
        <v>0.125</v>
      </c>
      <c r="E4" s="53" t="s">
        <v>107</v>
      </c>
      <c r="F4" s="92">
        <f>'TABLE 6B'!K4</f>
        <v>6.25E-2</v>
      </c>
      <c r="G4" s="55" t="s">
        <v>107</v>
      </c>
      <c r="H4" s="94">
        <f>'TABLE 6B'!M4</f>
        <v>0.1875</v>
      </c>
      <c r="J4" s="189"/>
      <c r="K4" s="189"/>
      <c r="L4" s="190"/>
      <c r="N4" s="206"/>
      <c r="O4" s="206"/>
    </row>
    <row r="5" spans="1:19" ht="15" customHeight="1" x14ac:dyDescent="0.3">
      <c r="A5" s="148"/>
      <c r="C5" s="57" t="s">
        <v>114</v>
      </c>
      <c r="D5" s="58">
        <f>'TABLE 6B'!I5</f>
        <v>0.125</v>
      </c>
      <c r="E5" s="59" t="s">
        <v>114</v>
      </c>
      <c r="F5" s="93">
        <f>'TABLE 6B'!K5</f>
        <v>6.25E-2</v>
      </c>
      <c r="G5" s="61" t="s">
        <v>114</v>
      </c>
      <c r="H5" s="95">
        <f>'TABLE 6B'!M5</f>
        <v>0.1875</v>
      </c>
      <c r="J5" s="197" t="s">
        <v>116</v>
      </c>
      <c r="K5" s="200" t="s">
        <v>117</v>
      </c>
      <c r="L5" s="203" t="s">
        <v>118</v>
      </c>
      <c r="N5" s="206"/>
      <c r="O5" s="206"/>
    </row>
    <row r="6" spans="1:19" ht="15" customHeight="1" x14ac:dyDescent="0.3">
      <c r="A6" s="148"/>
      <c r="C6" s="81" t="s">
        <v>115</v>
      </c>
      <c r="D6" s="82">
        <f>'TABLE 6B'!I6</f>
        <v>0.25</v>
      </c>
      <c r="E6" s="83" t="s">
        <v>115</v>
      </c>
      <c r="F6" s="84">
        <f>'TABLE 6B'!K6</f>
        <v>0.375</v>
      </c>
      <c r="G6" s="85" t="s">
        <v>115</v>
      </c>
      <c r="H6" s="86">
        <f>'TABLE 6B'!M6</f>
        <v>0.125</v>
      </c>
      <c r="J6" s="198"/>
      <c r="K6" s="201"/>
      <c r="L6" s="204"/>
      <c r="N6" s="206"/>
      <c r="O6" s="206"/>
    </row>
    <row r="7" spans="1:19" ht="15" customHeight="1" thickBot="1" x14ac:dyDescent="0.35">
      <c r="A7" s="148"/>
      <c r="C7" s="108" t="s">
        <v>126</v>
      </c>
      <c r="D7" s="87">
        <f>'TABLE 6B'!I7</f>
        <v>0.5</v>
      </c>
      <c r="E7" s="88" t="s">
        <v>126</v>
      </c>
      <c r="F7" s="89">
        <f>'TABLE 6B'!K7</f>
        <v>0.5</v>
      </c>
      <c r="G7" s="90" t="s">
        <v>126</v>
      </c>
      <c r="H7" s="91">
        <f>'TABLE 6B'!M7</f>
        <v>0.5</v>
      </c>
      <c r="J7" s="199"/>
      <c r="K7" s="202"/>
      <c r="L7" s="205"/>
      <c r="N7" s="207"/>
      <c r="O7" s="207"/>
    </row>
    <row r="8" spans="1:19" ht="6" customHeight="1" x14ac:dyDescent="0.3">
      <c r="A8" s="27"/>
      <c r="C8" s="28"/>
      <c r="D8" s="98"/>
      <c r="E8" s="98"/>
      <c r="F8" s="98"/>
      <c r="G8" s="98"/>
      <c r="H8" s="29"/>
      <c r="N8" s="30"/>
      <c r="O8" s="30"/>
    </row>
    <row r="9" spans="1:19" ht="15.6" x14ac:dyDescent="0.3">
      <c r="A9" s="31" t="s">
        <v>1</v>
      </c>
      <c r="C9" s="174">
        <f>'TABLE 6B'!H9</f>
        <v>1.1157704377208841E-2</v>
      </c>
      <c r="D9" s="166"/>
      <c r="E9" s="166">
        <f>'TABLE 6B'!J9</f>
        <v>1.0427283868143743E-2</v>
      </c>
      <c r="F9" s="166"/>
      <c r="G9" s="166">
        <f>'TABLE 6B'!L9</f>
        <v>1.188812488627394E-2</v>
      </c>
      <c r="H9" s="167"/>
      <c r="J9" s="73">
        <f>$L$3*C9</f>
        <v>632825.21762545267</v>
      </c>
      <c r="K9" s="73">
        <f>$L$3*E9</f>
        <v>591398.37013239844</v>
      </c>
      <c r="L9" s="73">
        <f>$L$3*G9</f>
        <v>674252.06511850702</v>
      </c>
      <c r="N9" s="74">
        <v>650820.53582946979</v>
      </c>
      <c r="O9" s="74">
        <v>605854.51295554021</v>
      </c>
      <c r="Q9" s="75"/>
      <c r="R9" s="75"/>
      <c r="S9" s="75"/>
    </row>
    <row r="10" spans="1:19" ht="15.6" x14ac:dyDescent="0.3">
      <c r="A10" s="31" t="s">
        <v>2</v>
      </c>
      <c r="C10" s="174">
        <f>'TABLE 6B'!H10</f>
        <v>4.5971204879978172E-3</v>
      </c>
      <c r="D10" s="166"/>
      <c r="E10" s="166">
        <f>'TABLE 6B'!J10</f>
        <v>4.5521303859346988E-3</v>
      </c>
      <c r="F10" s="166"/>
      <c r="G10" s="166">
        <f>'TABLE 6B'!L10</f>
        <v>4.6421105900609355E-3</v>
      </c>
      <c r="H10" s="167"/>
      <c r="J10" s="73">
        <f t="shared" ref="J10:J73" si="0">$L$3*C10</f>
        <v>260732.28640203417</v>
      </c>
      <c r="K10" s="73">
        <f t="shared" ref="K10:K73" si="1">$L$3*E10</f>
        <v>258180.60819238023</v>
      </c>
      <c r="L10" s="73">
        <f t="shared" ref="L10:L73" si="2">$L$3*G10</f>
        <v>263283.9646116881</v>
      </c>
      <c r="N10" s="74">
        <v>227941.68344530161</v>
      </c>
      <c r="O10" s="74">
        <v>259054.33244014019</v>
      </c>
      <c r="Q10" s="75"/>
      <c r="R10" s="75"/>
      <c r="S10" s="75"/>
    </row>
    <row r="11" spans="1:19" ht="15.6" x14ac:dyDescent="0.3">
      <c r="A11" s="31" t="s">
        <v>3</v>
      </c>
      <c r="C11" s="174">
        <f>'TABLE 6B'!H11</f>
        <v>8.4802762276067686E-3</v>
      </c>
      <c r="D11" s="166"/>
      <c r="E11" s="166">
        <f>'TABLE 6B'!J11</f>
        <v>7.9737546396320934E-3</v>
      </c>
      <c r="F11" s="166"/>
      <c r="G11" s="166">
        <f>'TABLE 6B'!L11</f>
        <v>8.9867978155814404E-3</v>
      </c>
      <c r="H11" s="167"/>
      <c r="J11" s="73">
        <f t="shared" si="0"/>
        <v>480971.03739556798</v>
      </c>
      <c r="K11" s="73">
        <f t="shared" si="1"/>
        <v>452242.93855860562</v>
      </c>
      <c r="L11" s="73">
        <f t="shared" si="2"/>
        <v>509699.13623253023</v>
      </c>
      <c r="N11" s="74">
        <v>463681.20361485379</v>
      </c>
      <c r="O11" s="74">
        <v>449477.92737947946</v>
      </c>
      <c r="Q11" s="75"/>
      <c r="R11" s="75"/>
      <c r="S11" s="75"/>
    </row>
    <row r="12" spans="1:19" ht="15.6" x14ac:dyDescent="0.3">
      <c r="A12" s="31" t="s">
        <v>4</v>
      </c>
      <c r="C12" s="174">
        <f>'TABLE 6B'!H12</f>
        <v>3.6410560045051824E-3</v>
      </c>
      <c r="D12" s="166"/>
      <c r="E12" s="166">
        <f>'TABLE 6B'!J12</f>
        <v>3.8414588674235799E-3</v>
      </c>
      <c r="F12" s="166"/>
      <c r="G12" s="166">
        <f>'TABLE 6B'!L12</f>
        <v>3.4406531415867854E-3</v>
      </c>
      <c r="H12" s="167"/>
      <c r="J12" s="73">
        <f t="shared" si="0"/>
        <v>206507.71704832074</v>
      </c>
      <c r="K12" s="73">
        <f t="shared" si="1"/>
        <v>217873.8530429386</v>
      </c>
      <c r="L12" s="73">
        <f t="shared" si="2"/>
        <v>195141.58105370292</v>
      </c>
      <c r="N12" s="74">
        <v>133697.35377731241</v>
      </c>
      <c r="O12" s="74">
        <v>224336.30654906278</v>
      </c>
      <c r="Q12" s="75"/>
      <c r="R12" s="75"/>
      <c r="S12" s="75"/>
    </row>
    <row r="13" spans="1:19" ht="15.6" x14ac:dyDescent="0.3">
      <c r="A13" s="31" t="s">
        <v>5</v>
      </c>
      <c r="C13" s="174">
        <f>'TABLE 6B'!H13</f>
        <v>2.8502521576968875E-2</v>
      </c>
      <c r="D13" s="166"/>
      <c r="E13" s="166">
        <f>'TABLE 6B'!J13</f>
        <v>2.8386681597433343E-2</v>
      </c>
      <c r="F13" s="166"/>
      <c r="G13" s="166">
        <f>'TABLE 6B'!L13</f>
        <v>2.8618361556504407E-2</v>
      </c>
      <c r="H13" s="167"/>
      <c r="J13" s="73">
        <f t="shared" si="0"/>
        <v>1616561.4189118326</v>
      </c>
      <c r="K13" s="73">
        <f t="shared" si="1"/>
        <v>1609991.388215461</v>
      </c>
      <c r="L13" s="73">
        <f t="shared" si="2"/>
        <v>1623131.4496082042</v>
      </c>
      <c r="N13" s="74">
        <v>1580811.8552325647</v>
      </c>
      <c r="O13" s="74">
        <v>1436816.6052488422</v>
      </c>
      <c r="Q13" s="75"/>
      <c r="R13" s="75"/>
      <c r="S13" s="75"/>
    </row>
    <row r="14" spans="1:19" ht="15.6" x14ac:dyDescent="0.3">
      <c r="A14" s="31" t="s">
        <v>6</v>
      </c>
      <c r="C14" s="174">
        <f>'TABLE 6B'!H14</f>
        <v>8.1345961770474678E-2</v>
      </c>
      <c r="D14" s="166"/>
      <c r="E14" s="166">
        <f>'TABLE 6B'!J14</f>
        <v>8.6673898592009357E-2</v>
      </c>
      <c r="F14" s="166"/>
      <c r="G14" s="166">
        <f>'TABLE 6B'!L14</f>
        <v>7.6018024948939972E-2</v>
      </c>
      <c r="H14" s="167"/>
      <c r="J14" s="73">
        <f t="shared" si="0"/>
        <v>4613652.9719771827</v>
      </c>
      <c r="K14" s="73">
        <f t="shared" si="1"/>
        <v>4915834.5556252869</v>
      </c>
      <c r="L14" s="73">
        <f t="shared" si="2"/>
        <v>4311471.3883290775</v>
      </c>
      <c r="N14" s="74">
        <v>4593446.2828428056</v>
      </c>
      <c r="O14" s="74">
        <v>4318045.0875535598</v>
      </c>
      <c r="Q14" s="75"/>
      <c r="R14" s="75"/>
      <c r="S14" s="75"/>
    </row>
    <row r="15" spans="1:19" ht="15.6" x14ac:dyDescent="0.3">
      <c r="A15" s="31" t="s">
        <v>7</v>
      </c>
      <c r="C15" s="174">
        <f>'TABLE 6B'!H15</f>
        <v>3.1711494866472692E-3</v>
      </c>
      <c r="D15" s="166"/>
      <c r="E15" s="166">
        <f>'TABLE 6B'!J15</f>
        <v>3.1759397271340847E-3</v>
      </c>
      <c r="F15" s="166"/>
      <c r="G15" s="166">
        <f>'TABLE 6B'!L15</f>
        <v>3.1663592461604541E-3</v>
      </c>
      <c r="H15" s="167"/>
      <c r="J15" s="73">
        <f t="shared" si="0"/>
        <v>179856.2944640776</v>
      </c>
      <c r="K15" s="73">
        <f t="shared" si="1"/>
        <v>180127.97982838418</v>
      </c>
      <c r="L15" s="73">
        <f t="shared" si="2"/>
        <v>179584.60909977101</v>
      </c>
      <c r="N15" s="74">
        <v>201090.37393995796</v>
      </c>
      <c r="O15" s="74">
        <v>203853.53234886547</v>
      </c>
      <c r="Q15" s="75"/>
      <c r="R15" s="75"/>
      <c r="S15" s="75"/>
    </row>
    <row r="16" spans="1:19" ht="15.6" x14ac:dyDescent="0.3">
      <c r="A16" s="31" t="s">
        <v>8</v>
      </c>
      <c r="C16" s="174">
        <f>'TABLE 6B'!H16</f>
        <v>1.0728218961317745E-2</v>
      </c>
      <c r="D16" s="166"/>
      <c r="E16" s="166">
        <f>'TABLE 6B'!J16</f>
        <v>1.008017539398038E-2</v>
      </c>
      <c r="F16" s="166"/>
      <c r="G16" s="166">
        <f>'TABLE 6B'!L16</f>
        <v>1.1376262528655111E-2</v>
      </c>
      <c r="H16" s="167"/>
      <c r="J16" s="73">
        <f t="shared" si="0"/>
        <v>608466.33585283579</v>
      </c>
      <c r="K16" s="73">
        <f t="shared" si="1"/>
        <v>571711.61483972787</v>
      </c>
      <c r="L16" s="73">
        <f t="shared" si="2"/>
        <v>645221.0568659436</v>
      </c>
      <c r="N16" s="74">
        <v>397084.64123221254</v>
      </c>
      <c r="O16" s="74">
        <v>481706.72235328855</v>
      </c>
      <c r="Q16" s="75"/>
      <c r="R16" s="75"/>
      <c r="S16" s="75"/>
    </row>
    <row r="17" spans="1:19" ht="15.6" x14ac:dyDescent="0.3">
      <c r="A17" s="31" t="s">
        <v>9</v>
      </c>
      <c r="C17" s="174">
        <f>'TABLE 6B'!H17</f>
        <v>1.0963630641777099E-2</v>
      </c>
      <c r="D17" s="166"/>
      <c r="E17" s="166">
        <f>'TABLE 6B'!J17</f>
        <v>1.0240698549231679E-2</v>
      </c>
      <c r="F17" s="166"/>
      <c r="G17" s="166">
        <f>'TABLE 6B'!L17</f>
        <v>1.1686562734322517E-2</v>
      </c>
      <c r="H17" s="167"/>
      <c r="J17" s="73">
        <f t="shared" si="0"/>
        <v>621818.04717999417</v>
      </c>
      <c r="K17" s="73">
        <f t="shared" si="1"/>
        <v>580815.91597745346</v>
      </c>
      <c r="L17" s="73">
        <f t="shared" si="2"/>
        <v>662820.17838253465</v>
      </c>
      <c r="N17" s="74">
        <v>417127.55202074524</v>
      </c>
      <c r="O17" s="74">
        <v>539101.01831437286</v>
      </c>
      <c r="Q17" s="75"/>
      <c r="R17" s="75"/>
      <c r="S17" s="75"/>
    </row>
    <row r="18" spans="1:19" ht="15.6" x14ac:dyDescent="0.3">
      <c r="A18" s="31" t="s">
        <v>10</v>
      </c>
      <c r="C18" s="174">
        <f>'TABLE 6B'!H18</f>
        <v>1.1584639630009018E-2</v>
      </c>
      <c r="D18" s="166"/>
      <c r="E18" s="166">
        <f>'TABLE 6B'!J18</f>
        <v>1.2631540979418016E-2</v>
      </c>
      <c r="F18" s="166"/>
      <c r="G18" s="166">
        <f>'TABLE 6B'!L18</f>
        <v>1.0537738280600019E-2</v>
      </c>
      <c r="H18" s="167"/>
      <c r="J18" s="73">
        <f t="shared" si="0"/>
        <v>657039.46323829761</v>
      </c>
      <c r="K18" s="73">
        <f t="shared" si="1"/>
        <v>716415.97581425263</v>
      </c>
      <c r="L18" s="73">
        <f t="shared" si="2"/>
        <v>597662.95066234248</v>
      </c>
      <c r="N18" s="74">
        <v>429848.61945505487</v>
      </c>
      <c r="O18" s="74">
        <v>551649.14241022011</v>
      </c>
      <c r="Q18" s="75"/>
      <c r="R18" s="75"/>
      <c r="S18" s="75"/>
    </row>
    <row r="19" spans="1:19" ht="15.6" x14ac:dyDescent="0.3">
      <c r="A19" s="31" t="s">
        <v>11</v>
      </c>
      <c r="C19" s="174">
        <f>'TABLE 6B'!H19</f>
        <v>1.5530635338678853E-2</v>
      </c>
      <c r="D19" s="166"/>
      <c r="E19" s="166">
        <f>'TABLE 6B'!J19</f>
        <v>1.495910720449628E-2</v>
      </c>
      <c r="F19" s="166"/>
      <c r="G19" s="166">
        <f>'TABLE 6B'!L19</f>
        <v>1.610216347286143E-2</v>
      </c>
      <c r="H19" s="167"/>
      <c r="J19" s="73">
        <f t="shared" si="0"/>
        <v>880842.27326692827</v>
      </c>
      <c r="K19" s="73">
        <f t="shared" si="1"/>
        <v>848427.23486243957</v>
      </c>
      <c r="L19" s="73">
        <f t="shared" si="2"/>
        <v>913257.31167141709</v>
      </c>
      <c r="N19" s="74">
        <v>910350.41953401221</v>
      </c>
      <c r="O19" s="74">
        <v>744602.20975013846</v>
      </c>
      <c r="Q19" s="75"/>
      <c r="R19" s="75"/>
      <c r="S19" s="75"/>
    </row>
    <row r="20" spans="1:19" ht="15.6" x14ac:dyDescent="0.3">
      <c r="A20" s="31" t="s">
        <v>12</v>
      </c>
      <c r="C20" s="174">
        <f>'TABLE 6B'!H20</f>
        <v>6.2910309195111265E-3</v>
      </c>
      <c r="D20" s="166"/>
      <c r="E20" s="166">
        <f>'TABLE 6B'!J20</f>
        <v>5.8707813685634517E-3</v>
      </c>
      <c r="F20" s="166"/>
      <c r="G20" s="166">
        <f>'TABLE 6B'!L20</f>
        <v>6.7112804704588013E-3</v>
      </c>
      <c r="H20" s="167"/>
      <c r="J20" s="73">
        <f t="shared" si="0"/>
        <v>356804.84767638013</v>
      </c>
      <c r="K20" s="73">
        <f t="shared" si="1"/>
        <v>332969.79123961972</v>
      </c>
      <c r="L20" s="73">
        <f t="shared" si="2"/>
        <v>380639.90411314048</v>
      </c>
      <c r="N20" s="74">
        <v>352352.69474770263</v>
      </c>
      <c r="O20" s="74">
        <v>276770.57867184456</v>
      </c>
      <c r="Q20" s="75"/>
      <c r="R20" s="75"/>
      <c r="S20" s="75"/>
    </row>
    <row r="21" spans="1:19" ht="15.6" x14ac:dyDescent="0.3">
      <c r="A21" s="31" t="s">
        <v>13</v>
      </c>
      <c r="C21" s="174">
        <f>'TABLE 6B'!H21</f>
        <v>3.4745371843088557E-3</v>
      </c>
      <c r="D21" s="166"/>
      <c r="E21" s="166">
        <f>'TABLE 6B'!J21</f>
        <v>3.3671748663314338E-3</v>
      </c>
      <c r="F21" s="166"/>
      <c r="G21" s="166">
        <f>'TABLE 6B'!L21</f>
        <v>3.5818995022862776E-3</v>
      </c>
      <c r="H21" s="167"/>
      <c r="J21" s="73">
        <f t="shared" si="0"/>
        <v>197063.36316807978</v>
      </c>
      <c r="K21" s="73">
        <f t="shared" si="1"/>
        <v>190974.15521437066</v>
      </c>
      <c r="L21" s="73">
        <f t="shared" si="2"/>
        <v>203152.57112178887</v>
      </c>
      <c r="N21" s="74">
        <v>231977.81729960485</v>
      </c>
      <c r="O21" s="74">
        <v>210598.31415558496</v>
      </c>
      <c r="Q21" s="75"/>
      <c r="R21" s="75"/>
      <c r="S21" s="75"/>
    </row>
    <row r="22" spans="1:19" ht="15.6" x14ac:dyDescent="0.3">
      <c r="A22" s="31" t="s">
        <v>14</v>
      </c>
      <c r="C22" s="174">
        <f>'TABLE 6B'!H22</f>
        <v>3.4310004737489069E-3</v>
      </c>
      <c r="D22" s="166"/>
      <c r="E22" s="166">
        <f>'TABLE 6B'!J22</f>
        <v>3.4913677565727762E-3</v>
      </c>
      <c r="F22" s="166"/>
      <c r="G22" s="166">
        <f>'TABLE 6B'!L22</f>
        <v>3.3706331909250375E-3</v>
      </c>
      <c r="H22" s="167"/>
      <c r="J22" s="73">
        <f t="shared" si="0"/>
        <v>194594.11614347919</v>
      </c>
      <c r="K22" s="73">
        <f t="shared" si="1"/>
        <v>198017.93322977025</v>
      </c>
      <c r="L22" s="73">
        <f t="shared" si="2"/>
        <v>191170.29905718809</v>
      </c>
      <c r="N22" s="74">
        <v>210456.33896377083</v>
      </c>
      <c r="O22" s="74">
        <v>187460.38506856989</v>
      </c>
      <c r="Q22" s="75"/>
      <c r="R22" s="75"/>
      <c r="S22" s="75"/>
    </row>
    <row r="23" spans="1:19" ht="15.6" x14ac:dyDescent="0.3">
      <c r="A23" s="31" t="s">
        <v>15</v>
      </c>
      <c r="C23" s="174">
        <f>'TABLE 6B'!H23</f>
        <v>3.1249048745917298E-2</v>
      </c>
      <c r="D23" s="166"/>
      <c r="E23" s="166">
        <f>'TABLE 6B'!J23</f>
        <v>2.9085362913593628E-2</v>
      </c>
      <c r="F23" s="166"/>
      <c r="G23" s="166">
        <f>'TABLE 6B'!L23</f>
        <v>3.3412734578240968E-2</v>
      </c>
      <c r="H23" s="167"/>
      <c r="J23" s="73">
        <f t="shared" si="0"/>
        <v>1772334.6491969312</v>
      </c>
      <c r="K23" s="73">
        <f t="shared" si="1"/>
        <v>1649618.1018298769</v>
      </c>
      <c r="L23" s="73">
        <f t="shared" si="2"/>
        <v>1895051.1965639852</v>
      </c>
      <c r="N23" s="74">
        <v>1660766.7062437912</v>
      </c>
      <c r="O23" s="74">
        <v>1826890.3720682347</v>
      </c>
      <c r="Q23" s="75"/>
      <c r="R23" s="75"/>
      <c r="S23" s="75"/>
    </row>
    <row r="24" spans="1:19" ht="15.6" x14ac:dyDescent="0.3">
      <c r="A24" s="31" t="s">
        <v>16</v>
      </c>
      <c r="C24" s="174">
        <f>'TABLE 6B'!H24</f>
        <v>1.2209658903161728E-2</v>
      </c>
      <c r="D24" s="166"/>
      <c r="E24" s="166">
        <f>'TABLE 6B'!J24</f>
        <v>1.1250396929219201E-2</v>
      </c>
      <c r="F24" s="166"/>
      <c r="G24" s="166">
        <f>'TABLE 6B'!L24</f>
        <v>1.3168920877104254E-2</v>
      </c>
      <c r="H24" s="167"/>
      <c r="J24" s="73">
        <f t="shared" si="0"/>
        <v>692488.3283615649</v>
      </c>
      <c r="K24" s="73">
        <f t="shared" si="1"/>
        <v>638082.40874785162</v>
      </c>
      <c r="L24" s="73">
        <f t="shared" si="2"/>
        <v>746894.24797527818</v>
      </c>
      <c r="N24" s="74">
        <v>691065.41431981733</v>
      </c>
      <c r="O24" s="74">
        <v>597907.96314222831</v>
      </c>
      <c r="Q24" s="75"/>
      <c r="R24" s="75"/>
      <c r="S24" s="75"/>
    </row>
    <row r="25" spans="1:19" ht="15.6" x14ac:dyDescent="0.3">
      <c r="A25" s="31" t="s">
        <v>17</v>
      </c>
      <c r="C25" s="174">
        <f>'TABLE 6B'!H25</f>
        <v>9.0983484377989646E-3</v>
      </c>
      <c r="D25" s="166"/>
      <c r="E25" s="166">
        <f>'TABLE 6B'!J25</f>
        <v>1.0004942856573242E-2</v>
      </c>
      <c r="F25" s="166"/>
      <c r="G25" s="166">
        <f>'TABLE 6B'!L25</f>
        <v>8.1917540190246871E-3</v>
      </c>
      <c r="H25" s="167"/>
      <c r="J25" s="73">
        <f t="shared" si="0"/>
        <v>516025.88987239666</v>
      </c>
      <c r="K25" s="73">
        <f t="shared" si="1"/>
        <v>567444.6935046874</v>
      </c>
      <c r="L25" s="73">
        <f t="shared" si="2"/>
        <v>464607.08624010585</v>
      </c>
      <c r="N25" s="74">
        <v>307681.48372468806</v>
      </c>
      <c r="O25" s="74">
        <v>417078.86166627851</v>
      </c>
      <c r="Q25" s="75"/>
      <c r="R25" s="75"/>
      <c r="S25" s="75"/>
    </row>
    <row r="26" spans="1:19" ht="15.6" x14ac:dyDescent="0.3">
      <c r="A26" s="31" t="s">
        <v>18</v>
      </c>
      <c r="C26" s="174">
        <f>'TABLE 6B'!H26</f>
        <v>3.0312722174805655E-3</v>
      </c>
      <c r="D26" s="166"/>
      <c r="E26" s="166">
        <f>'TABLE 6B'!J26</f>
        <v>3.2425660034826193E-3</v>
      </c>
      <c r="F26" s="166"/>
      <c r="G26" s="166">
        <f>'TABLE 6B'!L26</f>
        <v>2.8199784314785125E-3</v>
      </c>
      <c r="H26" s="167"/>
      <c r="J26" s="73">
        <f t="shared" si="0"/>
        <v>171922.95438723496</v>
      </c>
      <c r="K26" s="73">
        <f t="shared" si="1"/>
        <v>183906.78471552191</v>
      </c>
      <c r="L26" s="73">
        <f t="shared" si="2"/>
        <v>159939.12405894804</v>
      </c>
      <c r="N26" s="74">
        <v>179455.0175633083</v>
      </c>
      <c r="O26" s="74">
        <v>183936.43244784704</v>
      </c>
      <c r="Q26" s="75"/>
      <c r="R26" s="75"/>
      <c r="S26" s="75"/>
    </row>
    <row r="27" spans="1:19" ht="15.6" x14ac:dyDescent="0.3">
      <c r="A27" s="31" t="s">
        <v>19</v>
      </c>
      <c r="C27" s="174">
        <f>'TABLE 6B'!H27</f>
        <v>8.0446108870153403E-3</v>
      </c>
      <c r="D27" s="166"/>
      <c r="E27" s="166">
        <f>'TABLE 6B'!J27</f>
        <v>8.9165572456127874E-3</v>
      </c>
      <c r="F27" s="166"/>
      <c r="G27" s="166">
        <f>'TABLE 6B'!L27</f>
        <v>7.1726645284178932E-3</v>
      </c>
      <c r="H27" s="167"/>
      <c r="J27" s="73">
        <f t="shared" si="0"/>
        <v>456261.65232395835</v>
      </c>
      <c r="K27" s="73">
        <f t="shared" si="1"/>
        <v>505715.34149538481</v>
      </c>
      <c r="L27" s="73">
        <f t="shared" si="2"/>
        <v>406807.96315253194</v>
      </c>
      <c r="N27" s="74">
        <v>397029.83641236468</v>
      </c>
      <c r="O27" s="74">
        <v>410915.79069233104</v>
      </c>
      <c r="Q27" s="75"/>
      <c r="R27" s="75"/>
      <c r="S27" s="75"/>
    </row>
    <row r="28" spans="1:19" ht="15.6" x14ac:dyDescent="0.3">
      <c r="A28" s="31" t="s">
        <v>20</v>
      </c>
      <c r="C28" s="174">
        <f>'TABLE 6B'!H28</f>
        <v>2.9574736073392288E-3</v>
      </c>
      <c r="D28" s="166"/>
      <c r="E28" s="166">
        <f>'TABLE 6B'!J28</f>
        <v>2.9354557048754579E-3</v>
      </c>
      <c r="F28" s="166"/>
      <c r="G28" s="166">
        <f>'TABLE 6B'!L28</f>
        <v>2.9794915098029996E-3</v>
      </c>
      <c r="H28" s="167"/>
      <c r="J28" s="73">
        <f t="shared" si="0"/>
        <v>167737.36029508981</v>
      </c>
      <c r="K28" s="73">
        <f t="shared" si="1"/>
        <v>166488.5833561029</v>
      </c>
      <c r="L28" s="73">
        <f t="shared" si="2"/>
        <v>168986.13723407674</v>
      </c>
      <c r="N28" s="74">
        <v>120511.30259794439</v>
      </c>
      <c r="O28" s="74">
        <v>179368.10233213619</v>
      </c>
      <c r="Q28" s="75"/>
      <c r="R28" s="75"/>
      <c r="S28" s="75"/>
    </row>
    <row r="29" spans="1:19" ht="15.6" x14ac:dyDescent="0.3">
      <c r="A29" s="31" t="s">
        <v>21</v>
      </c>
      <c r="C29" s="174">
        <f>'TABLE 6B'!H29</f>
        <v>3.1190434772610963E-3</v>
      </c>
      <c r="D29" s="166"/>
      <c r="E29" s="166">
        <f>'TABLE 6B'!J29</f>
        <v>3.1921821845930635E-3</v>
      </c>
      <c r="F29" s="166"/>
      <c r="G29" s="166">
        <f>'TABLE 6B'!L29</f>
        <v>3.045904769929129E-3</v>
      </c>
      <c r="H29" s="167"/>
      <c r="J29" s="73">
        <f t="shared" si="0"/>
        <v>176901.02735763293</v>
      </c>
      <c r="K29" s="73">
        <f t="shared" si="1"/>
        <v>181049.19411483238</v>
      </c>
      <c r="L29" s="73">
        <f t="shared" si="2"/>
        <v>172752.86060043349</v>
      </c>
      <c r="N29" s="74">
        <v>224145.2587842455</v>
      </c>
      <c r="O29" s="74">
        <v>225601.50426048128</v>
      </c>
      <c r="Q29" s="75"/>
      <c r="R29" s="75"/>
      <c r="S29" s="75"/>
    </row>
    <row r="30" spans="1:19" ht="15.6" x14ac:dyDescent="0.3">
      <c r="A30" s="31" t="s">
        <v>22</v>
      </c>
      <c r="C30" s="174">
        <f>'TABLE 6B'!H30</f>
        <v>3.2942796868254665E-3</v>
      </c>
      <c r="D30" s="166"/>
      <c r="E30" s="166">
        <f>'TABLE 6B'!J30</f>
        <v>3.4575429755354554E-3</v>
      </c>
      <c r="F30" s="166"/>
      <c r="G30" s="166">
        <f>'TABLE 6B'!L30</f>
        <v>3.1310163981154776E-3</v>
      </c>
      <c r="H30" s="167"/>
      <c r="J30" s="73">
        <f t="shared" si="0"/>
        <v>186839.80048734124</v>
      </c>
      <c r="K30" s="73">
        <f t="shared" si="1"/>
        <v>196099.51222689814</v>
      </c>
      <c r="L30" s="73">
        <f t="shared" si="2"/>
        <v>177580.08874778438</v>
      </c>
      <c r="N30" s="74">
        <v>198935.29196417396</v>
      </c>
      <c r="O30" s="74">
        <v>218437.87010509858</v>
      </c>
      <c r="Q30" s="75"/>
      <c r="R30" s="75"/>
      <c r="S30" s="75"/>
    </row>
    <row r="31" spans="1:19" ht="15.6" x14ac:dyDescent="0.3">
      <c r="A31" s="31" t="s">
        <v>23</v>
      </c>
      <c r="C31" s="174">
        <f>'TABLE 6B'!H31</f>
        <v>2.6230387101223219E-3</v>
      </c>
      <c r="D31" s="166"/>
      <c r="E31" s="166">
        <f>'TABLE 6B'!J31</f>
        <v>2.4190872181093E-3</v>
      </c>
      <c r="F31" s="166"/>
      <c r="G31" s="166">
        <f>'TABLE 6B'!L31</f>
        <v>2.8269902021353438E-3</v>
      </c>
      <c r="H31" s="167"/>
      <c r="J31" s="73">
        <f t="shared" si="0"/>
        <v>148769.4051084354</v>
      </c>
      <c r="K31" s="73">
        <f t="shared" si="1"/>
        <v>137202.00352161698</v>
      </c>
      <c r="L31" s="73">
        <f t="shared" si="2"/>
        <v>160336.80669525382</v>
      </c>
      <c r="N31" s="74">
        <v>160777.99123163155</v>
      </c>
      <c r="O31" s="74">
        <v>168173.017812873</v>
      </c>
      <c r="Q31" s="75"/>
      <c r="R31" s="75"/>
      <c r="S31" s="75"/>
    </row>
    <row r="32" spans="1:19" ht="15.6" x14ac:dyDescent="0.3">
      <c r="A32" s="31" t="s">
        <v>24</v>
      </c>
      <c r="C32" s="174">
        <f>'TABLE 6B'!H32</f>
        <v>3.5854806686361432E-3</v>
      </c>
      <c r="D32" s="166"/>
      <c r="E32" s="166">
        <f>'TABLE 6B'!J32</f>
        <v>3.4418532307396378E-3</v>
      </c>
      <c r="F32" s="166"/>
      <c r="G32" s="166">
        <f>'TABLE 6B'!L32</f>
        <v>3.7291081065326482E-3</v>
      </c>
      <c r="H32" s="167"/>
      <c r="J32" s="73">
        <f t="shared" si="0"/>
        <v>203355.68211111889</v>
      </c>
      <c r="K32" s="73">
        <f t="shared" si="1"/>
        <v>195209.6458324109</v>
      </c>
      <c r="L32" s="73">
        <f t="shared" si="2"/>
        <v>211501.71838982688</v>
      </c>
      <c r="N32" s="74">
        <v>241642.63562247736</v>
      </c>
      <c r="O32" s="74">
        <v>247112.53423246011</v>
      </c>
      <c r="Q32" s="75"/>
      <c r="R32" s="75"/>
      <c r="S32" s="75"/>
    </row>
    <row r="33" spans="1:19" ht="15.6" x14ac:dyDescent="0.3">
      <c r="A33" s="31" t="s">
        <v>25</v>
      </c>
      <c r="C33" s="174">
        <f>'TABLE 6B'!H33</f>
        <v>5.4969962097284036E-3</v>
      </c>
      <c r="D33" s="166"/>
      <c r="E33" s="166">
        <f>'TABLE 6B'!J33</f>
        <v>5.7166158014565179E-3</v>
      </c>
      <c r="F33" s="166"/>
      <c r="G33" s="166">
        <f>'TABLE 6B'!L33</f>
        <v>5.2773766180002884E-3</v>
      </c>
      <c r="H33" s="167"/>
      <c r="J33" s="73">
        <f t="shared" si="0"/>
        <v>311770.02948861651</v>
      </c>
      <c r="K33" s="73">
        <f t="shared" si="1"/>
        <v>324226.06983810314</v>
      </c>
      <c r="L33" s="73">
        <f t="shared" si="2"/>
        <v>299313.98913912982</v>
      </c>
      <c r="N33" s="74">
        <v>366927.2693807485</v>
      </c>
      <c r="O33" s="74">
        <v>255858.98393030709</v>
      </c>
      <c r="Q33" s="75"/>
      <c r="R33" s="75"/>
      <c r="S33" s="75"/>
    </row>
    <row r="34" spans="1:19" ht="15.6" x14ac:dyDescent="0.3">
      <c r="A34" s="31" t="s">
        <v>26</v>
      </c>
      <c r="C34" s="174">
        <f>'TABLE 6B'!H34</f>
        <v>8.8379908652221825E-3</v>
      </c>
      <c r="D34" s="166"/>
      <c r="E34" s="166">
        <f>'TABLE 6B'!J34</f>
        <v>7.8891247653980392E-3</v>
      </c>
      <c r="F34" s="166"/>
      <c r="G34" s="166">
        <f>'TABLE 6B'!L34</f>
        <v>9.7868569650463259E-3</v>
      </c>
      <c r="H34" s="167"/>
      <c r="J34" s="73">
        <f t="shared" si="0"/>
        <v>501259.33647070557</v>
      </c>
      <c r="K34" s="73">
        <f t="shared" si="1"/>
        <v>447443.03377808683</v>
      </c>
      <c r="L34" s="73">
        <f t="shared" si="2"/>
        <v>555075.63916332426</v>
      </c>
      <c r="N34" s="74">
        <v>360905.71450319991</v>
      </c>
      <c r="O34" s="74">
        <v>489979.86199882306</v>
      </c>
      <c r="Q34" s="75"/>
      <c r="R34" s="75"/>
      <c r="S34" s="75"/>
    </row>
    <row r="35" spans="1:19" ht="15.6" x14ac:dyDescent="0.3">
      <c r="A35" s="31" t="s">
        <v>27</v>
      </c>
      <c r="C35" s="174">
        <f>'TABLE 6B'!H35</f>
        <v>8.7230849272048154E-3</v>
      </c>
      <c r="D35" s="166"/>
      <c r="E35" s="166">
        <f>'TABLE 6B'!J35</f>
        <v>8.3718271069509222E-3</v>
      </c>
      <c r="F35" s="166"/>
      <c r="G35" s="166">
        <f>'TABLE 6B'!L35</f>
        <v>9.0743427474587052E-3</v>
      </c>
      <c r="H35" s="167"/>
      <c r="J35" s="73">
        <f t="shared" si="0"/>
        <v>494742.28127960116</v>
      </c>
      <c r="K35" s="73">
        <f t="shared" si="1"/>
        <v>474820.18986814021</v>
      </c>
      <c r="L35" s="73">
        <f t="shared" si="2"/>
        <v>514664.37269106187</v>
      </c>
      <c r="N35" s="74">
        <v>467884.73503334512</v>
      </c>
      <c r="O35" s="74">
        <v>443003.50077279226</v>
      </c>
      <c r="Q35" s="75"/>
      <c r="R35" s="75"/>
      <c r="S35" s="75"/>
    </row>
    <row r="36" spans="1:19" ht="15.6" x14ac:dyDescent="0.3">
      <c r="A36" s="31" t="s">
        <v>28</v>
      </c>
      <c r="C36" s="174">
        <f>'TABLE 6B'!H36</f>
        <v>4.5142753397630103E-2</v>
      </c>
      <c r="D36" s="166"/>
      <c r="E36" s="166">
        <f>'TABLE 6B'!J36</f>
        <v>4.5381380134809038E-2</v>
      </c>
      <c r="F36" s="166"/>
      <c r="G36" s="166">
        <f>'TABLE 6B'!L36</f>
        <v>4.4904126660451169E-2</v>
      </c>
      <c r="H36" s="167"/>
      <c r="J36" s="73">
        <f t="shared" si="0"/>
        <v>2560336.04918055</v>
      </c>
      <c r="K36" s="73">
        <f t="shared" si="1"/>
        <v>2573870.1070639053</v>
      </c>
      <c r="L36" s="73">
        <f t="shared" si="2"/>
        <v>2546801.9912971947</v>
      </c>
      <c r="N36" s="74">
        <v>2043757.6989660261</v>
      </c>
      <c r="O36" s="74">
        <v>2186383.8673342303</v>
      </c>
      <c r="Q36" s="75"/>
      <c r="R36" s="75"/>
      <c r="S36" s="75"/>
    </row>
    <row r="37" spans="1:19" ht="15.6" x14ac:dyDescent="0.3">
      <c r="A37" s="31" t="s">
        <v>29</v>
      </c>
      <c r="C37" s="174">
        <f>'TABLE 6B'!H37</f>
        <v>4.824339393959402E-3</v>
      </c>
      <c r="D37" s="166"/>
      <c r="E37" s="166">
        <f>'TABLE 6B'!J37</f>
        <v>4.9915927473759506E-3</v>
      </c>
      <c r="F37" s="166"/>
      <c r="G37" s="166">
        <f>'TABLE 6B'!L37</f>
        <v>4.6570860405428533E-3</v>
      </c>
      <c r="H37" s="167"/>
      <c r="J37" s="73">
        <f t="shared" si="0"/>
        <v>273619.33276503586</v>
      </c>
      <c r="K37" s="73">
        <f t="shared" si="1"/>
        <v>283105.34675108583</v>
      </c>
      <c r="L37" s="73">
        <f t="shared" si="2"/>
        <v>264133.31877898588</v>
      </c>
      <c r="N37" s="74">
        <v>215050.19977595541</v>
      </c>
      <c r="O37" s="74">
        <v>259471.80662089708</v>
      </c>
      <c r="Q37" s="75"/>
      <c r="R37" s="75"/>
      <c r="S37" s="75"/>
    </row>
    <row r="38" spans="1:19" ht="15.6" x14ac:dyDescent="0.3">
      <c r="A38" s="31" t="s">
        <v>30</v>
      </c>
      <c r="C38" s="174">
        <f>'TABLE 6B'!H38</f>
        <v>7.5706581632076757E-3</v>
      </c>
      <c r="D38" s="166"/>
      <c r="E38" s="166">
        <f>'TABLE 6B'!J38</f>
        <v>7.2343219729674411E-3</v>
      </c>
      <c r="F38" s="166"/>
      <c r="G38" s="166">
        <f>'TABLE 6B'!L38</f>
        <v>7.9069943534479104E-3</v>
      </c>
      <c r="H38" s="167"/>
      <c r="J38" s="73">
        <f t="shared" si="0"/>
        <v>429380.74336203886</v>
      </c>
      <c r="K38" s="73">
        <f t="shared" si="1"/>
        <v>410304.95361277368</v>
      </c>
      <c r="L38" s="73">
        <f t="shared" si="2"/>
        <v>448456.5331113041</v>
      </c>
      <c r="N38" s="74">
        <v>371401.2932131415</v>
      </c>
      <c r="O38" s="74">
        <v>417342.18781733816</v>
      </c>
      <c r="Q38" s="75"/>
      <c r="R38" s="75"/>
      <c r="S38" s="75"/>
    </row>
    <row r="39" spans="1:19" ht="15.6" x14ac:dyDescent="0.3">
      <c r="A39" s="31" t="s">
        <v>31</v>
      </c>
      <c r="C39" s="174">
        <f>'TABLE 6B'!H39</f>
        <v>7.5553704690561859E-3</v>
      </c>
      <c r="D39" s="166"/>
      <c r="E39" s="166">
        <f>'TABLE 6B'!J39</f>
        <v>7.3064868059829671E-3</v>
      </c>
      <c r="F39" s="166"/>
      <c r="G39" s="166">
        <f>'TABLE 6B'!L39</f>
        <v>7.8042541321294047E-3</v>
      </c>
      <c r="H39" s="167"/>
      <c r="J39" s="73">
        <f t="shared" si="0"/>
        <v>428513.67984687985</v>
      </c>
      <c r="K39" s="73">
        <f t="shared" si="1"/>
        <v>414397.88569038251</v>
      </c>
      <c r="L39" s="73">
        <f t="shared" si="2"/>
        <v>442629.4740033772</v>
      </c>
      <c r="N39" s="74">
        <v>442520.37458136526</v>
      </c>
      <c r="O39" s="74">
        <v>336139.56641567074</v>
      </c>
      <c r="Q39" s="75"/>
      <c r="R39" s="75"/>
      <c r="S39" s="75"/>
    </row>
    <row r="40" spans="1:19" ht="15.6" x14ac:dyDescent="0.3">
      <c r="A40" s="31" t="s">
        <v>32</v>
      </c>
      <c r="C40" s="174">
        <f>'TABLE 6B'!H40</f>
        <v>3.678593675071882E-3</v>
      </c>
      <c r="D40" s="166"/>
      <c r="E40" s="166">
        <f>'TABLE 6B'!J40</f>
        <v>3.7770104930378813E-3</v>
      </c>
      <c r="F40" s="166"/>
      <c r="G40" s="166">
        <f>'TABLE 6B'!L40</f>
        <v>3.5801768571058824E-3</v>
      </c>
      <c r="H40" s="167"/>
      <c r="J40" s="73">
        <f t="shared" si="0"/>
        <v>208636.71990970205</v>
      </c>
      <c r="K40" s="73">
        <f t="shared" si="1"/>
        <v>214218.57099141335</v>
      </c>
      <c r="L40" s="73">
        <f t="shared" si="2"/>
        <v>203054.86882799072</v>
      </c>
      <c r="N40" s="74">
        <v>206851.76251946995</v>
      </c>
      <c r="O40" s="74">
        <v>215651.30519502654</v>
      </c>
      <c r="Q40" s="75"/>
      <c r="R40" s="75"/>
      <c r="S40" s="75"/>
    </row>
    <row r="41" spans="1:19" ht="15.6" x14ac:dyDescent="0.3">
      <c r="A41" s="31" t="s">
        <v>33</v>
      </c>
      <c r="C41" s="174">
        <f>'TABLE 6B'!H41</f>
        <v>2.6512235595096533E-3</v>
      </c>
      <c r="D41" s="166"/>
      <c r="E41" s="166">
        <f>'TABLE 6B'!J41</f>
        <v>2.7134254934624118E-3</v>
      </c>
      <c r="F41" s="166"/>
      <c r="G41" s="166">
        <f>'TABLE 6B'!L41</f>
        <v>2.5890216255568957E-3</v>
      </c>
      <c r="H41" s="167"/>
      <c r="J41" s="73">
        <f t="shared" si="0"/>
        <v>150367.94929317929</v>
      </c>
      <c r="K41" s="73">
        <f t="shared" si="1"/>
        <v>153895.82125139167</v>
      </c>
      <c r="L41" s="73">
        <f t="shared" si="2"/>
        <v>146840.07733496698</v>
      </c>
      <c r="N41" s="74">
        <v>154292.59692381904</v>
      </c>
      <c r="O41" s="74">
        <v>163352.34362117396</v>
      </c>
      <c r="Q41" s="75"/>
      <c r="R41" s="75"/>
      <c r="S41" s="75"/>
    </row>
    <row r="42" spans="1:19" ht="15.6" x14ac:dyDescent="0.3">
      <c r="A42" s="31" t="s">
        <v>34</v>
      </c>
      <c r="C42" s="174">
        <f>'TABLE 6B'!H42</f>
        <v>1.5569763631898116E-2</v>
      </c>
      <c r="D42" s="166"/>
      <c r="E42" s="166">
        <f>'TABLE 6B'!J42</f>
        <v>1.5097161449891908E-2</v>
      </c>
      <c r="F42" s="166"/>
      <c r="G42" s="166">
        <f>'TABLE 6B'!L42</f>
        <v>1.6042365813904322E-2</v>
      </c>
      <c r="H42" s="167"/>
      <c r="J42" s="73">
        <f t="shared" si="0"/>
        <v>883061.49057495897</v>
      </c>
      <c r="K42" s="73">
        <f t="shared" si="1"/>
        <v>856257.17952964723</v>
      </c>
      <c r="L42" s="73">
        <f t="shared" si="2"/>
        <v>909865.80162027059</v>
      </c>
      <c r="N42" s="74">
        <v>734191.37083460763</v>
      </c>
      <c r="O42" s="74">
        <v>785438.48034835141</v>
      </c>
      <c r="Q42" s="75"/>
      <c r="R42" s="75"/>
      <c r="S42" s="75"/>
    </row>
    <row r="43" spans="1:19" ht="15.6" x14ac:dyDescent="0.3">
      <c r="A43" s="31" t="s">
        <v>35</v>
      </c>
      <c r="C43" s="174">
        <f>'TABLE 6B'!H43</f>
        <v>2.5132446434707259E-2</v>
      </c>
      <c r="D43" s="166"/>
      <c r="E43" s="166">
        <f>'TABLE 6B'!J43</f>
        <v>2.2297637929413708E-2</v>
      </c>
      <c r="F43" s="166"/>
      <c r="G43" s="166">
        <f>'TABLE 6B'!L43</f>
        <v>2.7967254940000807E-2</v>
      </c>
      <c r="H43" s="167"/>
      <c r="J43" s="73">
        <f t="shared" si="0"/>
        <v>1425422.7703855187</v>
      </c>
      <c r="K43" s="73">
        <f t="shared" si="1"/>
        <v>1264642.5374055838</v>
      </c>
      <c r="L43" s="73">
        <f t="shared" si="2"/>
        <v>1586203.0033654531</v>
      </c>
      <c r="N43" s="74">
        <v>930038.81198916072</v>
      </c>
      <c r="O43" s="74">
        <v>1274338.7752830891</v>
      </c>
      <c r="Q43" s="75"/>
      <c r="R43" s="75"/>
      <c r="S43" s="75"/>
    </row>
    <row r="44" spans="1:19" ht="15.6" x14ac:dyDescent="0.3">
      <c r="A44" s="31" t="s">
        <v>36</v>
      </c>
      <c r="C44" s="174">
        <f>'TABLE 6B'!H44</f>
        <v>1.1467821855961423E-2</v>
      </c>
      <c r="D44" s="166"/>
      <c r="E44" s="166">
        <f>'TABLE 6B'!J44</f>
        <v>1.1409953644119227E-2</v>
      </c>
      <c r="F44" s="166"/>
      <c r="G44" s="166">
        <f>'TABLE 6B'!L44</f>
        <v>1.1525690067803619E-2</v>
      </c>
      <c r="H44" s="167"/>
      <c r="J44" s="73">
        <f t="shared" si="0"/>
        <v>650413.97552281443</v>
      </c>
      <c r="K44" s="73">
        <f t="shared" si="1"/>
        <v>647131.89683399058</v>
      </c>
      <c r="L44" s="73">
        <f t="shared" si="2"/>
        <v>653696.05421163817</v>
      </c>
      <c r="N44" s="74">
        <v>547782.90604294464</v>
      </c>
      <c r="O44" s="74">
        <v>500741.57163772377</v>
      </c>
      <c r="Q44" s="75"/>
      <c r="R44" s="75"/>
      <c r="S44" s="75"/>
    </row>
    <row r="45" spans="1:19" ht="15.6" x14ac:dyDescent="0.3">
      <c r="A45" s="31" t="s">
        <v>37</v>
      </c>
      <c r="C45" s="174">
        <f>'TABLE 6B'!H45</f>
        <v>6.6704551223102657E-3</v>
      </c>
      <c r="D45" s="166"/>
      <c r="E45" s="166">
        <f>'TABLE 6B'!J45</f>
        <v>6.49884600478144E-3</v>
      </c>
      <c r="F45" s="166"/>
      <c r="G45" s="166">
        <f>'TABLE 6B'!L45</f>
        <v>6.8420642398390914E-3</v>
      </c>
      <c r="H45" s="167"/>
      <c r="J45" s="73">
        <f t="shared" si="0"/>
        <v>378324.43589913187</v>
      </c>
      <c r="K45" s="73">
        <f t="shared" si="1"/>
        <v>368591.37849993078</v>
      </c>
      <c r="L45" s="73">
        <f t="shared" si="2"/>
        <v>388057.49329833296</v>
      </c>
      <c r="N45" s="74">
        <v>413816.99464284303</v>
      </c>
      <c r="O45" s="74">
        <v>299129.86619427847</v>
      </c>
      <c r="Q45" s="75"/>
      <c r="R45" s="75"/>
      <c r="S45" s="75"/>
    </row>
    <row r="46" spans="1:19" ht="15.6" x14ac:dyDescent="0.3">
      <c r="A46" s="31" t="s">
        <v>38</v>
      </c>
      <c r="C46" s="174">
        <f>'TABLE 6B'!H46</f>
        <v>4.2538053125642352E-3</v>
      </c>
      <c r="D46" s="166"/>
      <c r="E46" s="166">
        <f>'TABLE 6B'!J46</f>
        <v>4.3246926020043775E-3</v>
      </c>
      <c r="F46" s="166"/>
      <c r="G46" s="166">
        <f>'TABLE 6B'!L46</f>
        <v>4.1829180231240919E-3</v>
      </c>
      <c r="H46" s="167"/>
      <c r="J46" s="73">
        <f t="shared" si="0"/>
        <v>241260.67349107933</v>
      </c>
      <c r="K46" s="73">
        <f t="shared" si="1"/>
        <v>245281.14785124143</v>
      </c>
      <c r="L46" s="73">
        <f t="shared" si="2"/>
        <v>237240.1991309172</v>
      </c>
      <c r="N46" s="74">
        <v>267952.29876958695</v>
      </c>
      <c r="O46" s="74">
        <v>228573.85151819716</v>
      </c>
      <c r="Q46" s="75"/>
      <c r="R46" s="75"/>
      <c r="S46" s="75"/>
    </row>
    <row r="47" spans="1:19" ht="15.6" x14ac:dyDescent="0.3">
      <c r="A47" s="31" t="s">
        <v>39</v>
      </c>
      <c r="C47" s="174">
        <f>'TABLE 6B'!H47</f>
        <v>4.0227479513875826E-3</v>
      </c>
      <c r="D47" s="166"/>
      <c r="E47" s="166">
        <f>'TABLE 6B'!J47</f>
        <v>3.9481391214574897E-3</v>
      </c>
      <c r="F47" s="166"/>
      <c r="G47" s="166">
        <f>'TABLE 6B'!L47</f>
        <v>4.0973567813176754E-3</v>
      </c>
      <c r="H47" s="167"/>
      <c r="J47" s="73">
        <f t="shared" si="0"/>
        <v>228155.92363148901</v>
      </c>
      <c r="K47" s="73">
        <f t="shared" si="1"/>
        <v>223924.37676117281</v>
      </c>
      <c r="L47" s="73">
        <f t="shared" si="2"/>
        <v>232387.47050180519</v>
      </c>
      <c r="N47" s="74">
        <v>238040.64629107178</v>
      </c>
      <c r="O47" s="74">
        <v>234576.43236914955</v>
      </c>
      <c r="Q47" s="75"/>
      <c r="R47" s="75"/>
      <c r="S47" s="75"/>
    </row>
    <row r="48" spans="1:19" ht="15.6" x14ac:dyDescent="0.3">
      <c r="A48" s="31" t="s">
        <v>40</v>
      </c>
      <c r="C48" s="174">
        <f>'TABLE 6B'!H48</f>
        <v>1.3333310830958003E-2</v>
      </c>
      <c r="D48" s="166"/>
      <c r="E48" s="166">
        <f>'TABLE 6B'!J48</f>
        <v>1.2150204240400055E-2</v>
      </c>
      <c r="F48" s="166"/>
      <c r="G48" s="166">
        <f>'TABLE 6B'!L48</f>
        <v>1.4516417421515949E-2</v>
      </c>
      <c r="H48" s="167"/>
      <c r="J48" s="73">
        <f t="shared" si="0"/>
        <v>756217.86014548701</v>
      </c>
      <c r="K48" s="73">
        <f t="shared" si="1"/>
        <v>689116.27183192107</v>
      </c>
      <c r="L48" s="73">
        <f t="shared" si="2"/>
        <v>823319.44845905283</v>
      </c>
      <c r="N48" s="74">
        <v>651551.26199933421</v>
      </c>
      <c r="O48" s="74">
        <v>747965.51200666488</v>
      </c>
      <c r="Q48" s="75"/>
      <c r="R48" s="75"/>
      <c r="S48" s="75"/>
    </row>
    <row r="49" spans="1:19" ht="15.6" x14ac:dyDescent="0.3">
      <c r="A49" s="31" t="s">
        <v>41</v>
      </c>
      <c r="C49" s="174">
        <f>'TABLE 6B'!H49</f>
        <v>1.7528020489228347E-2</v>
      </c>
      <c r="D49" s="166"/>
      <c r="E49" s="166">
        <f>'TABLE 6B'!J49</f>
        <v>1.5689895215218509E-2</v>
      </c>
      <c r="F49" s="166"/>
      <c r="G49" s="166">
        <f>'TABLE 6B'!L49</f>
        <v>1.9366145763238189E-2</v>
      </c>
      <c r="H49" s="167"/>
      <c r="J49" s="73">
        <f t="shared" si="0"/>
        <v>994126.83878743241</v>
      </c>
      <c r="K49" s="73">
        <f t="shared" si="1"/>
        <v>889874.92573942745</v>
      </c>
      <c r="L49" s="73">
        <f t="shared" si="2"/>
        <v>1098378.7518354377</v>
      </c>
      <c r="N49" s="74">
        <v>854091.23984521185</v>
      </c>
      <c r="O49" s="74">
        <v>763845.17216190789</v>
      </c>
      <c r="Q49" s="75"/>
      <c r="R49" s="75"/>
      <c r="S49" s="75"/>
    </row>
    <row r="50" spans="1:19" ht="15.6" x14ac:dyDescent="0.3">
      <c r="A50" s="31" t="s">
        <v>42</v>
      </c>
      <c r="C50" s="174">
        <f>'TABLE 6B'!H50</f>
        <v>6.3235153933210823E-3</v>
      </c>
      <c r="D50" s="166"/>
      <c r="E50" s="166">
        <f>'TABLE 6B'!J50</f>
        <v>5.9088771056532282E-3</v>
      </c>
      <c r="F50" s="166"/>
      <c r="G50" s="166">
        <f>'TABLE 6B'!L50</f>
        <v>6.7381536809889356E-3</v>
      </c>
      <c r="H50" s="167"/>
      <c r="J50" s="73">
        <f t="shared" si="0"/>
        <v>358647.25123120315</v>
      </c>
      <c r="K50" s="73">
        <f t="shared" si="1"/>
        <v>335130.44564481115</v>
      </c>
      <c r="L50" s="73">
        <f t="shared" si="2"/>
        <v>382164.05681759503</v>
      </c>
      <c r="N50" s="74">
        <v>324300.90516585705</v>
      </c>
      <c r="O50" s="74">
        <v>389427.26332432579</v>
      </c>
      <c r="Q50" s="75"/>
      <c r="R50" s="75"/>
      <c r="S50" s="75"/>
    </row>
    <row r="51" spans="1:19" ht="15.6" x14ac:dyDescent="0.3">
      <c r="A51" s="31" t="s">
        <v>43</v>
      </c>
      <c r="C51" s="174">
        <f>'TABLE 6B'!H51</f>
        <v>0.10732435778363134</v>
      </c>
      <c r="D51" s="166"/>
      <c r="E51" s="166">
        <f>'TABLE 6B'!J51</f>
        <v>0.10800351539737033</v>
      </c>
      <c r="F51" s="166"/>
      <c r="G51" s="166">
        <f>'TABLE 6B'!L51</f>
        <v>0.10664520016989237</v>
      </c>
      <c r="H51" s="167"/>
      <c r="J51" s="73">
        <f t="shared" si="0"/>
        <v>6087054.9868366728</v>
      </c>
      <c r="K51" s="73">
        <f t="shared" si="1"/>
        <v>6125574.3856472615</v>
      </c>
      <c r="L51" s="73">
        <f t="shared" si="2"/>
        <v>6048535.5880260859</v>
      </c>
      <c r="N51" s="74">
        <v>6951484.5970223006</v>
      </c>
      <c r="O51" s="74">
        <v>5246920.998140391</v>
      </c>
      <c r="Q51" s="75"/>
      <c r="R51" s="75"/>
      <c r="S51" s="75"/>
    </row>
    <row r="52" spans="1:19" ht="15.6" x14ac:dyDescent="0.3">
      <c r="A52" s="31" t="s">
        <v>44</v>
      </c>
      <c r="C52" s="174">
        <f>'TABLE 6B'!H52</f>
        <v>5.57215961813978E-3</v>
      </c>
      <c r="D52" s="166"/>
      <c r="E52" s="166">
        <f>'TABLE 6B'!J52</f>
        <v>5.54333150527553E-3</v>
      </c>
      <c r="F52" s="166"/>
      <c r="G52" s="166">
        <f>'TABLE 6B'!L52</f>
        <v>5.600987731004029E-3</v>
      </c>
      <c r="H52" s="167"/>
      <c r="J52" s="73">
        <f t="shared" si="0"/>
        <v>316033.03007344634</v>
      </c>
      <c r="K52" s="73">
        <f t="shared" si="1"/>
        <v>314398.00227737799</v>
      </c>
      <c r="L52" s="73">
        <f t="shared" si="2"/>
        <v>317668.05786951468</v>
      </c>
      <c r="N52" s="74">
        <v>371022.73405220697</v>
      </c>
      <c r="O52" s="74">
        <v>313777.53795939405</v>
      </c>
      <c r="Q52" s="75"/>
      <c r="R52" s="75"/>
      <c r="S52" s="75"/>
    </row>
    <row r="53" spans="1:19" ht="15.6" x14ac:dyDescent="0.3">
      <c r="A53" s="31" t="s">
        <v>45</v>
      </c>
      <c r="C53" s="174">
        <f>'TABLE 6B'!H53</f>
        <v>7.8241770029843938E-3</v>
      </c>
      <c r="D53" s="166"/>
      <c r="E53" s="166">
        <f>'TABLE 6B'!J53</f>
        <v>9.0554020830389617E-3</v>
      </c>
      <c r="F53" s="166"/>
      <c r="G53" s="166">
        <f>'TABLE 6B'!L53</f>
        <v>6.5929519229298277E-3</v>
      </c>
      <c r="H53" s="167"/>
      <c r="J53" s="73">
        <f t="shared" si="0"/>
        <v>443759.42821781989</v>
      </c>
      <c r="K53" s="73">
        <f t="shared" si="1"/>
        <v>513590.12572428631</v>
      </c>
      <c r="L53" s="73">
        <f t="shared" si="2"/>
        <v>373928.73071135348</v>
      </c>
      <c r="N53" s="74">
        <v>316009.05307679088</v>
      </c>
      <c r="O53" s="74">
        <v>287313.65071005968</v>
      </c>
      <c r="Q53" s="75"/>
      <c r="R53" s="75"/>
      <c r="S53" s="75"/>
    </row>
    <row r="54" spans="1:19" ht="15.6" x14ac:dyDescent="0.3">
      <c r="A54" s="31" t="s">
        <v>46</v>
      </c>
      <c r="C54" s="174">
        <f>'TABLE 6B'!H54</f>
        <v>1.1063581241424229E-2</v>
      </c>
      <c r="D54" s="166"/>
      <c r="E54" s="166">
        <f>'TABLE 6B'!J54</f>
        <v>1.1424797229595635E-2</v>
      </c>
      <c r="F54" s="166"/>
      <c r="G54" s="166">
        <f>'TABLE 6B'!L54</f>
        <v>1.0702365253252825E-2</v>
      </c>
      <c r="H54" s="167"/>
      <c r="J54" s="73">
        <f t="shared" si="0"/>
        <v>627486.88889108028</v>
      </c>
      <c r="K54" s="73">
        <f t="shared" si="1"/>
        <v>647973.77208824421</v>
      </c>
      <c r="L54" s="73">
        <f t="shared" si="2"/>
        <v>607000.00569391635</v>
      </c>
      <c r="N54" s="74">
        <v>567104.56972859497</v>
      </c>
      <c r="O54" s="74">
        <v>534857.98265355034</v>
      </c>
      <c r="Q54" s="75"/>
      <c r="R54" s="75"/>
      <c r="S54" s="75"/>
    </row>
    <row r="55" spans="1:19" ht="15.6" x14ac:dyDescent="0.3">
      <c r="A55" s="31" t="s">
        <v>47</v>
      </c>
      <c r="C55" s="174">
        <f>'TABLE 6B'!H55</f>
        <v>3.5923628533676274E-3</v>
      </c>
      <c r="D55" s="166"/>
      <c r="E55" s="166">
        <f>'TABLE 6B'!J55</f>
        <v>3.479895332848008E-3</v>
      </c>
      <c r="F55" s="166"/>
      <c r="G55" s="166">
        <f>'TABLE 6B'!L55</f>
        <v>3.7048303738872464E-3</v>
      </c>
      <c r="H55" s="167"/>
      <c r="J55" s="73">
        <f t="shared" si="0"/>
        <v>203746.01509568302</v>
      </c>
      <c r="K55" s="73">
        <f t="shared" si="1"/>
        <v>197367.25825265332</v>
      </c>
      <c r="L55" s="73">
        <f t="shared" si="2"/>
        <v>210124.77193871269</v>
      </c>
      <c r="N55" s="74">
        <v>243039.76345960877</v>
      </c>
      <c r="O55" s="74">
        <v>220806.37016751766</v>
      </c>
      <c r="Q55" s="75"/>
      <c r="R55" s="75"/>
      <c r="S55" s="75"/>
    </row>
    <row r="56" spans="1:19" ht="15.6" x14ac:dyDescent="0.3">
      <c r="A56" s="31" t="s">
        <v>48</v>
      </c>
      <c r="C56" s="174">
        <f>'TABLE 6B'!H56</f>
        <v>4.6845984964116301E-2</v>
      </c>
      <c r="D56" s="166"/>
      <c r="E56" s="166">
        <f>'TABLE 6B'!J56</f>
        <v>4.5556955884114993E-2</v>
      </c>
      <c r="F56" s="166"/>
      <c r="G56" s="166">
        <f>'TABLE 6B'!L56</f>
        <v>4.8135014044117616E-2</v>
      </c>
      <c r="H56" s="167"/>
      <c r="J56" s="73">
        <f t="shared" si="0"/>
        <v>2656937.2720028558</v>
      </c>
      <c r="K56" s="73">
        <f t="shared" si="1"/>
        <v>2583828.1376773752</v>
      </c>
      <c r="L56" s="73">
        <f t="shared" si="2"/>
        <v>2730046.4063283368</v>
      </c>
      <c r="N56" s="74">
        <v>2455686.2467778428</v>
      </c>
      <c r="O56" s="74">
        <v>3007142.7743260367</v>
      </c>
      <c r="Q56" s="75"/>
      <c r="R56" s="75"/>
      <c r="S56" s="75"/>
    </row>
    <row r="57" spans="1:19" ht="15.6" x14ac:dyDescent="0.3">
      <c r="A57" s="31" t="s">
        <v>49</v>
      </c>
      <c r="C57" s="174">
        <f>'TABLE 6B'!H57</f>
        <v>1.5916767408081227E-2</v>
      </c>
      <c r="D57" s="166"/>
      <c r="E57" s="166">
        <f>'TABLE 6B'!J57</f>
        <v>1.5535545083791902E-2</v>
      </c>
      <c r="F57" s="166"/>
      <c r="G57" s="166">
        <f>'TABLE 6B'!L57</f>
        <v>1.6297989732370555E-2</v>
      </c>
      <c r="H57" s="167"/>
      <c r="J57" s="73">
        <f t="shared" si="0"/>
        <v>902742.30777141382</v>
      </c>
      <c r="K57" s="73">
        <f t="shared" si="1"/>
        <v>881120.73650762823</v>
      </c>
      <c r="L57" s="73">
        <f t="shared" si="2"/>
        <v>924363.87903519964</v>
      </c>
      <c r="N57" s="74">
        <v>1094659.7187850778</v>
      </c>
      <c r="O57" s="74">
        <v>810661.99197209463</v>
      </c>
      <c r="Q57" s="75"/>
      <c r="R57" s="75"/>
      <c r="S57" s="75"/>
    </row>
    <row r="58" spans="1:19" ht="15.6" x14ac:dyDescent="0.3">
      <c r="A58" s="31" t="s">
        <v>50</v>
      </c>
      <c r="C58" s="174">
        <f>'TABLE 6B'!H58</f>
        <v>6.4499647731182275E-2</v>
      </c>
      <c r="D58" s="166"/>
      <c r="E58" s="166">
        <f>'TABLE 6B'!J58</f>
        <v>6.7253351402312089E-2</v>
      </c>
      <c r="F58" s="166"/>
      <c r="G58" s="166">
        <f>'TABLE 6B'!L58</f>
        <v>6.1745944060052453E-2</v>
      </c>
      <c r="H58" s="167"/>
      <c r="J58" s="73">
        <f t="shared" si="0"/>
        <v>3658190.0929034157</v>
      </c>
      <c r="K58" s="73">
        <f t="shared" si="1"/>
        <v>3814370.3488096632</v>
      </c>
      <c r="L58" s="73">
        <f t="shared" si="2"/>
        <v>3502009.8369971681</v>
      </c>
      <c r="N58" s="74">
        <v>3129588.2351903524</v>
      </c>
      <c r="O58" s="74">
        <v>3746863.9957754128</v>
      </c>
      <c r="Q58" s="75"/>
      <c r="R58" s="75"/>
      <c r="S58" s="75"/>
    </row>
    <row r="59" spans="1:19" ht="15.6" x14ac:dyDescent="0.3">
      <c r="A59" s="31" t="s">
        <v>51</v>
      </c>
      <c r="C59" s="174">
        <f>'TABLE 6B'!H59</f>
        <v>1.6787320551519869E-2</v>
      </c>
      <c r="D59" s="166"/>
      <c r="E59" s="166">
        <f>'TABLE 6B'!J59</f>
        <v>1.5559142790884901E-2</v>
      </c>
      <c r="F59" s="166"/>
      <c r="G59" s="166">
        <f>'TABLE 6B'!L59</f>
        <v>1.8015498312154835E-2</v>
      </c>
      <c r="H59" s="167"/>
      <c r="J59" s="73">
        <f t="shared" si="0"/>
        <v>952116.97874552454</v>
      </c>
      <c r="K59" s="73">
        <f t="shared" si="1"/>
        <v>882459.11433354486</v>
      </c>
      <c r="L59" s="73">
        <f t="shared" si="2"/>
        <v>1021774.843157504</v>
      </c>
      <c r="N59" s="74">
        <v>722130.99558395427</v>
      </c>
      <c r="O59" s="74">
        <v>877866.82808702427</v>
      </c>
      <c r="Q59" s="75"/>
      <c r="R59" s="75"/>
      <c r="S59" s="75"/>
    </row>
    <row r="60" spans="1:19" ht="15.6" x14ac:dyDescent="0.3">
      <c r="A60" s="31" t="s">
        <v>52</v>
      </c>
      <c r="C60" s="174">
        <f>'TABLE 6B'!H60</f>
        <v>6.7908894326653785E-2</v>
      </c>
      <c r="D60" s="166"/>
      <c r="E60" s="166">
        <f>'TABLE 6B'!J60</f>
        <v>7.5354203075576026E-2</v>
      </c>
      <c r="F60" s="166"/>
      <c r="G60" s="166">
        <f>'TABLE 6B'!L60</f>
        <v>6.046358557773153E-2</v>
      </c>
      <c r="H60" s="167"/>
      <c r="J60" s="73">
        <f t="shared" si="0"/>
        <v>3851550.4066185737</v>
      </c>
      <c r="K60" s="73">
        <f t="shared" si="1"/>
        <v>4273821.7780441744</v>
      </c>
      <c r="L60" s="73">
        <f t="shared" si="2"/>
        <v>3429279.035192972</v>
      </c>
      <c r="N60" s="74">
        <v>3632903.6466906453</v>
      </c>
      <c r="O60" s="74">
        <v>3747146.4192390125</v>
      </c>
      <c r="Q60" s="75"/>
      <c r="R60" s="75"/>
      <c r="S60" s="75"/>
    </row>
    <row r="61" spans="1:19" ht="15.6" x14ac:dyDescent="0.3">
      <c r="A61" s="31" t="s">
        <v>53</v>
      </c>
      <c r="C61" s="174">
        <f>'TABLE 6B'!H61</f>
        <v>2.4698370747402137E-2</v>
      </c>
      <c r="D61" s="166"/>
      <c r="E61" s="166">
        <f>'TABLE 6B'!J61</f>
        <v>2.2205691900380176E-2</v>
      </c>
      <c r="F61" s="166"/>
      <c r="G61" s="166">
        <f>'TABLE 6B'!L61</f>
        <v>2.7191049594424102E-2</v>
      </c>
      <c r="H61" s="167"/>
      <c r="J61" s="73">
        <f t="shared" si="0"/>
        <v>1400803.5447815598</v>
      </c>
      <c r="K61" s="73">
        <f t="shared" si="1"/>
        <v>1259427.6864052478</v>
      </c>
      <c r="L61" s="73">
        <f t="shared" si="2"/>
        <v>1542179.4031578724</v>
      </c>
      <c r="N61" s="74">
        <v>1334687.0340195973</v>
      </c>
      <c r="O61" s="74">
        <v>1309877.1070886925</v>
      </c>
      <c r="Q61" s="75"/>
      <c r="R61" s="75"/>
      <c r="S61" s="75"/>
    </row>
    <row r="62" spans="1:19" ht="15.6" x14ac:dyDescent="0.3">
      <c r="A62" s="31" t="s">
        <v>54</v>
      </c>
      <c r="C62" s="174">
        <f>'TABLE 6B'!H62</f>
        <v>8.7012431956335623E-3</v>
      </c>
      <c r="D62" s="166"/>
      <c r="E62" s="166">
        <f>'TABLE 6B'!J62</f>
        <v>8.5572864447454045E-3</v>
      </c>
      <c r="F62" s="166"/>
      <c r="G62" s="166">
        <f>'TABLE 6B'!L62</f>
        <v>8.8451999465217184E-3</v>
      </c>
      <c r="H62" s="167"/>
      <c r="J62" s="73">
        <f t="shared" si="0"/>
        <v>493503.49612562911</v>
      </c>
      <c r="K62" s="73">
        <f t="shared" si="1"/>
        <v>485338.78238795965</v>
      </c>
      <c r="L62" s="73">
        <f t="shared" si="2"/>
        <v>501668.20986329846</v>
      </c>
      <c r="N62" s="74">
        <v>428716.73303451017</v>
      </c>
      <c r="O62" s="74">
        <v>423094.36964081856</v>
      </c>
      <c r="Q62" s="75"/>
      <c r="R62" s="75"/>
      <c r="S62" s="75"/>
    </row>
    <row r="63" spans="1:19" ht="15.6" x14ac:dyDescent="0.3">
      <c r="A63" s="31" t="s">
        <v>55</v>
      </c>
      <c r="C63" s="174">
        <f>'TABLE 6B'!H63</f>
        <v>1.1674788841477315E-2</v>
      </c>
      <c r="D63" s="166"/>
      <c r="E63" s="166">
        <f>'TABLE 6B'!J63</f>
        <v>1.2291376729671436E-2</v>
      </c>
      <c r="F63" s="166"/>
      <c r="G63" s="166">
        <f>'TABLE 6B'!L63</f>
        <v>1.1058200953283196E-2</v>
      </c>
      <c r="H63" s="167"/>
      <c r="J63" s="73">
        <f t="shared" si="0"/>
        <v>662152.40515157487</v>
      </c>
      <c r="K63" s="73">
        <f t="shared" si="1"/>
        <v>697123.07217593922</v>
      </c>
      <c r="L63" s="73">
        <f t="shared" si="2"/>
        <v>627181.73812721064</v>
      </c>
      <c r="N63" s="74">
        <v>533570.85783178709</v>
      </c>
      <c r="O63" s="74">
        <v>613232.86876288871</v>
      </c>
      <c r="Q63" s="75"/>
      <c r="R63" s="75"/>
      <c r="S63" s="75"/>
    </row>
    <row r="64" spans="1:19" ht="15.6" x14ac:dyDescent="0.3">
      <c r="A64" s="31" t="s">
        <v>56</v>
      </c>
      <c r="C64" s="174">
        <f>'TABLE 6B'!H64</f>
        <v>1.479427940390881E-2</v>
      </c>
      <c r="D64" s="166"/>
      <c r="E64" s="166">
        <f>'TABLE 6B'!J64</f>
        <v>1.4856471487758986E-2</v>
      </c>
      <c r="F64" s="166"/>
      <c r="G64" s="166">
        <f>'TABLE 6B'!L64</f>
        <v>1.4732087320058634E-2</v>
      </c>
      <c r="H64" s="167"/>
      <c r="J64" s="73">
        <f t="shared" si="0"/>
        <v>839078.78958631691</v>
      </c>
      <c r="K64" s="73">
        <f t="shared" si="1"/>
        <v>842606.10288182425</v>
      </c>
      <c r="L64" s="73">
        <f t="shared" si="2"/>
        <v>835551.47629080969</v>
      </c>
      <c r="N64" s="74">
        <v>566747.92388348002</v>
      </c>
      <c r="O64" s="74">
        <v>784129.53604812769</v>
      </c>
      <c r="Q64" s="75"/>
      <c r="R64" s="75"/>
      <c r="S64" s="75"/>
    </row>
    <row r="65" spans="1:19" ht="15.6" x14ac:dyDescent="0.3">
      <c r="A65" s="31" t="s">
        <v>57</v>
      </c>
      <c r="C65" s="174">
        <f>'TABLE 6B'!H65</f>
        <v>8.5041133362606224E-3</v>
      </c>
      <c r="D65" s="166"/>
      <c r="E65" s="166">
        <f>'TABLE 6B'!J65</f>
        <v>7.9803351117283729E-3</v>
      </c>
      <c r="F65" s="166"/>
      <c r="G65" s="166">
        <f>'TABLE 6B'!L65</f>
        <v>9.0278915607928736E-3</v>
      </c>
      <c r="H65" s="167"/>
      <c r="J65" s="73">
        <f t="shared" si="0"/>
        <v>482322.99322460475</v>
      </c>
      <c r="K65" s="73">
        <f t="shared" si="1"/>
        <v>452616.15947803704</v>
      </c>
      <c r="L65" s="73">
        <f t="shared" si="2"/>
        <v>512029.82697117259</v>
      </c>
      <c r="N65" s="74">
        <v>432545.64006792678</v>
      </c>
      <c r="O65" s="74">
        <v>368394.63004791312</v>
      </c>
      <c r="Q65" s="75"/>
      <c r="R65" s="75"/>
      <c r="S65" s="75"/>
    </row>
    <row r="66" spans="1:19" ht="15.6" x14ac:dyDescent="0.3">
      <c r="A66" s="31" t="s">
        <v>58</v>
      </c>
      <c r="C66" s="174">
        <f>'TABLE 6B'!H66</f>
        <v>2.2616516112383061E-2</v>
      </c>
      <c r="D66" s="166"/>
      <c r="E66" s="166">
        <f>'TABLE 6B'!J66</f>
        <v>2.2594986600269325E-2</v>
      </c>
      <c r="F66" s="166"/>
      <c r="G66" s="166">
        <f>'TABLE 6B'!L66</f>
        <v>2.2638045624496797E-2</v>
      </c>
      <c r="H66" s="167"/>
      <c r="J66" s="73">
        <f t="shared" si="0"/>
        <v>1282728.1712162253</v>
      </c>
      <c r="K66" s="73">
        <f t="shared" si="1"/>
        <v>1281507.094036893</v>
      </c>
      <c r="L66" s="73">
        <f t="shared" si="2"/>
        <v>1283949.2483955575</v>
      </c>
      <c r="N66" s="74">
        <v>895536.23433430749</v>
      </c>
      <c r="O66" s="74">
        <v>1287772.0198403746</v>
      </c>
      <c r="Q66" s="75"/>
      <c r="R66" s="75"/>
      <c r="S66" s="75"/>
    </row>
    <row r="67" spans="1:19" ht="15.6" x14ac:dyDescent="0.3">
      <c r="A67" s="31" t="s">
        <v>59</v>
      </c>
      <c r="C67" s="174">
        <f>'TABLE 6B'!H67</f>
        <v>1.5385196055369451E-2</v>
      </c>
      <c r="D67" s="166"/>
      <c r="E67" s="166">
        <f>'TABLE 6B'!J67</f>
        <v>1.4956788824757285E-2</v>
      </c>
      <c r="F67" s="166"/>
      <c r="G67" s="166">
        <f>'TABLE 6B'!L67</f>
        <v>1.5813603285981616E-2</v>
      </c>
      <c r="H67" s="167"/>
      <c r="J67" s="73">
        <f t="shared" si="0"/>
        <v>872593.47557521285</v>
      </c>
      <c r="K67" s="73">
        <f t="shared" si="1"/>
        <v>848295.7446281343</v>
      </c>
      <c r="L67" s="73">
        <f t="shared" si="2"/>
        <v>896891.20652229141</v>
      </c>
      <c r="N67" s="74">
        <v>911879.30726789299</v>
      </c>
      <c r="O67" s="74">
        <v>966390.2244196831</v>
      </c>
      <c r="Q67" s="75"/>
      <c r="R67" s="75"/>
      <c r="S67" s="75"/>
    </row>
    <row r="68" spans="1:19" ht="15.6" x14ac:dyDescent="0.3">
      <c r="A68" s="31" t="s">
        <v>60</v>
      </c>
      <c r="C68" s="174">
        <f>'TABLE 6B'!H68</f>
        <v>7.9442632849804316E-3</v>
      </c>
      <c r="D68" s="166"/>
      <c r="E68" s="166">
        <f>'TABLE 6B'!J68</f>
        <v>7.5474807443899981E-3</v>
      </c>
      <c r="F68" s="166"/>
      <c r="G68" s="166">
        <f>'TABLE 6B'!L68</f>
        <v>8.3410458255708669E-3</v>
      </c>
      <c r="H68" s="167"/>
      <c r="J68" s="73">
        <f t="shared" si="0"/>
        <v>450570.29405265965</v>
      </c>
      <c r="K68" s="73">
        <f t="shared" si="1"/>
        <v>428066.20278886746</v>
      </c>
      <c r="L68" s="73">
        <f t="shared" si="2"/>
        <v>473074.38531645195</v>
      </c>
      <c r="N68" s="74">
        <v>294050.38453214418</v>
      </c>
      <c r="O68" s="74">
        <v>416520.50222831417</v>
      </c>
      <c r="Q68" s="75"/>
      <c r="R68" s="75"/>
      <c r="S68" s="75"/>
    </row>
    <row r="69" spans="1:19" ht="15.6" x14ac:dyDescent="0.3">
      <c r="A69" s="31" t="s">
        <v>61</v>
      </c>
      <c r="C69" s="174">
        <f>'TABLE 6B'!H69</f>
        <v>5.0488053658214668E-3</v>
      </c>
      <c r="D69" s="166"/>
      <c r="E69" s="166">
        <f>'TABLE 6B'!J69</f>
        <v>4.5959140656550929E-3</v>
      </c>
      <c r="F69" s="166"/>
      <c r="G69" s="166">
        <f>'TABLE 6B'!L69</f>
        <v>5.5016966659878408E-3</v>
      </c>
      <c r="H69" s="167"/>
      <c r="J69" s="73">
        <f t="shared" si="0"/>
        <v>286350.24251948966</v>
      </c>
      <c r="K69" s="73">
        <f t="shared" si="1"/>
        <v>260663.86242737304</v>
      </c>
      <c r="L69" s="73">
        <f t="shared" si="2"/>
        <v>312036.62261160632</v>
      </c>
      <c r="N69" s="74">
        <v>247175.3880665699</v>
      </c>
      <c r="O69" s="74">
        <v>239494.39333925486</v>
      </c>
      <c r="Q69" s="75"/>
      <c r="R69" s="75"/>
      <c r="S69" s="75"/>
    </row>
    <row r="70" spans="1:19" ht="15.6" x14ac:dyDescent="0.3">
      <c r="A70" s="31" t="s">
        <v>62</v>
      </c>
      <c r="C70" s="174">
        <f>'TABLE 6B'!H70</f>
        <v>4.7491588881459421E-3</v>
      </c>
      <c r="D70" s="166"/>
      <c r="E70" s="166">
        <f>'TABLE 6B'!J70</f>
        <v>4.664878277962174E-3</v>
      </c>
      <c r="F70" s="166"/>
      <c r="G70" s="166">
        <f>'TABLE 6B'!L70</f>
        <v>4.8334394983297101E-3</v>
      </c>
      <c r="H70" s="167"/>
      <c r="J70" s="73">
        <f t="shared" si="0"/>
        <v>269355.36247650813</v>
      </c>
      <c r="K70" s="73">
        <f t="shared" si="1"/>
        <v>264575.26670787559</v>
      </c>
      <c r="L70" s="73">
        <f t="shared" si="2"/>
        <v>274135.45824514067</v>
      </c>
      <c r="N70" s="74">
        <v>312431.13657169079</v>
      </c>
      <c r="O70" s="74">
        <v>218038.3932108201</v>
      </c>
      <c r="Q70" s="75"/>
      <c r="R70" s="75"/>
      <c r="S70" s="75"/>
    </row>
    <row r="71" spans="1:19" ht="15.6" x14ac:dyDescent="0.3">
      <c r="A71" s="31" t="s">
        <v>63</v>
      </c>
      <c r="C71" s="174">
        <f>'TABLE 6B'!H71</f>
        <v>2.6740173693186537E-3</v>
      </c>
      <c r="D71" s="166"/>
      <c r="E71" s="166">
        <f>'TABLE 6B'!J71</f>
        <v>2.794559495904232E-3</v>
      </c>
      <c r="F71" s="166"/>
      <c r="G71" s="166">
        <f>'TABLE 6B'!L71</f>
        <v>2.5534752427330753E-3</v>
      </c>
      <c r="H71" s="167"/>
      <c r="J71" s="73">
        <f t="shared" si="0"/>
        <v>151660.73293085641</v>
      </c>
      <c r="K71" s="73">
        <f t="shared" si="1"/>
        <v>158497.45264583381</v>
      </c>
      <c r="L71" s="73">
        <f t="shared" si="2"/>
        <v>144824.01321587898</v>
      </c>
      <c r="N71" s="74">
        <v>97857.186508369603</v>
      </c>
      <c r="O71" s="74">
        <v>184430.70729368262</v>
      </c>
      <c r="Q71" s="75"/>
      <c r="R71" s="75"/>
      <c r="S71" s="75"/>
    </row>
    <row r="72" spans="1:19" ht="15.6" x14ac:dyDescent="0.3">
      <c r="A72" s="31" t="s">
        <v>64</v>
      </c>
      <c r="C72" s="174">
        <f>'TABLE 6B'!H72</f>
        <v>2.7062468945826017E-2</v>
      </c>
      <c r="D72" s="166"/>
      <c r="E72" s="166">
        <f>'TABLE 6B'!J72</f>
        <v>2.7317258997744308E-2</v>
      </c>
      <c r="F72" s="166"/>
      <c r="G72" s="166">
        <f>'TABLE 6B'!L72</f>
        <v>2.6807678893907727E-2</v>
      </c>
      <c r="H72" s="167"/>
      <c r="J72" s="73">
        <f t="shared" si="0"/>
        <v>1534886.7671298275</v>
      </c>
      <c r="K72" s="73">
        <f t="shared" si="1"/>
        <v>1549337.5506066997</v>
      </c>
      <c r="L72" s="73">
        <f t="shared" si="2"/>
        <v>1520435.9836529556</v>
      </c>
      <c r="N72" s="74">
        <v>1251950.5306095071</v>
      </c>
      <c r="O72" s="74">
        <v>1398779.4243022995</v>
      </c>
      <c r="Q72" s="75"/>
      <c r="R72" s="75"/>
      <c r="S72" s="75"/>
    </row>
    <row r="73" spans="1:19" ht="15.6" x14ac:dyDescent="0.3">
      <c r="A73" s="31" t="s">
        <v>65</v>
      </c>
      <c r="C73" s="174">
        <f>'TABLE 6B'!H73</f>
        <v>4.2575453416875998E-3</v>
      </c>
      <c r="D73" s="166"/>
      <c r="E73" s="166">
        <f>'TABLE 6B'!J73</f>
        <v>4.211014758982441E-3</v>
      </c>
      <c r="F73" s="166"/>
      <c r="G73" s="166">
        <f>'TABLE 6B'!L73</f>
        <v>4.3040759243927577E-3</v>
      </c>
      <c r="H73" s="167"/>
      <c r="J73" s="73">
        <f t="shared" si="0"/>
        <v>241472.79461061297</v>
      </c>
      <c r="K73" s="73">
        <f t="shared" si="1"/>
        <v>238833.74583040166</v>
      </c>
      <c r="L73" s="73">
        <f t="shared" si="2"/>
        <v>244111.84339082422</v>
      </c>
      <c r="N73" s="74">
        <v>210945.64740515756</v>
      </c>
      <c r="O73" s="74">
        <v>203215.93462397042</v>
      </c>
      <c r="Q73" s="75"/>
      <c r="R73" s="75"/>
      <c r="S73" s="75"/>
    </row>
    <row r="74" spans="1:19" ht="15.6" x14ac:dyDescent="0.3">
      <c r="A74" s="31" t="s">
        <v>66</v>
      </c>
      <c r="C74" s="174">
        <f>'TABLE 6B'!H74</f>
        <v>8.2938701266556687E-3</v>
      </c>
      <c r="D74" s="166"/>
      <c r="E74" s="166">
        <f>'TABLE 6B'!J74</f>
        <v>8.8085279977437869E-3</v>
      </c>
      <c r="F74" s="166"/>
      <c r="G74" s="166">
        <f>'TABLE 6B'!L74</f>
        <v>7.7792122555675487E-3</v>
      </c>
      <c r="H74" s="167"/>
      <c r="J74" s="73">
        <f t="shared" ref="J74:J75" si="3">$L$3*C74</f>
        <v>470398.74784449808</v>
      </c>
      <c r="K74" s="73">
        <f t="shared" ref="K74:K75" si="4">$L$3*E74</f>
        <v>499588.30765567702</v>
      </c>
      <c r="L74" s="73">
        <f t="shared" ref="L74:L75" si="5">$L$3*G74</f>
        <v>441209.18803331908</v>
      </c>
      <c r="N74" s="74">
        <v>406542.1622829141</v>
      </c>
      <c r="O74" s="74">
        <v>320175.87642045278</v>
      </c>
      <c r="Q74" s="75"/>
      <c r="R74" s="75"/>
      <c r="S74" s="75"/>
    </row>
    <row r="75" spans="1:19" ht="16.2" thickBot="1" x14ac:dyDescent="0.35">
      <c r="A75" s="9" t="s">
        <v>67</v>
      </c>
      <c r="C75" s="181">
        <f>'TABLE 6B'!H75</f>
        <v>5.3654733987824861E-3</v>
      </c>
      <c r="D75" s="168"/>
      <c r="E75" s="168">
        <f>'TABLE 6B'!J75</f>
        <v>5.5261550844780223E-3</v>
      </c>
      <c r="F75" s="168"/>
      <c r="G75" s="168">
        <f>'TABLE 6B'!L75</f>
        <v>5.20479171308695E-3</v>
      </c>
      <c r="H75" s="169"/>
      <c r="J75" s="73">
        <f t="shared" si="3"/>
        <v>304310.52450033481</v>
      </c>
      <c r="K75" s="73">
        <f t="shared" si="4"/>
        <v>313423.8169197329</v>
      </c>
      <c r="L75" s="73">
        <f t="shared" si="5"/>
        <v>295197.23208093672</v>
      </c>
      <c r="N75" s="14">
        <v>234113.11233927254</v>
      </c>
      <c r="O75" s="14">
        <v>241173.99119278608</v>
      </c>
      <c r="Q75" s="75"/>
      <c r="R75" s="75"/>
      <c r="S75" s="75"/>
    </row>
    <row r="76" spans="1:19" ht="18" thickTop="1" x14ac:dyDescent="0.35">
      <c r="A76" s="15" t="s">
        <v>68</v>
      </c>
      <c r="C76" s="170">
        <f>IF(SUM(D4:D7)&lt;&gt;1,"FACTORS NOT 100%",SUM(C9:C75))</f>
        <v>0.99999999999999978</v>
      </c>
      <c r="D76" s="171"/>
      <c r="E76" s="171">
        <f>IF(SUM(F4:F7)&lt;&gt;1,"FACTORS NOT 100%",SUM(E9:E75))</f>
        <v>0.99999999999999978</v>
      </c>
      <c r="F76" s="171"/>
      <c r="G76" s="172">
        <f>IF(SUM(H4:H7)&lt;&gt;1,"FACTORS NOT 100%",SUM(G9:G75))</f>
        <v>0.99999999999999978</v>
      </c>
      <c r="H76" s="173"/>
      <c r="J76" s="76">
        <f>SUM(J9:J75)</f>
        <v>56716435.229999982</v>
      </c>
      <c r="K76" s="76">
        <f t="shared" ref="K76:L76" si="6">SUM(K9:K75)</f>
        <v>56716435.230000004</v>
      </c>
      <c r="L76" s="76">
        <f t="shared" si="6"/>
        <v>56716435.230000004</v>
      </c>
      <c r="N76" s="18">
        <f>SUM(N9:N75)</f>
        <v>52216435.229999997</v>
      </c>
      <c r="O76" s="18">
        <f>SUM(O9:O75)</f>
        <v>52724048</v>
      </c>
    </row>
  </sheetData>
  <sheetProtection algorithmName="SHA-512" hashValue="9xpMTdQab9zMoiVXrobcsoqQ//oMvK6iUmZxCO5wG9DmZfFzFnPQj6LLRbRTYLA+kVvrgdvjuWLN/z1ey10wiA==" saltValue="2D7etyv/LL9vQtuxpsXhxw==" spinCount="100000" sheet="1" objects="1" scenarios="1"/>
  <mergeCells count="216">
    <mergeCell ref="J5:J7"/>
    <mergeCell ref="K5:K7"/>
    <mergeCell ref="A1:O1"/>
    <mergeCell ref="C3:D3"/>
    <mergeCell ref="E3:F3"/>
    <mergeCell ref="G3:H3"/>
    <mergeCell ref="J3:K4"/>
    <mergeCell ref="L3:L4"/>
    <mergeCell ref="L5:L7"/>
    <mergeCell ref="N3:N7"/>
    <mergeCell ref="O3:O7"/>
    <mergeCell ref="A3:A7"/>
    <mergeCell ref="C11:D11"/>
    <mergeCell ref="E11:F11"/>
    <mergeCell ref="G11:H11"/>
    <mergeCell ref="C12:D12"/>
    <mergeCell ref="E12:F12"/>
    <mergeCell ref="G12:H12"/>
    <mergeCell ref="C9:D9"/>
    <mergeCell ref="E9:F9"/>
    <mergeCell ref="G9:H9"/>
    <mergeCell ref="C10:D10"/>
    <mergeCell ref="E10:F10"/>
    <mergeCell ref="G10:H10"/>
    <mergeCell ref="C15:D15"/>
    <mergeCell ref="E15:F15"/>
    <mergeCell ref="G15:H15"/>
    <mergeCell ref="C16:D16"/>
    <mergeCell ref="E16:F16"/>
    <mergeCell ref="G16:H16"/>
    <mergeCell ref="C13:D13"/>
    <mergeCell ref="E13:F13"/>
    <mergeCell ref="G13:H13"/>
    <mergeCell ref="C14:D14"/>
    <mergeCell ref="E14:F14"/>
    <mergeCell ref="G14:H14"/>
    <mergeCell ref="C19:D19"/>
    <mergeCell ref="E19:F19"/>
    <mergeCell ref="G19:H19"/>
    <mergeCell ref="C20:D20"/>
    <mergeCell ref="E20:F20"/>
    <mergeCell ref="G20:H20"/>
    <mergeCell ref="C17:D17"/>
    <mergeCell ref="E17:F17"/>
    <mergeCell ref="G17:H17"/>
    <mergeCell ref="C18:D18"/>
    <mergeCell ref="E18:F18"/>
    <mergeCell ref="G18:H18"/>
    <mergeCell ref="C23:D23"/>
    <mergeCell ref="E23:F23"/>
    <mergeCell ref="G23:H23"/>
    <mergeCell ref="C24:D24"/>
    <mergeCell ref="E24:F24"/>
    <mergeCell ref="G24:H24"/>
    <mergeCell ref="C21:D21"/>
    <mergeCell ref="E21:F21"/>
    <mergeCell ref="G21:H21"/>
    <mergeCell ref="C22:D22"/>
    <mergeCell ref="E22:F22"/>
    <mergeCell ref="G22:H22"/>
    <mergeCell ref="C27:D27"/>
    <mergeCell ref="E27:F27"/>
    <mergeCell ref="G27:H27"/>
    <mergeCell ref="C28:D28"/>
    <mergeCell ref="E28:F28"/>
    <mergeCell ref="G28:H28"/>
    <mergeCell ref="C25:D25"/>
    <mergeCell ref="E25:F25"/>
    <mergeCell ref="G25:H25"/>
    <mergeCell ref="C26:D26"/>
    <mergeCell ref="E26:F26"/>
    <mergeCell ref="G26:H26"/>
    <mergeCell ref="C31:D31"/>
    <mergeCell ref="E31:F31"/>
    <mergeCell ref="G31:H31"/>
    <mergeCell ref="C32:D32"/>
    <mergeCell ref="E32:F32"/>
    <mergeCell ref="G32:H32"/>
    <mergeCell ref="C29:D29"/>
    <mergeCell ref="E29:F29"/>
    <mergeCell ref="G29:H29"/>
    <mergeCell ref="C30:D30"/>
    <mergeCell ref="E30:F30"/>
    <mergeCell ref="G30:H30"/>
    <mergeCell ref="C35:D35"/>
    <mergeCell ref="E35:F35"/>
    <mergeCell ref="G35:H35"/>
    <mergeCell ref="C36:D36"/>
    <mergeCell ref="E36:F36"/>
    <mergeCell ref="G36:H36"/>
    <mergeCell ref="C33:D33"/>
    <mergeCell ref="E33:F33"/>
    <mergeCell ref="G33:H33"/>
    <mergeCell ref="C34:D34"/>
    <mergeCell ref="E34:F34"/>
    <mergeCell ref="G34:H34"/>
    <mergeCell ref="C39:D39"/>
    <mergeCell ref="E39:F39"/>
    <mergeCell ref="G39:H39"/>
    <mergeCell ref="C40:D40"/>
    <mergeCell ref="E40:F40"/>
    <mergeCell ref="G40:H40"/>
    <mergeCell ref="C37:D37"/>
    <mergeCell ref="E37:F37"/>
    <mergeCell ref="G37:H37"/>
    <mergeCell ref="C38:D38"/>
    <mergeCell ref="E38:F38"/>
    <mergeCell ref="G38:H38"/>
    <mergeCell ref="C43:D43"/>
    <mergeCell ref="E43:F43"/>
    <mergeCell ref="G43:H43"/>
    <mergeCell ref="C44:D44"/>
    <mergeCell ref="E44:F44"/>
    <mergeCell ref="G44:H44"/>
    <mergeCell ref="C41:D41"/>
    <mergeCell ref="E41:F41"/>
    <mergeCell ref="G41:H41"/>
    <mergeCell ref="C42:D42"/>
    <mergeCell ref="E42:F42"/>
    <mergeCell ref="G42:H42"/>
    <mergeCell ref="C47:D47"/>
    <mergeCell ref="E47:F47"/>
    <mergeCell ref="G47:H47"/>
    <mergeCell ref="C48:D48"/>
    <mergeCell ref="E48:F48"/>
    <mergeCell ref="G48:H48"/>
    <mergeCell ref="C45:D45"/>
    <mergeCell ref="E45:F45"/>
    <mergeCell ref="G45:H45"/>
    <mergeCell ref="C46:D46"/>
    <mergeCell ref="E46:F46"/>
    <mergeCell ref="G46:H46"/>
    <mergeCell ref="C51:D51"/>
    <mergeCell ref="E51:F51"/>
    <mergeCell ref="G51:H51"/>
    <mergeCell ref="C52:D52"/>
    <mergeCell ref="E52:F52"/>
    <mergeCell ref="G52:H52"/>
    <mergeCell ref="C49:D49"/>
    <mergeCell ref="E49:F49"/>
    <mergeCell ref="G49:H49"/>
    <mergeCell ref="C50:D50"/>
    <mergeCell ref="E50:F50"/>
    <mergeCell ref="G50:H50"/>
    <mergeCell ref="C55:D55"/>
    <mergeCell ref="E55:F55"/>
    <mergeCell ref="G55:H55"/>
    <mergeCell ref="C56:D56"/>
    <mergeCell ref="E56:F56"/>
    <mergeCell ref="G56:H56"/>
    <mergeCell ref="C53:D53"/>
    <mergeCell ref="E53:F53"/>
    <mergeCell ref="G53:H53"/>
    <mergeCell ref="C54:D54"/>
    <mergeCell ref="E54:F54"/>
    <mergeCell ref="G54:H54"/>
    <mergeCell ref="C59:D59"/>
    <mergeCell ref="E59:F59"/>
    <mergeCell ref="G59:H59"/>
    <mergeCell ref="C60:D60"/>
    <mergeCell ref="E60:F60"/>
    <mergeCell ref="G60:H60"/>
    <mergeCell ref="C57:D57"/>
    <mergeCell ref="E57:F57"/>
    <mergeCell ref="G57:H57"/>
    <mergeCell ref="C58:D58"/>
    <mergeCell ref="E58:F58"/>
    <mergeCell ref="G58:H58"/>
    <mergeCell ref="C63:D63"/>
    <mergeCell ref="E63:F63"/>
    <mergeCell ref="G63:H63"/>
    <mergeCell ref="C64:D64"/>
    <mergeCell ref="E64:F64"/>
    <mergeCell ref="G64:H64"/>
    <mergeCell ref="C61:D61"/>
    <mergeCell ref="E61:F61"/>
    <mergeCell ref="G61:H61"/>
    <mergeCell ref="C62:D62"/>
    <mergeCell ref="E62:F62"/>
    <mergeCell ref="G62:H62"/>
    <mergeCell ref="C75:D75"/>
    <mergeCell ref="E75:F75"/>
    <mergeCell ref="G75:H75"/>
    <mergeCell ref="C76:D76"/>
    <mergeCell ref="E76:F76"/>
    <mergeCell ref="G76:H76"/>
    <mergeCell ref="C73:D73"/>
    <mergeCell ref="E73:F73"/>
    <mergeCell ref="G73:H73"/>
    <mergeCell ref="C74:D74"/>
    <mergeCell ref="E74:F74"/>
    <mergeCell ref="G74:H74"/>
    <mergeCell ref="C67:D67"/>
    <mergeCell ref="E67:F67"/>
    <mergeCell ref="G67:H67"/>
    <mergeCell ref="C68:D68"/>
    <mergeCell ref="E68:F68"/>
    <mergeCell ref="G68:H68"/>
    <mergeCell ref="C65:D65"/>
    <mergeCell ref="E65:F65"/>
    <mergeCell ref="G65:H65"/>
    <mergeCell ref="C66:D66"/>
    <mergeCell ref="E66:F66"/>
    <mergeCell ref="G66:H66"/>
    <mergeCell ref="C71:D71"/>
    <mergeCell ref="E71:F71"/>
    <mergeCell ref="G71:H71"/>
    <mergeCell ref="C72:D72"/>
    <mergeCell ref="E72:F72"/>
    <mergeCell ref="G72:H72"/>
    <mergeCell ref="C69:D69"/>
    <mergeCell ref="E69:F69"/>
    <mergeCell ref="G69:H69"/>
    <mergeCell ref="C70:D70"/>
    <mergeCell ref="E70:F70"/>
    <mergeCell ref="G70:H70"/>
  </mergeCells>
  <conditionalFormatting sqref="A9:A75">
    <cfRule type="expression" dxfId="10" priority="11">
      <formula>MOD(ROW(),2)=0</formula>
    </cfRule>
  </conditionalFormatting>
  <conditionalFormatting sqref="C9:C75 E9:E75 G9:G74">
    <cfRule type="expression" dxfId="9" priority="10">
      <formula>MOD(ROW(),2)=0</formula>
    </cfRule>
  </conditionalFormatting>
  <conditionalFormatting sqref="C9:D75 J9:J75">
    <cfRule type="expression" dxfId="8" priority="9">
      <formula>MOD(ROW(),2)=0</formula>
    </cfRule>
  </conditionalFormatting>
  <conditionalFormatting sqref="E9:F75">
    <cfRule type="expression" dxfId="7" priority="8">
      <formula>MOD(ROW(),2)=0</formula>
    </cfRule>
  </conditionalFormatting>
  <conditionalFormatting sqref="G75">
    <cfRule type="expression" dxfId="6" priority="7">
      <formula>MOD(ROW(),2)=0</formula>
    </cfRule>
  </conditionalFormatting>
  <conditionalFormatting sqref="G75:H75">
    <cfRule type="expression" dxfId="5" priority="6">
      <formula>MOD(ROW(),2)=0</formula>
    </cfRule>
  </conditionalFormatting>
  <conditionalFormatting sqref="G9:H75">
    <cfRule type="expression" dxfId="4" priority="5">
      <formula>MOD(ROW(),2)=0</formula>
    </cfRule>
  </conditionalFormatting>
  <conditionalFormatting sqref="O9:O75">
    <cfRule type="expression" dxfId="3" priority="3">
      <formula>MOD(ROW(),2)=0</formula>
    </cfRule>
  </conditionalFormatting>
  <conditionalFormatting sqref="N9:N75">
    <cfRule type="expression" dxfId="2" priority="4">
      <formula>MOD(ROW(),2)=0</formula>
    </cfRule>
  </conditionalFormatting>
  <conditionalFormatting sqref="K9:K75">
    <cfRule type="expression" dxfId="1" priority="2">
      <formula>MOD(ROW(),2)=0</formula>
    </cfRule>
  </conditionalFormatting>
  <conditionalFormatting sqref="L9:L75">
    <cfRule type="expression" dxfId="0" priority="1">
      <formula>MOD(ROW(),2)=0</formula>
    </cfRule>
  </conditionalFormatting>
  <pageMargins left="0.25" right="0.25" top="0.75" bottom="0.75" header="0.3" footer="0.3"/>
  <pageSetup scale="68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68145-9A6E-486D-B996-268C1CBFF73F}">
  <sheetPr codeName="Sheet2"/>
  <dimension ref="A1:CG72"/>
  <sheetViews>
    <sheetView workbookViewId="0">
      <selection sqref="A1:O1"/>
    </sheetView>
  </sheetViews>
  <sheetFormatPr defaultRowHeight="14.4" x14ac:dyDescent="0.3"/>
  <cols>
    <col min="1" max="1" width="13.21875" bestFit="1" customWidth="1"/>
    <col min="2" max="85" width="16.33203125" bestFit="1" customWidth="1"/>
  </cols>
  <sheetData>
    <row r="1" spans="1:85" x14ac:dyDescent="0.3">
      <c r="B1">
        <v>2012</v>
      </c>
      <c r="C1">
        <v>2012</v>
      </c>
      <c r="D1">
        <v>2012</v>
      </c>
      <c r="E1">
        <v>2012</v>
      </c>
      <c r="F1">
        <v>2012</v>
      </c>
      <c r="G1">
        <v>2012</v>
      </c>
      <c r="H1">
        <v>2012</v>
      </c>
      <c r="I1">
        <v>2012</v>
      </c>
      <c r="J1">
        <v>2012</v>
      </c>
      <c r="K1">
        <v>2012</v>
      </c>
      <c r="L1">
        <v>2012</v>
      </c>
      <c r="M1">
        <v>2012</v>
      </c>
      <c r="N1">
        <v>2013</v>
      </c>
      <c r="O1">
        <v>2013</v>
      </c>
      <c r="P1">
        <v>2013</v>
      </c>
      <c r="Q1">
        <v>2013</v>
      </c>
      <c r="R1">
        <v>2013</v>
      </c>
      <c r="S1">
        <v>2013</v>
      </c>
      <c r="T1">
        <v>2013</v>
      </c>
      <c r="U1">
        <v>2013</v>
      </c>
      <c r="V1">
        <v>2013</v>
      </c>
      <c r="W1">
        <v>2013</v>
      </c>
      <c r="X1">
        <v>2013</v>
      </c>
      <c r="Y1">
        <v>2013</v>
      </c>
      <c r="Z1">
        <v>2014</v>
      </c>
      <c r="AA1">
        <v>2014</v>
      </c>
      <c r="AB1">
        <v>2014</v>
      </c>
      <c r="AC1">
        <v>2014</v>
      </c>
      <c r="AD1">
        <v>2014</v>
      </c>
      <c r="AE1">
        <v>2014</v>
      </c>
      <c r="AF1">
        <v>2014</v>
      </c>
      <c r="AG1">
        <v>2014</v>
      </c>
      <c r="AH1">
        <v>2014</v>
      </c>
      <c r="AI1">
        <v>2014</v>
      </c>
      <c r="AJ1">
        <v>2014</v>
      </c>
      <c r="AK1">
        <v>2014</v>
      </c>
      <c r="AL1">
        <v>2015</v>
      </c>
      <c r="AM1">
        <v>2015</v>
      </c>
      <c r="AN1">
        <v>2015</v>
      </c>
      <c r="AO1">
        <v>2015</v>
      </c>
      <c r="AP1">
        <v>2015</v>
      </c>
      <c r="AQ1">
        <v>2015</v>
      </c>
      <c r="AR1">
        <v>2015</v>
      </c>
      <c r="AS1">
        <v>2015</v>
      </c>
      <c r="AT1">
        <v>2015</v>
      </c>
      <c r="AU1">
        <v>2015</v>
      </c>
      <c r="AV1">
        <v>2015</v>
      </c>
      <c r="AW1">
        <v>2015</v>
      </c>
      <c r="AX1">
        <v>2016</v>
      </c>
      <c r="AY1">
        <v>2016</v>
      </c>
      <c r="AZ1">
        <v>2016</v>
      </c>
      <c r="BA1">
        <v>2016</v>
      </c>
      <c r="BB1">
        <v>2016</v>
      </c>
      <c r="BC1">
        <v>2016</v>
      </c>
      <c r="BD1">
        <v>2016</v>
      </c>
      <c r="BE1">
        <v>2016</v>
      </c>
      <c r="BF1">
        <v>2016</v>
      </c>
      <c r="BG1">
        <v>2016</v>
      </c>
      <c r="BH1">
        <v>2016</v>
      </c>
      <c r="BI1">
        <v>2016</v>
      </c>
      <c r="BJ1">
        <v>2017</v>
      </c>
      <c r="BK1">
        <v>2017</v>
      </c>
      <c r="BL1">
        <v>2017</v>
      </c>
      <c r="BM1">
        <v>2017</v>
      </c>
      <c r="BN1">
        <v>2017</v>
      </c>
      <c r="BO1">
        <v>2017</v>
      </c>
      <c r="BP1">
        <v>2017</v>
      </c>
      <c r="BQ1">
        <v>2017</v>
      </c>
      <c r="BR1">
        <v>2017</v>
      </c>
      <c r="BS1">
        <v>2017</v>
      </c>
      <c r="BT1">
        <v>2017</v>
      </c>
      <c r="BU1">
        <v>2017</v>
      </c>
      <c r="BV1">
        <v>2018</v>
      </c>
      <c r="BW1">
        <v>2018</v>
      </c>
      <c r="BX1">
        <v>2018</v>
      </c>
      <c r="BY1">
        <v>2018</v>
      </c>
      <c r="BZ1">
        <v>2018</v>
      </c>
      <c r="CA1">
        <v>2018</v>
      </c>
      <c r="CB1">
        <v>2018</v>
      </c>
      <c r="CC1">
        <v>2018</v>
      </c>
      <c r="CD1">
        <v>2018</v>
      </c>
      <c r="CE1">
        <v>2018</v>
      </c>
      <c r="CF1">
        <v>2018</v>
      </c>
      <c r="CG1">
        <v>2018</v>
      </c>
    </row>
    <row r="2" spans="1:85" x14ac:dyDescent="0.3">
      <c r="B2" t="s">
        <v>72</v>
      </c>
      <c r="C2" t="s">
        <v>72</v>
      </c>
      <c r="D2" t="s">
        <v>72</v>
      </c>
      <c r="E2" t="s">
        <v>72</v>
      </c>
      <c r="F2" t="s">
        <v>74</v>
      </c>
      <c r="G2" t="s">
        <v>74</v>
      </c>
      <c r="H2" t="s">
        <v>74</v>
      </c>
      <c r="I2" t="s">
        <v>74</v>
      </c>
      <c r="J2" t="s">
        <v>73</v>
      </c>
      <c r="K2" t="s">
        <v>73</v>
      </c>
      <c r="L2" t="s">
        <v>73</v>
      </c>
      <c r="M2" t="s">
        <v>73</v>
      </c>
      <c r="N2" t="s">
        <v>72</v>
      </c>
      <c r="O2" t="s">
        <v>72</v>
      </c>
      <c r="P2" t="s">
        <v>72</v>
      </c>
      <c r="Q2" t="s">
        <v>72</v>
      </c>
      <c r="R2" t="s">
        <v>74</v>
      </c>
      <c r="S2" t="s">
        <v>74</v>
      </c>
      <c r="T2" t="s">
        <v>74</v>
      </c>
      <c r="U2" t="s">
        <v>74</v>
      </c>
      <c r="V2" t="s">
        <v>73</v>
      </c>
      <c r="W2" t="s">
        <v>73</v>
      </c>
      <c r="X2" t="s">
        <v>73</v>
      </c>
      <c r="Y2" t="s">
        <v>73</v>
      </c>
      <c r="Z2" t="s">
        <v>72</v>
      </c>
      <c r="AA2" t="s">
        <v>72</v>
      </c>
      <c r="AB2" t="s">
        <v>72</v>
      </c>
      <c r="AC2" t="s">
        <v>72</v>
      </c>
      <c r="AD2" t="s">
        <v>74</v>
      </c>
      <c r="AE2" t="s">
        <v>74</v>
      </c>
      <c r="AF2" t="s">
        <v>74</v>
      </c>
      <c r="AG2" t="s">
        <v>74</v>
      </c>
      <c r="AH2" t="s">
        <v>73</v>
      </c>
      <c r="AI2" t="s">
        <v>73</v>
      </c>
      <c r="AJ2" t="s">
        <v>73</v>
      </c>
      <c r="AK2" t="s">
        <v>73</v>
      </c>
      <c r="AL2" t="s">
        <v>72</v>
      </c>
      <c r="AM2" t="s">
        <v>72</v>
      </c>
      <c r="AN2" t="s">
        <v>72</v>
      </c>
      <c r="AO2" t="s">
        <v>72</v>
      </c>
      <c r="AP2" t="s">
        <v>74</v>
      </c>
      <c r="AQ2" t="s">
        <v>74</v>
      </c>
      <c r="AR2" t="s">
        <v>74</v>
      </c>
      <c r="AS2" t="s">
        <v>74</v>
      </c>
      <c r="AT2" t="s">
        <v>73</v>
      </c>
      <c r="AU2" t="s">
        <v>73</v>
      </c>
      <c r="AV2" t="s">
        <v>73</v>
      </c>
      <c r="AW2" t="s">
        <v>73</v>
      </c>
      <c r="AX2" t="s">
        <v>72</v>
      </c>
      <c r="AY2" t="s">
        <v>72</v>
      </c>
      <c r="AZ2" t="s">
        <v>72</v>
      </c>
      <c r="BA2" t="s">
        <v>72</v>
      </c>
      <c r="BB2" t="s">
        <v>74</v>
      </c>
      <c r="BC2" t="s">
        <v>74</v>
      </c>
      <c r="BD2" t="s">
        <v>74</v>
      </c>
      <c r="BE2" t="s">
        <v>74</v>
      </c>
      <c r="BF2" t="s">
        <v>73</v>
      </c>
      <c r="BG2" t="s">
        <v>73</v>
      </c>
      <c r="BH2" t="s">
        <v>73</v>
      </c>
      <c r="BI2" t="s">
        <v>73</v>
      </c>
      <c r="BJ2" t="s">
        <v>72</v>
      </c>
      <c r="BK2" t="s">
        <v>72</v>
      </c>
      <c r="BL2" t="s">
        <v>72</v>
      </c>
      <c r="BM2" t="s">
        <v>72</v>
      </c>
      <c r="BN2" t="s">
        <v>74</v>
      </c>
      <c r="BO2" t="s">
        <v>74</v>
      </c>
      <c r="BP2" t="s">
        <v>74</v>
      </c>
      <c r="BQ2" t="s">
        <v>74</v>
      </c>
      <c r="BR2" t="s">
        <v>73</v>
      </c>
      <c r="BS2" t="s">
        <v>73</v>
      </c>
      <c r="BT2" t="s">
        <v>73</v>
      </c>
      <c r="BU2" t="s">
        <v>73</v>
      </c>
      <c r="BV2" t="s">
        <v>72</v>
      </c>
      <c r="BW2" t="s">
        <v>72</v>
      </c>
      <c r="BX2" t="s">
        <v>72</v>
      </c>
      <c r="BY2" t="s">
        <v>72</v>
      </c>
      <c r="BZ2" t="s">
        <v>74</v>
      </c>
      <c r="CA2" t="s">
        <v>74</v>
      </c>
      <c r="CB2" t="s">
        <v>74</v>
      </c>
      <c r="CC2" t="s">
        <v>74</v>
      </c>
      <c r="CD2" t="s">
        <v>73</v>
      </c>
      <c r="CE2" t="s">
        <v>73</v>
      </c>
      <c r="CF2" t="s">
        <v>73</v>
      </c>
      <c r="CG2" t="s">
        <v>73</v>
      </c>
    </row>
    <row r="3" spans="1:85" x14ac:dyDescent="0.3">
      <c r="B3" t="s">
        <v>69</v>
      </c>
      <c r="C3" t="s">
        <v>69</v>
      </c>
      <c r="D3" t="s">
        <v>76</v>
      </c>
      <c r="E3" t="s">
        <v>76</v>
      </c>
      <c r="F3" t="s">
        <v>69</v>
      </c>
      <c r="G3" t="s">
        <v>69</v>
      </c>
      <c r="H3" t="s">
        <v>76</v>
      </c>
      <c r="I3" t="s">
        <v>76</v>
      </c>
      <c r="J3" t="s">
        <v>69</v>
      </c>
      <c r="K3" t="s">
        <v>69</v>
      </c>
      <c r="L3" t="s">
        <v>76</v>
      </c>
      <c r="M3" t="s">
        <v>76</v>
      </c>
      <c r="N3" t="s">
        <v>69</v>
      </c>
      <c r="O3" t="s">
        <v>69</v>
      </c>
      <c r="P3" t="s">
        <v>76</v>
      </c>
      <c r="Q3" t="s">
        <v>76</v>
      </c>
      <c r="R3" t="s">
        <v>69</v>
      </c>
      <c r="S3" t="s">
        <v>69</v>
      </c>
      <c r="T3" t="s">
        <v>76</v>
      </c>
      <c r="U3" t="s">
        <v>76</v>
      </c>
      <c r="V3" t="s">
        <v>69</v>
      </c>
      <c r="W3" t="s">
        <v>69</v>
      </c>
      <c r="X3" t="s">
        <v>76</v>
      </c>
      <c r="Y3" t="s">
        <v>76</v>
      </c>
      <c r="Z3" t="s">
        <v>69</v>
      </c>
      <c r="AA3" t="s">
        <v>69</v>
      </c>
      <c r="AB3" t="s">
        <v>76</v>
      </c>
      <c r="AC3" t="s">
        <v>76</v>
      </c>
      <c r="AD3" t="s">
        <v>69</v>
      </c>
      <c r="AE3" t="s">
        <v>69</v>
      </c>
      <c r="AF3" t="s">
        <v>76</v>
      </c>
      <c r="AG3" t="s">
        <v>76</v>
      </c>
      <c r="AH3" t="s">
        <v>69</v>
      </c>
      <c r="AI3" t="s">
        <v>69</v>
      </c>
      <c r="AJ3" t="s">
        <v>76</v>
      </c>
      <c r="AK3" t="s">
        <v>76</v>
      </c>
      <c r="AL3" t="s">
        <v>69</v>
      </c>
      <c r="AM3" t="s">
        <v>69</v>
      </c>
      <c r="AN3" t="s">
        <v>76</v>
      </c>
      <c r="AO3" t="s">
        <v>76</v>
      </c>
      <c r="AP3" t="s">
        <v>69</v>
      </c>
      <c r="AQ3" t="s">
        <v>69</v>
      </c>
      <c r="AR3" t="s">
        <v>76</v>
      </c>
      <c r="AS3" t="s">
        <v>76</v>
      </c>
      <c r="AT3" t="s">
        <v>69</v>
      </c>
      <c r="AU3" t="s">
        <v>69</v>
      </c>
      <c r="AV3" t="s">
        <v>76</v>
      </c>
      <c r="AW3" t="s">
        <v>76</v>
      </c>
      <c r="AX3" t="s">
        <v>69</v>
      </c>
      <c r="AY3" t="s">
        <v>69</v>
      </c>
      <c r="AZ3" t="s">
        <v>76</v>
      </c>
      <c r="BA3" t="s">
        <v>76</v>
      </c>
      <c r="BB3" t="s">
        <v>69</v>
      </c>
      <c r="BC3" t="s">
        <v>69</v>
      </c>
      <c r="BD3" t="s">
        <v>76</v>
      </c>
      <c r="BE3" t="s">
        <v>76</v>
      </c>
      <c r="BF3" t="s">
        <v>69</v>
      </c>
      <c r="BG3" t="s">
        <v>69</v>
      </c>
      <c r="BH3" t="s">
        <v>76</v>
      </c>
      <c r="BI3" t="s">
        <v>76</v>
      </c>
      <c r="BJ3" t="s">
        <v>69</v>
      </c>
      <c r="BK3" t="s">
        <v>69</v>
      </c>
      <c r="BL3" t="s">
        <v>76</v>
      </c>
      <c r="BM3" t="s">
        <v>76</v>
      </c>
      <c r="BN3" t="s">
        <v>69</v>
      </c>
      <c r="BO3" t="s">
        <v>69</v>
      </c>
      <c r="BP3" t="s">
        <v>76</v>
      </c>
      <c r="BQ3" t="s">
        <v>76</v>
      </c>
      <c r="BR3" t="s">
        <v>69</v>
      </c>
      <c r="BS3" t="s">
        <v>69</v>
      </c>
      <c r="BT3" t="s">
        <v>76</v>
      </c>
      <c r="BU3" t="s">
        <v>76</v>
      </c>
      <c r="BV3" t="s">
        <v>69</v>
      </c>
      <c r="BW3" t="s">
        <v>69</v>
      </c>
      <c r="BX3" t="s">
        <v>76</v>
      </c>
      <c r="BY3" t="s">
        <v>76</v>
      </c>
      <c r="BZ3" t="s">
        <v>69</v>
      </c>
      <c r="CA3" t="s">
        <v>69</v>
      </c>
      <c r="CB3" t="s">
        <v>76</v>
      </c>
      <c r="CC3" t="s">
        <v>76</v>
      </c>
      <c r="CD3" t="s">
        <v>69</v>
      </c>
      <c r="CE3" t="s">
        <v>69</v>
      </c>
      <c r="CF3" t="s">
        <v>76</v>
      </c>
      <c r="CG3" t="s">
        <v>76</v>
      </c>
    </row>
    <row r="4" spans="1:85" x14ac:dyDescent="0.3">
      <c r="A4" t="s">
        <v>0</v>
      </c>
      <c r="B4" t="s">
        <v>70</v>
      </c>
      <c r="C4" t="s">
        <v>71</v>
      </c>
      <c r="D4" t="s">
        <v>70</v>
      </c>
      <c r="E4" t="s">
        <v>71</v>
      </c>
      <c r="F4" t="s">
        <v>70</v>
      </c>
      <c r="G4" t="s">
        <v>71</v>
      </c>
      <c r="H4" t="s">
        <v>70</v>
      </c>
      <c r="I4" t="s">
        <v>71</v>
      </c>
      <c r="J4" t="s">
        <v>70</v>
      </c>
      <c r="K4" t="s">
        <v>71</v>
      </c>
      <c r="L4" t="s">
        <v>70</v>
      </c>
      <c r="M4" t="s">
        <v>71</v>
      </c>
      <c r="N4" t="s">
        <v>70</v>
      </c>
      <c r="O4" t="s">
        <v>71</v>
      </c>
      <c r="P4" t="s">
        <v>70</v>
      </c>
      <c r="Q4" t="s">
        <v>71</v>
      </c>
      <c r="R4" t="s">
        <v>70</v>
      </c>
      <c r="S4" t="s">
        <v>71</v>
      </c>
      <c r="T4" t="s">
        <v>70</v>
      </c>
      <c r="U4" t="s">
        <v>71</v>
      </c>
      <c r="V4" t="s">
        <v>70</v>
      </c>
      <c r="W4" t="s">
        <v>71</v>
      </c>
      <c r="X4" t="s">
        <v>70</v>
      </c>
      <c r="Y4" t="s">
        <v>71</v>
      </c>
      <c r="Z4" t="s">
        <v>70</v>
      </c>
      <c r="AA4" t="s">
        <v>71</v>
      </c>
      <c r="AB4" t="s">
        <v>70</v>
      </c>
      <c r="AC4" t="s">
        <v>71</v>
      </c>
      <c r="AD4" t="s">
        <v>70</v>
      </c>
      <c r="AE4" t="s">
        <v>71</v>
      </c>
      <c r="AF4" t="s">
        <v>70</v>
      </c>
      <c r="AG4" t="s">
        <v>71</v>
      </c>
      <c r="AH4" t="s">
        <v>70</v>
      </c>
      <c r="AI4" t="s">
        <v>71</v>
      </c>
      <c r="AJ4" t="s">
        <v>70</v>
      </c>
      <c r="AK4" t="s">
        <v>71</v>
      </c>
      <c r="AL4" t="s">
        <v>70</v>
      </c>
      <c r="AM4" t="s">
        <v>71</v>
      </c>
      <c r="AN4" t="s">
        <v>70</v>
      </c>
      <c r="AO4" t="s">
        <v>71</v>
      </c>
      <c r="AP4" t="s">
        <v>70</v>
      </c>
      <c r="AQ4" t="s">
        <v>71</v>
      </c>
      <c r="AR4" t="s">
        <v>70</v>
      </c>
      <c r="AS4" t="s">
        <v>71</v>
      </c>
      <c r="AT4" t="s">
        <v>70</v>
      </c>
      <c r="AU4" t="s">
        <v>71</v>
      </c>
      <c r="AV4" t="s">
        <v>70</v>
      </c>
      <c r="AW4" t="s">
        <v>71</v>
      </c>
      <c r="AX4" t="s">
        <v>70</v>
      </c>
      <c r="AY4" t="s">
        <v>71</v>
      </c>
      <c r="AZ4" t="s">
        <v>70</v>
      </c>
      <c r="BA4" t="s">
        <v>71</v>
      </c>
      <c r="BB4" t="s">
        <v>70</v>
      </c>
      <c r="BC4" t="s">
        <v>71</v>
      </c>
      <c r="BD4" t="s">
        <v>70</v>
      </c>
      <c r="BE4" t="s">
        <v>71</v>
      </c>
      <c r="BF4" t="s">
        <v>70</v>
      </c>
      <c r="BG4" t="s">
        <v>71</v>
      </c>
      <c r="BH4" t="s">
        <v>70</v>
      </c>
      <c r="BI4" t="s">
        <v>71</v>
      </c>
      <c r="BJ4" t="s">
        <v>70</v>
      </c>
      <c r="BK4" t="s">
        <v>71</v>
      </c>
      <c r="BL4" t="s">
        <v>70</v>
      </c>
      <c r="BM4" t="s">
        <v>71</v>
      </c>
      <c r="BN4" t="s">
        <v>70</v>
      </c>
      <c r="BO4" t="s">
        <v>71</v>
      </c>
      <c r="BP4" t="s">
        <v>70</v>
      </c>
      <c r="BQ4" t="s">
        <v>71</v>
      </c>
      <c r="BR4" t="s">
        <v>70</v>
      </c>
      <c r="BS4" t="s">
        <v>71</v>
      </c>
      <c r="BT4" t="s">
        <v>70</v>
      </c>
      <c r="BU4" t="s">
        <v>71</v>
      </c>
      <c r="BV4" t="s">
        <v>70</v>
      </c>
      <c r="BW4" t="s">
        <v>71</v>
      </c>
      <c r="BX4" t="s">
        <v>70</v>
      </c>
      <c r="BY4" t="s">
        <v>71</v>
      </c>
      <c r="BZ4" t="s">
        <v>70</v>
      </c>
      <c r="CA4" t="s">
        <v>71</v>
      </c>
      <c r="CB4" t="s">
        <v>70</v>
      </c>
      <c r="CC4" t="s">
        <v>71</v>
      </c>
      <c r="CD4" t="s">
        <v>70</v>
      </c>
      <c r="CE4" t="s">
        <v>71</v>
      </c>
      <c r="CF4" t="s">
        <v>70</v>
      </c>
      <c r="CG4" t="s">
        <v>71</v>
      </c>
    </row>
    <row r="5" spans="1:85" x14ac:dyDescent="0.3">
      <c r="A5" t="s">
        <v>1</v>
      </c>
      <c r="B5">
        <v>9000</v>
      </c>
      <c r="C5">
        <v>33059</v>
      </c>
      <c r="D5">
        <v>400</v>
      </c>
      <c r="E5">
        <v>1075</v>
      </c>
      <c r="F5">
        <v>39416</v>
      </c>
      <c r="G5">
        <v>109508</v>
      </c>
      <c r="H5">
        <v>4475</v>
      </c>
      <c r="I5">
        <v>9499</v>
      </c>
      <c r="J5">
        <v>879</v>
      </c>
      <c r="K5">
        <v>15794</v>
      </c>
      <c r="L5">
        <v>1228</v>
      </c>
      <c r="M5">
        <v>8408</v>
      </c>
      <c r="N5">
        <v>9858</v>
      </c>
      <c r="O5">
        <v>32625</v>
      </c>
      <c r="P5">
        <v>361</v>
      </c>
      <c r="Q5">
        <v>1028</v>
      </c>
      <c r="R5">
        <v>41056</v>
      </c>
      <c r="S5">
        <v>108395</v>
      </c>
      <c r="T5">
        <v>4806</v>
      </c>
      <c r="U5">
        <v>9276</v>
      </c>
      <c r="V5">
        <v>1030</v>
      </c>
      <c r="W5">
        <v>16205</v>
      </c>
      <c r="X5">
        <v>1385</v>
      </c>
      <c r="Y5">
        <v>8749</v>
      </c>
      <c r="Z5">
        <v>11139</v>
      </c>
      <c r="AA5">
        <v>31806</v>
      </c>
      <c r="AB5">
        <v>284</v>
      </c>
      <c r="AC5">
        <v>1108</v>
      </c>
      <c r="AD5">
        <v>41139</v>
      </c>
      <c r="AE5">
        <v>108906</v>
      </c>
      <c r="AF5">
        <v>4899</v>
      </c>
      <c r="AG5">
        <v>8917</v>
      </c>
      <c r="AH5">
        <v>1195</v>
      </c>
      <c r="AI5">
        <v>17136</v>
      </c>
      <c r="AJ5">
        <v>1410</v>
      </c>
      <c r="AK5">
        <v>8781</v>
      </c>
      <c r="AL5">
        <v>10195</v>
      </c>
      <c r="AM5">
        <v>33094</v>
      </c>
      <c r="AN5">
        <v>353</v>
      </c>
      <c r="AO5">
        <v>1165</v>
      </c>
      <c r="AP5">
        <v>40342</v>
      </c>
      <c r="AQ5">
        <v>110960</v>
      </c>
      <c r="AR5">
        <v>4512</v>
      </c>
      <c r="AS5">
        <v>8794</v>
      </c>
      <c r="AT5">
        <v>1361</v>
      </c>
      <c r="AU5">
        <v>17766</v>
      </c>
      <c r="AV5">
        <v>1440</v>
      </c>
      <c r="AW5">
        <v>9020</v>
      </c>
      <c r="AX5">
        <v>10374</v>
      </c>
      <c r="AY5">
        <v>33463</v>
      </c>
      <c r="AZ5">
        <v>371</v>
      </c>
      <c r="BA5">
        <v>1161</v>
      </c>
      <c r="BB5">
        <v>39660</v>
      </c>
      <c r="BC5">
        <v>110871</v>
      </c>
      <c r="BD5">
        <v>5268</v>
      </c>
      <c r="BE5">
        <v>8723</v>
      </c>
      <c r="BF5">
        <v>1356</v>
      </c>
      <c r="BG5">
        <v>18991</v>
      </c>
      <c r="BH5">
        <v>1358</v>
      </c>
      <c r="BI5">
        <v>9413</v>
      </c>
      <c r="BJ5">
        <v>9808</v>
      </c>
      <c r="BK5">
        <v>34644</v>
      </c>
      <c r="BL5">
        <v>304</v>
      </c>
      <c r="BM5">
        <v>1218</v>
      </c>
      <c r="BN5">
        <v>38821</v>
      </c>
      <c r="BO5">
        <v>112893</v>
      </c>
      <c r="BP5">
        <v>5222</v>
      </c>
      <c r="BQ5">
        <v>8974</v>
      </c>
      <c r="BR5">
        <v>1497</v>
      </c>
      <c r="BS5">
        <v>19690</v>
      </c>
      <c r="BT5">
        <v>1408</v>
      </c>
      <c r="BU5">
        <v>9949</v>
      </c>
      <c r="BV5">
        <v>9167</v>
      </c>
      <c r="BW5">
        <v>35875</v>
      </c>
      <c r="BX5">
        <v>409</v>
      </c>
      <c r="BY5">
        <v>1289</v>
      </c>
      <c r="BZ5">
        <v>36619</v>
      </c>
      <c r="CA5">
        <v>116016</v>
      </c>
      <c r="CB5">
        <v>4767</v>
      </c>
      <c r="CC5">
        <v>9792</v>
      </c>
      <c r="CD5">
        <v>1743</v>
      </c>
      <c r="CE5">
        <v>21023</v>
      </c>
      <c r="CF5">
        <v>1367</v>
      </c>
      <c r="CG5">
        <v>9945</v>
      </c>
    </row>
    <row r="6" spans="1:85" x14ac:dyDescent="0.3">
      <c r="A6" t="s">
        <v>2</v>
      </c>
      <c r="B6">
        <v>1435</v>
      </c>
      <c r="C6">
        <v>4967</v>
      </c>
      <c r="D6">
        <v>84</v>
      </c>
      <c r="E6">
        <v>178</v>
      </c>
      <c r="F6">
        <v>1855</v>
      </c>
      <c r="G6">
        <v>11404</v>
      </c>
      <c r="H6">
        <v>515</v>
      </c>
      <c r="I6">
        <v>1432</v>
      </c>
      <c r="J6">
        <v>124</v>
      </c>
      <c r="K6">
        <v>1226</v>
      </c>
      <c r="L6">
        <v>151</v>
      </c>
      <c r="M6">
        <v>1158</v>
      </c>
      <c r="N6">
        <v>1415</v>
      </c>
      <c r="O6">
        <v>4931</v>
      </c>
      <c r="P6">
        <v>89</v>
      </c>
      <c r="Q6">
        <v>186</v>
      </c>
      <c r="R6">
        <v>1892</v>
      </c>
      <c r="S6">
        <v>11408</v>
      </c>
      <c r="T6">
        <v>580</v>
      </c>
      <c r="U6">
        <v>1219</v>
      </c>
      <c r="V6">
        <v>135</v>
      </c>
      <c r="W6">
        <v>1354</v>
      </c>
      <c r="X6">
        <v>141</v>
      </c>
      <c r="Y6">
        <v>1180</v>
      </c>
      <c r="Z6">
        <v>1348</v>
      </c>
      <c r="AA6">
        <v>4907</v>
      </c>
      <c r="AB6">
        <v>139</v>
      </c>
      <c r="AC6">
        <v>61</v>
      </c>
      <c r="AD6">
        <v>2027</v>
      </c>
      <c r="AE6">
        <v>10766</v>
      </c>
      <c r="AF6">
        <v>698</v>
      </c>
      <c r="AG6">
        <v>1452</v>
      </c>
      <c r="AH6">
        <v>163</v>
      </c>
      <c r="AI6">
        <v>1461</v>
      </c>
      <c r="AJ6">
        <v>155</v>
      </c>
      <c r="AK6">
        <v>1145</v>
      </c>
      <c r="AL6">
        <v>1281</v>
      </c>
      <c r="AM6">
        <v>4873</v>
      </c>
      <c r="AN6">
        <v>120</v>
      </c>
      <c r="AO6">
        <v>77</v>
      </c>
      <c r="AP6">
        <v>2054</v>
      </c>
      <c r="AQ6">
        <v>10497</v>
      </c>
      <c r="AR6">
        <v>686</v>
      </c>
      <c r="AS6">
        <v>1601</v>
      </c>
      <c r="AT6">
        <v>115</v>
      </c>
      <c r="AU6">
        <v>1479</v>
      </c>
      <c r="AV6">
        <v>137</v>
      </c>
      <c r="AW6">
        <v>1296</v>
      </c>
      <c r="AX6">
        <v>1506</v>
      </c>
      <c r="AY6">
        <v>4632</v>
      </c>
      <c r="AZ6">
        <v>114</v>
      </c>
      <c r="BA6">
        <v>94</v>
      </c>
      <c r="BB6">
        <v>1953</v>
      </c>
      <c r="BC6">
        <v>10527</v>
      </c>
      <c r="BD6">
        <v>689</v>
      </c>
      <c r="BE6">
        <v>1718</v>
      </c>
      <c r="BF6">
        <v>157</v>
      </c>
      <c r="BG6">
        <v>1700</v>
      </c>
      <c r="BH6">
        <v>103</v>
      </c>
      <c r="BI6">
        <v>1204</v>
      </c>
      <c r="BJ6">
        <v>1310</v>
      </c>
      <c r="BK6">
        <v>4939</v>
      </c>
      <c r="BL6">
        <v>136</v>
      </c>
      <c r="BM6">
        <v>183</v>
      </c>
      <c r="BN6">
        <v>1733</v>
      </c>
      <c r="BO6">
        <v>10670</v>
      </c>
      <c r="BP6">
        <v>755</v>
      </c>
      <c r="BQ6">
        <v>1770</v>
      </c>
      <c r="BR6">
        <v>202</v>
      </c>
      <c r="BS6">
        <v>1746</v>
      </c>
      <c r="BT6">
        <v>141</v>
      </c>
      <c r="BU6">
        <v>1318</v>
      </c>
      <c r="BV6">
        <v>1166</v>
      </c>
      <c r="BW6">
        <v>5109</v>
      </c>
      <c r="BX6">
        <v>100</v>
      </c>
      <c r="BY6">
        <v>184</v>
      </c>
      <c r="BZ6">
        <v>1571</v>
      </c>
      <c r="CA6">
        <v>10979</v>
      </c>
      <c r="CB6">
        <v>531</v>
      </c>
      <c r="CC6">
        <v>1991</v>
      </c>
      <c r="CD6">
        <v>188</v>
      </c>
      <c r="CE6">
        <v>1707</v>
      </c>
      <c r="CF6">
        <v>108</v>
      </c>
      <c r="CG6">
        <v>1396</v>
      </c>
    </row>
    <row r="7" spans="1:85" x14ac:dyDescent="0.3">
      <c r="A7" t="s">
        <v>3</v>
      </c>
      <c r="B7">
        <v>6398</v>
      </c>
      <c r="C7">
        <v>28058</v>
      </c>
      <c r="D7">
        <v>550</v>
      </c>
      <c r="E7">
        <v>1423</v>
      </c>
      <c r="F7">
        <v>9528</v>
      </c>
      <c r="G7">
        <v>78113</v>
      </c>
      <c r="H7">
        <v>3204</v>
      </c>
      <c r="I7">
        <v>10338</v>
      </c>
      <c r="J7">
        <v>975</v>
      </c>
      <c r="K7">
        <v>13981</v>
      </c>
      <c r="L7">
        <v>1108</v>
      </c>
      <c r="M7">
        <v>8118</v>
      </c>
      <c r="N7">
        <v>7231</v>
      </c>
      <c r="O7">
        <v>27306</v>
      </c>
      <c r="P7">
        <v>650</v>
      </c>
      <c r="Q7">
        <v>1287</v>
      </c>
      <c r="R7">
        <v>10999</v>
      </c>
      <c r="S7">
        <v>78359</v>
      </c>
      <c r="T7">
        <v>3610</v>
      </c>
      <c r="U7">
        <v>10494</v>
      </c>
      <c r="V7">
        <v>1098</v>
      </c>
      <c r="W7">
        <v>14068</v>
      </c>
      <c r="X7">
        <v>965</v>
      </c>
      <c r="Y7">
        <v>8801</v>
      </c>
      <c r="Z7">
        <v>6962</v>
      </c>
      <c r="AA7">
        <v>27875</v>
      </c>
      <c r="AB7">
        <v>629</v>
      </c>
      <c r="AC7">
        <v>1419</v>
      </c>
      <c r="AD7">
        <v>11297</v>
      </c>
      <c r="AE7">
        <v>78525</v>
      </c>
      <c r="AF7">
        <v>3757</v>
      </c>
      <c r="AG7">
        <v>11419</v>
      </c>
      <c r="AH7">
        <v>1047</v>
      </c>
      <c r="AI7">
        <v>14047</v>
      </c>
      <c r="AJ7">
        <v>1283</v>
      </c>
      <c r="AK7">
        <v>9381</v>
      </c>
      <c r="AL7">
        <v>7639</v>
      </c>
      <c r="AM7">
        <v>27487</v>
      </c>
      <c r="AN7">
        <v>787</v>
      </c>
      <c r="AO7">
        <v>1369</v>
      </c>
      <c r="AP7">
        <v>11315</v>
      </c>
      <c r="AQ7">
        <v>79117</v>
      </c>
      <c r="AR7">
        <v>4027</v>
      </c>
      <c r="AS7">
        <v>11844</v>
      </c>
      <c r="AT7">
        <v>1121</v>
      </c>
      <c r="AU7">
        <v>14384</v>
      </c>
      <c r="AV7">
        <v>1315</v>
      </c>
      <c r="AW7">
        <v>10019</v>
      </c>
      <c r="AX7">
        <v>7770</v>
      </c>
      <c r="AY7">
        <v>27889</v>
      </c>
      <c r="AZ7">
        <v>833</v>
      </c>
      <c r="BA7">
        <v>1396</v>
      </c>
      <c r="BB7">
        <v>11524</v>
      </c>
      <c r="BC7">
        <v>79197</v>
      </c>
      <c r="BD7">
        <v>4657</v>
      </c>
      <c r="BE7">
        <v>12236</v>
      </c>
      <c r="BF7">
        <v>1209</v>
      </c>
      <c r="BG7">
        <v>14699</v>
      </c>
      <c r="BH7">
        <v>1364</v>
      </c>
      <c r="BI7">
        <v>10767</v>
      </c>
      <c r="BJ7">
        <v>7549</v>
      </c>
      <c r="BK7">
        <v>28201</v>
      </c>
      <c r="BL7">
        <v>906</v>
      </c>
      <c r="BM7">
        <v>1593</v>
      </c>
      <c r="BN7">
        <v>11475</v>
      </c>
      <c r="BO7">
        <v>79335</v>
      </c>
      <c r="BP7">
        <v>4733</v>
      </c>
      <c r="BQ7">
        <v>12596</v>
      </c>
      <c r="BR7">
        <v>1226</v>
      </c>
      <c r="BS7">
        <v>14927</v>
      </c>
      <c r="BT7">
        <v>1343</v>
      </c>
      <c r="BU7">
        <v>11122</v>
      </c>
      <c r="BV7">
        <v>7267</v>
      </c>
      <c r="BW7">
        <v>28862</v>
      </c>
      <c r="BX7">
        <v>792</v>
      </c>
      <c r="BY7">
        <v>1871</v>
      </c>
      <c r="BZ7">
        <v>10558</v>
      </c>
      <c r="CA7">
        <v>79425</v>
      </c>
      <c r="CB7">
        <v>4961</v>
      </c>
      <c r="CC7">
        <v>13866</v>
      </c>
      <c r="CD7">
        <v>1249</v>
      </c>
      <c r="CE7">
        <v>15210</v>
      </c>
      <c r="CF7">
        <v>1530</v>
      </c>
      <c r="CG7">
        <v>11521</v>
      </c>
    </row>
    <row r="8" spans="1:85" x14ac:dyDescent="0.3">
      <c r="A8" t="s">
        <v>4</v>
      </c>
      <c r="B8">
        <v>1496</v>
      </c>
      <c r="C8">
        <v>3709</v>
      </c>
      <c r="D8">
        <v>68</v>
      </c>
      <c r="E8">
        <v>235</v>
      </c>
      <c r="F8">
        <v>2200</v>
      </c>
      <c r="G8">
        <v>10302</v>
      </c>
      <c r="H8">
        <v>553</v>
      </c>
      <c r="I8">
        <v>1560</v>
      </c>
      <c r="J8">
        <v>228</v>
      </c>
      <c r="K8">
        <v>1827</v>
      </c>
      <c r="L8">
        <v>329</v>
      </c>
      <c r="M8">
        <v>1676</v>
      </c>
      <c r="N8">
        <v>1087</v>
      </c>
      <c r="O8">
        <v>4176</v>
      </c>
      <c r="P8">
        <v>74</v>
      </c>
      <c r="Q8">
        <v>133</v>
      </c>
      <c r="R8">
        <v>2009</v>
      </c>
      <c r="S8">
        <v>10428</v>
      </c>
      <c r="T8">
        <v>579</v>
      </c>
      <c r="U8">
        <v>1472</v>
      </c>
      <c r="V8">
        <v>179</v>
      </c>
      <c r="W8">
        <v>1760</v>
      </c>
      <c r="X8">
        <v>476</v>
      </c>
      <c r="Y8">
        <v>1753</v>
      </c>
      <c r="Z8">
        <v>1073</v>
      </c>
      <c r="AA8">
        <v>4061</v>
      </c>
      <c r="AB8">
        <v>85</v>
      </c>
      <c r="AC8">
        <v>112</v>
      </c>
      <c r="AD8">
        <v>2136</v>
      </c>
      <c r="AE8">
        <v>9864</v>
      </c>
      <c r="AF8">
        <v>718</v>
      </c>
      <c r="AG8">
        <v>1439</v>
      </c>
      <c r="AH8">
        <v>241</v>
      </c>
      <c r="AI8">
        <v>2030</v>
      </c>
      <c r="AJ8">
        <v>346</v>
      </c>
      <c r="AK8">
        <v>1716</v>
      </c>
      <c r="AL8">
        <v>1190</v>
      </c>
      <c r="AM8">
        <v>3886</v>
      </c>
      <c r="AN8">
        <v>124</v>
      </c>
      <c r="AO8">
        <v>100</v>
      </c>
      <c r="AP8">
        <v>2094</v>
      </c>
      <c r="AQ8">
        <v>9705</v>
      </c>
      <c r="AR8">
        <v>917</v>
      </c>
      <c r="AS8">
        <v>1399</v>
      </c>
      <c r="AT8">
        <v>234</v>
      </c>
      <c r="AU8">
        <v>1970</v>
      </c>
      <c r="AV8">
        <v>337</v>
      </c>
      <c r="AW8">
        <v>1853</v>
      </c>
      <c r="AX8">
        <v>1238</v>
      </c>
      <c r="AY8">
        <v>3828</v>
      </c>
      <c r="AZ8">
        <v>77</v>
      </c>
      <c r="BA8">
        <v>86</v>
      </c>
      <c r="BB8">
        <v>1841</v>
      </c>
      <c r="BC8">
        <v>9623</v>
      </c>
      <c r="BD8">
        <v>853</v>
      </c>
      <c r="BE8">
        <v>1541</v>
      </c>
      <c r="BF8">
        <v>226</v>
      </c>
      <c r="BG8">
        <v>2145</v>
      </c>
      <c r="BH8">
        <v>319</v>
      </c>
      <c r="BI8">
        <v>1773</v>
      </c>
      <c r="BJ8">
        <v>1243</v>
      </c>
      <c r="BK8">
        <v>3937</v>
      </c>
      <c r="BL8">
        <v>90</v>
      </c>
      <c r="BM8">
        <v>77</v>
      </c>
      <c r="BN8">
        <v>1673</v>
      </c>
      <c r="BO8">
        <v>9680</v>
      </c>
      <c r="BP8">
        <v>836</v>
      </c>
      <c r="BQ8">
        <v>1413</v>
      </c>
      <c r="BR8">
        <v>221</v>
      </c>
      <c r="BS8">
        <v>2159</v>
      </c>
      <c r="BT8">
        <v>326</v>
      </c>
      <c r="BU8">
        <v>1723</v>
      </c>
      <c r="BV8">
        <v>1463</v>
      </c>
      <c r="BW8">
        <v>3441</v>
      </c>
      <c r="BX8">
        <v>172</v>
      </c>
      <c r="BY8">
        <v>254</v>
      </c>
      <c r="BZ8">
        <v>1653</v>
      </c>
      <c r="CA8">
        <v>9408</v>
      </c>
      <c r="CB8">
        <v>949</v>
      </c>
      <c r="CC8">
        <v>1427</v>
      </c>
      <c r="CD8">
        <v>320</v>
      </c>
      <c r="CE8">
        <v>2348</v>
      </c>
      <c r="CF8">
        <v>182</v>
      </c>
      <c r="CG8">
        <v>1684</v>
      </c>
    </row>
    <row r="9" spans="1:85" x14ac:dyDescent="0.3">
      <c r="A9" t="s">
        <v>5</v>
      </c>
      <c r="B9">
        <v>18626</v>
      </c>
      <c r="C9">
        <v>82171</v>
      </c>
      <c r="D9">
        <v>1277</v>
      </c>
      <c r="E9">
        <v>3366</v>
      </c>
      <c r="F9">
        <v>30521</v>
      </c>
      <c r="G9">
        <v>251951</v>
      </c>
      <c r="H9">
        <v>8970</v>
      </c>
      <c r="I9">
        <v>27678</v>
      </c>
      <c r="J9">
        <v>3938</v>
      </c>
      <c r="K9">
        <v>68063</v>
      </c>
      <c r="L9">
        <v>3699</v>
      </c>
      <c r="M9">
        <v>34047</v>
      </c>
      <c r="N9">
        <v>19591</v>
      </c>
      <c r="O9">
        <v>79870</v>
      </c>
      <c r="P9">
        <v>1263</v>
      </c>
      <c r="Q9">
        <v>3373</v>
      </c>
      <c r="R9">
        <v>34130</v>
      </c>
      <c r="S9">
        <v>248473</v>
      </c>
      <c r="T9">
        <v>9611</v>
      </c>
      <c r="U9">
        <v>27837</v>
      </c>
      <c r="V9">
        <v>4119</v>
      </c>
      <c r="W9">
        <v>69264</v>
      </c>
      <c r="X9">
        <v>3811</v>
      </c>
      <c r="Y9">
        <v>35499</v>
      </c>
      <c r="Z9">
        <v>20731</v>
      </c>
      <c r="AA9">
        <v>78635</v>
      </c>
      <c r="AB9">
        <v>1209</v>
      </c>
      <c r="AC9">
        <v>2870</v>
      </c>
      <c r="AD9">
        <v>36111</v>
      </c>
      <c r="AE9">
        <v>247986</v>
      </c>
      <c r="AF9">
        <v>9471</v>
      </c>
      <c r="AG9">
        <v>27528</v>
      </c>
      <c r="AH9">
        <v>4569</v>
      </c>
      <c r="AI9">
        <v>71132</v>
      </c>
      <c r="AJ9">
        <v>3947</v>
      </c>
      <c r="AK9">
        <v>36297</v>
      </c>
      <c r="AL9">
        <v>20775</v>
      </c>
      <c r="AM9">
        <v>78308</v>
      </c>
      <c r="AN9">
        <v>1083</v>
      </c>
      <c r="AO9">
        <v>2651</v>
      </c>
      <c r="AP9">
        <v>36442</v>
      </c>
      <c r="AQ9">
        <v>249309</v>
      </c>
      <c r="AR9">
        <v>9101</v>
      </c>
      <c r="AS9">
        <v>28091</v>
      </c>
      <c r="AT9">
        <v>5149</v>
      </c>
      <c r="AU9">
        <v>73893</v>
      </c>
      <c r="AV9">
        <v>3870</v>
      </c>
      <c r="AW9">
        <v>36953</v>
      </c>
      <c r="AX9">
        <v>20649</v>
      </c>
      <c r="AY9">
        <v>79084</v>
      </c>
      <c r="AZ9">
        <v>1080</v>
      </c>
      <c r="BA9">
        <v>2738</v>
      </c>
      <c r="BB9">
        <v>36705</v>
      </c>
      <c r="BC9">
        <v>251197</v>
      </c>
      <c r="BD9">
        <v>9052</v>
      </c>
      <c r="BE9">
        <v>28289</v>
      </c>
      <c r="BF9">
        <v>5737</v>
      </c>
      <c r="BG9">
        <v>76935</v>
      </c>
      <c r="BH9">
        <v>4091</v>
      </c>
      <c r="BI9">
        <v>37448</v>
      </c>
      <c r="BJ9">
        <v>18907</v>
      </c>
      <c r="BK9">
        <v>80831</v>
      </c>
      <c r="BL9">
        <v>1251</v>
      </c>
      <c r="BM9">
        <v>3129</v>
      </c>
      <c r="BN9">
        <v>34848</v>
      </c>
      <c r="BO9">
        <v>255348</v>
      </c>
      <c r="BP9">
        <v>9659</v>
      </c>
      <c r="BQ9">
        <v>29253</v>
      </c>
      <c r="BR9">
        <v>6153</v>
      </c>
      <c r="BS9">
        <v>78689</v>
      </c>
      <c r="BT9">
        <v>4244</v>
      </c>
      <c r="BU9">
        <v>38299</v>
      </c>
      <c r="BV9">
        <v>17763</v>
      </c>
      <c r="BW9">
        <v>82418</v>
      </c>
      <c r="BX9">
        <v>1652</v>
      </c>
      <c r="BY9">
        <v>3304</v>
      </c>
      <c r="BZ9">
        <v>33053</v>
      </c>
      <c r="CA9">
        <v>259537</v>
      </c>
      <c r="CB9">
        <v>9448</v>
      </c>
      <c r="CC9">
        <v>30743</v>
      </c>
      <c r="CD9">
        <v>6327</v>
      </c>
      <c r="CE9">
        <v>80685</v>
      </c>
      <c r="CF9">
        <v>4235</v>
      </c>
      <c r="CG9">
        <v>39915</v>
      </c>
    </row>
    <row r="10" spans="1:85" x14ac:dyDescent="0.3">
      <c r="A10" t="s">
        <v>6</v>
      </c>
      <c r="B10">
        <v>66469</v>
      </c>
      <c r="C10">
        <v>307923</v>
      </c>
      <c r="D10">
        <v>2937</v>
      </c>
      <c r="E10">
        <v>9169</v>
      </c>
      <c r="F10">
        <v>112301</v>
      </c>
      <c r="G10">
        <v>908215</v>
      </c>
      <c r="H10">
        <v>23220</v>
      </c>
      <c r="I10">
        <v>65583</v>
      </c>
      <c r="J10">
        <v>17288</v>
      </c>
      <c r="K10">
        <v>141198</v>
      </c>
      <c r="L10">
        <v>13720</v>
      </c>
      <c r="M10">
        <v>76782</v>
      </c>
      <c r="N10">
        <v>70316</v>
      </c>
      <c r="O10">
        <v>306907</v>
      </c>
      <c r="P10">
        <v>3322</v>
      </c>
      <c r="Q10">
        <v>9012</v>
      </c>
      <c r="R10">
        <v>121438</v>
      </c>
      <c r="S10">
        <v>909207</v>
      </c>
      <c r="T10">
        <v>24735</v>
      </c>
      <c r="U10">
        <v>67597</v>
      </c>
      <c r="V10">
        <v>18265</v>
      </c>
      <c r="W10">
        <v>143430</v>
      </c>
      <c r="X10">
        <v>14076</v>
      </c>
      <c r="Y10">
        <v>79802</v>
      </c>
      <c r="Z10">
        <v>73792</v>
      </c>
      <c r="AA10">
        <v>306006</v>
      </c>
      <c r="AB10">
        <v>3486</v>
      </c>
      <c r="AC10">
        <v>9619</v>
      </c>
      <c r="AD10">
        <v>127590</v>
      </c>
      <c r="AE10">
        <v>920818</v>
      </c>
      <c r="AF10">
        <v>25083</v>
      </c>
      <c r="AG10">
        <v>68576</v>
      </c>
      <c r="AH10">
        <v>18617</v>
      </c>
      <c r="AI10">
        <v>148204</v>
      </c>
      <c r="AJ10">
        <v>14875</v>
      </c>
      <c r="AK10">
        <v>82227</v>
      </c>
      <c r="AL10">
        <v>74996</v>
      </c>
      <c r="AM10">
        <v>307468</v>
      </c>
      <c r="AN10">
        <v>3561</v>
      </c>
      <c r="AO10">
        <v>9347</v>
      </c>
      <c r="AP10">
        <v>128160</v>
      </c>
      <c r="AQ10">
        <v>935298</v>
      </c>
      <c r="AR10">
        <v>24709</v>
      </c>
      <c r="AS10">
        <v>69831</v>
      </c>
      <c r="AT10">
        <v>19734</v>
      </c>
      <c r="AU10">
        <v>154712</v>
      </c>
      <c r="AV10">
        <v>14720</v>
      </c>
      <c r="AW10">
        <v>83968</v>
      </c>
      <c r="AX10">
        <v>74078</v>
      </c>
      <c r="AY10">
        <v>310735</v>
      </c>
      <c r="AZ10">
        <v>3593</v>
      </c>
      <c r="BA10">
        <v>9552</v>
      </c>
      <c r="BB10">
        <v>126634</v>
      </c>
      <c r="BC10">
        <v>945517</v>
      </c>
      <c r="BD10">
        <v>24712</v>
      </c>
      <c r="BE10">
        <v>69640</v>
      </c>
      <c r="BF10">
        <v>21352</v>
      </c>
      <c r="BG10">
        <v>161971</v>
      </c>
      <c r="BH10">
        <v>15152</v>
      </c>
      <c r="BI10">
        <v>84271</v>
      </c>
      <c r="BJ10">
        <v>72918</v>
      </c>
      <c r="BK10">
        <v>314182</v>
      </c>
      <c r="BL10">
        <v>3761</v>
      </c>
      <c r="BM10">
        <v>10666</v>
      </c>
      <c r="BN10">
        <v>124259</v>
      </c>
      <c r="BO10">
        <v>962820</v>
      </c>
      <c r="BP10">
        <v>24443</v>
      </c>
      <c r="BQ10">
        <v>68838</v>
      </c>
      <c r="BR10">
        <v>21643</v>
      </c>
      <c r="BS10">
        <v>168804</v>
      </c>
      <c r="BT10">
        <v>15282</v>
      </c>
      <c r="BU10">
        <v>85392</v>
      </c>
      <c r="BV10">
        <v>72320</v>
      </c>
      <c r="BW10">
        <v>316533</v>
      </c>
      <c r="BX10">
        <v>3283</v>
      </c>
      <c r="BY10">
        <v>11359</v>
      </c>
      <c r="BZ10">
        <v>119302</v>
      </c>
      <c r="CA10">
        <v>975943</v>
      </c>
      <c r="CB10">
        <v>22266</v>
      </c>
      <c r="CC10">
        <v>70192</v>
      </c>
      <c r="CD10">
        <v>22890</v>
      </c>
      <c r="CE10">
        <v>176174</v>
      </c>
      <c r="CF10">
        <v>15153</v>
      </c>
      <c r="CG10">
        <v>85776</v>
      </c>
    </row>
    <row r="11" spans="1:85" x14ac:dyDescent="0.3">
      <c r="A11" t="s">
        <v>7</v>
      </c>
      <c r="B11">
        <v>713</v>
      </c>
      <c r="C11">
        <v>1916</v>
      </c>
      <c r="D11">
        <v>231</v>
      </c>
      <c r="E11">
        <v>116</v>
      </c>
      <c r="F11">
        <v>1175</v>
      </c>
      <c r="G11">
        <v>4518</v>
      </c>
      <c r="H11">
        <v>654</v>
      </c>
      <c r="I11">
        <v>1041</v>
      </c>
      <c r="J11">
        <v>146</v>
      </c>
      <c r="K11">
        <v>1075</v>
      </c>
      <c r="L11">
        <v>189</v>
      </c>
      <c r="M11">
        <v>755</v>
      </c>
      <c r="N11">
        <v>628</v>
      </c>
      <c r="O11">
        <v>2026</v>
      </c>
      <c r="P11">
        <v>263</v>
      </c>
      <c r="Q11">
        <v>64</v>
      </c>
      <c r="R11">
        <v>1123</v>
      </c>
      <c r="S11">
        <v>4444</v>
      </c>
      <c r="T11">
        <v>621</v>
      </c>
      <c r="U11">
        <v>1239</v>
      </c>
      <c r="V11">
        <v>112</v>
      </c>
      <c r="W11">
        <v>949</v>
      </c>
      <c r="X11">
        <v>209</v>
      </c>
      <c r="Y11">
        <v>901</v>
      </c>
      <c r="Z11">
        <v>622</v>
      </c>
      <c r="AA11">
        <v>2059</v>
      </c>
      <c r="AB11">
        <v>219</v>
      </c>
      <c r="AC11">
        <v>65</v>
      </c>
      <c r="AD11">
        <v>1097</v>
      </c>
      <c r="AE11">
        <v>4680</v>
      </c>
      <c r="AF11">
        <v>581</v>
      </c>
      <c r="AG11">
        <v>963</v>
      </c>
      <c r="AH11">
        <v>119</v>
      </c>
      <c r="AI11">
        <v>880</v>
      </c>
      <c r="AJ11">
        <v>178</v>
      </c>
      <c r="AK11">
        <v>1067</v>
      </c>
      <c r="AL11">
        <v>565</v>
      </c>
      <c r="AM11">
        <v>2284</v>
      </c>
      <c r="AN11">
        <v>76</v>
      </c>
      <c r="AO11">
        <v>53</v>
      </c>
      <c r="AP11">
        <v>920</v>
      </c>
      <c r="AQ11">
        <v>4822</v>
      </c>
      <c r="AR11">
        <v>521</v>
      </c>
      <c r="AS11">
        <v>905</v>
      </c>
      <c r="AT11">
        <v>120</v>
      </c>
      <c r="AU11">
        <v>906</v>
      </c>
      <c r="AV11">
        <v>205</v>
      </c>
      <c r="AW11">
        <v>1083</v>
      </c>
      <c r="AX11">
        <v>271</v>
      </c>
      <c r="AY11">
        <v>2593</v>
      </c>
      <c r="AZ11">
        <v>33</v>
      </c>
      <c r="BA11">
        <v>51</v>
      </c>
      <c r="BB11">
        <v>656</v>
      </c>
      <c r="BC11">
        <v>4988</v>
      </c>
      <c r="BD11">
        <v>433</v>
      </c>
      <c r="BE11">
        <v>986</v>
      </c>
      <c r="BF11">
        <v>82</v>
      </c>
      <c r="BG11">
        <v>899</v>
      </c>
      <c r="BH11">
        <v>148</v>
      </c>
      <c r="BI11">
        <v>1239</v>
      </c>
      <c r="BJ11">
        <v>266</v>
      </c>
      <c r="BK11">
        <v>2664</v>
      </c>
      <c r="BL11">
        <v>40</v>
      </c>
      <c r="BM11">
        <v>94</v>
      </c>
      <c r="BN11">
        <v>678</v>
      </c>
      <c r="BO11">
        <v>4989</v>
      </c>
      <c r="BP11">
        <v>382</v>
      </c>
      <c r="BQ11">
        <v>881</v>
      </c>
      <c r="BR11">
        <v>61</v>
      </c>
      <c r="BS11">
        <v>935</v>
      </c>
      <c r="BT11">
        <v>164</v>
      </c>
      <c r="BU11">
        <v>1208</v>
      </c>
      <c r="BV11">
        <v>273</v>
      </c>
      <c r="BW11">
        <v>2594</v>
      </c>
      <c r="BX11">
        <v>26</v>
      </c>
      <c r="BY11">
        <v>117</v>
      </c>
      <c r="BZ11">
        <v>566</v>
      </c>
      <c r="CA11">
        <v>5095</v>
      </c>
      <c r="CB11">
        <v>343</v>
      </c>
      <c r="CC11">
        <v>922</v>
      </c>
      <c r="CD11">
        <v>101</v>
      </c>
      <c r="CE11">
        <v>980</v>
      </c>
      <c r="CF11">
        <v>200</v>
      </c>
      <c r="CG11">
        <v>1119</v>
      </c>
    </row>
    <row r="12" spans="1:85" x14ac:dyDescent="0.3">
      <c r="A12" t="s">
        <v>8</v>
      </c>
      <c r="B12">
        <v>3926</v>
      </c>
      <c r="C12">
        <v>17074</v>
      </c>
      <c r="D12">
        <v>310</v>
      </c>
      <c r="E12">
        <v>1142</v>
      </c>
      <c r="F12">
        <v>8568</v>
      </c>
      <c r="G12">
        <v>60851</v>
      </c>
      <c r="H12">
        <v>2804</v>
      </c>
      <c r="I12">
        <v>8319</v>
      </c>
      <c r="J12">
        <v>2061</v>
      </c>
      <c r="K12">
        <v>35331</v>
      </c>
      <c r="L12">
        <v>1034</v>
      </c>
      <c r="M12">
        <v>15934</v>
      </c>
      <c r="N12">
        <v>4144</v>
      </c>
      <c r="O12">
        <v>16362</v>
      </c>
      <c r="P12">
        <v>326</v>
      </c>
      <c r="Q12">
        <v>1083</v>
      </c>
      <c r="R12">
        <v>9145</v>
      </c>
      <c r="S12">
        <v>58808</v>
      </c>
      <c r="T12">
        <v>2948</v>
      </c>
      <c r="U12">
        <v>9148</v>
      </c>
      <c r="V12">
        <v>2181</v>
      </c>
      <c r="W12">
        <v>36332</v>
      </c>
      <c r="X12">
        <v>1135</v>
      </c>
      <c r="Y12">
        <v>16317</v>
      </c>
      <c r="Z12">
        <v>4072</v>
      </c>
      <c r="AA12">
        <v>16222</v>
      </c>
      <c r="AB12">
        <v>430</v>
      </c>
      <c r="AC12">
        <v>1102</v>
      </c>
      <c r="AD12">
        <v>9206</v>
      </c>
      <c r="AE12">
        <v>58414</v>
      </c>
      <c r="AF12">
        <v>3057</v>
      </c>
      <c r="AG12">
        <v>9590</v>
      </c>
      <c r="AH12">
        <v>2385</v>
      </c>
      <c r="AI12">
        <v>37112</v>
      </c>
      <c r="AJ12">
        <v>1193</v>
      </c>
      <c r="AK12">
        <v>17004</v>
      </c>
      <c r="AL12">
        <v>3649</v>
      </c>
      <c r="AM12">
        <v>16347</v>
      </c>
      <c r="AN12">
        <v>470</v>
      </c>
      <c r="AO12">
        <v>1179</v>
      </c>
      <c r="AP12">
        <v>8884</v>
      </c>
      <c r="AQ12">
        <v>58502</v>
      </c>
      <c r="AR12">
        <v>3156</v>
      </c>
      <c r="AS12">
        <v>9862</v>
      </c>
      <c r="AT12">
        <v>2273</v>
      </c>
      <c r="AU12">
        <v>39214</v>
      </c>
      <c r="AV12">
        <v>1328</v>
      </c>
      <c r="AW12">
        <v>17217</v>
      </c>
      <c r="AX12">
        <v>3730</v>
      </c>
      <c r="AY12">
        <v>16246</v>
      </c>
      <c r="AZ12">
        <v>583</v>
      </c>
      <c r="BA12">
        <v>1095</v>
      </c>
      <c r="BB12">
        <v>8974</v>
      </c>
      <c r="BC12">
        <v>59089</v>
      </c>
      <c r="BD12">
        <v>3182</v>
      </c>
      <c r="BE12">
        <v>10095</v>
      </c>
      <c r="BF12">
        <v>2480</v>
      </c>
      <c r="BG12">
        <v>40616</v>
      </c>
      <c r="BH12">
        <v>1562</v>
      </c>
      <c r="BI12">
        <v>18086</v>
      </c>
      <c r="BJ12">
        <v>3537</v>
      </c>
      <c r="BK12">
        <v>16460</v>
      </c>
      <c r="BL12">
        <v>723</v>
      </c>
      <c r="BM12">
        <v>988</v>
      </c>
      <c r="BN12">
        <v>8558</v>
      </c>
      <c r="BO12">
        <v>60295</v>
      </c>
      <c r="BP12">
        <v>2964</v>
      </c>
      <c r="BQ12">
        <v>10520</v>
      </c>
      <c r="BR12">
        <v>2763</v>
      </c>
      <c r="BS12">
        <v>41266</v>
      </c>
      <c r="BT12">
        <v>1729</v>
      </c>
      <c r="BU12">
        <v>19491</v>
      </c>
      <c r="BV12">
        <v>3339</v>
      </c>
      <c r="BW12">
        <v>16826</v>
      </c>
      <c r="BX12">
        <v>674</v>
      </c>
      <c r="BY12">
        <v>1055</v>
      </c>
      <c r="BZ12">
        <v>7657</v>
      </c>
      <c r="CA12">
        <v>61744</v>
      </c>
      <c r="CB12">
        <v>2964</v>
      </c>
      <c r="CC12">
        <v>11047</v>
      </c>
      <c r="CD12">
        <v>2878</v>
      </c>
      <c r="CE12">
        <v>42836</v>
      </c>
      <c r="CF12">
        <v>1740</v>
      </c>
      <c r="CG12">
        <v>20513</v>
      </c>
    </row>
    <row r="13" spans="1:85" x14ac:dyDescent="0.3">
      <c r="A13" t="s">
        <v>9</v>
      </c>
      <c r="B13">
        <v>5866</v>
      </c>
      <c r="C13">
        <v>14591</v>
      </c>
      <c r="D13">
        <v>484</v>
      </c>
      <c r="E13">
        <v>395</v>
      </c>
      <c r="F13">
        <v>9205</v>
      </c>
      <c r="G13">
        <v>51779</v>
      </c>
      <c r="H13">
        <v>3487</v>
      </c>
      <c r="I13">
        <v>7981</v>
      </c>
      <c r="J13">
        <v>2129</v>
      </c>
      <c r="K13">
        <v>27730</v>
      </c>
      <c r="L13">
        <v>1606</v>
      </c>
      <c r="M13">
        <v>12814</v>
      </c>
      <c r="N13">
        <v>5693</v>
      </c>
      <c r="O13">
        <v>14366</v>
      </c>
      <c r="P13">
        <v>509</v>
      </c>
      <c r="Q13">
        <v>415</v>
      </c>
      <c r="R13">
        <v>9524</v>
      </c>
      <c r="S13">
        <v>50216</v>
      </c>
      <c r="T13">
        <v>3519</v>
      </c>
      <c r="U13">
        <v>8145</v>
      </c>
      <c r="V13">
        <v>2214</v>
      </c>
      <c r="W13">
        <v>28140</v>
      </c>
      <c r="X13">
        <v>1603</v>
      </c>
      <c r="Y13">
        <v>13240</v>
      </c>
      <c r="Z13">
        <v>5542</v>
      </c>
      <c r="AA13">
        <v>14037</v>
      </c>
      <c r="AB13">
        <v>597</v>
      </c>
      <c r="AC13">
        <v>363</v>
      </c>
      <c r="AD13">
        <v>9656</v>
      </c>
      <c r="AE13">
        <v>48722</v>
      </c>
      <c r="AF13">
        <v>3978</v>
      </c>
      <c r="AG13">
        <v>8075</v>
      </c>
      <c r="AH13">
        <v>2287</v>
      </c>
      <c r="AI13">
        <v>28753</v>
      </c>
      <c r="AJ13">
        <v>1710</v>
      </c>
      <c r="AK13">
        <v>13330</v>
      </c>
      <c r="AL13">
        <v>5710</v>
      </c>
      <c r="AM13">
        <v>13710</v>
      </c>
      <c r="AN13">
        <v>480</v>
      </c>
      <c r="AO13">
        <v>451</v>
      </c>
      <c r="AP13">
        <v>9983</v>
      </c>
      <c r="AQ13">
        <v>47665</v>
      </c>
      <c r="AR13">
        <v>3737</v>
      </c>
      <c r="AS13">
        <v>8021</v>
      </c>
      <c r="AT13">
        <v>2420</v>
      </c>
      <c r="AU13">
        <v>29343</v>
      </c>
      <c r="AV13">
        <v>1573</v>
      </c>
      <c r="AW13">
        <v>13882</v>
      </c>
      <c r="AX13">
        <v>5443</v>
      </c>
      <c r="AY13">
        <v>13698</v>
      </c>
      <c r="AZ13">
        <v>618</v>
      </c>
      <c r="BA13">
        <v>440</v>
      </c>
      <c r="BB13">
        <v>10056</v>
      </c>
      <c r="BC13">
        <v>47018</v>
      </c>
      <c r="BD13">
        <v>4042</v>
      </c>
      <c r="BE13">
        <v>7856</v>
      </c>
      <c r="BF13">
        <v>2532</v>
      </c>
      <c r="BG13">
        <v>29803</v>
      </c>
      <c r="BH13">
        <v>1718</v>
      </c>
      <c r="BI13">
        <v>14481</v>
      </c>
      <c r="BJ13">
        <v>5663</v>
      </c>
      <c r="BK13">
        <v>13679</v>
      </c>
      <c r="BL13">
        <v>622</v>
      </c>
      <c r="BM13">
        <v>604</v>
      </c>
      <c r="BN13">
        <v>9833</v>
      </c>
      <c r="BO13">
        <v>47456</v>
      </c>
      <c r="BP13">
        <v>3876</v>
      </c>
      <c r="BQ13">
        <v>7593</v>
      </c>
      <c r="BR13">
        <v>2332</v>
      </c>
      <c r="BS13">
        <v>30259</v>
      </c>
      <c r="BT13">
        <v>1797</v>
      </c>
      <c r="BU13">
        <v>15021</v>
      </c>
      <c r="BV13">
        <v>5471</v>
      </c>
      <c r="BW13">
        <v>14020</v>
      </c>
      <c r="BX13">
        <v>534</v>
      </c>
      <c r="BY13">
        <v>716</v>
      </c>
      <c r="BZ13">
        <v>9100</v>
      </c>
      <c r="CA13">
        <v>48443</v>
      </c>
      <c r="CB13">
        <v>3957</v>
      </c>
      <c r="CC13">
        <v>7518</v>
      </c>
      <c r="CD13">
        <v>2683</v>
      </c>
      <c r="CE13">
        <v>30586</v>
      </c>
      <c r="CF13">
        <v>1692</v>
      </c>
      <c r="CG13">
        <v>15680</v>
      </c>
    </row>
    <row r="14" spans="1:85" x14ac:dyDescent="0.3">
      <c r="A14" t="s">
        <v>10</v>
      </c>
      <c r="B14">
        <v>5565</v>
      </c>
      <c r="C14">
        <v>40651</v>
      </c>
      <c r="D14">
        <v>549</v>
      </c>
      <c r="E14">
        <v>2367</v>
      </c>
      <c r="F14">
        <v>9364</v>
      </c>
      <c r="G14">
        <v>93980</v>
      </c>
      <c r="H14">
        <v>2250</v>
      </c>
      <c r="I14">
        <v>10347</v>
      </c>
      <c r="J14">
        <v>628</v>
      </c>
      <c r="K14">
        <v>13024</v>
      </c>
      <c r="L14">
        <v>704</v>
      </c>
      <c r="M14">
        <v>7785</v>
      </c>
      <c r="N14">
        <v>4727</v>
      </c>
      <c r="O14">
        <v>41047</v>
      </c>
      <c r="P14">
        <v>575</v>
      </c>
      <c r="Q14">
        <v>2277</v>
      </c>
      <c r="R14">
        <v>9572</v>
      </c>
      <c r="S14">
        <v>94418</v>
      </c>
      <c r="T14">
        <v>2416</v>
      </c>
      <c r="U14">
        <v>10411</v>
      </c>
      <c r="V14">
        <v>591</v>
      </c>
      <c r="W14">
        <v>13881</v>
      </c>
      <c r="X14">
        <v>771</v>
      </c>
      <c r="Y14">
        <v>8168</v>
      </c>
      <c r="Z14">
        <v>5428</v>
      </c>
      <c r="AA14">
        <v>40403</v>
      </c>
      <c r="AB14">
        <v>530</v>
      </c>
      <c r="AC14">
        <v>2046</v>
      </c>
      <c r="AD14">
        <v>10225</v>
      </c>
      <c r="AE14">
        <v>94405</v>
      </c>
      <c r="AF14">
        <v>2755</v>
      </c>
      <c r="AG14">
        <v>10423</v>
      </c>
      <c r="AH14">
        <v>631</v>
      </c>
      <c r="AI14">
        <v>14813</v>
      </c>
      <c r="AJ14">
        <v>783</v>
      </c>
      <c r="AK14">
        <v>8565</v>
      </c>
      <c r="AL14">
        <v>5101</v>
      </c>
      <c r="AM14">
        <v>40661</v>
      </c>
      <c r="AN14">
        <v>506</v>
      </c>
      <c r="AO14">
        <v>1904</v>
      </c>
      <c r="AP14">
        <v>10736</v>
      </c>
      <c r="AQ14">
        <v>95001</v>
      </c>
      <c r="AR14">
        <v>2743</v>
      </c>
      <c r="AS14">
        <v>10721</v>
      </c>
      <c r="AT14">
        <v>690</v>
      </c>
      <c r="AU14">
        <v>15608</v>
      </c>
      <c r="AV14">
        <v>787</v>
      </c>
      <c r="AW14">
        <v>9297</v>
      </c>
      <c r="AX14">
        <v>5472</v>
      </c>
      <c r="AY14">
        <v>40407</v>
      </c>
      <c r="AZ14">
        <v>415</v>
      </c>
      <c r="BA14">
        <v>1782</v>
      </c>
      <c r="BB14">
        <v>9659</v>
      </c>
      <c r="BC14">
        <v>97411</v>
      </c>
      <c r="BD14">
        <v>2941</v>
      </c>
      <c r="BE14">
        <v>10551</v>
      </c>
      <c r="BF14">
        <v>1019</v>
      </c>
      <c r="BG14">
        <v>16650</v>
      </c>
      <c r="BH14">
        <v>717</v>
      </c>
      <c r="BI14">
        <v>9554</v>
      </c>
      <c r="BJ14">
        <v>5526</v>
      </c>
      <c r="BK14">
        <v>40399</v>
      </c>
      <c r="BL14">
        <v>698</v>
      </c>
      <c r="BM14">
        <v>1676</v>
      </c>
      <c r="BN14">
        <v>10049</v>
      </c>
      <c r="BO14">
        <v>98669</v>
      </c>
      <c r="BP14">
        <v>2936</v>
      </c>
      <c r="BQ14">
        <v>10706</v>
      </c>
      <c r="BR14">
        <v>1111</v>
      </c>
      <c r="BS14">
        <v>17273</v>
      </c>
      <c r="BT14">
        <v>661</v>
      </c>
      <c r="BU14">
        <v>9872</v>
      </c>
      <c r="BV14">
        <v>5961</v>
      </c>
      <c r="BW14">
        <v>40228</v>
      </c>
      <c r="BX14">
        <v>614</v>
      </c>
      <c r="BY14">
        <v>1673</v>
      </c>
      <c r="BZ14">
        <v>10365</v>
      </c>
      <c r="CA14">
        <v>99867</v>
      </c>
      <c r="CB14">
        <v>2722</v>
      </c>
      <c r="CC14">
        <v>11699</v>
      </c>
      <c r="CD14">
        <v>1376</v>
      </c>
      <c r="CE14">
        <v>17966</v>
      </c>
      <c r="CF14">
        <v>745</v>
      </c>
      <c r="CG14">
        <v>10381</v>
      </c>
    </row>
    <row r="15" spans="1:85" x14ac:dyDescent="0.3">
      <c r="A15" t="s">
        <v>11</v>
      </c>
      <c r="B15">
        <v>13783</v>
      </c>
      <c r="C15">
        <v>45943</v>
      </c>
      <c r="D15">
        <v>582</v>
      </c>
      <c r="E15">
        <v>1306</v>
      </c>
      <c r="F15">
        <v>21722</v>
      </c>
      <c r="G15">
        <v>137456</v>
      </c>
      <c r="H15">
        <v>3059</v>
      </c>
      <c r="I15">
        <v>10616</v>
      </c>
      <c r="J15">
        <v>3982</v>
      </c>
      <c r="K15">
        <v>60125</v>
      </c>
      <c r="L15">
        <v>1761</v>
      </c>
      <c r="M15">
        <v>19687</v>
      </c>
      <c r="N15">
        <v>14052</v>
      </c>
      <c r="O15">
        <v>45759</v>
      </c>
      <c r="P15">
        <v>524</v>
      </c>
      <c r="Q15">
        <v>1282</v>
      </c>
      <c r="R15">
        <v>21922</v>
      </c>
      <c r="S15">
        <v>138833</v>
      </c>
      <c r="T15">
        <v>3162</v>
      </c>
      <c r="U15">
        <v>10150</v>
      </c>
      <c r="V15">
        <v>4268</v>
      </c>
      <c r="W15">
        <v>62465</v>
      </c>
      <c r="X15">
        <v>1878</v>
      </c>
      <c r="Y15">
        <v>20536</v>
      </c>
      <c r="Z15">
        <v>15458</v>
      </c>
      <c r="AA15">
        <v>44761</v>
      </c>
      <c r="AB15">
        <v>456</v>
      </c>
      <c r="AC15">
        <v>1348</v>
      </c>
      <c r="AD15">
        <v>21894</v>
      </c>
      <c r="AE15">
        <v>140957</v>
      </c>
      <c r="AF15">
        <v>3319</v>
      </c>
      <c r="AG15">
        <v>9947</v>
      </c>
      <c r="AH15">
        <v>4436</v>
      </c>
      <c r="AI15">
        <v>65825</v>
      </c>
      <c r="AJ15">
        <v>1983</v>
      </c>
      <c r="AK15">
        <v>20772</v>
      </c>
      <c r="AL15">
        <v>14875</v>
      </c>
      <c r="AM15">
        <v>44986</v>
      </c>
      <c r="AN15">
        <v>444</v>
      </c>
      <c r="AO15">
        <v>1623</v>
      </c>
      <c r="AP15">
        <v>21784</v>
      </c>
      <c r="AQ15">
        <v>143120</v>
      </c>
      <c r="AR15">
        <v>3339</v>
      </c>
      <c r="AS15">
        <v>9967</v>
      </c>
      <c r="AT15">
        <v>4785</v>
      </c>
      <c r="AU15">
        <v>68766</v>
      </c>
      <c r="AV15">
        <v>2209</v>
      </c>
      <c r="AW15">
        <v>21535</v>
      </c>
      <c r="AX15">
        <v>13321</v>
      </c>
      <c r="AY15">
        <v>46926</v>
      </c>
      <c r="AZ15">
        <v>462</v>
      </c>
      <c r="BA15">
        <v>1612</v>
      </c>
      <c r="BB15">
        <v>21179</v>
      </c>
      <c r="BC15">
        <v>145921</v>
      </c>
      <c r="BD15">
        <v>3059</v>
      </c>
      <c r="BE15">
        <v>9912</v>
      </c>
      <c r="BF15">
        <v>5153</v>
      </c>
      <c r="BG15">
        <v>72306</v>
      </c>
      <c r="BH15">
        <v>2201</v>
      </c>
      <c r="BI15">
        <v>22601</v>
      </c>
      <c r="BJ15">
        <v>13848</v>
      </c>
      <c r="BK15">
        <v>47216</v>
      </c>
      <c r="BL15">
        <v>499</v>
      </c>
      <c r="BM15">
        <v>1389</v>
      </c>
      <c r="BN15">
        <v>21524</v>
      </c>
      <c r="BO15">
        <v>149556</v>
      </c>
      <c r="BP15">
        <v>2455</v>
      </c>
      <c r="BQ15">
        <v>9849</v>
      </c>
      <c r="BR15">
        <v>5193</v>
      </c>
      <c r="BS15">
        <v>75083</v>
      </c>
      <c r="BT15">
        <v>1866</v>
      </c>
      <c r="BU15">
        <v>24729</v>
      </c>
      <c r="BV15">
        <v>13408</v>
      </c>
      <c r="BW15">
        <v>47853</v>
      </c>
      <c r="BX15">
        <v>681</v>
      </c>
      <c r="BY15">
        <v>1291</v>
      </c>
      <c r="BZ15">
        <v>21170</v>
      </c>
      <c r="CA15">
        <v>152724</v>
      </c>
      <c r="CB15">
        <v>2401</v>
      </c>
      <c r="CC15">
        <v>9224</v>
      </c>
      <c r="CD15">
        <v>4889</v>
      </c>
      <c r="CE15">
        <v>78978</v>
      </c>
      <c r="CF15">
        <v>1759</v>
      </c>
      <c r="CG15">
        <v>25922</v>
      </c>
    </row>
    <row r="16" spans="1:85" x14ac:dyDescent="0.3">
      <c r="A16" t="s">
        <v>12</v>
      </c>
      <c r="B16">
        <v>4063</v>
      </c>
      <c r="C16">
        <v>9757</v>
      </c>
      <c r="D16">
        <v>422</v>
      </c>
      <c r="E16">
        <v>662</v>
      </c>
      <c r="F16">
        <v>5514</v>
      </c>
      <c r="G16">
        <v>26061</v>
      </c>
      <c r="H16">
        <v>1764</v>
      </c>
      <c r="I16">
        <v>5420</v>
      </c>
      <c r="J16">
        <v>289</v>
      </c>
      <c r="K16">
        <v>5092</v>
      </c>
      <c r="L16">
        <v>546</v>
      </c>
      <c r="M16">
        <v>4112</v>
      </c>
      <c r="N16">
        <v>3937</v>
      </c>
      <c r="O16">
        <v>9970</v>
      </c>
      <c r="P16">
        <v>356</v>
      </c>
      <c r="Q16">
        <v>610</v>
      </c>
      <c r="R16">
        <v>5923</v>
      </c>
      <c r="S16">
        <v>25785</v>
      </c>
      <c r="T16">
        <v>1450</v>
      </c>
      <c r="U16">
        <v>5135</v>
      </c>
      <c r="V16">
        <v>309</v>
      </c>
      <c r="W16">
        <v>5219</v>
      </c>
      <c r="X16">
        <v>612</v>
      </c>
      <c r="Y16">
        <v>4131</v>
      </c>
      <c r="Z16">
        <v>4139</v>
      </c>
      <c r="AA16">
        <v>9773</v>
      </c>
      <c r="AB16">
        <v>303</v>
      </c>
      <c r="AC16">
        <v>375</v>
      </c>
      <c r="AD16">
        <v>5710</v>
      </c>
      <c r="AE16">
        <v>26183</v>
      </c>
      <c r="AF16">
        <v>1487</v>
      </c>
      <c r="AG16">
        <v>4496</v>
      </c>
      <c r="AH16">
        <v>435</v>
      </c>
      <c r="AI16">
        <v>5550</v>
      </c>
      <c r="AJ16">
        <v>533</v>
      </c>
      <c r="AK16">
        <v>4105</v>
      </c>
      <c r="AL16">
        <v>4096</v>
      </c>
      <c r="AM16">
        <v>9622</v>
      </c>
      <c r="AN16">
        <v>343</v>
      </c>
      <c r="AO16">
        <v>461</v>
      </c>
      <c r="AP16">
        <v>5295</v>
      </c>
      <c r="AQ16">
        <v>26635</v>
      </c>
      <c r="AR16">
        <v>1685</v>
      </c>
      <c r="AS16">
        <v>3874</v>
      </c>
      <c r="AT16">
        <v>432</v>
      </c>
      <c r="AU16">
        <v>5381</v>
      </c>
      <c r="AV16">
        <v>647</v>
      </c>
      <c r="AW16">
        <v>4408</v>
      </c>
      <c r="AX16">
        <v>3805</v>
      </c>
      <c r="AY16">
        <v>9841</v>
      </c>
      <c r="AZ16">
        <v>317</v>
      </c>
      <c r="BA16">
        <v>691</v>
      </c>
      <c r="BB16">
        <v>5263</v>
      </c>
      <c r="BC16">
        <v>26172</v>
      </c>
      <c r="BD16">
        <v>1750</v>
      </c>
      <c r="BE16">
        <v>4146</v>
      </c>
      <c r="BF16">
        <v>377</v>
      </c>
      <c r="BG16">
        <v>5752</v>
      </c>
      <c r="BH16">
        <v>717</v>
      </c>
      <c r="BI16">
        <v>4322</v>
      </c>
      <c r="BJ16">
        <v>3261</v>
      </c>
      <c r="BK16">
        <v>10637</v>
      </c>
      <c r="BL16">
        <v>247</v>
      </c>
      <c r="BM16">
        <v>521</v>
      </c>
      <c r="BN16">
        <v>4253</v>
      </c>
      <c r="BO16">
        <v>26781</v>
      </c>
      <c r="BP16">
        <v>1635</v>
      </c>
      <c r="BQ16">
        <v>4563</v>
      </c>
      <c r="BR16">
        <v>437</v>
      </c>
      <c r="BS16">
        <v>5954</v>
      </c>
      <c r="BT16">
        <v>816</v>
      </c>
      <c r="BU16">
        <v>4328</v>
      </c>
      <c r="BV16">
        <v>3536</v>
      </c>
      <c r="BW16">
        <v>10538</v>
      </c>
      <c r="BX16">
        <v>275</v>
      </c>
      <c r="BY16">
        <v>452</v>
      </c>
      <c r="BZ16">
        <v>4248</v>
      </c>
      <c r="CA16">
        <v>26566</v>
      </c>
      <c r="CB16">
        <v>1742</v>
      </c>
      <c r="CC16">
        <v>4745</v>
      </c>
      <c r="CD16">
        <v>484</v>
      </c>
      <c r="CE16">
        <v>6088</v>
      </c>
      <c r="CF16">
        <v>830</v>
      </c>
      <c r="CG16">
        <v>4508</v>
      </c>
    </row>
    <row r="17" spans="1:85" x14ac:dyDescent="0.3">
      <c r="A17" t="s">
        <v>85</v>
      </c>
      <c r="B17">
        <v>2552</v>
      </c>
      <c r="C17">
        <v>4606</v>
      </c>
      <c r="D17">
        <v>64</v>
      </c>
      <c r="E17">
        <v>270</v>
      </c>
      <c r="F17">
        <v>4191</v>
      </c>
      <c r="G17">
        <v>12030</v>
      </c>
      <c r="H17">
        <v>1010</v>
      </c>
      <c r="I17">
        <v>1366</v>
      </c>
      <c r="J17">
        <v>455</v>
      </c>
      <c r="K17">
        <v>3485</v>
      </c>
      <c r="L17">
        <v>387</v>
      </c>
      <c r="M17">
        <v>1903</v>
      </c>
      <c r="N17">
        <v>2862</v>
      </c>
      <c r="O17">
        <v>4115</v>
      </c>
      <c r="P17">
        <v>108</v>
      </c>
      <c r="Q17">
        <v>186</v>
      </c>
      <c r="R17">
        <v>4801</v>
      </c>
      <c r="S17">
        <v>11675</v>
      </c>
      <c r="T17">
        <v>1032</v>
      </c>
      <c r="U17">
        <v>1314</v>
      </c>
      <c r="V17">
        <v>445</v>
      </c>
      <c r="W17">
        <v>3559</v>
      </c>
      <c r="X17">
        <v>354</v>
      </c>
      <c r="Y17">
        <v>1946</v>
      </c>
      <c r="Z17">
        <v>3050</v>
      </c>
      <c r="AA17">
        <v>3894</v>
      </c>
      <c r="AB17">
        <v>108</v>
      </c>
      <c r="AC17">
        <v>173</v>
      </c>
      <c r="AD17">
        <v>5038</v>
      </c>
      <c r="AE17">
        <v>11687</v>
      </c>
      <c r="AF17">
        <v>1024</v>
      </c>
      <c r="AG17">
        <v>1248</v>
      </c>
      <c r="AH17">
        <v>417</v>
      </c>
      <c r="AI17">
        <v>3662</v>
      </c>
      <c r="AJ17">
        <v>331</v>
      </c>
      <c r="AK17">
        <v>2038</v>
      </c>
      <c r="AL17">
        <v>2905</v>
      </c>
      <c r="AM17">
        <v>3935</v>
      </c>
      <c r="AN17">
        <v>126</v>
      </c>
      <c r="AO17">
        <v>180</v>
      </c>
      <c r="AP17">
        <v>5277</v>
      </c>
      <c r="AQ17">
        <v>11831</v>
      </c>
      <c r="AR17">
        <v>1018</v>
      </c>
      <c r="AS17">
        <v>1238</v>
      </c>
      <c r="AT17">
        <v>501</v>
      </c>
      <c r="AU17">
        <v>3677</v>
      </c>
      <c r="AV17">
        <v>296</v>
      </c>
      <c r="AW17">
        <v>2032</v>
      </c>
      <c r="AX17">
        <v>2893</v>
      </c>
      <c r="AY17">
        <v>3812</v>
      </c>
      <c r="AZ17">
        <v>138</v>
      </c>
      <c r="BA17">
        <v>180</v>
      </c>
      <c r="BB17">
        <v>5287</v>
      </c>
      <c r="BC17">
        <v>11893</v>
      </c>
      <c r="BD17">
        <v>915</v>
      </c>
      <c r="BE17">
        <v>1294</v>
      </c>
      <c r="BF17">
        <v>375</v>
      </c>
      <c r="BG17">
        <v>4011</v>
      </c>
      <c r="BH17">
        <v>312</v>
      </c>
      <c r="BI17">
        <v>2042</v>
      </c>
      <c r="BJ17">
        <v>2674</v>
      </c>
      <c r="BK17">
        <v>3917</v>
      </c>
      <c r="BL17">
        <v>138</v>
      </c>
      <c r="BM17">
        <v>122</v>
      </c>
      <c r="BN17">
        <v>5717</v>
      </c>
      <c r="BO17">
        <v>11974</v>
      </c>
      <c r="BP17">
        <v>793</v>
      </c>
      <c r="BQ17">
        <v>1106</v>
      </c>
      <c r="BR17">
        <v>483</v>
      </c>
      <c r="BS17">
        <v>4323</v>
      </c>
      <c r="BT17">
        <v>281</v>
      </c>
      <c r="BU17">
        <v>2224</v>
      </c>
      <c r="BV17">
        <v>2584</v>
      </c>
      <c r="BW17">
        <v>4011</v>
      </c>
      <c r="BX17">
        <v>139</v>
      </c>
      <c r="BY17">
        <v>134</v>
      </c>
      <c r="BZ17">
        <v>5351</v>
      </c>
      <c r="CA17">
        <v>12542</v>
      </c>
      <c r="CB17">
        <v>837</v>
      </c>
      <c r="CC17">
        <v>1260</v>
      </c>
      <c r="CD17">
        <v>591</v>
      </c>
      <c r="CE17">
        <v>4567</v>
      </c>
      <c r="CF17">
        <v>322</v>
      </c>
      <c r="CG17">
        <v>2191</v>
      </c>
    </row>
    <row r="18" spans="1:85" x14ac:dyDescent="0.3">
      <c r="A18" t="s">
        <v>14</v>
      </c>
      <c r="B18">
        <v>620</v>
      </c>
      <c r="C18">
        <v>2609</v>
      </c>
      <c r="D18">
        <v>101</v>
      </c>
      <c r="E18">
        <v>165</v>
      </c>
      <c r="F18">
        <v>879</v>
      </c>
      <c r="G18">
        <v>6009</v>
      </c>
      <c r="H18">
        <v>665</v>
      </c>
      <c r="I18">
        <v>1391</v>
      </c>
      <c r="J18">
        <v>130</v>
      </c>
      <c r="K18">
        <v>1732</v>
      </c>
      <c r="L18">
        <v>134</v>
      </c>
      <c r="M18">
        <v>1120</v>
      </c>
      <c r="N18">
        <v>478</v>
      </c>
      <c r="O18">
        <v>2346</v>
      </c>
      <c r="P18">
        <v>90</v>
      </c>
      <c r="Q18">
        <v>112</v>
      </c>
      <c r="R18">
        <v>975</v>
      </c>
      <c r="S18">
        <v>5817</v>
      </c>
      <c r="T18">
        <v>799</v>
      </c>
      <c r="U18">
        <v>1318</v>
      </c>
      <c r="V18">
        <v>161</v>
      </c>
      <c r="W18">
        <v>1604</v>
      </c>
      <c r="X18">
        <v>138</v>
      </c>
      <c r="Y18">
        <v>1338</v>
      </c>
      <c r="Z18">
        <v>469</v>
      </c>
      <c r="AA18">
        <v>2317</v>
      </c>
      <c r="AB18">
        <v>101</v>
      </c>
      <c r="AC18">
        <v>96</v>
      </c>
      <c r="AD18">
        <v>1097</v>
      </c>
      <c r="AE18">
        <v>5622</v>
      </c>
      <c r="AF18">
        <v>782</v>
      </c>
      <c r="AG18">
        <v>1044</v>
      </c>
      <c r="AH18">
        <v>173</v>
      </c>
      <c r="AI18">
        <v>1509</v>
      </c>
      <c r="AJ18">
        <v>169</v>
      </c>
      <c r="AK18">
        <v>1396</v>
      </c>
      <c r="AL18">
        <v>633</v>
      </c>
      <c r="AM18">
        <v>2120</v>
      </c>
      <c r="AN18">
        <v>60</v>
      </c>
      <c r="AO18">
        <v>61</v>
      </c>
      <c r="AP18">
        <v>1198</v>
      </c>
      <c r="AQ18">
        <v>5186</v>
      </c>
      <c r="AR18">
        <v>842</v>
      </c>
      <c r="AS18">
        <v>999</v>
      </c>
      <c r="AT18">
        <v>162</v>
      </c>
      <c r="AU18">
        <v>1652</v>
      </c>
      <c r="AV18">
        <v>166</v>
      </c>
      <c r="AW18">
        <v>1414</v>
      </c>
      <c r="AX18">
        <v>713</v>
      </c>
      <c r="AY18">
        <v>2038</v>
      </c>
      <c r="AZ18">
        <v>73</v>
      </c>
      <c r="BA18">
        <v>67</v>
      </c>
      <c r="BB18">
        <v>1197</v>
      </c>
      <c r="BC18">
        <v>5022</v>
      </c>
      <c r="BD18">
        <v>746</v>
      </c>
      <c r="BE18">
        <v>1142</v>
      </c>
      <c r="BF18">
        <v>252</v>
      </c>
      <c r="BG18">
        <v>1582</v>
      </c>
      <c r="BH18">
        <v>128</v>
      </c>
      <c r="BI18">
        <v>1486</v>
      </c>
      <c r="BJ18">
        <v>863</v>
      </c>
      <c r="BK18">
        <v>1892</v>
      </c>
      <c r="BL18">
        <v>107</v>
      </c>
      <c r="BM18">
        <v>83</v>
      </c>
      <c r="BN18">
        <v>1283</v>
      </c>
      <c r="BO18">
        <v>4806</v>
      </c>
      <c r="BP18">
        <v>854</v>
      </c>
      <c r="BQ18">
        <v>1160</v>
      </c>
      <c r="BR18">
        <v>251</v>
      </c>
      <c r="BS18">
        <v>1670</v>
      </c>
      <c r="BT18">
        <v>113</v>
      </c>
      <c r="BU18">
        <v>1590</v>
      </c>
      <c r="BV18">
        <v>809</v>
      </c>
      <c r="BW18">
        <v>1933</v>
      </c>
      <c r="BX18">
        <v>94</v>
      </c>
      <c r="BY18">
        <v>71</v>
      </c>
      <c r="BZ18">
        <v>1304</v>
      </c>
      <c r="CA18">
        <v>4915</v>
      </c>
      <c r="CB18">
        <v>830</v>
      </c>
      <c r="CC18">
        <v>1097</v>
      </c>
      <c r="CD18">
        <v>254</v>
      </c>
      <c r="CE18">
        <v>1872</v>
      </c>
      <c r="CF18">
        <v>107</v>
      </c>
      <c r="CG18">
        <v>1449</v>
      </c>
    </row>
    <row r="19" spans="1:85" x14ac:dyDescent="0.3">
      <c r="A19" t="s">
        <v>15</v>
      </c>
      <c r="B19">
        <v>43937</v>
      </c>
      <c r="C19">
        <v>148669</v>
      </c>
      <c r="D19">
        <v>2378</v>
      </c>
      <c r="E19">
        <v>6099</v>
      </c>
      <c r="F19">
        <v>63395</v>
      </c>
      <c r="G19">
        <v>425084</v>
      </c>
      <c r="H19">
        <v>15581</v>
      </c>
      <c r="I19">
        <v>41988</v>
      </c>
      <c r="J19">
        <v>4612</v>
      </c>
      <c r="K19">
        <v>53842</v>
      </c>
      <c r="L19">
        <v>4530</v>
      </c>
      <c r="M19">
        <v>31875</v>
      </c>
      <c r="N19">
        <v>46989</v>
      </c>
      <c r="O19">
        <v>144969</v>
      </c>
      <c r="P19">
        <v>2690</v>
      </c>
      <c r="Q19">
        <v>5827</v>
      </c>
      <c r="R19">
        <v>68400</v>
      </c>
      <c r="S19">
        <v>421896</v>
      </c>
      <c r="T19">
        <v>17009</v>
      </c>
      <c r="U19">
        <v>42329</v>
      </c>
      <c r="V19">
        <v>4870</v>
      </c>
      <c r="W19">
        <v>56317</v>
      </c>
      <c r="X19">
        <v>4568</v>
      </c>
      <c r="Y19">
        <v>32427</v>
      </c>
      <c r="Z19">
        <v>48097</v>
      </c>
      <c r="AA19">
        <v>143751</v>
      </c>
      <c r="AB19">
        <v>2783</v>
      </c>
      <c r="AC19">
        <v>5613</v>
      </c>
      <c r="AD19">
        <v>71797</v>
      </c>
      <c r="AE19">
        <v>419512</v>
      </c>
      <c r="AF19">
        <v>17478</v>
      </c>
      <c r="AG19">
        <v>44150</v>
      </c>
      <c r="AH19">
        <v>5135</v>
      </c>
      <c r="AI19">
        <v>57997</v>
      </c>
      <c r="AJ19">
        <v>4841</v>
      </c>
      <c r="AK19">
        <v>34164</v>
      </c>
      <c r="AL19">
        <v>49153</v>
      </c>
      <c r="AM19">
        <v>142598</v>
      </c>
      <c r="AN19">
        <v>3053</v>
      </c>
      <c r="AO19">
        <v>6085</v>
      </c>
      <c r="AP19">
        <v>69827</v>
      </c>
      <c r="AQ19">
        <v>423064</v>
      </c>
      <c r="AR19">
        <v>17694</v>
      </c>
      <c r="AS19">
        <v>47231</v>
      </c>
      <c r="AT19">
        <v>5492</v>
      </c>
      <c r="AU19">
        <v>59719</v>
      </c>
      <c r="AV19">
        <v>5395</v>
      </c>
      <c r="AW19">
        <v>35946</v>
      </c>
      <c r="AX19">
        <v>47162</v>
      </c>
      <c r="AY19">
        <v>145629</v>
      </c>
      <c r="AZ19">
        <v>2975</v>
      </c>
      <c r="BA19">
        <v>6401</v>
      </c>
      <c r="BB19">
        <v>67132</v>
      </c>
      <c r="BC19">
        <v>426959</v>
      </c>
      <c r="BD19">
        <v>17632</v>
      </c>
      <c r="BE19">
        <v>48249</v>
      </c>
      <c r="BF19">
        <v>5707</v>
      </c>
      <c r="BG19">
        <v>62218</v>
      </c>
      <c r="BH19">
        <v>5534</v>
      </c>
      <c r="BI19">
        <v>38185</v>
      </c>
      <c r="BJ19">
        <v>46244</v>
      </c>
      <c r="BK19">
        <v>147650</v>
      </c>
      <c r="BL19">
        <v>3261</v>
      </c>
      <c r="BM19">
        <v>6511</v>
      </c>
      <c r="BN19">
        <v>63856</v>
      </c>
      <c r="BO19">
        <v>435578</v>
      </c>
      <c r="BP19">
        <v>17407</v>
      </c>
      <c r="BQ19">
        <v>48571</v>
      </c>
      <c r="BR19">
        <v>6229</v>
      </c>
      <c r="BS19">
        <v>65097</v>
      </c>
      <c r="BT19">
        <v>5953</v>
      </c>
      <c r="BU19">
        <v>38344</v>
      </c>
      <c r="BV19">
        <v>45660</v>
      </c>
      <c r="BW19">
        <v>150605</v>
      </c>
      <c r="BX19">
        <v>3142</v>
      </c>
      <c r="BY19">
        <v>6933</v>
      </c>
      <c r="BZ19">
        <v>61239</v>
      </c>
      <c r="CA19">
        <v>442230</v>
      </c>
      <c r="CB19">
        <v>17298</v>
      </c>
      <c r="CC19">
        <v>48934</v>
      </c>
      <c r="CD19">
        <v>6279</v>
      </c>
      <c r="CE19">
        <v>68421</v>
      </c>
      <c r="CF19">
        <v>6140</v>
      </c>
      <c r="CG19">
        <v>39584</v>
      </c>
    </row>
    <row r="20" spans="1:85" x14ac:dyDescent="0.3">
      <c r="A20" t="s">
        <v>16</v>
      </c>
      <c r="B20">
        <v>16219</v>
      </c>
      <c r="C20">
        <v>44029</v>
      </c>
      <c r="D20">
        <v>954</v>
      </c>
      <c r="E20">
        <v>1715</v>
      </c>
      <c r="F20">
        <v>21609</v>
      </c>
      <c r="G20">
        <v>125782</v>
      </c>
      <c r="H20">
        <v>6885</v>
      </c>
      <c r="I20">
        <v>15409</v>
      </c>
      <c r="J20">
        <v>1538</v>
      </c>
      <c r="K20">
        <v>22926</v>
      </c>
      <c r="L20">
        <v>2187</v>
      </c>
      <c r="M20">
        <v>15460</v>
      </c>
      <c r="N20">
        <v>16587</v>
      </c>
      <c r="O20">
        <v>43138</v>
      </c>
      <c r="P20">
        <v>1067</v>
      </c>
      <c r="Q20">
        <v>1778</v>
      </c>
      <c r="R20">
        <v>22243</v>
      </c>
      <c r="S20">
        <v>126357</v>
      </c>
      <c r="T20">
        <v>7172</v>
      </c>
      <c r="U20">
        <v>15253</v>
      </c>
      <c r="V20">
        <v>1556</v>
      </c>
      <c r="W20">
        <v>23752</v>
      </c>
      <c r="X20">
        <v>2133</v>
      </c>
      <c r="Y20">
        <v>15782</v>
      </c>
      <c r="Z20">
        <v>15658</v>
      </c>
      <c r="AA20">
        <v>43892</v>
      </c>
      <c r="AB20">
        <v>869</v>
      </c>
      <c r="AC20">
        <v>2096</v>
      </c>
      <c r="AD20">
        <v>21669</v>
      </c>
      <c r="AE20">
        <v>129378</v>
      </c>
      <c r="AF20">
        <v>6832</v>
      </c>
      <c r="AG20">
        <v>15440</v>
      </c>
      <c r="AH20">
        <v>1547</v>
      </c>
      <c r="AI20">
        <v>25118</v>
      </c>
      <c r="AJ20">
        <v>1958</v>
      </c>
      <c r="AK20">
        <v>15878</v>
      </c>
      <c r="AL20">
        <v>14936</v>
      </c>
      <c r="AM20">
        <v>44364</v>
      </c>
      <c r="AN20">
        <v>1063</v>
      </c>
      <c r="AO20">
        <v>2458</v>
      </c>
      <c r="AP20">
        <v>19651</v>
      </c>
      <c r="AQ20">
        <v>133508</v>
      </c>
      <c r="AR20">
        <v>6390</v>
      </c>
      <c r="AS20">
        <v>15415</v>
      </c>
      <c r="AT20">
        <v>1646</v>
      </c>
      <c r="AU20">
        <v>26444</v>
      </c>
      <c r="AV20">
        <v>1593</v>
      </c>
      <c r="AW20">
        <v>16156</v>
      </c>
      <c r="AX20">
        <v>13762</v>
      </c>
      <c r="AY20">
        <v>45730</v>
      </c>
      <c r="AZ20">
        <v>1107</v>
      </c>
      <c r="BA20">
        <v>2614</v>
      </c>
      <c r="BB20">
        <v>18453</v>
      </c>
      <c r="BC20">
        <v>135115</v>
      </c>
      <c r="BD20">
        <v>6171</v>
      </c>
      <c r="BE20">
        <v>15704</v>
      </c>
      <c r="BF20">
        <v>1570</v>
      </c>
      <c r="BG20">
        <v>28149</v>
      </c>
      <c r="BH20">
        <v>1575</v>
      </c>
      <c r="BI20">
        <v>16195</v>
      </c>
      <c r="BJ20">
        <v>14025</v>
      </c>
      <c r="BK20">
        <v>45752</v>
      </c>
      <c r="BL20">
        <v>1134</v>
      </c>
      <c r="BM20">
        <v>2726</v>
      </c>
      <c r="BN20">
        <v>17799</v>
      </c>
      <c r="BO20">
        <v>135670</v>
      </c>
      <c r="BP20">
        <v>6186</v>
      </c>
      <c r="BQ20">
        <v>16560</v>
      </c>
      <c r="BR20">
        <v>1618</v>
      </c>
      <c r="BS20">
        <v>28799</v>
      </c>
      <c r="BT20">
        <v>1584</v>
      </c>
      <c r="BU20">
        <v>15709</v>
      </c>
      <c r="BV20">
        <v>13101</v>
      </c>
      <c r="BW20">
        <v>46926</v>
      </c>
      <c r="BX20">
        <v>1110</v>
      </c>
      <c r="BY20">
        <v>2579</v>
      </c>
      <c r="BZ20">
        <v>17091</v>
      </c>
      <c r="CA20">
        <v>136138</v>
      </c>
      <c r="CB20">
        <v>6154</v>
      </c>
      <c r="CC20">
        <v>17384</v>
      </c>
      <c r="CD20">
        <v>1697</v>
      </c>
      <c r="CE20">
        <v>30309</v>
      </c>
      <c r="CF20">
        <v>1525</v>
      </c>
      <c r="CG20">
        <v>15372</v>
      </c>
    </row>
    <row r="21" spans="1:85" x14ac:dyDescent="0.3">
      <c r="A21" t="s">
        <v>17</v>
      </c>
      <c r="B21">
        <v>4224</v>
      </c>
      <c r="C21">
        <v>13586</v>
      </c>
      <c r="D21">
        <v>439</v>
      </c>
      <c r="E21">
        <v>352</v>
      </c>
      <c r="F21">
        <v>6152</v>
      </c>
      <c r="G21">
        <v>40853</v>
      </c>
      <c r="H21">
        <v>1233</v>
      </c>
      <c r="I21">
        <v>4914</v>
      </c>
      <c r="J21">
        <v>861</v>
      </c>
      <c r="K21">
        <v>15465</v>
      </c>
      <c r="L21">
        <v>839</v>
      </c>
      <c r="M21">
        <v>6231</v>
      </c>
      <c r="N21">
        <v>4753</v>
      </c>
      <c r="O21">
        <v>12575</v>
      </c>
      <c r="P21">
        <v>605</v>
      </c>
      <c r="Q21">
        <v>436</v>
      </c>
      <c r="R21">
        <v>7062</v>
      </c>
      <c r="S21">
        <v>39808</v>
      </c>
      <c r="T21">
        <v>1334</v>
      </c>
      <c r="U21">
        <v>5171</v>
      </c>
      <c r="V21">
        <v>1268</v>
      </c>
      <c r="W21">
        <v>15999</v>
      </c>
      <c r="X21">
        <v>963</v>
      </c>
      <c r="Y21">
        <v>6429</v>
      </c>
      <c r="Z21">
        <v>4390</v>
      </c>
      <c r="AA21">
        <v>12970</v>
      </c>
      <c r="AB21">
        <v>512</v>
      </c>
      <c r="AC21">
        <v>642</v>
      </c>
      <c r="AD21">
        <v>7067</v>
      </c>
      <c r="AE21">
        <v>39483</v>
      </c>
      <c r="AF21">
        <v>1624</v>
      </c>
      <c r="AG21">
        <v>5420</v>
      </c>
      <c r="AH21">
        <v>1462</v>
      </c>
      <c r="AI21">
        <v>16611</v>
      </c>
      <c r="AJ21">
        <v>1085</v>
      </c>
      <c r="AK21">
        <v>6870</v>
      </c>
      <c r="AL21">
        <v>3889</v>
      </c>
      <c r="AM21">
        <v>13088</v>
      </c>
      <c r="AN21">
        <v>547</v>
      </c>
      <c r="AO21">
        <v>597</v>
      </c>
      <c r="AP21">
        <v>6170</v>
      </c>
      <c r="AQ21">
        <v>40945</v>
      </c>
      <c r="AR21">
        <v>1758</v>
      </c>
      <c r="AS21">
        <v>5295</v>
      </c>
      <c r="AT21">
        <v>1344</v>
      </c>
      <c r="AU21">
        <v>17492</v>
      </c>
      <c r="AV21">
        <v>1106</v>
      </c>
      <c r="AW21">
        <v>7540</v>
      </c>
      <c r="AX21">
        <v>3132</v>
      </c>
      <c r="AY21">
        <v>13710</v>
      </c>
      <c r="AZ21">
        <v>395</v>
      </c>
      <c r="BA21">
        <v>770</v>
      </c>
      <c r="BB21">
        <v>6036</v>
      </c>
      <c r="BC21">
        <v>41829</v>
      </c>
      <c r="BD21">
        <v>1515</v>
      </c>
      <c r="BE21">
        <v>5508</v>
      </c>
      <c r="BF21">
        <v>1524</v>
      </c>
      <c r="BG21">
        <v>18869</v>
      </c>
      <c r="BH21">
        <v>851</v>
      </c>
      <c r="BI21">
        <v>7689</v>
      </c>
      <c r="BJ21">
        <v>3673</v>
      </c>
      <c r="BK21">
        <v>13281</v>
      </c>
      <c r="BL21">
        <v>191</v>
      </c>
      <c r="BM21">
        <v>816</v>
      </c>
      <c r="BN21">
        <v>6336</v>
      </c>
      <c r="BO21">
        <v>42647</v>
      </c>
      <c r="BP21">
        <v>1454</v>
      </c>
      <c r="BQ21">
        <v>5501</v>
      </c>
      <c r="BR21">
        <v>1496</v>
      </c>
      <c r="BS21">
        <v>19828</v>
      </c>
      <c r="BT21">
        <v>689</v>
      </c>
      <c r="BU21">
        <v>7983</v>
      </c>
      <c r="BV21">
        <v>3162</v>
      </c>
      <c r="BW21">
        <v>13955</v>
      </c>
      <c r="BX21">
        <v>93</v>
      </c>
      <c r="BY21">
        <v>762</v>
      </c>
      <c r="BZ21">
        <v>5809</v>
      </c>
      <c r="CA21">
        <v>43867</v>
      </c>
      <c r="CB21">
        <v>1386</v>
      </c>
      <c r="CC21">
        <v>5564</v>
      </c>
      <c r="CD21">
        <v>1412</v>
      </c>
      <c r="CE21">
        <v>20754</v>
      </c>
      <c r="CF21">
        <v>713</v>
      </c>
      <c r="CG21">
        <v>8502</v>
      </c>
    </row>
    <row r="22" spans="1:85" x14ac:dyDescent="0.3">
      <c r="A22" t="s">
        <v>18</v>
      </c>
      <c r="B22">
        <v>636</v>
      </c>
      <c r="C22">
        <v>1049</v>
      </c>
      <c r="D22">
        <v>34</v>
      </c>
      <c r="E22">
        <v>64</v>
      </c>
      <c r="F22">
        <v>926</v>
      </c>
      <c r="G22">
        <v>3689</v>
      </c>
      <c r="H22">
        <v>234</v>
      </c>
      <c r="I22">
        <v>903</v>
      </c>
      <c r="J22">
        <v>69</v>
      </c>
      <c r="K22">
        <v>949</v>
      </c>
      <c r="L22">
        <v>218</v>
      </c>
      <c r="M22">
        <v>739</v>
      </c>
      <c r="N22">
        <v>460</v>
      </c>
      <c r="O22">
        <v>1257</v>
      </c>
      <c r="P22">
        <v>50</v>
      </c>
      <c r="Q22">
        <v>63</v>
      </c>
      <c r="R22">
        <v>842</v>
      </c>
      <c r="S22">
        <v>3677</v>
      </c>
      <c r="T22">
        <v>293</v>
      </c>
      <c r="U22">
        <v>929</v>
      </c>
      <c r="V22">
        <v>91</v>
      </c>
      <c r="W22">
        <v>992</v>
      </c>
      <c r="X22">
        <v>236</v>
      </c>
      <c r="Y22">
        <v>684</v>
      </c>
      <c r="Z22">
        <v>585</v>
      </c>
      <c r="AA22">
        <v>1252</v>
      </c>
      <c r="AB22">
        <v>23</v>
      </c>
      <c r="AC22">
        <v>44</v>
      </c>
      <c r="AD22">
        <v>951</v>
      </c>
      <c r="AE22">
        <v>3494</v>
      </c>
      <c r="AF22">
        <v>331</v>
      </c>
      <c r="AG22">
        <v>892</v>
      </c>
      <c r="AH22">
        <v>144</v>
      </c>
      <c r="AI22">
        <v>1012</v>
      </c>
      <c r="AJ22">
        <v>195</v>
      </c>
      <c r="AK22">
        <v>788</v>
      </c>
      <c r="AL22">
        <v>515</v>
      </c>
      <c r="AM22">
        <v>1287</v>
      </c>
      <c r="AN22">
        <v>53</v>
      </c>
      <c r="AO22">
        <v>44</v>
      </c>
      <c r="AP22">
        <v>877</v>
      </c>
      <c r="AQ22">
        <v>3661</v>
      </c>
      <c r="AR22">
        <v>264</v>
      </c>
      <c r="AS22">
        <v>863</v>
      </c>
      <c r="AT22">
        <v>125</v>
      </c>
      <c r="AU22">
        <v>1068</v>
      </c>
      <c r="AV22">
        <v>143</v>
      </c>
      <c r="AW22">
        <v>856</v>
      </c>
      <c r="AX22">
        <v>515</v>
      </c>
      <c r="AY22">
        <v>1322</v>
      </c>
      <c r="AZ22">
        <v>58</v>
      </c>
      <c r="BA22">
        <v>39</v>
      </c>
      <c r="BB22">
        <v>856</v>
      </c>
      <c r="BC22">
        <v>3724</v>
      </c>
      <c r="BD22">
        <v>388</v>
      </c>
      <c r="BE22">
        <v>761</v>
      </c>
      <c r="BF22">
        <v>103</v>
      </c>
      <c r="BG22">
        <v>1217</v>
      </c>
      <c r="BH22">
        <v>140</v>
      </c>
      <c r="BI22">
        <v>838</v>
      </c>
      <c r="BJ22">
        <v>532</v>
      </c>
      <c r="BK22">
        <v>1249</v>
      </c>
      <c r="BL22">
        <v>81</v>
      </c>
      <c r="BM22">
        <v>49</v>
      </c>
      <c r="BN22">
        <v>797</v>
      </c>
      <c r="BO22">
        <v>3919</v>
      </c>
      <c r="BP22">
        <v>362</v>
      </c>
      <c r="BQ22">
        <v>639</v>
      </c>
      <c r="BR22">
        <v>137</v>
      </c>
      <c r="BS22">
        <v>1331</v>
      </c>
      <c r="BT22">
        <v>103</v>
      </c>
      <c r="BU22">
        <v>810</v>
      </c>
      <c r="BV22">
        <v>649</v>
      </c>
      <c r="BW22">
        <v>1137</v>
      </c>
      <c r="BX22">
        <v>77</v>
      </c>
      <c r="BY22">
        <v>56</v>
      </c>
      <c r="BZ22">
        <v>783</v>
      </c>
      <c r="CA22">
        <v>3896</v>
      </c>
      <c r="CB22">
        <v>372</v>
      </c>
      <c r="CC22">
        <v>673</v>
      </c>
      <c r="CD22">
        <v>140</v>
      </c>
      <c r="CE22">
        <v>1308</v>
      </c>
      <c r="CF22">
        <v>70</v>
      </c>
      <c r="CG22">
        <v>964</v>
      </c>
    </row>
    <row r="23" spans="1:85" x14ac:dyDescent="0.3">
      <c r="A23" t="s">
        <v>19</v>
      </c>
      <c r="B23">
        <v>5021</v>
      </c>
      <c r="C23">
        <v>5651</v>
      </c>
      <c r="D23">
        <v>132</v>
      </c>
      <c r="E23">
        <v>233</v>
      </c>
      <c r="F23">
        <v>5861</v>
      </c>
      <c r="G23">
        <v>17741</v>
      </c>
      <c r="H23">
        <v>1232</v>
      </c>
      <c r="I23">
        <v>2470</v>
      </c>
      <c r="J23">
        <v>471</v>
      </c>
      <c r="K23">
        <v>3265</v>
      </c>
      <c r="L23">
        <v>403</v>
      </c>
      <c r="M23">
        <v>1983</v>
      </c>
      <c r="N23">
        <v>4203</v>
      </c>
      <c r="O23">
        <v>6113</v>
      </c>
      <c r="P23">
        <v>195</v>
      </c>
      <c r="Q23">
        <v>262</v>
      </c>
      <c r="R23">
        <v>4958</v>
      </c>
      <c r="S23">
        <v>18524</v>
      </c>
      <c r="T23">
        <v>1518</v>
      </c>
      <c r="U23">
        <v>2363</v>
      </c>
      <c r="V23">
        <v>491</v>
      </c>
      <c r="W23">
        <v>3323</v>
      </c>
      <c r="X23">
        <v>449</v>
      </c>
      <c r="Y23">
        <v>2081</v>
      </c>
      <c r="Z23">
        <v>4204</v>
      </c>
      <c r="AA23">
        <v>5860</v>
      </c>
      <c r="AB23">
        <v>241</v>
      </c>
      <c r="AC23">
        <v>307</v>
      </c>
      <c r="AD23">
        <v>4958</v>
      </c>
      <c r="AE23">
        <v>18208</v>
      </c>
      <c r="AF23">
        <v>1647</v>
      </c>
      <c r="AG23">
        <v>2434</v>
      </c>
      <c r="AH23">
        <v>535</v>
      </c>
      <c r="AI23">
        <v>3362</v>
      </c>
      <c r="AJ23">
        <v>527</v>
      </c>
      <c r="AK23">
        <v>2164</v>
      </c>
      <c r="AL23">
        <v>4164</v>
      </c>
      <c r="AM23">
        <v>5554</v>
      </c>
      <c r="AN23">
        <v>315</v>
      </c>
      <c r="AO23">
        <v>286</v>
      </c>
      <c r="AP23">
        <v>4681</v>
      </c>
      <c r="AQ23">
        <v>17881</v>
      </c>
      <c r="AR23">
        <v>1689</v>
      </c>
      <c r="AS23">
        <v>2571</v>
      </c>
      <c r="AT23">
        <v>535</v>
      </c>
      <c r="AU23">
        <v>3480</v>
      </c>
      <c r="AV23">
        <v>523</v>
      </c>
      <c r="AW23">
        <v>2213</v>
      </c>
      <c r="AX23">
        <v>3675</v>
      </c>
      <c r="AY23">
        <v>5791</v>
      </c>
      <c r="AZ23">
        <v>336</v>
      </c>
      <c r="BA23">
        <v>369</v>
      </c>
      <c r="BB23">
        <v>4326</v>
      </c>
      <c r="BC23">
        <v>17197</v>
      </c>
      <c r="BD23">
        <v>1763</v>
      </c>
      <c r="BE23">
        <v>2770</v>
      </c>
      <c r="BF23">
        <v>419</v>
      </c>
      <c r="BG23">
        <v>3660</v>
      </c>
      <c r="BH23">
        <v>523</v>
      </c>
      <c r="BI23">
        <v>2339</v>
      </c>
      <c r="BJ23">
        <v>3610</v>
      </c>
      <c r="BK23">
        <v>5482</v>
      </c>
      <c r="BL23">
        <v>414</v>
      </c>
      <c r="BM23">
        <v>360</v>
      </c>
      <c r="BN23">
        <v>3732</v>
      </c>
      <c r="BO23">
        <v>17349</v>
      </c>
      <c r="BP23">
        <v>1875</v>
      </c>
      <c r="BQ23">
        <v>2854</v>
      </c>
      <c r="BR23">
        <v>375</v>
      </c>
      <c r="BS23">
        <v>3859</v>
      </c>
      <c r="BT23">
        <v>489</v>
      </c>
      <c r="BU23">
        <v>2510</v>
      </c>
      <c r="BV23">
        <v>3573</v>
      </c>
      <c r="BW23">
        <v>5252</v>
      </c>
      <c r="BX23">
        <v>525</v>
      </c>
      <c r="BY23">
        <v>322</v>
      </c>
      <c r="BZ23">
        <v>3781</v>
      </c>
      <c r="CA23">
        <v>17159</v>
      </c>
      <c r="CB23">
        <v>1770</v>
      </c>
      <c r="CC23">
        <v>2768</v>
      </c>
      <c r="CD23">
        <v>422</v>
      </c>
      <c r="CE23">
        <v>3870</v>
      </c>
      <c r="CF23">
        <v>411</v>
      </c>
      <c r="CG23">
        <v>2779</v>
      </c>
    </row>
    <row r="24" spans="1:85" x14ac:dyDescent="0.3">
      <c r="A24" t="s">
        <v>20</v>
      </c>
      <c r="B24">
        <v>696</v>
      </c>
      <c r="C24">
        <v>2492</v>
      </c>
      <c r="D24">
        <v>36</v>
      </c>
      <c r="E24">
        <v>116</v>
      </c>
      <c r="F24">
        <v>1767</v>
      </c>
      <c r="G24">
        <v>5937</v>
      </c>
      <c r="H24">
        <v>445</v>
      </c>
      <c r="I24">
        <v>1399</v>
      </c>
      <c r="J24">
        <v>109</v>
      </c>
      <c r="K24">
        <v>1246</v>
      </c>
      <c r="L24">
        <v>389</v>
      </c>
      <c r="M24">
        <v>1060</v>
      </c>
      <c r="N24">
        <v>944</v>
      </c>
      <c r="O24">
        <v>2179</v>
      </c>
      <c r="P24">
        <v>53</v>
      </c>
      <c r="Q24">
        <v>100</v>
      </c>
      <c r="R24">
        <v>1943</v>
      </c>
      <c r="S24">
        <v>5827</v>
      </c>
      <c r="T24">
        <v>451</v>
      </c>
      <c r="U24">
        <v>1306</v>
      </c>
      <c r="V24">
        <v>106</v>
      </c>
      <c r="W24">
        <v>1342</v>
      </c>
      <c r="X24">
        <v>282</v>
      </c>
      <c r="Y24">
        <v>1150</v>
      </c>
      <c r="Z24">
        <v>971</v>
      </c>
      <c r="AA24">
        <v>2031</v>
      </c>
      <c r="AB24">
        <v>63</v>
      </c>
      <c r="AC24">
        <v>146</v>
      </c>
      <c r="AD24">
        <v>1843</v>
      </c>
      <c r="AE24">
        <v>5709</v>
      </c>
      <c r="AF24">
        <v>696</v>
      </c>
      <c r="AG24">
        <v>1247</v>
      </c>
      <c r="AH24">
        <v>114</v>
      </c>
      <c r="AI24">
        <v>1559</v>
      </c>
      <c r="AJ24">
        <v>228</v>
      </c>
      <c r="AK24">
        <v>1101</v>
      </c>
      <c r="AL24">
        <v>1086</v>
      </c>
      <c r="AM24">
        <v>1920</v>
      </c>
      <c r="AN24">
        <v>47</v>
      </c>
      <c r="AO24">
        <v>164</v>
      </c>
      <c r="AP24">
        <v>1423</v>
      </c>
      <c r="AQ24">
        <v>6173</v>
      </c>
      <c r="AR24">
        <v>734</v>
      </c>
      <c r="AS24">
        <v>1082</v>
      </c>
      <c r="AT24">
        <v>130</v>
      </c>
      <c r="AU24">
        <v>1592</v>
      </c>
      <c r="AV24">
        <v>178</v>
      </c>
      <c r="AW24">
        <v>1219</v>
      </c>
      <c r="AX24">
        <v>1167</v>
      </c>
      <c r="AY24">
        <v>1761</v>
      </c>
      <c r="AZ24">
        <v>53</v>
      </c>
      <c r="BA24">
        <v>106</v>
      </c>
      <c r="BB24">
        <v>1527</v>
      </c>
      <c r="BC24">
        <v>6159</v>
      </c>
      <c r="BD24">
        <v>710</v>
      </c>
      <c r="BE24">
        <v>1004</v>
      </c>
      <c r="BF24">
        <v>125</v>
      </c>
      <c r="BG24">
        <v>1664</v>
      </c>
      <c r="BH24">
        <v>148</v>
      </c>
      <c r="BI24">
        <v>1232</v>
      </c>
      <c r="BJ24">
        <v>1014</v>
      </c>
      <c r="BK24">
        <v>1889</v>
      </c>
      <c r="BL24">
        <v>63</v>
      </c>
      <c r="BM24">
        <v>163</v>
      </c>
      <c r="BN24">
        <v>1287</v>
      </c>
      <c r="BO24">
        <v>6548</v>
      </c>
      <c r="BP24">
        <v>555</v>
      </c>
      <c r="BQ24">
        <v>1007</v>
      </c>
      <c r="BR24">
        <v>107</v>
      </c>
      <c r="BS24">
        <v>1760</v>
      </c>
      <c r="BT24">
        <v>98</v>
      </c>
      <c r="BU24">
        <v>1299</v>
      </c>
      <c r="BV24">
        <v>798</v>
      </c>
      <c r="BW24">
        <v>2090</v>
      </c>
      <c r="BX24">
        <v>125</v>
      </c>
      <c r="BY24">
        <v>232</v>
      </c>
      <c r="BZ24">
        <v>1246</v>
      </c>
      <c r="CA24">
        <v>6771</v>
      </c>
      <c r="CB24">
        <v>537</v>
      </c>
      <c r="CC24">
        <v>1052</v>
      </c>
      <c r="CD24">
        <v>86</v>
      </c>
      <c r="CE24">
        <v>1806</v>
      </c>
      <c r="CF24">
        <v>114</v>
      </c>
      <c r="CG24">
        <v>1346</v>
      </c>
    </row>
    <row r="25" spans="1:85" x14ac:dyDescent="0.3">
      <c r="A25" t="s">
        <v>21</v>
      </c>
      <c r="B25">
        <v>1012</v>
      </c>
      <c r="C25">
        <v>1410</v>
      </c>
      <c r="D25">
        <v>0</v>
      </c>
      <c r="E25">
        <v>31</v>
      </c>
      <c r="F25">
        <v>1372</v>
      </c>
      <c r="G25">
        <v>4249</v>
      </c>
      <c r="H25">
        <v>259</v>
      </c>
      <c r="I25">
        <v>611</v>
      </c>
      <c r="J25">
        <v>166</v>
      </c>
      <c r="K25">
        <v>1582</v>
      </c>
      <c r="L25">
        <v>176</v>
      </c>
      <c r="M25">
        <v>934</v>
      </c>
      <c r="N25">
        <v>1055</v>
      </c>
      <c r="O25">
        <v>1226</v>
      </c>
      <c r="P25">
        <v>25</v>
      </c>
      <c r="Q25">
        <v>35</v>
      </c>
      <c r="R25">
        <v>1238</v>
      </c>
      <c r="S25">
        <v>4271</v>
      </c>
      <c r="T25">
        <v>203</v>
      </c>
      <c r="U25">
        <v>831</v>
      </c>
      <c r="V25">
        <v>174</v>
      </c>
      <c r="W25">
        <v>1675</v>
      </c>
      <c r="X25">
        <v>198</v>
      </c>
      <c r="Y25">
        <v>900</v>
      </c>
      <c r="Z25">
        <v>936</v>
      </c>
      <c r="AA25">
        <v>1389</v>
      </c>
      <c r="AB25">
        <v>49</v>
      </c>
      <c r="AC25">
        <v>34</v>
      </c>
      <c r="AD25">
        <v>1250</v>
      </c>
      <c r="AE25">
        <v>4167</v>
      </c>
      <c r="AF25">
        <v>230</v>
      </c>
      <c r="AG25">
        <v>783</v>
      </c>
      <c r="AH25">
        <v>210</v>
      </c>
      <c r="AI25">
        <v>1604</v>
      </c>
      <c r="AJ25">
        <v>210</v>
      </c>
      <c r="AK25">
        <v>1014</v>
      </c>
      <c r="AL25">
        <v>602</v>
      </c>
      <c r="AM25">
        <v>1581</v>
      </c>
      <c r="AN25">
        <v>40</v>
      </c>
      <c r="AO25">
        <v>13</v>
      </c>
      <c r="AP25">
        <v>998</v>
      </c>
      <c r="AQ25">
        <v>4357</v>
      </c>
      <c r="AR25">
        <v>300</v>
      </c>
      <c r="AS25">
        <v>713</v>
      </c>
      <c r="AT25">
        <v>260</v>
      </c>
      <c r="AU25">
        <v>1585</v>
      </c>
      <c r="AV25">
        <v>208</v>
      </c>
      <c r="AW25">
        <v>1259</v>
      </c>
      <c r="AX25">
        <v>647</v>
      </c>
      <c r="AY25">
        <v>1516</v>
      </c>
      <c r="AZ25">
        <v>21</v>
      </c>
      <c r="BA25">
        <v>46</v>
      </c>
      <c r="BB25">
        <v>981</v>
      </c>
      <c r="BC25">
        <v>4243</v>
      </c>
      <c r="BD25">
        <v>312</v>
      </c>
      <c r="BE25">
        <v>856</v>
      </c>
      <c r="BF25">
        <v>299</v>
      </c>
      <c r="BG25">
        <v>1607</v>
      </c>
      <c r="BH25">
        <v>240</v>
      </c>
      <c r="BI25">
        <v>1324</v>
      </c>
      <c r="BJ25">
        <v>549</v>
      </c>
      <c r="BK25">
        <v>1503</v>
      </c>
      <c r="BL25">
        <v>24</v>
      </c>
      <c r="BM25">
        <v>56</v>
      </c>
      <c r="BN25">
        <v>964</v>
      </c>
      <c r="BO25">
        <v>4636</v>
      </c>
      <c r="BP25">
        <v>186</v>
      </c>
      <c r="BQ25">
        <v>677</v>
      </c>
      <c r="BR25">
        <v>227</v>
      </c>
      <c r="BS25">
        <v>1728</v>
      </c>
      <c r="BT25">
        <v>190</v>
      </c>
      <c r="BU25">
        <v>1164</v>
      </c>
      <c r="BV25">
        <v>476</v>
      </c>
      <c r="BW25">
        <v>1551</v>
      </c>
      <c r="BX25">
        <v>37</v>
      </c>
      <c r="BY25">
        <v>32</v>
      </c>
      <c r="BZ25">
        <v>873</v>
      </c>
      <c r="CA25">
        <v>4787</v>
      </c>
      <c r="CB25">
        <v>174</v>
      </c>
      <c r="CC25">
        <v>745</v>
      </c>
      <c r="CD25">
        <v>285</v>
      </c>
      <c r="CE25">
        <v>1674</v>
      </c>
      <c r="CF25">
        <v>216</v>
      </c>
      <c r="CG25">
        <v>1275</v>
      </c>
    </row>
    <row r="26" spans="1:85" x14ac:dyDescent="0.3">
      <c r="A26" t="s">
        <v>22</v>
      </c>
      <c r="B26">
        <v>633</v>
      </c>
      <c r="C26">
        <v>1761</v>
      </c>
      <c r="D26">
        <v>103</v>
      </c>
      <c r="E26">
        <v>40</v>
      </c>
      <c r="F26">
        <v>1081</v>
      </c>
      <c r="G26">
        <v>5845</v>
      </c>
      <c r="H26">
        <v>446</v>
      </c>
      <c r="I26">
        <v>973</v>
      </c>
      <c r="J26">
        <v>151</v>
      </c>
      <c r="K26">
        <v>1188</v>
      </c>
      <c r="L26">
        <v>92</v>
      </c>
      <c r="M26">
        <v>1034</v>
      </c>
      <c r="N26">
        <v>437</v>
      </c>
      <c r="O26">
        <v>1920</v>
      </c>
      <c r="P26">
        <v>90</v>
      </c>
      <c r="Q26">
        <v>52</v>
      </c>
      <c r="R26">
        <v>1063</v>
      </c>
      <c r="S26">
        <v>5918</v>
      </c>
      <c r="T26">
        <v>370</v>
      </c>
      <c r="U26">
        <v>1178</v>
      </c>
      <c r="V26">
        <v>141</v>
      </c>
      <c r="W26">
        <v>1252</v>
      </c>
      <c r="X26">
        <v>108</v>
      </c>
      <c r="Y26">
        <v>931</v>
      </c>
      <c r="Z26">
        <v>489</v>
      </c>
      <c r="AA26">
        <v>1870</v>
      </c>
      <c r="AB26">
        <v>53</v>
      </c>
      <c r="AC26">
        <v>32</v>
      </c>
      <c r="AD26">
        <v>1068</v>
      </c>
      <c r="AE26">
        <v>5965</v>
      </c>
      <c r="AF26">
        <v>347</v>
      </c>
      <c r="AG26">
        <v>1183</v>
      </c>
      <c r="AH26">
        <v>141</v>
      </c>
      <c r="AI26">
        <v>1312</v>
      </c>
      <c r="AJ26">
        <v>115</v>
      </c>
      <c r="AK26">
        <v>932</v>
      </c>
      <c r="AL26">
        <v>407</v>
      </c>
      <c r="AM26">
        <v>1955</v>
      </c>
      <c r="AN26">
        <v>61</v>
      </c>
      <c r="AO26">
        <v>29</v>
      </c>
      <c r="AP26">
        <v>932</v>
      </c>
      <c r="AQ26">
        <v>6057</v>
      </c>
      <c r="AR26">
        <v>265</v>
      </c>
      <c r="AS26">
        <v>1157</v>
      </c>
      <c r="AT26">
        <v>131</v>
      </c>
      <c r="AU26">
        <v>1325</v>
      </c>
      <c r="AV26">
        <v>128</v>
      </c>
      <c r="AW26">
        <v>985</v>
      </c>
      <c r="AX26">
        <v>482</v>
      </c>
      <c r="AY26">
        <v>1943</v>
      </c>
      <c r="AZ26">
        <v>45</v>
      </c>
      <c r="BA26">
        <v>47</v>
      </c>
      <c r="BB26">
        <v>934</v>
      </c>
      <c r="BC26">
        <v>6031</v>
      </c>
      <c r="BD26">
        <v>293</v>
      </c>
      <c r="BE26">
        <v>1054</v>
      </c>
      <c r="BF26">
        <v>184</v>
      </c>
      <c r="BG26">
        <v>1335</v>
      </c>
      <c r="BH26">
        <v>130</v>
      </c>
      <c r="BI26">
        <v>1022</v>
      </c>
      <c r="BJ26">
        <v>432</v>
      </c>
      <c r="BK26">
        <v>1947</v>
      </c>
      <c r="BL26">
        <v>56</v>
      </c>
      <c r="BM26">
        <v>61</v>
      </c>
      <c r="BN26">
        <v>1040</v>
      </c>
      <c r="BO26">
        <v>5897</v>
      </c>
      <c r="BP26">
        <v>198</v>
      </c>
      <c r="BQ26">
        <v>1024</v>
      </c>
      <c r="BR26">
        <v>191</v>
      </c>
      <c r="BS26">
        <v>1483</v>
      </c>
      <c r="BT26">
        <v>112</v>
      </c>
      <c r="BU26">
        <v>1146</v>
      </c>
      <c r="BV26">
        <v>478</v>
      </c>
      <c r="BW26">
        <v>2020</v>
      </c>
      <c r="BX26">
        <v>55</v>
      </c>
      <c r="BY26">
        <v>58</v>
      </c>
      <c r="BZ26">
        <v>884</v>
      </c>
      <c r="CA26">
        <v>5993</v>
      </c>
      <c r="CB26">
        <v>244</v>
      </c>
      <c r="CC26">
        <v>813</v>
      </c>
      <c r="CD26">
        <v>140</v>
      </c>
      <c r="CE26">
        <v>1558</v>
      </c>
      <c r="CF26">
        <v>99</v>
      </c>
      <c r="CG26">
        <v>1263</v>
      </c>
    </row>
    <row r="27" spans="1:85" x14ac:dyDescent="0.3">
      <c r="A27" t="s">
        <v>23</v>
      </c>
      <c r="B27">
        <v>888</v>
      </c>
      <c r="C27">
        <v>1774</v>
      </c>
      <c r="D27">
        <v>51</v>
      </c>
      <c r="E27">
        <v>113</v>
      </c>
      <c r="F27">
        <v>921</v>
      </c>
      <c r="G27">
        <v>4598</v>
      </c>
      <c r="H27">
        <v>449</v>
      </c>
      <c r="I27">
        <v>874</v>
      </c>
      <c r="J27">
        <v>68</v>
      </c>
      <c r="K27">
        <v>741</v>
      </c>
      <c r="L27">
        <v>230</v>
      </c>
      <c r="M27">
        <v>839</v>
      </c>
      <c r="N27">
        <v>1048</v>
      </c>
      <c r="O27">
        <v>1576</v>
      </c>
      <c r="P27">
        <v>27</v>
      </c>
      <c r="Q27">
        <v>81</v>
      </c>
      <c r="R27">
        <v>975</v>
      </c>
      <c r="S27">
        <v>4411</v>
      </c>
      <c r="T27">
        <v>377</v>
      </c>
      <c r="U27">
        <v>941</v>
      </c>
      <c r="V27">
        <v>43</v>
      </c>
      <c r="W27">
        <v>745</v>
      </c>
      <c r="X27">
        <v>213</v>
      </c>
      <c r="Y27">
        <v>954</v>
      </c>
      <c r="Z27">
        <v>1091</v>
      </c>
      <c r="AA27">
        <v>1413</v>
      </c>
      <c r="AB27">
        <v>35</v>
      </c>
      <c r="AC27">
        <v>65</v>
      </c>
      <c r="AD27">
        <v>1194</v>
      </c>
      <c r="AE27">
        <v>3886</v>
      </c>
      <c r="AF27">
        <v>505</v>
      </c>
      <c r="AG27">
        <v>914</v>
      </c>
      <c r="AH27">
        <v>79</v>
      </c>
      <c r="AI27">
        <v>779</v>
      </c>
      <c r="AJ27">
        <v>272</v>
      </c>
      <c r="AK27">
        <v>887</v>
      </c>
      <c r="AL27">
        <v>1187</v>
      </c>
      <c r="AM27">
        <v>1344</v>
      </c>
      <c r="AN27">
        <v>80</v>
      </c>
      <c r="AO27">
        <v>86</v>
      </c>
      <c r="AP27">
        <v>1202</v>
      </c>
      <c r="AQ27">
        <v>3789</v>
      </c>
      <c r="AR27">
        <v>473</v>
      </c>
      <c r="AS27">
        <v>846</v>
      </c>
      <c r="AT27">
        <v>75</v>
      </c>
      <c r="AU27">
        <v>881</v>
      </c>
      <c r="AV27">
        <v>217</v>
      </c>
      <c r="AW27">
        <v>860</v>
      </c>
      <c r="AX27">
        <v>1009</v>
      </c>
      <c r="AY27">
        <v>1515</v>
      </c>
      <c r="AZ27">
        <v>66</v>
      </c>
      <c r="BA27">
        <v>92</v>
      </c>
      <c r="BB27">
        <v>1108</v>
      </c>
      <c r="BC27">
        <v>3802</v>
      </c>
      <c r="BD27">
        <v>455</v>
      </c>
      <c r="BE27">
        <v>882</v>
      </c>
      <c r="BF27">
        <v>90</v>
      </c>
      <c r="BG27">
        <v>901</v>
      </c>
      <c r="BH27">
        <v>235</v>
      </c>
      <c r="BI27">
        <v>834</v>
      </c>
      <c r="BJ27">
        <v>879</v>
      </c>
      <c r="BK27">
        <v>1638</v>
      </c>
      <c r="BL27">
        <v>74</v>
      </c>
      <c r="BM27">
        <v>93</v>
      </c>
      <c r="BN27">
        <v>1132</v>
      </c>
      <c r="BO27">
        <v>3671</v>
      </c>
      <c r="BP27">
        <v>490</v>
      </c>
      <c r="BQ27">
        <v>796</v>
      </c>
      <c r="BR27">
        <v>109</v>
      </c>
      <c r="BS27">
        <v>980</v>
      </c>
      <c r="BT27">
        <v>212</v>
      </c>
      <c r="BU27">
        <v>823</v>
      </c>
      <c r="BV27">
        <v>998</v>
      </c>
      <c r="BW27">
        <v>1461</v>
      </c>
      <c r="BX27">
        <v>78</v>
      </c>
      <c r="BY27">
        <v>148</v>
      </c>
      <c r="BZ27">
        <v>1266</v>
      </c>
      <c r="CA27">
        <v>3689</v>
      </c>
      <c r="CB27">
        <v>529</v>
      </c>
      <c r="CC27">
        <v>658</v>
      </c>
      <c r="CD27">
        <v>155</v>
      </c>
      <c r="CE27">
        <v>932</v>
      </c>
      <c r="CF27">
        <v>217</v>
      </c>
      <c r="CG27">
        <v>856</v>
      </c>
    </row>
    <row r="28" spans="1:85" x14ac:dyDescent="0.3">
      <c r="A28" t="s">
        <v>24</v>
      </c>
      <c r="B28">
        <v>3179</v>
      </c>
      <c r="C28">
        <v>4162</v>
      </c>
      <c r="D28">
        <v>16</v>
      </c>
      <c r="E28">
        <v>131</v>
      </c>
      <c r="F28">
        <v>3303</v>
      </c>
      <c r="G28">
        <v>9694</v>
      </c>
      <c r="H28">
        <v>428</v>
      </c>
      <c r="I28">
        <v>1052</v>
      </c>
      <c r="J28">
        <v>405</v>
      </c>
      <c r="K28">
        <v>1609</v>
      </c>
      <c r="L28">
        <v>256</v>
      </c>
      <c r="M28">
        <v>1285</v>
      </c>
      <c r="N28">
        <v>3123</v>
      </c>
      <c r="O28">
        <v>4181</v>
      </c>
      <c r="P28">
        <v>27</v>
      </c>
      <c r="Q28">
        <v>90</v>
      </c>
      <c r="R28">
        <v>3295</v>
      </c>
      <c r="S28">
        <v>9747</v>
      </c>
      <c r="T28">
        <v>499</v>
      </c>
      <c r="U28">
        <v>934</v>
      </c>
      <c r="V28">
        <v>362</v>
      </c>
      <c r="W28">
        <v>1783</v>
      </c>
      <c r="X28">
        <v>258</v>
      </c>
      <c r="Y28">
        <v>1218</v>
      </c>
      <c r="Z28">
        <v>3277</v>
      </c>
      <c r="AA28">
        <v>4068</v>
      </c>
      <c r="AB28">
        <v>61</v>
      </c>
      <c r="AC28">
        <v>99</v>
      </c>
      <c r="AD28">
        <v>3474</v>
      </c>
      <c r="AE28">
        <v>9696</v>
      </c>
      <c r="AF28">
        <v>496</v>
      </c>
      <c r="AG28">
        <v>760</v>
      </c>
      <c r="AH28">
        <v>354</v>
      </c>
      <c r="AI28">
        <v>1968</v>
      </c>
      <c r="AJ28">
        <v>248</v>
      </c>
      <c r="AK28">
        <v>1201</v>
      </c>
      <c r="AL28">
        <v>2772</v>
      </c>
      <c r="AM28">
        <v>4220</v>
      </c>
      <c r="AN28">
        <v>85</v>
      </c>
      <c r="AO28">
        <v>119</v>
      </c>
      <c r="AP28">
        <v>3159</v>
      </c>
      <c r="AQ28">
        <v>10373</v>
      </c>
      <c r="AR28">
        <v>482</v>
      </c>
      <c r="AS28">
        <v>657</v>
      </c>
      <c r="AT28">
        <v>338</v>
      </c>
      <c r="AU28">
        <v>2162</v>
      </c>
      <c r="AV28">
        <v>193</v>
      </c>
      <c r="AW28">
        <v>1083</v>
      </c>
      <c r="AX28">
        <v>2722</v>
      </c>
      <c r="AY28">
        <v>4265</v>
      </c>
      <c r="AZ28">
        <v>100</v>
      </c>
      <c r="BA28">
        <v>186</v>
      </c>
      <c r="BB28">
        <v>2875</v>
      </c>
      <c r="BC28">
        <v>10325</v>
      </c>
      <c r="BD28">
        <v>452</v>
      </c>
      <c r="BE28">
        <v>636</v>
      </c>
      <c r="BF28">
        <v>290</v>
      </c>
      <c r="BG28">
        <v>2210</v>
      </c>
      <c r="BH28">
        <v>277</v>
      </c>
      <c r="BI28">
        <v>1083</v>
      </c>
      <c r="BJ28">
        <v>2697</v>
      </c>
      <c r="BK28">
        <v>4238</v>
      </c>
      <c r="BL28">
        <v>113</v>
      </c>
      <c r="BM28">
        <v>159</v>
      </c>
      <c r="BN28">
        <v>2463</v>
      </c>
      <c r="BO28">
        <v>10553</v>
      </c>
      <c r="BP28">
        <v>463</v>
      </c>
      <c r="BQ28">
        <v>744</v>
      </c>
      <c r="BR28">
        <v>213</v>
      </c>
      <c r="BS28">
        <v>2560</v>
      </c>
      <c r="BT28">
        <v>299</v>
      </c>
      <c r="BU28">
        <v>979</v>
      </c>
      <c r="BV28">
        <v>3028</v>
      </c>
      <c r="BW28">
        <v>3910</v>
      </c>
      <c r="BX28">
        <v>77</v>
      </c>
      <c r="BY28">
        <v>128</v>
      </c>
      <c r="BZ28">
        <v>2720</v>
      </c>
      <c r="CA28">
        <v>10304</v>
      </c>
      <c r="CB28">
        <v>357</v>
      </c>
      <c r="CC28">
        <v>769</v>
      </c>
      <c r="CD28">
        <v>307</v>
      </c>
      <c r="CE28">
        <v>2527</v>
      </c>
      <c r="CF28">
        <v>286</v>
      </c>
      <c r="CG28">
        <v>968</v>
      </c>
    </row>
    <row r="29" spans="1:85" x14ac:dyDescent="0.3">
      <c r="A29" t="s">
        <v>25</v>
      </c>
      <c r="B29">
        <v>3863</v>
      </c>
      <c r="C29">
        <v>6040</v>
      </c>
      <c r="D29">
        <v>260</v>
      </c>
      <c r="E29">
        <v>344</v>
      </c>
      <c r="F29">
        <v>4796</v>
      </c>
      <c r="G29">
        <v>13972</v>
      </c>
      <c r="H29">
        <v>855</v>
      </c>
      <c r="I29">
        <v>1828</v>
      </c>
      <c r="J29">
        <v>169</v>
      </c>
      <c r="K29">
        <v>2116</v>
      </c>
      <c r="L29">
        <v>483</v>
      </c>
      <c r="M29">
        <v>1620</v>
      </c>
      <c r="N29">
        <v>3646</v>
      </c>
      <c r="O29">
        <v>6236</v>
      </c>
      <c r="P29">
        <v>222</v>
      </c>
      <c r="Q29">
        <v>332</v>
      </c>
      <c r="R29">
        <v>4367</v>
      </c>
      <c r="S29">
        <v>14253</v>
      </c>
      <c r="T29">
        <v>817</v>
      </c>
      <c r="U29">
        <v>1868</v>
      </c>
      <c r="V29">
        <v>176</v>
      </c>
      <c r="W29">
        <v>2049</v>
      </c>
      <c r="X29">
        <v>420</v>
      </c>
      <c r="Y29">
        <v>1751</v>
      </c>
      <c r="Z29">
        <v>3588</v>
      </c>
      <c r="AA29">
        <v>6500</v>
      </c>
      <c r="AB29">
        <v>258</v>
      </c>
      <c r="AC29">
        <v>250</v>
      </c>
      <c r="AD29">
        <v>4571</v>
      </c>
      <c r="AE29">
        <v>14135</v>
      </c>
      <c r="AF29">
        <v>855</v>
      </c>
      <c r="AG29">
        <v>1822</v>
      </c>
      <c r="AH29">
        <v>238</v>
      </c>
      <c r="AI29">
        <v>1909</v>
      </c>
      <c r="AJ29">
        <v>251</v>
      </c>
      <c r="AK29">
        <v>1994</v>
      </c>
      <c r="AL29">
        <v>3256</v>
      </c>
      <c r="AM29">
        <v>6879</v>
      </c>
      <c r="AN29">
        <v>148</v>
      </c>
      <c r="AO29">
        <v>316</v>
      </c>
      <c r="AP29">
        <v>4678</v>
      </c>
      <c r="AQ29">
        <v>14122</v>
      </c>
      <c r="AR29">
        <v>980</v>
      </c>
      <c r="AS29">
        <v>1851</v>
      </c>
      <c r="AT29">
        <v>382</v>
      </c>
      <c r="AU29">
        <v>2151</v>
      </c>
      <c r="AV29">
        <v>252</v>
      </c>
      <c r="AW29">
        <v>1729</v>
      </c>
      <c r="AX29">
        <v>3249</v>
      </c>
      <c r="AY29">
        <v>6753</v>
      </c>
      <c r="AZ29">
        <v>147</v>
      </c>
      <c r="BA29">
        <v>379</v>
      </c>
      <c r="BB29">
        <v>4841</v>
      </c>
      <c r="BC29">
        <v>14259</v>
      </c>
      <c r="BD29">
        <v>925</v>
      </c>
      <c r="BE29">
        <v>1945</v>
      </c>
      <c r="BF29">
        <v>386</v>
      </c>
      <c r="BG29">
        <v>2371</v>
      </c>
      <c r="BH29">
        <v>228</v>
      </c>
      <c r="BI29">
        <v>1726</v>
      </c>
      <c r="BJ29">
        <v>3251</v>
      </c>
      <c r="BK29">
        <v>6950</v>
      </c>
      <c r="BL29">
        <v>59</v>
      </c>
      <c r="BM29">
        <v>373</v>
      </c>
      <c r="BN29">
        <v>4733</v>
      </c>
      <c r="BO29">
        <v>15241</v>
      </c>
      <c r="BP29">
        <v>989</v>
      </c>
      <c r="BQ29">
        <v>1676</v>
      </c>
      <c r="BR29">
        <v>478</v>
      </c>
      <c r="BS29">
        <v>2524</v>
      </c>
      <c r="BT29">
        <v>229</v>
      </c>
      <c r="BU29">
        <v>1717</v>
      </c>
      <c r="BV29">
        <v>3521</v>
      </c>
      <c r="BW29">
        <v>6751</v>
      </c>
      <c r="BX29">
        <v>138</v>
      </c>
      <c r="BY29">
        <v>326</v>
      </c>
      <c r="BZ29">
        <v>5130</v>
      </c>
      <c r="CA29">
        <v>15986</v>
      </c>
      <c r="CB29">
        <v>902</v>
      </c>
      <c r="CC29">
        <v>1554</v>
      </c>
      <c r="CD29">
        <v>424</v>
      </c>
      <c r="CE29">
        <v>2608</v>
      </c>
      <c r="CF29">
        <v>469</v>
      </c>
      <c r="CG29">
        <v>1632</v>
      </c>
    </row>
    <row r="30" spans="1:85" x14ac:dyDescent="0.3">
      <c r="A30" t="s">
        <v>26</v>
      </c>
      <c r="B30">
        <v>6882</v>
      </c>
      <c r="C30">
        <v>24337</v>
      </c>
      <c r="D30">
        <v>658</v>
      </c>
      <c r="E30">
        <v>1023</v>
      </c>
      <c r="F30">
        <v>11049</v>
      </c>
      <c r="G30">
        <v>67810</v>
      </c>
      <c r="H30">
        <v>3440</v>
      </c>
      <c r="I30">
        <v>10722</v>
      </c>
      <c r="J30">
        <v>1721</v>
      </c>
      <c r="K30">
        <v>26376</v>
      </c>
      <c r="L30">
        <v>1434</v>
      </c>
      <c r="M30">
        <v>14714</v>
      </c>
      <c r="N30">
        <v>7256</v>
      </c>
      <c r="O30">
        <v>23684</v>
      </c>
      <c r="P30">
        <v>906</v>
      </c>
      <c r="Q30">
        <v>868</v>
      </c>
      <c r="R30">
        <v>11544</v>
      </c>
      <c r="S30">
        <v>66840</v>
      </c>
      <c r="T30">
        <v>3460</v>
      </c>
      <c r="U30">
        <v>11098</v>
      </c>
      <c r="V30">
        <v>1821</v>
      </c>
      <c r="W30">
        <v>26821</v>
      </c>
      <c r="X30">
        <v>1365</v>
      </c>
      <c r="Y30">
        <v>14913</v>
      </c>
      <c r="Z30">
        <v>7473</v>
      </c>
      <c r="AA30">
        <v>23111</v>
      </c>
      <c r="AB30">
        <v>818</v>
      </c>
      <c r="AC30">
        <v>773</v>
      </c>
      <c r="AD30">
        <v>12038</v>
      </c>
      <c r="AE30">
        <v>66291</v>
      </c>
      <c r="AF30">
        <v>3481</v>
      </c>
      <c r="AG30">
        <v>11211</v>
      </c>
      <c r="AH30">
        <v>2067</v>
      </c>
      <c r="AI30">
        <v>26953</v>
      </c>
      <c r="AJ30">
        <v>1497</v>
      </c>
      <c r="AK30">
        <v>15205</v>
      </c>
      <c r="AL30">
        <v>7179</v>
      </c>
      <c r="AM30">
        <v>22945</v>
      </c>
      <c r="AN30">
        <v>1101</v>
      </c>
      <c r="AO30">
        <v>833</v>
      </c>
      <c r="AP30">
        <v>12038</v>
      </c>
      <c r="AQ30">
        <v>66678</v>
      </c>
      <c r="AR30">
        <v>3483</v>
      </c>
      <c r="AS30">
        <v>10920</v>
      </c>
      <c r="AT30">
        <v>2102</v>
      </c>
      <c r="AU30">
        <v>27586</v>
      </c>
      <c r="AV30">
        <v>1434</v>
      </c>
      <c r="AW30">
        <v>15487</v>
      </c>
      <c r="AX30">
        <v>6778</v>
      </c>
      <c r="AY30">
        <v>23389</v>
      </c>
      <c r="AZ30">
        <v>913</v>
      </c>
      <c r="BA30">
        <v>1040</v>
      </c>
      <c r="BB30">
        <v>11888</v>
      </c>
      <c r="BC30">
        <v>67256</v>
      </c>
      <c r="BD30">
        <v>3620</v>
      </c>
      <c r="BE30">
        <v>11047</v>
      </c>
      <c r="BF30">
        <v>2405</v>
      </c>
      <c r="BG30">
        <v>28491</v>
      </c>
      <c r="BH30">
        <v>1551</v>
      </c>
      <c r="BI30">
        <v>15398</v>
      </c>
      <c r="BJ30">
        <v>5883</v>
      </c>
      <c r="BK30">
        <v>24787</v>
      </c>
      <c r="BL30">
        <v>875</v>
      </c>
      <c r="BM30">
        <v>1089</v>
      </c>
      <c r="BN30">
        <v>10654</v>
      </c>
      <c r="BO30">
        <v>70168</v>
      </c>
      <c r="BP30">
        <v>3648</v>
      </c>
      <c r="BQ30">
        <v>10688</v>
      </c>
      <c r="BR30">
        <v>2570</v>
      </c>
      <c r="BS30">
        <v>28538</v>
      </c>
      <c r="BT30">
        <v>1661</v>
      </c>
      <c r="BU30">
        <v>15813</v>
      </c>
      <c r="BV30">
        <v>5722</v>
      </c>
      <c r="BW30">
        <v>25706</v>
      </c>
      <c r="BX30">
        <v>627</v>
      </c>
      <c r="BY30">
        <v>1033</v>
      </c>
      <c r="BZ30">
        <v>10714</v>
      </c>
      <c r="CA30">
        <v>71661</v>
      </c>
      <c r="CB30">
        <v>3981</v>
      </c>
      <c r="CC30">
        <v>10904</v>
      </c>
      <c r="CD30">
        <v>2962</v>
      </c>
      <c r="CE30">
        <v>28868</v>
      </c>
      <c r="CF30">
        <v>1692</v>
      </c>
      <c r="CG30">
        <v>16127</v>
      </c>
    </row>
    <row r="31" spans="1:85" x14ac:dyDescent="0.3">
      <c r="A31" t="s">
        <v>27</v>
      </c>
      <c r="B31">
        <v>4750</v>
      </c>
      <c r="C31">
        <v>11869</v>
      </c>
      <c r="D31">
        <v>489</v>
      </c>
      <c r="E31">
        <v>537</v>
      </c>
      <c r="F31">
        <v>7451</v>
      </c>
      <c r="G31">
        <v>32340</v>
      </c>
      <c r="H31">
        <v>2165</v>
      </c>
      <c r="I31">
        <v>6382</v>
      </c>
      <c r="J31">
        <v>2087</v>
      </c>
      <c r="K31">
        <v>18519</v>
      </c>
      <c r="L31">
        <v>1483</v>
      </c>
      <c r="M31">
        <v>9085</v>
      </c>
      <c r="N31">
        <v>5060</v>
      </c>
      <c r="O31">
        <v>11268</v>
      </c>
      <c r="P31">
        <v>568</v>
      </c>
      <c r="Q31">
        <v>479</v>
      </c>
      <c r="R31">
        <v>8098</v>
      </c>
      <c r="S31">
        <v>32057</v>
      </c>
      <c r="T31">
        <v>2231</v>
      </c>
      <c r="U31">
        <v>5547</v>
      </c>
      <c r="V31">
        <v>2142</v>
      </c>
      <c r="W31">
        <v>19095</v>
      </c>
      <c r="X31">
        <v>1357</v>
      </c>
      <c r="Y31">
        <v>8798</v>
      </c>
      <c r="Z31">
        <v>4925</v>
      </c>
      <c r="AA31">
        <v>11915</v>
      </c>
      <c r="AB31">
        <v>371</v>
      </c>
      <c r="AC31">
        <v>373</v>
      </c>
      <c r="AD31">
        <v>7778</v>
      </c>
      <c r="AE31">
        <v>32224</v>
      </c>
      <c r="AF31">
        <v>2073</v>
      </c>
      <c r="AG31">
        <v>5439</v>
      </c>
      <c r="AH31">
        <v>2127</v>
      </c>
      <c r="AI31">
        <v>19339</v>
      </c>
      <c r="AJ31">
        <v>1326</v>
      </c>
      <c r="AK31">
        <v>9097</v>
      </c>
      <c r="AL31">
        <v>5078</v>
      </c>
      <c r="AM31">
        <v>11533</v>
      </c>
      <c r="AN31">
        <v>305</v>
      </c>
      <c r="AO31">
        <v>465</v>
      </c>
      <c r="AP31">
        <v>8144</v>
      </c>
      <c r="AQ31">
        <v>32565</v>
      </c>
      <c r="AR31">
        <v>2030</v>
      </c>
      <c r="AS31">
        <v>4710</v>
      </c>
      <c r="AT31">
        <v>2188</v>
      </c>
      <c r="AU31">
        <v>19521</v>
      </c>
      <c r="AV31">
        <v>1098</v>
      </c>
      <c r="AW31">
        <v>9409</v>
      </c>
      <c r="AX31">
        <v>5204</v>
      </c>
      <c r="AY31">
        <v>10999</v>
      </c>
      <c r="AZ31">
        <v>430</v>
      </c>
      <c r="BA31">
        <v>579</v>
      </c>
      <c r="BB31">
        <v>8213</v>
      </c>
      <c r="BC31">
        <v>32554</v>
      </c>
      <c r="BD31">
        <v>1970</v>
      </c>
      <c r="BE31">
        <v>4576</v>
      </c>
      <c r="BF31">
        <v>1997</v>
      </c>
      <c r="BG31">
        <v>20496</v>
      </c>
      <c r="BH31">
        <v>1058</v>
      </c>
      <c r="BI31">
        <v>9351</v>
      </c>
      <c r="BJ31">
        <v>5073</v>
      </c>
      <c r="BK31">
        <v>11130</v>
      </c>
      <c r="BL31">
        <v>382</v>
      </c>
      <c r="BM31">
        <v>710</v>
      </c>
      <c r="BN31">
        <v>7627</v>
      </c>
      <c r="BO31">
        <v>32591</v>
      </c>
      <c r="BP31">
        <v>2417</v>
      </c>
      <c r="BQ31">
        <v>4809</v>
      </c>
      <c r="BR31">
        <v>1871</v>
      </c>
      <c r="BS31">
        <v>20783</v>
      </c>
      <c r="BT31">
        <v>1105</v>
      </c>
      <c r="BU31">
        <v>10184</v>
      </c>
      <c r="BV31">
        <v>5465</v>
      </c>
      <c r="BW31">
        <v>10764</v>
      </c>
      <c r="BX31">
        <v>391</v>
      </c>
      <c r="BY31">
        <v>735</v>
      </c>
      <c r="BZ31">
        <v>7813</v>
      </c>
      <c r="CA31">
        <v>32860</v>
      </c>
      <c r="CB31">
        <v>2645</v>
      </c>
      <c r="CC31">
        <v>5047</v>
      </c>
      <c r="CD31">
        <v>1868</v>
      </c>
      <c r="CE31">
        <v>21247</v>
      </c>
      <c r="CF31">
        <v>1149</v>
      </c>
      <c r="CG31">
        <v>10641</v>
      </c>
    </row>
    <row r="32" spans="1:85" x14ac:dyDescent="0.3">
      <c r="A32" t="s">
        <v>28</v>
      </c>
      <c r="B32">
        <v>61963</v>
      </c>
      <c r="C32">
        <v>215466</v>
      </c>
      <c r="D32">
        <v>4834</v>
      </c>
      <c r="E32">
        <v>7450</v>
      </c>
      <c r="F32">
        <v>95581</v>
      </c>
      <c r="G32">
        <v>606510</v>
      </c>
      <c r="H32">
        <v>22992</v>
      </c>
      <c r="I32">
        <v>55190</v>
      </c>
      <c r="J32">
        <v>8240</v>
      </c>
      <c r="K32">
        <v>83129</v>
      </c>
      <c r="L32">
        <v>7309</v>
      </c>
      <c r="M32">
        <v>45999</v>
      </c>
      <c r="N32">
        <v>63981</v>
      </c>
      <c r="O32">
        <v>215790</v>
      </c>
      <c r="P32">
        <v>4299</v>
      </c>
      <c r="Q32">
        <v>7643</v>
      </c>
      <c r="R32">
        <v>100616</v>
      </c>
      <c r="S32">
        <v>611985</v>
      </c>
      <c r="T32">
        <v>22978</v>
      </c>
      <c r="U32">
        <v>56158</v>
      </c>
      <c r="V32">
        <v>9046</v>
      </c>
      <c r="W32">
        <v>86554</v>
      </c>
      <c r="X32">
        <v>7495</v>
      </c>
      <c r="Y32">
        <v>46841</v>
      </c>
      <c r="Z32">
        <v>65681</v>
      </c>
      <c r="AA32">
        <v>216775</v>
      </c>
      <c r="AB32">
        <v>4199</v>
      </c>
      <c r="AC32">
        <v>7647</v>
      </c>
      <c r="AD32">
        <v>105517</v>
      </c>
      <c r="AE32">
        <v>620588</v>
      </c>
      <c r="AF32">
        <v>22979</v>
      </c>
      <c r="AG32">
        <v>55656</v>
      </c>
      <c r="AH32">
        <v>9777</v>
      </c>
      <c r="AI32">
        <v>89399</v>
      </c>
      <c r="AJ32">
        <v>7893</v>
      </c>
      <c r="AK32">
        <v>48947</v>
      </c>
      <c r="AL32">
        <v>65314</v>
      </c>
      <c r="AM32">
        <v>219938</v>
      </c>
      <c r="AN32">
        <v>4035</v>
      </c>
      <c r="AO32">
        <v>8272</v>
      </c>
      <c r="AP32">
        <v>106405</v>
      </c>
      <c r="AQ32">
        <v>630324</v>
      </c>
      <c r="AR32">
        <v>23320</v>
      </c>
      <c r="AS32">
        <v>57138</v>
      </c>
      <c r="AT32">
        <v>10319</v>
      </c>
      <c r="AU32">
        <v>94428</v>
      </c>
      <c r="AV32">
        <v>8190</v>
      </c>
      <c r="AW32">
        <v>49960</v>
      </c>
      <c r="AX32">
        <v>63675</v>
      </c>
      <c r="AY32">
        <v>225553</v>
      </c>
      <c r="AZ32">
        <v>3895</v>
      </c>
      <c r="BA32">
        <v>8306</v>
      </c>
      <c r="BB32">
        <v>104707</v>
      </c>
      <c r="BC32">
        <v>641326</v>
      </c>
      <c r="BD32">
        <v>22284</v>
      </c>
      <c r="BE32">
        <v>57600</v>
      </c>
      <c r="BF32">
        <v>10631</v>
      </c>
      <c r="BG32">
        <v>99390</v>
      </c>
      <c r="BH32">
        <v>8296</v>
      </c>
      <c r="BI32">
        <v>52107</v>
      </c>
      <c r="BJ32">
        <v>61101</v>
      </c>
      <c r="BK32">
        <v>232956</v>
      </c>
      <c r="BL32">
        <v>3682</v>
      </c>
      <c r="BM32">
        <v>8353</v>
      </c>
      <c r="BN32">
        <v>102135</v>
      </c>
      <c r="BO32">
        <v>658046</v>
      </c>
      <c r="BP32">
        <v>21315</v>
      </c>
      <c r="BQ32">
        <v>58478</v>
      </c>
      <c r="BR32">
        <v>11128</v>
      </c>
      <c r="BS32">
        <v>105320</v>
      </c>
      <c r="BT32">
        <v>8752</v>
      </c>
      <c r="BU32">
        <v>54030</v>
      </c>
      <c r="BV32">
        <v>60516</v>
      </c>
      <c r="BW32">
        <v>238085</v>
      </c>
      <c r="BX32">
        <v>3585</v>
      </c>
      <c r="BY32">
        <v>8101</v>
      </c>
      <c r="BZ32">
        <v>101882</v>
      </c>
      <c r="CA32">
        <v>674410</v>
      </c>
      <c r="CB32">
        <v>21332</v>
      </c>
      <c r="CC32">
        <v>58702</v>
      </c>
      <c r="CD32">
        <v>11470</v>
      </c>
      <c r="CE32">
        <v>109912</v>
      </c>
      <c r="CF32">
        <v>9103</v>
      </c>
      <c r="CG32">
        <v>56417</v>
      </c>
    </row>
    <row r="33" spans="1:85" x14ac:dyDescent="0.3">
      <c r="A33" t="s">
        <v>29</v>
      </c>
      <c r="B33">
        <v>994</v>
      </c>
      <c r="C33">
        <v>2756</v>
      </c>
      <c r="D33">
        <v>163</v>
      </c>
      <c r="E33">
        <v>96</v>
      </c>
      <c r="F33">
        <v>1423</v>
      </c>
      <c r="G33">
        <v>6850</v>
      </c>
      <c r="H33">
        <v>1183</v>
      </c>
      <c r="I33">
        <v>1380</v>
      </c>
      <c r="J33">
        <v>80</v>
      </c>
      <c r="K33">
        <v>1532</v>
      </c>
      <c r="L33">
        <v>262</v>
      </c>
      <c r="M33">
        <v>1393</v>
      </c>
      <c r="N33">
        <v>1142</v>
      </c>
      <c r="O33">
        <v>2500</v>
      </c>
      <c r="P33">
        <v>192</v>
      </c>
      <c r="Q33">
        <v>87</v>
      </c>
      <c r="R33">
        <v>1570</v>
      </c>
      <c r="S33">
        <v>6772</v>
      </c>
      <c r="T33">
        <v>992</v>
      </c>
      <c r="U33">
        <v>1345</v>
      </c>
      <c r="V33">
        <v>106</v>
      </c>
      <c r="W33">
        <v>1586</v>
      </c>
      <c r="X33">
        <v>293</v>
      </c>
      <c r="Y33">
        <v>1417</v>
      </c>
      <c r="Z33">
        <v>1225</v>
      </c>
      <c r="AA33">
        <v>2311</v>
      </c>
      <c r="AB33">
        <v>188</v>
      </c>
      <c r="AC33">
        <v>118</v>
      </c>
      <c r="AD33">
        <v>1875</v>
      </c>
      <c r="AE33">
        <v>6457</v>
      </c>
      <c r="AF33">
        <v>941</v>
      </c>
      <c r="AG33">
        <v>1149</v>
      </c>
      <c r="AH33">
        <v>138</v>
      </c>
      <c r="AI33">
        <v>1513</v>
      </c>
      <c r="AJ33">
        <v>350</v>
      </c>
      <c r="AK33">
        <v>1445</v>
      </c>
      <c r="AL33">
        <v>1336</v>
      </c>
      <c r="AM33">
        <v>2162</v>
      </c>
      <c r="AN33">
        <v>202</v>
      </c>
      <c r="AO33">
        <v>114</v>
      </c>
      <c r="AP33">
        <v>2053</v>
      </c>
      <c r="AQ33">
        <v>6371</v>
      </c>
      <c r="AR33">
        <v>748</v>
      </c>
      <c r="AS33">
        <v>1131</v>
      </c>
      <c r="AT33">
        <v>169</v>
      </c>
      <c r="AU33">
        <v>1542</v>
      </c>
      <c r="AV33">
        <v>395</v>
      </c>
      <c r="AW33">
        <v>1384</v>
      </c>
      <c r="AX33">
        <v>1243</v>
      </c>
      <c r="AY33">
        <v>2249</v>
      </c>
      <c r="AZ33">
        <v>186</v>
      </c>
      <c r="BA33">
        <v>69</v>
      </c>
      <c r="BB33">
        <v>1742</v>
      </c>
      <c r="BC33">
        <v>6614</v>
      </c>
      <c r="BD33">
        <v>848</v>
      </c>
      <c r="BE33">
        <v>1093</v>
      </c>
      <c r="BF33">
        <v>186</v>
      </c>
      <c r="BG33">
        <v>1589</v>
      </c>
      <c r="BH33">
        <v>366</v>
      </c>
      <c r="BI33">
        <v>1393</v>
      </c>
      <c r="BJ33">
        <v>1179</v>
      </c>
      <c r="BK33">
        <v>2227</v>
      </c>
      <c r="BL33">
        <v>211</v>
      </c>
      <c r="BM33">
        <v>100</v>
      </c>
      <c r="BN33">
        <v>1776</v>
      </c>
      <c r="BO33">
        <v>6354</v>
      </c>
      <c r="BP33">
        <v>947</v>
      </c>
      <c r="BQ33">
        <v>1187</v>
      </c>
      <c r="BR33">
        <v>212</v>
      </c>
      <c r="BS33">
        <v>1600</v>
      </c>
      <c r="BT33">
        <v>354</v>
      </c>
      <c r="BU33">
        <v>1421</v>
      </c>
      <c r="BV33">
        <v>1134</v>
      </c>
      <c r="BW33">
        <v>2379</v>
      </c>
      <c r="BX33">
        <v>81</v>
      </c>
      <c r="BY33">
        <v>81</v>
      </c>
      <c r="BZ33">
        <v>1651</v>
      </c>
      <c r="CA33">
        <v>6320</v>
      </c>
      <c r="CB33">
        <v>1038</v>
      </c>
      <c r="CC33">
        <v>1158</v>
      </c>
      <c r="CD33">
        <v>199</v>
      </c>
      <c r="CE33">
        <v>1633</v>
      </c>
      <c r="CF33">
        <v>383</v>
      </c>
      <c r="CG33">
        <v>1475</v>
      </c>
    </row>
    <row r="34" spans="1:85" x14ac:dyDescent="0.3">
      <c r="A34" t="s">
        <v>30</v>
      </c>
      <c r="B34">
        <v>5909</v>
      </c>
      <c r="C34">
        <v>18410</v>
      </c>
      <c r="D34">
        <v>282</v>
      </c>
      <c r="E34">
        <v>702</v>
      </c>
      <c r="F34">
        <v>9351</v>
      </c>
      <c r="G34">
        <v>56333</v>
      </c>
      <c r="H34">
        <v>2082</v>
      </c>
      <c r="I34">
        <v>5689</v>
      </c>
      <c r="J34">
        <v>1469</v>
      </c>
      <c r="K34">
        <v>24847</v>
      </c>
      <c r="L34">
        <v>1076</v>
      </c>
      <c r="M34">
        <v>10277</v>
      </c>
      <c r="N34">
        <v>6045</v>
      </c>
      <c r="O34">
        <v>17920</v>
      </c>
      <c r="P34">
        <v>318</v>
      </c>
      <c r="Q34">
        <v>826</v>
      </c>
      <c r="R34">
        <v>9523</v>
      </c>
      <c r="S34">
        <v>56055</v>
      </c>
      <c r="T34">
        <v>2250</v>
      </c>
      <c r="U34">
        <v>6178</v>
      </c>
      <c r="V34">
        <v>1472</v>
      </c>
      <c r="W34">
        <v>25312</v>
      </c>
      <c r="X34">
        <v>1222</v>
      </c>
      <c r="Y34">
        <v>10548</v>
      </c>
      <c r="Z34">
        <v>6088</v>
      </c>
      <c r="AA34">
        <v>17708</v>
      </c>
      <c r="AB34">
        <v>386</v>
      </c>
      <c r="AC34">
        <v>862</v>
      </c>
      <c r="AD34">
        <v>9987</v>
      </c>
      <c r="AE34">
        <v>55859</v>
      </c>
      <c r="AF34">
        <v>2106</v>
      </c>
      <c r="AG34">
        <v>6367</v>
      </c>
      <c r="AH34">
        <v>1630</v>
      </c>
      <c r="AI34">
        <v>25939</v>
      </c>
      <c r="AJ34">
        <v>1227</v>
      </c>
      <c r="AK34">
        <v>11134</v>
      </c>
      <c r="AL34">
        <v>5403</v>
      </c>
      <c r="AM34">
        <v>18236</v>
      </c>
      <c r="AN34">
        <v>334</v>
      </c>
      <c r="AO34">
        <v>828</v>
      </c>
      <c r="AP34">
        <v>9282</v>
      </c>
      <c r="AQ34">
        <v>57051</v>
      </c>
      <c r="AR34">
        <v>2110</v>
      </c>
      <c r="AS34">
        <v>6115</v>
      </c>
      <c r="AT34">
        <v>1823</v>
      </c>
      <c r="AU34">
        <v>27013</v>
      </c>
      <c r="AV34">
        <v>1309</v>
      </c>
      <c r="AW34">
        <v>11629</v>
      </c>
      <c r="AX34">
        <v>5380</v>
      </c>
      <c r="AY34">
        <v>18232</v>
      </c>
      <c r="AZ34">
        <v>252</v>
      </c>
      <c r="BA34">
        <v>894</v>
      </c>
      <c r="BB34">
        <v>9134</v>
      </c>
      <c r="BC34">
        <v>56810</v>
      </c>
      <c r="BD34">
        <v>2290</v>
      </c>
      <c r="BE34">
        <v>7205</v>
      </c>
      <c r="BF34">
        <v>2006</v>
      </c>
      <c r="BG34">
        <v>27753</v>
      </c>
      <c r="BH34">
        <v>1240</v>
      </c>
      <c r="BI34">
        <v>12452</v>
      </c>
      <c r="BJ34">
        <v>4737</v>
      </c>
      <c r="BK34">
        <v>19207</v>
      </c>
      <c r="BL34">
        <v>281</v>
      </c>
      <c r="BM34">
        <v>725</v>
      </c>
      <c r="BN34">
        <v>8187</v>
      </c>
      <c r="BO34">
        <v>58941</v>
      </c>
      <c r="BP34">
        <v>2124</v>
      </c>
      <c r="BQ34">
        <v>7095</v>
      </c>
      <c r="BR34">
        <v>1882</v>
      </c>
      <c r="BS34">
        <v>29046</v>
      </c>
      <c r="BT34">
        <v>1406</v>
      </c>
      <c r="BU34">
        <v>12827</v>
      </c>
      <c r="BV34">
        <v>4558</v>
      </c>
      <c r="BW34">
        <v>19180</v>
      </c>
      <c r="BX34">
        <v>227</v>
      </c>
      <c r="BY34">
        <v>731</v>
      </c>
      <c r="BZ34">
        <v>7483</v>
      </c>
      <c r="CA34">
        <v>60277</v>
      </c>
      <c r="CB34">
        <v>2401</v>
      </c>
      <c r="CC34">
        <v>7155</v>
      </c>
      <c r="CD34">
        <v>2049</v>
      </c>
      <c r="CE34">
        <v>30887</v>
      </c>
      <c r="CF34">
        <v>1444</v>
      </c>
      <c r="CG34">
        <v>12907</v>
      </c>
    </row>
    <row r="35" spans="1:85" x14ac:dyDescent="0.3">
      <c r="A35" t="s">
        <v>31</v>
      </c>
      <c r="B35">
        <v>1508</v>
      </c>
      <c r="C35">
        <v>7303</v>
      </c>
      <c r="D35">
        <v>212</v>
      </c>
      <c r="E35">
        <v>372</v>
      </c>
      <c r="F35">
        <v>2421</v>
      </c>
      <c r="G35">
        <v>17664</v>
      </c>
      <c r="H35">
        <v>1209</v>
      </c>
      <c r="I35">
        <v>3562</v>
      </c>
      <c r="J35">
        <v>435</v>
      </c>
      <c r="K35">
        <v>3610</v>
      </c>
      <c r="L35">
        <v>672</v>
      </c>
      <c r="M35">
        <v>2725</v>
      </c>
      <c r="N35">
        <v>2410</v>
      </c>
      <c r="O35">
        <v>6041</v>
      </c>
      <c r="P35">
        <v>436</v>
      </c>
      <c r="Q35">
        <v>311</v>
      </c>
      <c r="R35">
        <v>3146</v>
      </c>
      <c r="S35">
        <v>16939</v>
      </c>
      <c r="T35">
        <v>1267</v>
      </c>
      <c r="U35">
        <v>3368</v>
      </c>
      <c r="V35">
        <v>411</v>
      </c>
      <c r="W35">
        <v>3735</v>
      </c>
      <c r="X35">
        <v>610</v>
      </c>
      <c r="Y35">
        <v>2850</v>
      </c>
      <c r="Z35">
        <v>2602</v>
      </c>
      <c r="AA35">
        <v>5586</v>
      </c>
      <c r="AB35">
        <v>469</v>
      </c>
      <c r="AC35">
        <v>378</v>
      </c>
      <c r="AD35">
        <v>3441</v>
      </c>
      <c r="AE35">
        <v>16321</v>
      </c>
      <c r="AF35">
        <v>1293</v>
      </c>
      <c r="AG35">
        <v>3341</v>
      </c>
      <c r="AH35">
        <v>456</v>
      </c>
      <c r="AI35">
        <v>3873</v>
      </c>
      <c r="AJ35">
        <v>521</v>
      </c>
      <c r="AK35">
        <v>2956</v>
      </c>
      <c r="AL35">
        <v>2703</v>
      </c>
      <c r="AM35">
        <v>5529</v>
      </c>
      <c r="AN35">
        <v>418</v>
      </c>
      <c r="AO35">
        <v>303</v>
      </c>
      <c r="AP35">
        <v>3712</v>
      </c>
      <c r="AQ35">
        <v>16042</v>
      </c>
      <c r="AR35">
        <v>1432</v>
      </c>
      <c r="AS35">
        <v>3038</v>
      </c>
      <c r="AT35">
        <v>373</v>
      </c>
      <c r="AU35">
        <v>3993</v>
      </c>
      <c r="AV35">
        <v>452</v>
      </c>
      <c r="AW35">
        <v>3062</v>
      </c>
      <c r="AX35">
        <v>2647</v>
      </c>
      <c r="AY35">
        <v>5502</v>
      </c>
      <c r="AZ35">
        <v>425</v>
      </c>
      <c r="BA35">
        <v>254</v>
      </c>
      <c r="BB35">
        <v>3834</v>
      </c>
      <c r="BC35">
        <v>15639</v>
      </c>
      <c r="BD35">
        <v>1526</v>
      </c>
      <c r="BE35">
        <v>2918</v>
      </c>
      <c r="BF35">
        <v>357</v>
      </c>
      <c r="BG35">
        <v>4201</v>
      </c>
      <c r="BH35">
        <v>536</v>
      </c>
      <c r="BI35">
        <v>2955</v>
      </c>
      <c r="BJ35">
        <v>2497</v>
      </c>
      <c r="BK35">
        <v>5808</v>
      </c>
      <c r="BL35">
        <v>298</v>
      </c>
      <c r="BM35">
        <v>241</v>
      </c>
      <c r="BN35">
        <v>3761</v>
      </c>
      <c r="BO35">
        <v>15930</v>
      </c>
      <c r="BP35">
        <v>1252</v>
      </c>
      <c r="BQ35">
        <v>2608</v>
      </c>
      <c r="BR35">
        <v>416</v>
      </c>
      <c r="BS35">
        <v>4107</v>
      </c>
      <c r="BT35">
        <v>568</v>
      </c>
      <c r="BU35">
        <v>3137</v>
      </c>
      <c r="BV35">
        <v>2290</v>
      </c>
      <c r="BW35">
        <v>5951</v>
      </c>
      <c r="BX35">
        <v>218</v>
      </c>
      <c r="BY35">
        <v>242</v>
      </c>
      <c r="BZ35">
        <v>3628</v>
      </c>
      <c r="CA35">
        <v>15924</v>
      </c>
      <c r="CB35">
        <v>1265</v>
      </c>
      <c r="CC35">
        <v>2499</v>
      </c>
      <c r="CD35">
        <v>401</v>
      </c>
      <c r="CE35">
        <v>4248</v>
      </c>
      <c r="CF35">
        <v>543</v>
      </c>
      <c r="CG35">
        <v>3221</v>
      </c>
    </row>
    <row r="36" spans="1:85" x14ac:dyDescent="0.3">
      <c r="A36" t="s">
        <v>32</v>
      </c>
      <c r="B36">
        <v>625</v>
      </c>
      <c r="C36">
        <v>1912</v>
      </c>
      <c r="D36">
        <v>31</v>
      </c>
      <c r="E36">
        <v>87</v>
      </c>
      <c r="F36">
        <v>1089</v>
      </c>
      <c r="G36">
        <v>5531</v>
      </c>
      <c r="H36">
        <v>424</v>
      </c>
      <c r="I36">
        <v>927</v>
      </c>
      <c r="J36">
        <v>89</v>
      </c>
      <c r="K36">
        <v>1095</v>
      </c>
      <c r="L36">
        <v>179</v>
      </c>
      <c r="M36">
        <v>927</v>
      </c>
      <c r="N36">
        <v>593</v>
      </c>
      <c r="O36">
        <v>1797</v>
      </c>
      <c r="P36">
        <v>21</v>
      </c>
      <c r="Q36">
        <v>111</v>
      </c>
      <c r="R36">
        <v>989</v>
      </c>
      <c r="S36">
        <v>5363</v>
      </c>
      <c r="T36">
        <v>391</v>
      </c>
      <c r="U36">
        <v>938</v>
      </c>
      <c r="V36">
        <v>59</v>
      </c>
      <c r="W36">
        <v>1285</v>
      </c>
      <c r="X36">
        <v>111</v>
      </c>
      <c r="Y36">
        <v>913</v>
      </c>
      <c r="Z36">
        <v>566</v>
      </c>
      <c r="AA36">
        <v>1840</v>
      </c>
      <c r="AB36">
        <v>16</v>
      </c>
      <c r="AC36">
        <v>106</v>
      </c>
      <c r="AD36">
        <v>949</v>
      </c>
      <c r="AE36">
        <v>5132</v>
      </c>
      <c r="AF36">
        <v>426</v>
      </c>
      <c r="AG36">
        <v>715</v>
      </c>
      <c r="AH36">
        <v>8</v>
      </c>
      <c r="AI36">
        <v>1373</v>
      </c>
      <c r="AJ36">
        <v>113</v>
      </c>
      <c r="AK36">
        <v>902</v>
      </c>
      <c r="AL36">
        <v>535</v>
      </c>
      <c r="AM36">
        <v>1713</v>
      </c>
      <c r="AN36">
        <v>8</v>
      </c>
      <c r="AO36">
        <v>138</v>
      </c>
      <c r="AP36">
        <v>770</v>
      </c>
      <c r="AQ36">
        <v>4955</v>
      </c>
      <c r="AR36">
        <v>383</v>
      </c>
      <c r="AS36">
        <v>608</v>
      </c>
      <c r="AT36">
        <v>21</v>
      </c>
      <c r="AU36">
        <v>1529</v>
      </c>
      <c r="AV36">
        <v>145</v>
      </c>
      <c r="AW36">
        <v>899</v>
      </c>
      <c r="AX36">
        <v>573</v>
      </c>
      <c r="AY36">
        <v>1592</v>
      </c>
      <c r="AZ36">
        <v>12</v>
      </c>
      <c r="BA36">
        <v>164</v>
      </c>
      <c r="BB36">
        <v>807</v>
      </c>
      <c r="BC36">
        <v>4759</v>
      </c>
      <c r="BD36">
        <v>274</v>
      </c>
      <c r="BE36">
        <v>688</v>
      </c>
      <c r="BF36">
        <v>45</v>
      </c>
      <c r="BG36">
        <v>1651</v>
      </c>
      <c r="BH36">
        <v>114</v>
      </c>
      <c r="BI36">
        <v>856</v>
      </c>
      <c r="BJ36">
        <v>423</v>
      </c>
      <c r="BK36">
        <v>1681</v>
      </c>
      <c r="BL36">
        <v>12</v>
      </c>
      <c r="BM36">
        <v>145</v>
      </c>
      <c r="BN36">
        <v>685</v>
      </c>
      <c r="BO36">
        <v>4958</v>
      </c>
      <c r="BP36">
        <v>220</v>
      </c>
      <c r="BQ36">
        <v>556</v>
      </c>
      <c r="BR36">
        <v>84</v>
      </c>
      <c r="BS36">
        <v>1771</v>
      </c>
      <c r="BT36">
        <v>177</v>
      </c>
      <c r="BU36">
        <v>790</v>
      </c>
      <c r="BV36">
        <v>394</v>
      </c>
      <c r="BW36">
        <v>1778</v>
      </c>
      <c r="BX36">
        <v>21</v>
      </c>
      <c r="BY36">
        <v>103</v>
      </c>
      <c r="BZ36">
        <v>733</v>
      </c>
      <c r="CA36">
        <v>4965</v>
      </c>
      <c r="CB36">
        <v>284</v>
      </c>
      <c r="CC36">
        <v>567</v>
      </c>
      <c r="CD36">
        <v>77</v>
      </c>
      <c r="CE36">
        <v>1887</v>
      </c>
      <c r="CF36">
        <v>153</v>
      </c>
      <c r="CG36">
        <v>805</v>
      </c>
    </row>
    <row r="37" spans="1:85" x14ac:dyDescent="0.3">
      <c r="A37" t="s">
        <v>33</v>
      </c>
      <c r="B37">
        <v>533</v>
      </c>
      <c r="C37">
        <v>1364</v>
      </c>
      <c r="D37">
        <v>42</v>
      </c>
      <c r="E37">
        <v>126</v>
      </c>
      <c r="F37">
        <v>729</v>
      </c>
      <c r="G37">
        <v>3389</v>
      </c>
      <c r="H37">
        <v>129</v>
      </c>
      <c r="I37">
        <v>260</v>
      </c>
      <c r="J37">
        <v>61</v>
      </c>
      <c r="K37">
        <v>499</v>
      </c>
      <c r="L37">
        <v>101</v>
      </c>
      <c r="M37">
        <v>401</v>
      </c>
      <c r="N37">
        <v>399</v>
      </c>
      <c r="O37">
        <v>1250</v>
      </c>
      <c r="P37">
        <v>58</v>
      </c>
      <c r="Q37">
        <v>125</v>
      </c>
      <c r="R37">
        <v>679</v>
      </c>
      <c r="S37">
        <v>3314</v>
      </c>
      <c r="T37">
        <v>172</v>
      </c>
      <c r="U37">
        <v>313</v>
      </c>
      <c r="V37">
        <v>88</v>
      </c>
      <c r="W37">
        <v>489</v>
      </c>
      <c r="X37">
        <v>114</v>
      </c>
      <c r="Y37">
        <v>454</v>
      </c>
      <c r="Z37">
        <v>439</v>
      </c>
      <c r="AA37">
        <v>1211</v>
      </c>
      <c r="AB37">
        <v>50</v>
      </c>
      <c r="AC37">
        <v>93</v>
      </c>
      <c r="AD37">
        <v>756</v>
      </c>
      <c r="AE37">
        <v>2949</v>
      </c>
      <c r="AF37">
        <v>290</v>
      </c>
      <c r="AG37">
        <v>372</v>
      </c>
      <c r="AH37">
        <v>78</v>
      </c>
      <c r="AI37">
        <v>479</v>
      </c>
      <c r="AJ37">
        <v>100</v>
      </c>
      <c r="AK37">
        <v>482</v>
      </c>
      <c r="AL37">
        <v>383</v>
      </c>
      <c r="AM37">
        <v>1384</v>
      </c>
      <c r="AN37">
        <v>57</v>
      </c>
      <c r="AO37">
        <v>66</v>
      </c>
      <c r="AP37">
        <v>601</v>
      </c>
      <c r="AQ37">
        <v>2852</v>
      </c>
      <c r="AR37">
        <v>251</v>
      </c>
      <c r="AS37">
        <v>340</v>
      </c>
      <c r="AT37">
        <v>37</v>
      </c>
      <c r="AU37">
        <v>379</v>
      </c>
      <c r="AV37">
        <v>96</v>
      </c>
      <c r="AW37">
        <v>568</v>
      </c>
      <c r="AX37">
        <v>353</v>
      </c>
      <c r="AY37">
        <v>1417</v>
      </c>
      <c r="AZ37">
        <v>18</v>
      </c>
      <c r="BA37">
        <v>10</v>
      </c>
      <c r="BB37">
        <v>505</v>
      </c>
      <c r="BC37">
        <v>3044</v>
      </c>
      <c r="BD37">
        <v>247</v>
      </c>
      <c r="BE37">
        <v>344</v>
      </c>
      <c r="BF37">
        <v>42</v>
      </c>
      <c r="BG37">
        <v>360</v>
      </c>
      <c r="BH37">
        <v>107</v>
      </c>
      <c r="BI37">
        <v>609</v>
      </c>
      <c r="BJ37">
        <v>347</v>
      </c>
      <c r="BK37">
        <v>1446</v>
      </c>
      <c r="BL37">
        <v>0</v>
      </c>
      <c r="BM37">
        <v>15</v>
      </c>
      <c r="BN37">
        <v>482</v>
      </c>
      <c r="BO37">
        <v>3140</v>
      </c>
      <c r="BP37">
        <v>217</v>
      </c>
      <c r="BQ37">
        <v>344</v>
      </c>
      <c r="BR37">
        <v>83</v>
      </c>
      <c r="BS37">
        <v>327</v>
      </c>
      <c r="BT37">
        <v>135</v>
      </c>
      <c r="BU37">
        <v>570</v>
      </c>
      <c r="BV37">
        <v>380</v>
      </c>
      <c r="BW37">
        <v>1540</v>
      </c>
      <c r="BX37">
        <v>5</v>
      </c>
      <c r="BY37">
        <v>17</v>
      </c>
      <c r="BZ37">
        <v>558</v>
      </c>
      <c r="CA37">
        <v>3048</v>
      </c>
      <c r="CB37">
        <v>256</v>
      </c>
      <c r="CC37">
        <v>260</v>
      </c>
      <c r="CD37">
        <v>70</v>
      </c>
      <c r="CE37">
        <v>346</v>
      </c>
      <c r="CF37">
        <v>175</v>
      </c>
      <c r="CG37">
        <v>525</v>
      </c>
    </row>
    <row r="38" spans="1:85" x14ac:dyDescent="0.3">
      <c r="A38" t="s">
        <v>34</v>
      </c>
      <c r="B38">
        <v>11502</v>
      </c>
      <c r="C38">
        <v>46517</v>
      </c>
      <c r="D38">
        <v>918</v>
      </c>
      <c r="E38">
        <v>1949</v>
      </c>
      <c r="F38">
        <v>17235</v>
      </c>
      <c r="G38">
        <v>126304</v>
      </c>
      <c r="H38">
        <v>3952</v>
      </c>
      <c r="I38">
        <v>14189</v>
      </c>
      <c r="J38">
        <v>2965</v>
      </c>
      <c r="K38">
        <v>46179</v>
      </c>
      <c r="L38">
        <v>1775</v>
      </c>
      <c r="M38">
        <v>20608</v>
      </c>
      <c r="N38">
        <v>12388</v>
      </c>
      <c r="O38">
        <v>46147</v>
      </c>
      <c r="P38">
        <v>645</v>
      </c>
      <c r="Q38">
        <v>1841</v>
      </c>
      <c r="R38">
        <v>18145</v>
      </c>
      <c r="S38">
        <v>125096</v>
      </c>
      <c r="T38">
        <v>4658</v>
      </c>
      <c r="U38">
        <v>14598</v>
      </c>
      <c r="V38">
        <v>3164</v>
      </c>
      <c r="W38">
        <v>46838</v>
      </c>
      <c r="X38">
        <v>1870</v>
      </c>
      <c r="Y38">
        <v>21487</v>
      </c>
      <c r="Z38">
        <v>13119</v>
      </c>
      <c r="AA38">
        <v>45269</v>
      </c>
      <c r="AB38">
        <v>659</v>
      </c>
      <c r="AC38">
        <v>1862</v>
      </c>
      <c r="AD38">
        <v>19448</v>
      </c>
      <c r="AE38">
        <v>125371</v>
      </c>
      <c r="AF38">
        <v>4427</v>
      </c>
      <c r="AG38">
        <v>14835</v>
      </c>
      <c r="AH38">
        <v>3234</v>
      </c>
      <c r="AI38">
        <v>48327</v>
      </c>
      <c r="AJ38">
        <v>2268</v>
      </c>
      <c r="AK38">
        <v>21920</v>
      </c>
      <c r="AL38">
        <v>12296</v>
      </c>
      <c r="AM38">
        <v>46649</v>
      </c>
      <c r="AN38">
        <v>726</v>
      </c>
      <c r="AO38">
        <v>1930</v>
      </c>
      <c r="AP38">
        <v>18860</v>
      </c>
      <c r="AQ38">
        <v>128599</v>
      </c>
      <c r="AR38">
        <v>4800</v>
      </c>
      <c r="AS38">
        <v>14359</v>
      </c>
      <c r="AT38">
        <v>3329</v>
      </c>
      <c r="AU38">
        <v>49814</v>
      </c>
      <c r="AV38">
        <v>2486</v>
      </c>
      <c r="AW38">
        <v>22537</v>
      </c>
      <c r="AX38">
        <v>12542</v>
      </c>
      <c r="AY38">
        <v>47234</v>
      </c>
      <c r="AZ38">
        <v>752</v>
      </c>
      <c r="BA38">
        <v>1878</v>
      </c>
      <c r="BB38">
        <v>17825</v>
      </c>
      <c r="BC38">
        <v>130785</v>
      </c>
      <c r="BD38">
        <v>5064</v>
      </c>
      <c r="BE38">
        <v>16011</v>
      </c>
      <c r="BF38">
        <v>3595</v>
      </c>
      <c r="BG38">
        <v>51323</v>
      </c>
      <c r="BH38">
        <v>2564</v>
      </c>
      <c r="BI38">
        <v>23886</v>
      </c>
      <c r="BJ38">
        <v>11993</v>
      </c>
      <c r="BK38">
        <v>48677</v>
      </c>
      <c r="BL38">
        <v>706</v>
      </c>
      <c r="BM38">
        <v>2075</v>
      </c>
      <c r="BN38">
        <v>17152</v>
      </c>
      <c r="BO38">
        <v>135322</v>
      </c>
      <c r="BP38">
        <v>4991</v>
      </c>
      <c r="BQ38">
        <v>16807</v>
      </c>
      <c r="BR38">
        <v>3830</v>
      </c>
      <c r="BS38">
        <v>52597</v>
      </c>
      <c r="BT38">
        <v>2681</v>
      </c>
      <c r="BU38">
        <v>25202</v>
      </c>
      <c r="BV38">
        <v>11746</v>
      </c>
      <c r="BW38">
        <v>50307</v>
      </c>
      <c r="BX38">
        <v>862</v>
      </c>
      <c r="BY38">
        <v>1829</v>
      </c>
      <c r="BZ38">
        <v>17178</v>
      </c>
      <c r="CA38">
        <v>139286</v>
      </c>
      <c r="CB38">
        <v>4692</v>
      </c>
      <c r="CC38">
        <v>18071</v>
      </c>
      <c r="CD38">
        <v>4343</v>
      </c>
      <c r="CE38">
        <v>53861</v>
      </c>
      <c r="CF38">
        <v>2514</v>
      </c>
      <c r="CG38">
        <v>26515</v>
      </c>
    </row>
    <row r="39" spans="1:85" x14ac:dyDescent="0.3">
      <c r="A39" t="s">
        <v>35</v>
      </c>
      <c r="B39">
        <v>27117</v>
      </c>
      <c r="C39">
        <v>88742</v>
      </c>
      <c r="D39">
        <v>1361</v>
      </c>
      <c r="E39">
        <v>2850</v>
      </c>
      <c r="F39">
        <v>42976</v>
      </c>
      <c r="G39">
        <v>272742</v>
      </c>
      <c r="H39">
        <v>8146</v>
      </c>
      <c r="I39">
        <v>26067</v>
      </c>
      <c r="J39">
        <v>5789</v>
      </c>
      <c r="K39">
        <v>98010</v>
      </c>
      <c r="L39">
        <v>3787</v>
      </c>
      <c r="M39">
        <v>37925</v>
      </c>
      <c r="N39">
        <v>28937</v>
      </c>
      <c r="O39">
        <v>87069</v>
      </c>
      <c r="P39">
        <v>1579</v>
      </c>
      <c r="Q39">
        <v>2773</v>
      </c>
      <c r="R39">
        <v>46284</v>
      </c>
      <c r="S39">
        <v>269660</v>
      </c>
      <c r="T39">
        <v>9198</v>
      </c>
      <c r="U39">
        <v>26961</v>
      </c>
      <c r="V39">
        <v>6530</v>
      </c>
      <c r="W39">
        <v>101742</v>
      </c>
      <c r="X39">
        <v>4021</v>
      </c>
      <c r="Y39">
        <v>40092</v>
      </c>
      <c r="Z39">
        <v>31019</v>
      </c>
      <c r="AA39">
        <v>85852</v>
      </c>
      <c r="AB39">
        <v>1720</v>
      </c>
      <c r="AC39">
        <v>2757</v>
      </c>
      <c r="AD39">
        <v>48342</v>
      </c>
      <c r="AE39">
        <v>270972</v>
      </c>
      <c r="AF39">
        <v>10139</v>
      </c>
      <c r="AG39">
        <v>26760</v>
      </c>
      <c r="AH39">
        <v>6999</v>
      </c>
      <c r="AI39">
        <v>106211</v>
      </c>
      <c r="AJ39">
        <v>4087</v>
      </c>
      <c r="AK39">
        <v>42637</v>
      </c>
      <c r="AL39">
        <v>31168</v>
      </c>
      <c r="AM39">
        <v>86848</v>
      </c>
      <c r="AN39">
        <v>1911</v>
      </c>
      <c r="AO39">
        <v>2981</v>
      </c>
      <c r="AP39">
        <v>49506</v>
      </c>
      <c r="AQ39">
        <v>274601</v>
      </c>
      <c r="AR39">
        <v>10221</v>
      </c>
      <c r="AS39">
        <v>27458</v>
      </c>
      <c r="AT39">
        <v>8118</v>
      </c>
      <c r="AU39">
        <v>111719</v>
      </c>
      <c r="AV39">
        <v>4220</v>
      </c>
      <c r="AW39">
        <v>44377</v>
      </c>
      <c r="AX39">
        <v>30494</v>
      </c>
      <c r="AY39">
        <v>89216</v>
      </c>
      <c r="AZ39">
        <v>1830</v>
      </c>
      <c r="BA39">
        <v>2951</v>
      </c>
      <c r="BB39">
        <v>47952</v>
      </c>
      <c r="BC39">
        <v>282156</v>
      </c>
      <c r="BD39">
        <v>10419</v>
      </c>
      <c r="BE39">
        <v>27912</v>
      </c>
      <c r="BF39">
        <v>8900</v>
      </c>
      <c r="BG39">
        <v>117359</v>
      </c>
      <c r="BH39">
        <v>4599</v>
      </c>
      <c r="BI39">
        <v>46729</v>
      </c>
      <c r="BJ39">
        <v>29760</v>
      </c>
      <c r="BK39">
        <v>91528</v>
      </c>
      <c r="BL39">
        <v>1644</v>
      </c>
      <c r="BM39">
        <v>3209</v>
      </c>
      <c r="BN39">
        <v>47221</v>
      </c>
      <c r="BO39">
        <v>291950</v>
      </c>
      <c r="BP39">
        <v>9339</v>
      </c>
      <c r="BQ39">
        <v>27806</v>
      </c>
      <c r="BR39">
        <v>9883</v>
      </c>
      <c r="BS39">
        <v>123510</v>
      </c>
      <c r="BT39">
        <v>4671</v>
      </c>
      <c r="BU39">
        <v>48823</v>
      </c>
      <c r="BV39">
        <v>28513</v>
      </c>
      <c r="BW39">
        <v>94474</v>
      </c>
      <c r="BX39">
        <v>1371</v>
      </c>
      <c r="BY39">
        <v>3499</v>
      </c>
      <c r="BZ39">
        <v>45000</v>
      </c>
      <c r="CA39">
        <v>302885</v>
      </c>
      <c r="CB39">
        <v>8361</v>
      </c>
      <c r="CC39">
        <v>28496</v>
      </c>
      <c r="CD39">
        <v>10798</v>
      </c>
      <c r="CE39">
        <v>130017</v>
      </c>
      <c r="CF39">
        <v>4902</v>
      </c>
      <c r="CG39">
        <v>50073</v>
      </c>
    </row>
    <row r="40" spans="1:85" x14ac:dyDescent="0.3">
      <c r="A40" t="s">
        <v>36</v>
      </c>
      <c r="B40">
        <v>10866</v>
      </c>
      <c r="C40">
        <v>39204</v>
      </c>
      <c r="D40">
        <v>666</v>
      </c>
      <c r="E40">
        <v>1464</v>
      </c>
      <c r="F40">
        <v>42577</v>
      </c>
      <c r="G40">
        <v>127640</v>
      </c>
      <c r="H40">
        <v>3894</v>
      </c>
      <c r="I40">
        <v>9844</v>
      </c>
      <c r="J40">
        <v>834</v>
      </c>
      <c r="K40">
        <v>16002</v>
      </c>
      <c r="L40">
        <v>1059</v>
      </c>
      <c r="M40">
        <v>7792</v>
      </c>
      <c r="N40">
        <v>11143</v>
      </c>
      <c r="O40">
        <v>39623</v>
      </c>
      <c r="P40">
        <v>706</v>
      </c>
      <c r="Q40">
        <v>1342</v>
      </c>
      <c r="R40">
        <v>43429</v>
      </c>
      <c r="S40">
        <v>127642</v>
      </c>
      <c r="T40">
        <v>4259</v>
      </c>
      <c r="U40">
        <v>9752</v>
      </c>
      <c r="V40">
        <v>888</v>
      </c>
      <c r="W40">
        <v>17240</v>
      </c>
      <c r="X40">
        <v>1111</v>
      </c>
      <c r="Y40">
        <v>7648</v>
      </c>
      <c r="Z40">
        <v>11051</v>
      </c>
      <c r="AA40">
        <v>39610</v>
      </c>
      <c r="AB40">
        <v>1001</v>
      </c>
      <c r="AC40">
        <v>1242</v>
      </c>
      <c r="AD40">
        <v>44298</v>
      </c>
      <c r="AE40">
        <v>127684</v>
      </c>
      <c r="AF40">
        <v>4787</v>
      </c>
      <c r="AG40">
        <v>9664</v>
      </c>
      <c r="AH40">
        <v>1049</v>
      </c>
      <c r="AI40">
        <v>17616</v>
      </c>
      <c r="AJ40">
        <v>1340</v>
      </c>
      <c r="AK40">
        <v>8213</v>
      </c>
      <c r="AL40">
        <v>10059</v>
      </c>
      <c r="AM40">
        <v>40926</v>
      </c>
      <c r="AN40">
        <v>909</v>
      </c>
      <c r="AO40">
        <v>1353</v>
      </c>
      <c r="AP40">
        <v>42112</v>
      </c>
      <c r="AQ40">
        <v>129630</v>
      </c>
      <c r="AR40">
        <v>5060</v>
      </c>
      <c r="AS40">
        <v>10317</v>
      </c>
      <c r="AT40">
        <v>954</v>
      </c>
      <c r="AU40">
        <v>18907</v>
      </c>
      <c r="AV40">
        <v>1184</v>
      </c>
      <c r="AW40">
        <v>8687</v>
      </c>
      <c r="AX40">
        <v>9416</v>
      </c>
      <c r="AY40">
        <v>41191</v>
      </c>
      <c r="AZ40">
        <v>933</v>
      </c>
      <c r="BA40">
        <v>1517</v>
      </c>
      <c r="BB40">
        <v>40525</v>
      </c>
      <c r="BC40">
        <v>130505</v>
      </c>
      <c r="BD40">
        <v>4998</v>
      </c>
      <c r="BE40">
        <v>11843</v>
      </c>
      <c r="BF40">
        <v>1148</v>
      </c>
      <c r="BG40">
        <v>19586</v>
      </c>
      <c r="BH40">
        <v>1119</v>
      </c>
      <c r="BI40">
        <v>9621</v>
      </c>
      <c r="BJ40">
        <v>9191</v>
      </c>
      <c r="BK40">
        <v>41180</v>
      </c>
      <c r="BL40">
        <v>794</v>
      </c>
      <c r="BM40">
        <v>1991</v>
      </c>
      <c r="BN40">
        <v>39017</v>
      </c>
      <c r="BO40">
        <v>131123</v>
      </c>
      <c r="BP40">
        <v>5095</v>
      </c>
      <c r="BQ40">
        <v>11877</v>
      </c>
      <c r="BR40">
        <v>1012</v>
      </c>
      <c r="BS40">
        <v>20938</v>
      </c>
      <c r="BT40">
        <v>1064</v>
      </c>
      <c r="BU40">
        <v>10165</v>
      </c>
      <c r="BV40">
        <v>9196</v>
      </c>
      <c r="BW40">
        <v>41183</v>
      </c>
      <c r="BX40">
        <v>803</v>
      </c>
      <c r="BY40">
        <v>1997</v>
      </c>
      <c r="BZ40">
        <v>38275</v>
      </c>
      <c r="CA40">
        <v>131689</v>
      </c>
      <c r="CB40">
        <v>5321</v>
      </c>
      <c r="CC40">
        <v>12014</v>
      </c>
      <c r="CD40">
        <v>1172</v>
      </c>
      <c r="CE40">
        <v>21771</v>
      </c>
      <c r="CF40">
        <v>1337</v>
      </c>
      <c r="CG40">
        <v>10593</v>
      </c>
    </row>
    <row r="41" spans="1:85" x14ac:dyDescent="0.3">
      <c r="A41" t="s">
        <v>37</v>
      </c>
      <c r="B41">
        <v>2605</v>
      </c>
      <c r="C41">
        <v>5157</v>
      </c>
      <c r="D41">
        <v>172</v>
      </c>
      <c r="E41">
        <v>347</v>
      </c>
      <c r="F41">
        <v>4038</v>
      </c>
      <c r="G41">
        <v>14704</v>
      </c>
      <c r="H41">
        <v>1208</v>
      </c>
      <c r="I41">
        <v>3559</v>
      </c>
      <c r="J41">
        <v>496</v>
      </c>
      <c r="K41">
        <v>4115</v>
      </c>
      <c r="L41">
        <v>520</v>
      </c>
      <c r="M41">
        <v>2673</v>
      </c>
      <c r="N41">
        <v>2769</v>
      </c>
      <c r="O41">
        <v>4882</v>
      </c>
      <c r="P41">
        <v>130</v>
      </c>
      <c r="Q41">
        <v>353</v>
      </c>
      <c r="R41">
        <v>4343</v>
      </c>
      <c r="S41">
        <v>14266</v>
      </c>
      <c r="T41">
        <v>1155</v>
      </c>
      <c r="U41">
        <v>3482</v>
      </c>
      <c r="V41">
        <v>454</v>
      </c>
      <c r="W41">
        <v>4205</v>
      </c>
      <c r="X41">
        <v>497</v>
      </c>
      <c r="Y41">
        <v>2955</v>
      </c>
      <c r="Z41">
        <v>3020</v>
      </c>
      <c r="AA41">
        <v>4484</v>
      </c>
      <c r="AB41">
        <v>144</v>
      </c>
      <c r="AC41">
        <v>284</v>
      </c>
      <c r="AD41">
        <v>3992</v>
      </c>
      <c r="AE41">
        <v>14641</v>
      </c>
      <c r="AF41">
        <v>1272</v>
      </c>
      <c r="AG41">
        <v>3121</v>
      </c>
      <c r="AH41">
        <v>535</v>
      </c>
      <c r="AI41">
        <v>4257</v>
      </c>
      <c r="AJ41">
        <v>447</v>
      </c>
      <c r="AK41">
        <v>3069</v>
      </c>
      <c r="AL41">
        <v>2716</v>
      </c>
      <c r="AM41">
        <v>4614</v>
      </c>
      <c r="AN41">
        <v>130</v>
      </c>
      <c r="AO41">
        <v>295</v>
      </c>
      <c r="AP41">
        <v>3500</v>
      </c>
      <c r="AQ41">
        <v>15143</v>
      </c>
      <c r="AR41">
        <v>1288</v>
      </c>
      <c r="AS41">
        <v>2788</v>
      </c>
      <c r="AT41">
        <v>519</v>
      </c>
      <c r="AU41">
        <v>4237</v>
      </c>
      <c r="AV41">
        <v>448</v>
      </c>
      <c r="AW41">
        <v>3400</v>
      </c>
      <c r="AX41">
        <v>2796</v>
      </c>
      <c r="AY41">
        <v>4420</v>
      </c>
      <c r="AZ41">
        <v>244</v>
      </c>
      <c r="BA41">
        <v>279</v>
      </c>
      <c r="BB41">
        <v>3470</v>
      </c>
      <c r="BC41">
        <v>15111</v>
      </c>
      <c r="BD41">
        <v>1199</v>
      </c>
      <c r="BE41">
        <v>2694</v>
      </c>
      <c r="BF41">
        <v>613</v>
      </c>
      <c r="BG41">
        <v>4468</v>
      </c>
      <c r="BH41">
        <v>330</v>
      </c>
      <c r="BI41">
        <v>3422</v>
      </c>
      <c r="BJ41">
        <v>2543</v>
      </c>
      <c r="BK41">
        <v>4685</v>
      </c>
      <c r="BL41">
        <v>227</v>
      </c>
      <c r="BM41">
        <v>329</v>
      </c>
      <c r="BN41">
        <v>3552</v>
      </c>
      <c r="BO41">
        <v>15130</v>
      </c>
      <c r="BP41">
        <v>1198</v>
      </c>
      <c r="BQ41">
        <v>2330</v>
      </c>
      <c r="BR41">
        <v>761</v>
      </c>
      <c r="BS41">
        <v>4678</v>
      </c>
      <c r="BT41">
        <v>314</v>
      </c>
      <c r="BU41">
        <v>3452</v>
      </c>
      <c r="BV41">
        <v>2421</v>
      </c>
      <c r="BW41">
        <v>4740</v>
      </c>
      <c r="BX41">
        <v>202</v>
      </c>
      <c r="BY41">
        <v>401</v>
      </c>
      <c r="BZ41">
        <v>3200</v>
      </c>
      <c r="CA41">
        <v>15526</v>
      </c>
      <c r="CB41">
        <v>1273</v>
      </c>
      <c r="CC41">
        <v>2418</v>
      </c>
      <c r="CD41">
        <v>812</v>
      </c>
      <c r="CE41">
        <v>4901</v>
      </c>
      <c r="CF41">
        <v>269</v>
      </c>
      <c r="CG41">
        <v>3316</v>
      </c>
    </row>
    <row r="42" spans="1:85" x14ac:dyDescent="0.3">
      <c r="A42" t="s">
        <v>38</v>
      </c>
      <c r="B42">
        <v>281</v>
      </c>
      <c r="C42">
        <v>1081</v>
      </c>
      <c r="D42">
        <v>17</v>
      </c>
      <c r="E42">
        <v>43</v>
      </c>
      <c r="F42">
        <v>779</v>
      </c>
      <c r="G42">
        <v>2804</v>
      </c>
      <c r="H42">
        <v>317</v>
      </c>
      <c r="I42">
        <v>651</v>
      </c>
      <c r="J42">
        <v>56</v>
      </c>
      <c r="K42">
        <v>396</v>
      </c>
      <c r="L42">
        <v>56</v>
      </c>
      <c r="M42">
        <v>291</v>
      </c>
      <c r="N42">
        <v>345</v>
      </c>
      <c r="O42">
        <v>1139</v>
      </c>
      <c r="P42">
        <v>21</v>
      </c>
      <c r="Q42">
        <v>61</v>
      </c>
      <c r="R42">
        <v>849</v>
      </c>
      <c r="S42">
        <v>2650</v>
      </c>
      <c r="T42">
        <v>299</v>
      </c>
      <c r="U42">
        <v>649</v>
      </c>
      <c r="V42">
        <v>45</v>
      </c>
      <c r="W42">
        <v>345</v>
      </c>
      <c r="X42">
        <v>62</v>
      </c>
      <c r="Y42">
        <v>251</v>
      </c>
      <c r="Z42">
        <v>329</v>
      </c>
      <c r="AA42">
        <v>1164</v>
      </c>
      <c r="AB42">
        <v>4</v>
      </c>
      <c r="AC42">
        <v>70</v>
      </c>
      <c r="AD42">
        <v>645</v>
      </c>
      <c r="AE42">
        <v>2789</v>
      </c>
      <c r="AF42">
        <v>264</v>
      </c>
      <c r="AG42">
        <v>675</v>
      </c>
      <c r="AH42">
        <v>49</v>
      </c>
      <c r="AI42">
        <v>340</v>
      </c>
      <c r="AJ42">
        <v>53</v>
      </c>
      <c r="AK42">
        <v>320</v>
      </c>
      <c r="AL42">
        <v>234</v>
      </c>
      <c r="AM42">
        <v>1107</v>
      </c>
      <c r="AN42">
        <v>6</v>
      </c>
      <c r="AO42">
        <v>84</v>
      </c>
      <c r="AP42">
        <v>650</v>
      </c>
      <c r="AQ42">
        <v>2897</v>
      </c>
      <c r="AR42">
        <v>233</v>
      </c>
      <c r="AS42">
        <v>630</v>
      </c>
      <c r="AT42">
        <v>58</v>
      </c>
      <c r="AU42">
        <v>380</v>
      </c>
      <c r="AV42">
        <v>56</v>
      </c>
      <c r="AW42">
        <v>401</v>
      </c>
      <c r="AX42">
        <v>238</v>
      </c>
      <c r="AY42">
        <v>1098</v>
      </c>
      <c r="AZ42">
        <v>7</v>
      </c>
      <c r="BA42">
        <v>114</v>
      </c>
      <c r="BB42">
        <v>605</v>
      </c>
      <c r="BC42">
        <v>2954</v>
      </c>
      <c r="BD42">
        <v>156</v>
      </c>
      <c r="BE42">
        <v>668</v>
      </c>
      <c r="BF42">
        <v>75</v>
      </c>
      <c r="BG42">
        <v>384</v>
      </c>
      <c r="BH42">
        <v>66</v>
      </c>
      <c r="BI42">
        <v>408</v>
      </c>
      <c r="BJ42">
        <v>230</v>
      </c>
      <c r="BK42">
        <v>1073</v>
      </c>
      <c r="BL42">
        <v>0</v>
      </c>
      <c r="BM42">
        <v>119</v>
      </c>
      <c r="BN42">
        <v>622</v>
      </c>
      <c r="BO42">
        <v>3022</v>
      </c>
      <c r="BP42">
        <v>208</v>
      </c>
      <c r="BQ42">
        <v>588</v>
      </c>
      <c r="BR42">
        <v>80</v>
      </c>
      <c r="BS42">
        <v>359</v>
      </c>
      <c r="BT42">
        <v>90</v>
      </c>
      <c r="BU42">
        <v>509</v>
      </c>
      <c r="BV42">
        <v>139</v>
      </c>
      <c r="BW42">
        <v>1061</v>
      </c>
      <c r="BX42">
        <v>8</v>
      </c>
      <c r="BY42">
        <v>105</v>
      </c>
      <c r="BZ42">
        <v>391</v>
      </c>
      <c r="CA42">
        <v>3157</v>
      </c>
      <c r="CB42">
        <v>195</v>
      </c>
      <c r="CC42">
        <v>627</v>
      </c>
      <c r="CD42">
        <v>81</v>
      </c>
      <c r="CE42">
        <v>414</v>
      </c>
      <c r="CF42">
        <v>92</v>
      </c>
      <c r="CG42">
        <v>675</v>
      </c>
    </row>
    <row r="43" spans="1:85" x14ac:dyDescent="0.3">
      <c r="A43" t="s">
        <v>39</v>
      </c>
      <c r="B43">
        <v>1356</v>
      </c>
      <c r="C43">
        <v>2452</v>
      </c>
      <c r="D43">
        <v>52</v>
      </c>
      <c r="E43">
        <v>89</v>
      </c>
      <c r="F43">
        <v>1246</v>
      </c>
      <c r="G43">
        <v>6763</v>
      </c>
      <c r="H43">
        <v>574</v>
      </c>
      <c r="I43">
        <v>1597</v>
      </c>
      <c r="J43">
        <v>129</v>
      </c>
      <c r="K43">
        <v>1430</v>
      </c>
      <c r="L43">
        <v>323</v>
      </c>
      <c r="M43">
        <v>1029</v>
      </c>
      <c r="N43">
        <v>1415</v>
      </c>
      <c r="O43">
        <v>2239</v>
      </c>
      <c r="P43">
        <v>61</v>
      </c>
      <c r="Q43">
        <v>111</v>
      </c>
      <c r="R43">
        <v>1302</v>
      </c>
      <c r="S43">
        <v>6622</v>
      </c>
      <c r="T43">
        <v>612</v>
      </c>
      <c r="U43">
        <v>1555</v>
      </c>
      <c r="V43">
        <v>141</v>
      </c>
      <c r="W43">
        <v>1513</v>
      </c>
      <c r="X43">
        <v>285</v>
      </c>
      <c r="Y43">
        <v>1070</v>
      </c>
      <c r="Z43">
        <v>1136</v>
      </c>
      <c r="AA43">
        <v>2421</v>
      </c>
      <c r="AB43">
        <v>34</v>
      </c>
      <c r="AC43">
        <v>112</v>
      </c>
      <c r="AD43">
        <v>1431</v>
      </c>
      <c r="AE43">
        <v>6392</v>
      </c>
      <c r="AF43">
        <v>681</v>
      </c>
      <c r="AG43">
        <v>1479</v>
      </c>
      <c r="AH43">
        <v>198</v>
      </c>
      <c r="AI43">
        <v>1507</v>
      </c>
      <c r="AJ43">
        <v>235</v>
      </c>
      <c r="AK43">
        <v>1107</v>
      </c>
      <c r="AL43">
        <v>1177</v>
      </c>
      <c r="AM43">
        <v>2307</v>
      </c>
      <c r="AN43">
        <v>35</v>
      </c>
      <c r="AO43">
        <v>118</v>
      </c>
      <c r="AP43">
        <v>1763</v>
      </c>
      <c r="AQ43">
        <v>5867</v>
      </c>
      <c r="AR43">
        <v>810</v>
      </c>
      <c r="AS43">
        <v>1489</v>
      </c>
      <c r="AT43">
        <v>249</v>
      </c>
      <c r="AU43">
        <v>1472</v>
      </c>
      <c r="AV43">
        <v>235</v>
      </c>
      <c r="AW43">
        <v>1110</v>
      </c>
      <c r="AX43">
        <v>1341</v>
      </c>
      <c r="AY43">
        <v>2126</v>
      </c>
      <c r="AZ43">
        <v>34</v>
      </c>
      <c r="BA43">
        <v>106</v>
      </c>
      <c r="BB43">
        <v>1976</v>
      </c>
      <c r="BC43">
        <v>5681</v>
      </c>
      <c r="BD43">
        <v>763</v>
      </c>
      <c r="BE43">
        <v>1313</v>
      </c>
      <c r="BF43">
        <v>352</v>
      </c>
      <c r="BG43">
        <v>1469</v>
      </c>
      <c r="BH43">
        <v>237</v>
      </c>
      <c r="BI43">
        <v>1117</v>
      </c>
      <c r="BJ43">
        <v>1718</v>
      </c>
      <c r="BK43">
        <v>1606</v>
      </c>
      <c r="BL43">
        <v>41</v>
      </c>
      <c r="BM43">
        <v>60</v>
      </c>
      <c r="BN43">
        <v>2203</v>
      </c>
      <c r="BO43">
        <v>5632</v>
      </c>
      <c r="BP43">
        <v>654</v>
      </c>
      <c r="BQ43">
        <v>1155</v>
      </c>
      <c r="BR43">
        <v>399</v>
      </c>
      <c r="BS43">
        <v>1504</v>
      </c>
      <c r="BT43">
        <v>226</v>
      </c>
      <c r="BU43">
        <v>1248</v>
      </c>
      <c r="BV43">
        <v>1425</v>
      </c>
      <c r="BW43">
        <v>1877</v>
      </c>
      <c r="BX43">
        <v>32</v>
      </c>
      <c r="BY43">
        <v>33</v>
      </c>
      <c r="BZ43">
        <v>1924</v>
      </c>
      <c r="CA43">
        <v>5903</v>
      </c>
      <c r="CB43">
        <v>637</v>
      </c>
      <c r="CC43">
        <v>1056</v>
      </c>
      <c r="CD43">
        <v>415</v>
      </c>
      <c r="CE43">
        <v>1661</v>
      </c>
      <c r="CF43">
        <v>170</v>
      </c>
      <c r="CG43">
        <v>1215</v>
      </c>
    </row>
    <row r="44" spans="1:85" x14ac:dyDescent="0.3">
      <c r="A44" t="s">
        <v>40</v>
      </c>
      <c r="B44">
        <v>15135</v>
      </c>
      <c r="C44">
        <v>47739</v>
      </c>
      <c r="D44">
        <v>671</v>
      </c>
      <c r="E44">
        <v>1697</v>
      </c>
      <c r="F44">
        <v>21393</v>
      </c>
      <c r="G44">
        <v>141719</v>
      </c>
      <c r="H44">
        <v>4088</v>
      </c>
      <c r="I44">
        <v>12885</v>
      </c>
      <c r="J44">
        <v>3540</v>
      </c>
      <c r="K44">
        <v>49434</v>
      </c>
      <c r="L44">
        <v>1775</v>
      </c>
      <c r="M44">
        <v>20335</v>
      </c>
      <c r="N44">
        <v>15760</v>
      </c>
      <c r="O44">
        <v>46726</v>
      </c>
      <c r="P44">
        <v>925</v>
      </c>
      <c r="Q44">
        <v>1913</v>
      </c>
      <c r="R44">
        <v>22465</v>
      </c>
      <c r="S44">
        <v>141631</v>
      </c>
      <c r="T44">
        <v>4436</v>
      </c>
      <c r="U44">
        <v>13458</v>
      </c>
      <c r="V44">
        <v>3739</v>
      </c>
      <c r="W44">
        <v>51432</v>
      </c>
      <c r="X44">
        <v>1810</v>
      </c>
      <c r="Y44">
        <v>20785</v>
      </c>
      <c r="Z44">
        <v>15494</v>
      </c>
      <c r="AA44">
        <v>47367</v>
      </c>
      <c r="AB44">
        <v>879</v>
      </c>
      <c r="AC44">
        <v>2037</v>
      </c>
      <c r="AD44">
        <v>22194</v>
      </c>
      <c r="AE44">
        <v>144408</v>
      </c>
      <c r="AF44">
        <v>4880</v>
      </c>
      <c r="AG44">
        <v>13320</v>
      </c>
      <c r="AH44">
        <v>3968</v>
      </c>
      <c r="AI44">
        <v>53645</v>
      </c>
      <c r="AJ44">
        <v>1889</v>
      </c>
      <c r="AK44">
        <v>21570</v>
      </c>
      <c r="AL44">
        <v>15662</v>
      </c>
      <c r="AM44">
        <v>47501</v>
      </c>
      <c r="AN44">
        <v>1251</v>
      </c>
      <c r="AO44">
        <v>1863</v>
      </c>
      <c r="AP44">
        <v>23286</v>
      </c>
      <c r="AQ44">
        <v>146708</v>
      </c>
      <c r="AR44">
        <v>4966</v>
      </c>
      <c r="AS44">
        <v>13414</v>
      </c>
      <c r="AT44">
        <v>4346</v>
      </c>
      <c r="AU44">
        <v>55718</v>
      </c>
      <c r="AV44">
        <v>2036</v>
      </c>
      <c r="AW44">
        <v>22598</v>
      </c>
      <c r="AX44">
        <v>15032</v>
      </c>
      <c r="AY44">
        <v>49274</v>
      </c>
      <c r="AZ44">
        <v>1241</v>
      </c>
      <c r="BA44">
        <v>1939</v>
      </c>
      <c r="BB44">
        <v>21603</v>
      </c>
      <c r="BC44">
        <v>151208</v>
      </c>
      <c r="BD44">
        <v>5481</v>
      </c>
      <c r="BE44">
        <v>14419</v>
      </c>
      <c r="BF44">
        <v>4452</v>
      </c>
      <c r="BG44">
        <v>58793</v>
      </c>
      <c r="BH44">
        <v>2236</v>
      </c>
      <c r="BI44">
        <v>23509</v>
      </c>
      <c r="BJ44">
        <v>14379</v>
      </c>
      <c r="BK44">
        <v>50600</v>
      </c>
      <c r="BL44">
        <v>1186</v>
      </c>
      <c r="BM44">
        <v>2006</v>
      </c>
      <c r="BN44">
        <v>20476</v>
      </c>
      <c r="BO44">
        <v>156355</v>
      </c>
      <c r="BP44">
        <v>5590</v>
      </c>
      <c r="BQ44">
        <v>15078</v>
      </c>
      <c r="BR44">
        <v>4452</v>
      </c>
      <c r="BS44">
        <v>62274</v>
      </c>
      <c r="BT44">
        <v>2134</v>
      </c>
      <c r="BU44">
        <v>24682</v>
      </c>
      <c r="BV44">
        <v>13255</v>
      </c>
      <c r="BW44">
        <v>52505</v>
      </c>
      <c r="BX44">
        <v>1000</v>
      </c>
      <c r="BY44">
        <v>2331</v>
      </c>
      <c r="BZ44">
        <v>19636</v>
      </c>
      <c r="CA44">
        <v>162493</v>
      </c>
      <c r="CB44">
        <v>5201</v>
      </c>
      <c r="CC44">
        <v>15256</v>
      </c>
      <c r="CD44">
        <v>4694</v>
      </c>
      <c r="CE44">
        <v>64694</v>
      </c>
      <c r="CF44">
        <v>2243</v>
      </c>
      <c r="CG44">
        <v>26155</v>
      </c>
    </row>
    <row r="45" spans="1:85" x14ac:dyDescent="0.3">
      <c r="A45" t="s">
        <v>41</v>
      </c>
      <c r="B45">
        <v>17208</v>
      </c>
      <c r="C45">
        <v>42737</v>
      </c>
      <c r="D45">
        <v>830</v>
      </c>
      <c r="E45">
        <v>1677</v>
      </c>
      <c r="F45">
        <v>25261</v>
      </c>
      <c r="G45">
        <v>128522</v>
      </c>
      <c r="H45">
        <v>6223</v>
      </c>
      <c r="I45">
        <v>16676</v>
      </c>
      <c r="J45">
        <v>3541</v>
      </c>
      <c r="K45">
        <v>52857</v>
      </c>
      <c r="L45">
        <v>2920</v>
      </c>
      <c r="M45">
        <v>25172</v>
      </c>
      <c r="N45">
        <v>17603</v>
      </c>
      <c r="O45">
        <v>42323</v>
      </c>
      <c r="P45">
        <v>761</v>
      </c>
      <c r="Q45">
        <v>1678</v>
      </c>
      <c r="R45">
        <v>26694</v>
      </c>
      <c r="S45">
        <v>125714</v>
      </c>
      <c r="T45">
        <v>6958</v>
      </c>
      <c r="U45">
        <v>16682</v>
      </c>
      <c r="V45">
        <v>3703</v>
      </c>
      <c r="W45">
        <v>53641</v>
      </c>
      <c r="X45">
        <v>3220</v>
      </c>
      <c r="Y45">
        <v>26120</v>
      </c>
      <c r="Z45">
        <v>17772</v>
      </c>
      <c r="AA45">
        <v>41654</v>
      </c>
      <c r="AB45">
        <v>1047</v>
      </c>
      <c r="AC45">
        <v>1698</v>
      </c>
      <c r="AD45">
        <v>25961</v>
      </c>
      <c r="AE45">
        <v>124289</v>
      </c>
      <c r="AF45">
        <v>7644</v>
      </c>
      <c r="AG45">
        <v>16915</v>
      </c>
      <c r="AH45">
        <v>3740</v>
      </c>
      <c r="AI45">
        <v>54984</v>
      </c>
      <c r="AJ45">
        <v>3410</v>
      </c>
      <c r="AK45">
        <v>26571</v>
      </c>
      <c r="AL45">
        <v>18053</v>
      </c>
      <c r="AM45">
        <v>40524</v>
      </c>
      <c r="AN45">
        <v>1336</v>
      </c>
      <c r="AO45">
        <v>1948</v>
      </c>
      <c r="AP45">
        <v>25514</v>
      </c>
      <c r="AQ45">
        <v>123210</v>
      </c>
      <c r="AR45">
        <v>8126</v>
      </c>
      <c r="AS45">
        <v>17580</v>
      </c>
      <c r="AT45">
        <v>3663</v>
      </c>
      <c r="AU45">
        <v>56916</v>
      </c>
      <c r="AV45">
        <v>3515</v>
      </c>
      <c r="AW45">
        <v>26908</v>
      </c>
      <c r="AX45">
        <v>17716</v>
      </c>
      <c r="AY45">
        <v>41344</v>
      </c>
      <c r="AZ45">
        <v>1388</v>
      </c>
      <c r="BA45">
        <v>2002</v>
      </c>
      <c r="BB45">
        <v>25194</v>
      </c>
      <c r="BC45">
        <v>124133</v>
      </c>
      <c r="BD45">
        <v>8131</v>
      </c>
      <c r="BE45">
        <v>17249</v>
      </c>
      <c r="BF45">
        <v>4205</v>
      </c>
      <c r="BG45">
        <v>58028</v>
      </c>
      <c r="BH45">
        <v>3632</v>
      </c>
      <c r="BI45">
        <v>27659</v>
      </c>
      <c r="BJ45">
        <v>16782</v>
      </c>
      <c r="BK45">
        <v>42999</v>
      </c>
      <c r="BL45">
        <v>1312</v>
      </c>
      <c r="BM45">
        <v>1979</v>
      </c>
      <c r="BN45">
        <v>24754</v>
      </c>
      <c r="BO45">
        <v>125528</v>
      </c>
      <c r="BP45">
        <v>7943</v>
      </c>
      <c r="BQ45">
        <v>17270</v>
      </c>
      <c r="BR45">
        <v>4260</v>
      </c>
      <c r="BS45">
        <v>58495</v>
      </c>
      <c r="BT45">
        <v>3711</v>
      </c>
      <c r="BU45">
        <v>28702</v>
      </c>
      <c r="BV45">
        <v>16569</v>
      </c>
      <c r="BW45">
        <v>43221</v>
      </c>
      <c r="BX45">
        <v>1535</v>
      </c>
      <c r="BY45">
        <v>2319</v>
      </c>
      <c r="BZ45">
        <v>22890</v>
      </c>
      <c r="CA45">
        <v>129117</v>
      </c>
      <c r="CB45">
        <v>7240</v>
      </c>
      <c r="CC45">
        <v>17278</v>
      </c>
      <c r="CD45">
        <v>4148</v>
      </c>
      <c r="CE45">
        <v>60443</v>
      </c>
      <c r="CF45">
        <v>3882</v>
      </c>
      <c r="CG45">
        <v>29196</v>
      </c>
    </row>
    <row r="46" spans="1:85" x14ac:dyDescent="0.3">
      <c r="A46" t="s">
        <v>42</v>
      </c>
      <c r="B46">
        <v>5003</v>
      </c>
      <c r="C46">
        <v>19389</v>
      </c>
      <c r="D46">
        <v>303</v>
      </c>
      <c r="E46">
        <v>760</v>
      </c>
      <c r="F46">
        <v>8512</v>
      </c>
      <c r="G46">
        <v>62366</v>
      </c>
      <c r="H46">
        <v>1780</v>
      </c>
      <c r="I46">
        <v>5719</v>
      </c>
      <c r="J46">
        <v>1279</v>
      </c>
      <c r="K46">
        <v>26118</v>
      </c>
      <c r="L46">
        <v>1031</v>
      </c>
      <c r="M46">
        <v>11256</v>
      </c>
      <c r="N46">
        <v>5062</v>
      </c>
      <c r="O46">
        <v>19171</v>
      </c>
      <c r="P46">
        <v>388</v>
      </c>
      <c r="Q46">
        <v>771</v>
      </c>
      <c r="R46">
        <v>8805</v>
      </c>
      <c r="S46">
        <v>62490</v>
      </c>
      <c r="T46">
        <v>2006</v>
      </c>
      <c r="U46">
        <v>5385</v>
      </c>
      <c r="V46">
        <v>1403</v>
      </c>
      <c r="W46">
        <v>26904</v>
      </c>
      <c r="X46">
        <v>1102</v>
      </c>
      <c r="Y46">
        <v>11220</v>
      </c>
      <c r="Z46">
        <v>4462</v>
      </c>
      <c r="AA46">
        <v>19739</v>
      </c>
      <c r="AB46">
        <v>430</v>
      </c>
      <c r="AC46">
        <v>857</v>
      </c>
      <c r="AD46">
        <v>8177</v>
      </c>
      <c r="AE46">
        <v>63292</v>
      </c>
      <c r="AF46">
        <v>2174</v>
      </c>
      <c r="AG46">
        <v>5696</v>
      </c>
      <c r="AH46">
        <v>1339</v>
      </c>
      <c r="AI46">
        <v>28034</v>
      </c>
      <c r="AJ46">
        <v>1092</v>
      </c>
      <c r="AK46">
        <v>11271</v>
      </c>
      <c r="AL46">
        <v>4580</v>
      </c>
      <c r="AM46">
        <v>19821</v>
      </c>
      <c r="AN46">
        <v>449</v>
      </c>
      <c r="AO46">
        <v>821</v>
      </c>
      <c r="AP46">
        <v>8228</v>
      </c>
      <c r="AQ46">
        <v>63716</v>
      </c>
      <c r="AR46">
        <v>2081</v>
      </c>
      <c r="AS46">
        <v>5973</v>
      </c>
      <c r="AT46">
        <v>1505</v>
      </c>
      <c r="AU46">
        <v>28010</v>
      </c>
      <c r="AV46">
        <v>1122</v>
      </c>
      <c r="AW46">
        <v>12166</v>
      </c>
      <c r="AX46">
        <v>4232</v>
      </c>
      <c r="AY46">
        <v>20253</v>
      </c>
      <c r="AZ46">
        <v>422</v>
      </c>
      <c r="BA46">
        <v>840</v>
      </c>
      <c r="BB46">
        <v>8053</v>
      </c>
      <c r="BC46">
        <v>63856</v>
      </c>
      <c r="BD46">
        <v>2243</v>
      </c>
      <c r="BE46">
        <v>6211</v>
      </c>
      <c r="BF46">
        <v>1809</v>
      </c>
      <c r="BG46">
        <v>29184</v>
      </c>
      <c r="BH46">
        <v>999</v>
      </c>
      <c r="BI46">
        <v>12228</v>
      </c>
      <c r="BJ46">
        <v>3665</v>
      </c>
      <c r="BK46">
        <v>21237</v>
      </c>
      <c r="BL46">
        <v>379</v>
      </c>
      <c r="BM46">
        <v>683</v>
      </c>
      <c r="BN46">
        <v>7626</v>
      </c>
      <c r="BO46">
        <v>65289</v>
      </c>
      <c r="BP46">
        <v>2094</v>
      </c>
      <c r="BQ46">
        <v>6164</v>
      </c>
      <c r="BR46">
        <v>2035</v>
      </c>
      <c r="BS46">
        <v>29923</v>
      </c>
      <c r="BT46">
        <v>825</v>
      </c>
      <c r="BU46">
        <v>12519</v>
      </c>
      <c r="BV46">
        <v>3868</v>
      </c>
      <c r="BW46">
        <v>21146</v>
      </c>
      <c r="BX46">
        <v>308</v>
      </c>
      <c r="BY46">
        <v>684</v>
      </c>
      <c r="BZ46">
        <v>6763</v>
      </c>
      <c r="CA46">
        <v>66198</v>
      </c>
      <c r="CB46">
        <v>2252</v>
      </c>
      <c r="CC46">
        <v>6383</v>
      </c>
      <c r="CD46">
        <v>2126</v>
      </c>
      <c r="CE46">
        <v>30582</v>
      </c>
      <c r="CF46">
        <v>895</v>
      </c>
      <c r="CG46">
        <v>12972</v>
      </c>
    </row>
    <row r="47" spans="1:85" x14ac:dyDescent="0.3">
      <c r="A47" t="s">
        <v>43</v>
      </c>
      <c r="B47">
        <v>131516</v>
      </c>
      <c r="C47">
        <v>393814</v>
      </c>
      <c r="D47">
        <v>5615</v>
      </c>
      <c r="E47">
        <v>8927</v>
      </c>
      <c r="F47">
        <v>222756</v>
      </c>
      <c r="G47">
        <v>1235533</v>
      </c>
      <c r="H47">
        <v>35543</v>
      </c>
      <c r="I47">
        <v>79161</v>
      </c>
      <c r="J47">
        <v>42427</v>
      </c>
      <c r="K47">
        <v>177811</v>
      </c>
      <c r="L47">
        <v>33304</v>
      </c>
      <c r="M47">
        <v>95325</v>
      </c>
      <c r="N47">
        <v>137710</v>
      </c>
      <c r="O47">
        <v>387831</v>
      </c>
      <c r="P47">
        <v>5878</v>
      </c>
      <c r="Q47">
        <v>9371</v>
      </c>
      <c r="R47">
        <v>241776</v>
      </c>
      <c r="S47">
        <v>1245060</v>
      </c>
      <c r="T47">
        <v>35490</v>
      </c>
      <c r="U47">
        <v>77728</v>
      </c>
      <c r="V47">
        <v>44905</v>
      </c>
      <c r="W47">
        <v>186212</v>
      </c>
      <c r="X47">
        <v>32992</v>
      </c>
      <c r="Y47">
        <v>95504</v>
      </c>
      <c r="Z47">
        <v>142185</v>
      </c>
      <c r="AA47">
        <v>384487</v>
      </c>
      <c r="AB47">
        <v>6497</v>
      </c>
      <c r="AC47">
        <v>10207</v>
      </c>
      <c r="AD47">
        <v>257479</v>
      </c>
      <c r="AE47">
        <v>1264663</v>
      </c>
      <c r="AF47">
        <v>38061</v>
      </c>
      <c r="AG47">
        <v>78876</v>
      </c>
      <c r="AH47">
        <v>46740</v>
      </c>
      <c r="AI47">
        <v>194501</v>
      </c>
      <c r="AJ47">
        <v>33420</v>
      </c>
      <c r="AK47">
        <v>98189</v>
      </c>
      <c r="AL47">
        <v>143719</v>
      </c>
      <c r="AM47">
        <v>383872</v>
      </c>
      <c r="AN47">
        <v>7110</v>
      </c>
      <c r="AO47">
        <v>9789</v>
      </c>
      <c r="AP47">
        <v>257775</v>
      </c>
      <c r="AQ47">
        <v>1289160</v>
      </c>
      <c r="AR47">
        <v>38253</v>
      </c>
      <c r="AS47">
        <v>80547</v>
      </c>
      <c r="AT47">
        <v>48393</v>
      </c>
      <c r="AU47">
        <v>202887</v>
      </c>
      <c r="AV47">
        <v>34756</v>
      </c>
      <c r="AW47">
        <v>100604</v>
      </c>
      <c r="AX47">
        <v>140331</v>
      </c>
      <c r="AY47">
        <v>384701</v>
      </c>
      <c r="AZ47">
        <v>6825</v>
      </c>
      <c r="BA47">
        <v>10728</v>
      </c>
      <c r="BB47">
        <v>252731</v>
      </c>
      <c r="BC47">
        <v>1310962</v>
      </c>
      <c r="BD47">
        <v>36500</v>
      </c>
      <c r="BE47">
        <v>80167</v>
      </c>
      <c r="BF47">
        <v>50639</v>
      </c>
      <c r="BG47">
        <v>210821</v>
      </c>
      <c r="BH47">
        <v>35022</v>
      </c>
      <c r="BI47">
        <v>102106</v>
      </c>
      <c r="BJ47">
        <v>132249</v>
      </c>
      <c r="BK47">
        <v>396909</v>
      </c>
      <c r="BL47">
        <v>6718</v>
      </c>
      <c r="BM47">
        <v>11320</v>
      </c>
      <c r="BN47">
        <v>243003</v>
      </c>
      <c r="BO47">
        <v>1347001</v>
      </c>
      <c r="BP47">
        <v>36297</v>
      </c>
      <c r="BQ47">
        <v>80588</v>
      </c>
      <c r="BR47">
        <v>51879</v>
      </c>
      <c r="BS47">
        <v>217284</v>
      </c>
      <c r="BT47">
        <v>34933</v>
      </c>
      <c r="BU47">
        <v>102447</v>
      </c>
      <c r="BV47">
        <v>126790</v>
      </c>
      <c r="BW47">
        <v>404119</v>
      </c>
      <c r="BX47">
        <v>6232</v>
      </c>
      <c r="BY47">
        <v>11812</v>
      </c>
      <c r="BZ47">
        <v>227431</v>
      </c>
      <c r="CA47">
        <v>1368132</v>
      </c>
      <c r="CB47">
        <v>34317</v>
      </c>
      <c r="CC47">
        <v>80345</v>
      </c>
      <c r="CD47">
        <v>52394</v>
      </c>
      <c r="CE47">
        <v>224292</v>
      </c>
      <c r="CF47">
        <v>35387</v>
      </c>
      <c r="CG47">
        <v>103678</v>
      </c>
    </row>
    <row r="48" spans="1:85" x14ac:dyDescent="0.3">
      <c r="A48" t="s">
        <v>44</v>
      </c>
      <c r="B48">
        <v>1583</v>
      </c>
      <c r="C48">
        <v>8979</v>
      </c>
      <c r="D48">
        <v>84</v>
      </c>
      <c r="E48">
        <v>227</v>
      </c>
      <c r="F48">
        <v>4690</v>
      </c>
      <c r="G48">
        <v>38038</v>
      </c>
      <c r="H48">
        <v>1194</v>
      </c>
      <c r="I48">
        <v>4015</v>
      </c>
      <c r="J48">
        <v>611</v>
      </c>
      <c r="K48">
        <v>7987</v>
      </c>
      <c r="L48">
        <v>589</v>
      </c>
      <c r="M48">
        <v>3396</v>
      </c>
      <c r="N48">
        <v>1998</v>
      </c>
      <c r="O48">
        <v>8681</v>
      </c>
      <c r="P48">
        <v>79</v>
      </c>
      <c r="Q48">
        <v>202</v>
      </c>
      <c r="R48">
        <v>5049</v>
      </c>
      <c r="S48">
        <v>37664</v>
      </c>
      <c r="T48">
        <v>1321</v>
      </c>
      <c r="U48">
        <v>3741</v>
      </c>
      <c r="V48">
        <v>817</v>
      </c>
      <c r="W48">
        <v>8603</v>
      </c>
      <c r="X48">
        <v>562</v>
      </c>
      <c r="Y48">
        <v>3373</v>
      </c>
      <c r="Z48">
        <v>2147</v>
      </c>
      <c r="AA48">
        <v>8750</v>
      </c>
      <c r="AB48">
        <v>81</v>
      </c>
      <c r="AC48">
        <v>211</v>
      </c>
      <c r="AD48">
        <v>5191</v>
      </c>
      <c r="AE48">
        <v>37373</v>
      </c>
      <c r="AF48">
        <v>1436</v>
      </c>
      <c r="AG48">
        <v>3736</v>
      </c>
      <c r="AH48">
        <v>818</v>
      </c>
      <c r="AI48">
        <v>8936</v>
      </c>
      <c r="AJ48">
        <v>562</v>
      </c>
      <c r="AK48">
        <v>3694</v>
      </c>
      <c r="AL48">
        <v>2125</v>
      </c>
      <c r="AM48">
        <v>8751</v>
      </c>
      <c r="AN48">
        <v>70</v>
      </c>
      <c r="AO48">
        <v>312</v>
      </c>
      <c r="AP48">
        <v>4825</v>
      </c>
      <c r="AQ48">
        <v>38248</v>
      </c>
      <c r="AR48">
        <v>1462</v>
      </c>
      <c r="AS48">
        <v>3394</v>
      </c>
      <c r="AT48">
        <v>992</v>
      </c>
      <c r="AU48">
        <v>9572</v>
      </c>
      <c r="AV48">
        <v>518</v>
      </c>
      <c r="AW48">
        <v>3674</v>
      </c>
      <c r="AX48">
        <v>1919</v>
      </c>
      <c r="AY48">
        <v>9113</v>
      </c>
      <c r="AZ48">
        <v>20</v>
      </c>
      <c r="BA48">
        <v>322</v>
      </c>
      <c r="BB48">
        <v>4813</v>
      </c>
      <c r="BC48">
        <v>38757</v>
      </c>
      <c r="BD48">
        <v>1350</v>
      </c>
      <c r="BE48">
        <v>3214</v>
      </c>
      <c r="BF48">
        <v>1157</v>
      </c>
      <c r="BG48">
        <v>10207</v>
      </c>
      <c r="BH48">
        <v>548</v>
      </c>
      <c r="BI48">
        <v>3681</v>
      </c>
      <c r="BJ48">
        <v>1879</v>
      </c>
      <c r="BK48">
        <v>9251</v>
      </c>
      <c r="BL48">
        <v>30</v>
      </c>
      <c r="BM48">
        <v>247</v>
      </c>
      <c r="BN48">
        <v>4459</v>
      </c>
      <c r="BO48">
        <v>38764</v>
      </c>
      <c r="BP48">
        <v>1365</v>
      </c>
      <c r="BQ48">
        <v>2856</v>
      </c>
      <c r="BR48">
        <v>1275</v>
      </c>
      <c r="BS48">
        <v>10174</v>
      </c>
      <c r="BT48">
        <v>546</v>
      </c>
      <c r="BU48">
        <v>3666</v>
      </c>
      <c r="BV48">
        <v>1925</v>
      </c>
      <c r="BW48">
        <v>9139</v>
      </c>
      <c r="BX48">
        <v>36</v>
      </c>
      <c r="BY48">
        <v>262</v>
      </c>
      <c r="BZ48">
        <v>4093</v>
      </c>
      <c r="CA48">
        <v>38660</v>
      </c>
      <c r="CB48">
        <v>1085</v>
      </c>
      <c r="CC48">
        <v>2838</v>
      </c>
      <c r="CD48">
        <v>1267</v>
      </c>
      <c r="CE48">
        <v>10835</v>
      </c>
      <c r="CF48">
        <v>449</v>
      </c>
      <c r="CG48">
        <v>3567</v>
      </c>
    </row>
    <row r="49" spans="1:85" x14ac:dyDescent="0.3">
      <c r="A49" t="s">
        <v>45</v>
      </c>
      <c r="B49">
        <v>2248</v>
      </c>
      <c r="C49">
        <v>12497</v>
      </c>
      <c r="D49">
        <v>84</v>
      </c>
      <c r="E49">
        <v>457</v>
      </c>
      <c r="F49">
        <v>3500</v>
      </c>
      <c r="G49">
        <v>35427</v>
      </c>
      <c r="H49">
        <v>1161</v>
      </c>
      <c r="I49">
        <v>4739</v>
      </c>
      <c r="J49">
        <v>549</v>
      </c>
      <c r="K49">
        <v>7025</v>
      </c>
      <c r="L49">
        <v>497</v>
      </c>
      <c r="M49">
        <v>3758</v>
      </c>
      <c r="N49">
        <v>2701</v>
      </c>
      <c r="O49">
        <v>12058</v>
      </c>
      <c r="P49">
        <v>169</v>
      </c>
      <c r="Q49">
        <v>363</v>
      </c>
      <c r="R49">
        <v>4281</v>
      </c>
      <c r="S49">
        <v>35119</v>
      </c>
      <c r="T49">
        <v>1070</v>
      </c>
      <c r="U49">
        <v>4497</v>
      </c>
      <c r="V49">
        <v>564</v>
      </c>
      <c r="W49">
        <v>7461</v>
      </c>
      <c r="X49">
        <v>422</v>
      </c>
      <c r="Y49">
        <v>4125</v>
      </c>
      <c r="Z49">
        <v>2674</v>
      </c>
      <c r="AA49">
        <v>11839</v>
      </c>
      <c r="AB49">
        <v>177</v>
      </c>
      <c r="AC49">
        <v>455</v>
      </c>
      <c r="AD49">
        <v>4334</v>
      </c>
      <c r="AE49">
        <v>35042</v>
      </c>
      <c r="AF49">
        <v>1156</v>
      </c>
      <c r="AG49">
        <v>4602</v>
      </c>
      <c r="AH49">
        <v>525</v>
      </c>
      <c r="AI49">
        <v>7963</v>
      </c>
      <c r="AJ49">
        <v>423</v>
      </c>
      <c r="AK49">
        <v>4423</v>
      </c>
      <c r="AL49">
        <v>2708</v>
      </c>
      <c r="AM49">
        <v>11709</v>
      </c>
      <c r="AN49">
        <v>194</v>
      </c>
      <c r="AO49">
        <v>576</v>
      </c>
      <c r="AP49">
        <v>4638</v>
      </c>
      <c r="AQ49">
        <v>34552</v>
      </c>
      <c r="AR49">
        <v>1127</v>
      </c>
      <c r="AS49">
        <v>4913</v>
      </c>
      <c r="AT49">
        <v>527</v>
      </c>
      <c r="AU49">
        <v>8501</v>
      </c>
      <c r="AV49">
        <v>458</v>
      </c>
      <c r="AW49">
        <v>4727</v>
      </c>
      <c r="AX49">
        <v>2705</v>
      </c>
      <c r="AY49">
        <v>11924</v>
      </c>
      <c r="AZ49">
        <v>204</v>
      </c>
      <c r="BA49">
        <v>599</v>
      </c>
      <c r="BB49">
        <v>4607</v>
      </c>
      <c r="BC49">
        <v>34677</v>
      </c>
      <c r="BD49">
        <v>1092</v>
      </c>
      <c r="BE49">
        <v>5043</v>
      </c>
      <c r="BF49">
        <v>614</v>
      </c>
      <c r="BG49">
        <v>9013</v>
      </c>
      <c r="BH49">
        <v>480</v>
      </c>
      <c r="BI49">
        <v>4999</v>
      </c>
      <c r="BJ49">
        <v>2368</v>
      </c>
      <c r="BK49">
        <v>12526</v>
      </c>
      <c r="BL49">
        <v>206</v>
      </c>
      <c r="BM49">
        <v>566</v>
      </c>
      <c r="BN49">
        <v>4006</v>
      </c>
      <c r="BO49">
        <v>35929</v>
      </c>
      <c r="BP49">
        <v>1090</v>
      </c>
      <c r="BQ49">
        <v>4836</v>
      </c>
      <c r="BR49">
        <v>645</v>
      </c>
      <c r="BS49">
        <v>9560</v>
      </c>
      <c r="BT49">
        <v>551</v>
      </c>
      <c r="BU49">
        <v>4978</v>
      </c>
      <c r="BV49">
        <v>1911</v>
      </c>
      <c r="BW49">
        <v>13331</v>
      </c>
      <c r="BX49">
        <v>147</v>
      </c>
      <c r="BY49">
        <v>570</v>
      </c>
      <c r="BZ49">
        <v>3521</v>
      </c>
      <c r="CA49">
        <v>36935</v>
      </c>
      <c r="CB49">
        <v>1297</v>
      </c>
      <c r="CC49">
        <v>5080</v>
      </c>
      <c r="CD49">
        <v>664</v>
      </c>
      <c r="CE49">
        <v>10283</v>
      </c>
      <c r="CF49">
        <v>627</v>
      </c>
      <c r="CG49">
        <v>5004</v>
      </c>
    </row>
    <row r="50" spans="1:85" x14ac:dyDescent="0.3">
      <c r="A50" t="s">
        <v>46</v>
      </c>
      <c r="B50">
        <v>7951</v>
      </c>
      <c r="C50">
        <v>30204</v>
      </c>
      <c r="D50">
        <v>401</v>
      </c>
      <c r="E50">
        <v>1654</v>
      </c>
      <c r="F50">
        <v>9744</v>
      </c>
      <c r="G50">
        <v>84509</v>
      </c>
      <c r="H50">
        <v>2745</v>
      </c>
      <c r="I50">
        <v>9931</v>
      </c>
      <c r="J50">
        <v>605</v>
      </c>
      <c r="K50">
        <v>14964</v>
      </c>
      <c r="L50">
        <v>762</v>
      </c>
      <c r="M50">
        <v>8470</v>
      </c>
      <c r="N50">
        <v>8496</v>
      </c>
      <c r="O50">
        <v>29995</v>
      </c>
      <c r="P50">
        <v>424</v>
      </c>
      <c r="Q50">
        <v>1753</v>
      </c>
      <c r="R50">
        <v>10493</v>
      </c>
      <c r="S50">
        <v>84644</v>
      </c>
      <c r="T50">
        <v>3202</v>
      </c>
      <c r="U50">
        <v>9615</v>
      </c>
      <c r="V50">
        <v>725</v>
      </c>
      <c r="W50">
        <v>15269</v>
      </c>
      <c r="X50">
        <v>765</v>
      </c>
      <c r="Y50">
        <v>8890</v>
      </c>
      <c r="Z50">
        <v>9087</v>
      </c>
      <c r="AA50">
        <v>30117</v>
      </c>
      <c r="AB50">
        <v>435</v>
      </c>
      <c r="AC50">
        <v>1707</v>
      </c>
      <c r="AD50">
        <v>11270</v>
      </c>
      <c r="AE50">
        <v>85903</v>
      </c>
      <c r="AF50">
        <v>2808</v>
      </c>
      <c r="AG50">
        <v>9892</v>
      </c>
      <c r="AH50">
        <v>739</v>
      </c>
      <c r="AI50">
        <v>15972</v>
      </c>
      <c r="AJ50">
        <v>803</v>
      </c>
      <c r="AK50">
        <v>9129</v>
      </c>
      <c r="AL50">
        <v>8785</v>
      </c>
      <c r="AM50">
        <v>31447</v>
      </c>
      <c r="AN50">
        <v>500</v>
      </c>
      <c r="AO50">
        <v>1498</v>
      </c>
      <c r="AP50">
        <v>10836</v>
      </c>
      <c r="AQ50">
        <v>87025</v>
      </c>
      <c r="AR50">
        <v>2679</v>
      </c>
      <c r="AS50">
        <v>10027</v>
      </c>
      <c r="AT50">
        <v>767</v>
      </c>
      <c r="AU50">
        <v>16626</v>
      </c>
      <c r="AV50">
        <v>932</v>
      </c>
      <c r="AW50">
        <v>9401</v>
      </c>
      <c r="AX50">
        <v>7544</v>
      </c>
      <c r="AY50">
        <v>33612</v>
      </c>
      <c r="AZ50">
        <v>445</v>
      </c>
      <c r="BA50">
        <v>1321</v>
      </c>
      <c r="BB50">
        <v>9997</v>
      </c>
      <c r="BC50">
        <v>88253</v>
      </c>
      <c r="BD50">
        <v>2781</v>
      </c>
      <c r="BE50">
        <v>10359</v>
      </c>
      <c r="BF50">
        <v>970</v>
      </c>
      <c r="BG50">
        <v>17381</v>
      </c>
      <c r="BH50">
        <v>996</v>
      </c>
      <c r="BI50">
        <v>9578</v>
      </c>
      <c r="BJ50">
        <v>6800</v>
      </c>
      <c r="BK50">
        <v>34557</v>
      </c>
      <c r="BL50">
        <v>430</v>
      </c>
      <c r="BM50">
        <v>1650</v>
      </c>
      <c r="BN50">
        <v>9574</v>
      </c>
      <c r="BO50">
        <v>88569</v>
      </c>
      <c r="BP50">
        <v>3051</v>
      </c>
      <c r="BQ50">
        <v>11131</v>
      </c>
      <c r="BR50">
        <v>877</v>
      </c>
      <c r="BS50">
        <v>17354</v>
      </c>
      <c r="BT50">
        <v>1166</v>
      </c>
      <c r="BU50">
        <v>9945</v>
      </c>
      <c r="BV50">
        <v>6699</v>
      </c>
      <c r="BW50">
        <v>34985</v>
      </c>
      <c r="BX50">
        <v>541</v>
      </c>
      <c r="BY50">
        <v>1730</v>
      </c>
      <c r="BZ50">
        <v>9817</v>
      </c>
      <c r="CA50">
        <v>88865</v>
      </c>
      <c r="CB50">
        <v>3178</v>
      </c>
      <c r="CC50">
        <v>11577</v>
      </c>
      <c r="CD50">
        <v>930</v>
      </c>
      <c r="CE50">
        <v>17957</v>
      </c>
      <c r="CF50">
        <v>1179</v>
      </c>
      <c r="CG50">
        <v>10397</v>
      </c>
    </row>
    <row r="51" spans="1:85" x14ac:dyDescent="0.3">
      <c r="A51" t="s">
        <v>47</v>
      </c>
      <c r="B51">
        <v>3730</v>
      </c>
      <c r="C51">
        <v>5140</v>
      </c>
      <c r="D51">
        <v>82</v>
      </c>
      <c r="E51">
        <v>239</v>
      </c>
      <c r="F51">
        <v>4567</v>
      </c>
      <c r="G51">
        <v>14084</v>
      </c>
      <c r="H51">
        <v>1123</v>
      </c>
      <c r="I51">
        <v>2245</v>
      </c>
      <c r="J51">
        <v>393</v>
      </c>
      <c r="K51">
        <v>3427</v>
      </c>
      <c r="L51">
        <v>395</v>
      </c>
      <c r="M51">
        <v>2355</v>
      </c>
      <c r="N51">
        <v>3447</v>
      </c>
      <c r="O51">
        <v>4847</v>
      </c>
      <c r="P51">
        <v>122</v>
      </c>
      <c r="Q51">
        <v>219</v>
      </c>
      <c r="R51">
        <v>4390</v>
      </c>
      <c r="S51">
        <v>13926</v>
      </c>
      <c r="T51">
        <v>1095</v>
      </c>
      <c r="U51">
        <v>2357</v>
      </c>
      <c r="V51">
        <v>528</v>
      </c>
      <c r="W51">
        <v>3138</v>
      </c>
      <c r="X51">
        <v>373</v>
      </c>
      <c r="Y51">
        <v>2571</v>
      </c>
      <c r="Z51">
        <v>3339</v>
      </c>
      <c r="AA51">
        <v>4771</v>
      </c>
      <c r="AB51">
        <v>142</v>
      </c>
      <c r="AC51">
        <v>166</v>
      </c>
      <c r="AD51">
        <v>4659</v>
      </c>
      <c r="AE51">
        <v>13653</v>
      </c>
      <c r="AF51">
        <v>1127</v>
      </c>
      <c r="AG51">
        <v>1962</v>
      </c>
      <c r="AH51">
        <v>527</v>
      </c>
      <c r="AI51">
        <v>3471</v>
      </c>
      <c r="AJ51">
        <v>367</v>
      </c>
      <c r="AK51">
        <v>2221</v>
      </c>
      <c r="AL51">
        <v>3297</v>
      </c>
      <c r="AM51">
        <v>4687</v>
      </c>
      <c r="AN51">
        <v>157</v>
      </c>
      <c r="AO51">
        <v>173</v>
      </c>
      <c r="AP51">
        <v>4661</v>
      </c>
      <c r="AQ51">
        <v>13563</v>
      </c>
      <c r="AR51">
        <v>895</v>
      </c>
      <c r="AS51">
        <v>1869</v>
      </c>
      <c r="AT51">
        <v>616</v>
      </c>
      <c r="AU51">
        <v>3662</v>
      </c>
      <c r="AV51">
        <v>339</v>
      </c>
      <c r="AW51">
        <v>1988</v>
      </c>
      <c r="AX51">
        <v>2868</v>
      </c>
      <c r="AY51">
        <v>4995</v>
      </c>
      <c r="AZ51">
        <v>193</v>
      </c>
      <c r="BA51">
        <v>188</v>
      </c>
      <c r="BB51">
        <v>4148</v>
      </c>
      <c r="BC51">
        <v>14059</v>
      </c>
      <c r="BD51">
        <v>934</v>
      </c>
      <c r="BE51">
        <v>1876</v>
      </c>
      <c r="BF51">
        <v>688</v>
      </c>
      <c r="BG51">
        <v>3858</v>
      </c>
      <c r="BH51">
        <v>274</v>
      </c>
      <c r="BI51">
        <v>1927</v>
      </c>
      <c r="BJ51">
        <v>2575</v>
      </c>
      <c r="BK51">
        <v>5081</v>
      </c>
      <c r="BL51">
        <v>178</v>
      </c>
      <c r="BM51">
        <v>268</v>
      </c>
      <c r="BN51">
        <v>3708</v>
      </c>
      <c r="BO51">
        <v>14945</v>
      </c>
      <c r="BP51">
        <v>830</v>
      </c>
      <c r="BQ51">
        <v>1946</v>
      </c>
      <c r="BR51">
        <v>680</v>
      </c>
      <c r="BS51">
        <v>4368</v>
      </c>
      <c r="BT51">
        <v>302</v>
      </c>
      <c r="BU51">
        <v>2152</v>
      </c>
      <c r="BV51">
        <v>3008</v>
      </c>
      <c r="BW51">
        <v>4759</v>
      </c>
      <c r="BX51">
        <v>182</v>
      </c>
      <c r="BY51">
        <v>227</v>
      </c>
      <c r="BZ51">
        <v>3648</v>
      </c>
      <c r="CA51">
        <v>15035</v>
      </c>
      <c r="CB51">
        <v>829</v>
      </c>
      <c r="CC51">
        <v>2171</v>
      </c>
      <c r="CD51">
        <v>590</v>
      </c>
      <c r="CE51">
        <v>4653</v>
      </c>
      <c r="CF51">
        <v>238</v>
      </c>
      <c r="CG51">
        <v>2057</v>
      </c>
    </row>
    <row r="52" spans="1:85" x14ac:dyDescent="0.3">
      <c r="A52" t="s">
        <v>48</v>
      </c>
      <c r="B52">
        <v>56180</v>
      </c>
      <c r="C52">
        <v>200368</v>
      </c>
      <c r="D52">
        <v>3982</v>
      </c>
      <c r="E52">
        <v>7526</v>
      </c>
      <c r="F52">
        <v>95639</v>
      </c>
      <c r="G52">
        <v>596502</v>
      </c>
      <c r="H52">
        <v>15820</v>
      </c>
      <c r="I52">
        <v>43470</v>
      </c>
      <c r="J52">
        <v>6740</v>
      </c>
      <c r="K52">
        <v>62530</v>
      </c>
      <c r="L52">
        <v>5343</v>
      </c>
      <c r="M52">
        <v>34878</v>
      </c>
      <c r="N52">
        <v>60752</v>
      </c>
      <c r="O52">
        <v>197584</v>
      </c>
      <c r="P52">
        <v>3795</v>
      </c>
      <c r="Q52">
        <v>7573</v>
      </c>
      <c r="R52">
        <v>101919</v>
      </c>
      <c r="S52">
        <v>598708</v>
      </c>
      <c r="T52">
        <v>16672</v>
      </c>
      <c r="U52">
        <v>45684</v>
      </c>
      <c r="V52">
        <v>6859</v>
      </c>
      <c r="W52">
        <v>66741</v>
      </c>
      <c r="X52">
        <v>5208</v>
      </c>
      <c r="Y52">
        <v>35344</v>
      </c>
      <c r="Z52">
        <v>64630</v>
      </c>
      <c r="AA52">
        <v>196370</v>
      </c>
      <c r="AB52">
        <v>4053</v>
      </c>
      <c r="AC52">
        <v>7403</v>
      </c>
      <c r="AD52">
        <v>108356</v>
      </c>
      <c r="AE52">
        <v>605721</v>
      </c>
      <c r="AF52">
        <v>17455</v>
      </c>
      <c r="AG52">
        <v>45638</v>
      </c>
      <c r="AH52">
        <v>7631</v>
      </c>
      <c r="AI52">
        <v>69291</v>
      </c>
      <c r="AJ52">
        <v>5522</v>
      </c>
      <c r="AK52">
        <v>36970</v>
      </c>
      <c r="AL52">
        <v>65896</v>
      </c>
      <c r="AM52">
        <v>199374</v>
      </c>
      <c r="AN52">
        <v>4653</v>
      </c>
      <c r="AO52">
        <v>7105</v>
      </c>
      <c r="AP52">
        <v>109416</v>
      </c>
      <c r="AQ52">
        <v>617683</v>
      </c>
      <c r="AR52">
        <v>18090</v>
      </c>
      <c r="AS52">
        <v>48387</v>
      </c>
      <c r="AT52">
        <v>8352</v>
      </c>
      <c r="AU52">
        <v>72214</v>
      </c>
      <c r="AV52">
        <v>6074</v>
      </c>
      <c r="AW52">
        <v>38874</v>
      </c>
      <c r="AX52">
        <v>64879</v>
      </c>
      <c r="AY52">
        <v>204055</v>
      </c>
      <c r="AZ52">
        <v>5023</v>
      </c>
      <c r="BA52">
        <v>7746</v>
      </c>
      <c r="BB52">
        <v>108458</v>
      </c>
      <c r="BC52">
        <v>630852</v>
      </c>
      <c r="BD52">
        <v>18674</v>
      </c>
      <c r="BE52">
        <v>51274</v>
      </c>
      <c r="BF52">
        <v>8983</v>
      </c>
      <c r="BG52">
        <v>76793</v>
      </c>
      <c r="BH52">
        <v>6077</v>
      </c>
      <c r="BI52">
        <v>39909</v>
      </c>
      <c r="BJ52">
        <v>62090</v>
      </c>
      <c r="BK52">
        <v>211819</v>
      </c>
      <c r="BL52">
        <v>5249</v>
      </c>
      <c r="BM52">
        <v>8230</v>
      </c>
      <c r="BN52">
        <v>106833</v>
      </c>
      <c r="BO52">
        <v>647966</v>
      </c>
      <c r="BP52">
        <v>19334</v>
      </c>
      <c r="BQ52">
        <v>53923</v>
      </c>
      <c r="BR52">
        <v>9250</v>
      </c>
      <c r="BS52">
        <v>82462</v>
      </c>
      <c r="BT52">
        <v>6569</v>
      </c>
      <c r="BU52">
        <v>42416</v>
      </c>
      <c r="BV52">
        <v>60758</v>
      </c>
      <c r="BW52">
        <v>218629</v>
      </c>
      <c r="BX52">
        <v>5079</v>
      </c>
      <c r="BY52">
        <v>8336</v>
      </c>
      <c r="BZ52">
        <v>104811</v>
      </c>
      <c r="CA52">
        <v>666593</v>
      </c>
      <c r="CB52">
        <v>19596</v>
      </c>
      <c r="CC52">
        <v>56468</v>
      </c>
      <c r="CD52">
        <v>9731</v>
      </c>
      <c r="CE52">
        <v>84897</v>
      </c>
      <c r="CF52">
        <v>7099</v>
      </c>
      <c r="CG52">
        <v>45416</v>
      </c>
    </row>
    <row r="53" spans="1:85" x14ac:dyDescent="0.3">
      <c r="A53" t="s">
        <v>49</v>
      </c>
      <c r="B53">
        <v>15271</v>
      </c>
      <c r="C53">
        <v>51609</v>
      </c>
      <c r="D53">
        <v>755</v>
      </c>
      <c r="E53">
        <v>2584</v>
      </c>
      <c r="F53">
        <v>18844</v>
      </c>
      <c r="G53">
        <v>131071</v>
      </c>
      <c r="H53">
        <v>5031</v>
      </c>
      <c r="I53">
        <v>14419</v>
      </c>
      <c r="J53">
        <v>1778</v>
      </c>
      <c r="K53">
        <v>16487</v>
      </c>
      <c r="L53">
        <v>1396</v>
      </c>
      <c r="M53">
        <v>10029</v>
      </c>
      <c r="N53">
        <v>17547</v>
      </c>
      <c r="O53">
        <v>50079</v>
      </c>
      <c r="P53">
        <v>1168</v>
      </c>
      <c r="Q53">
        <v>2611</v>
      </c>
      <c r="R53">
        <v>21468</v>
      </c>
      <c r="S53">
        <v>130771</v>
      </c>
      <c r="T53">
        <v>5761</v>
      </c>
      <c r="U53">
        <v>15632</v>
      </c>
      <c r="V53">
        <v>1988</v>
      </c>
      <c r="W53">
        <v>16502</v>
      </c>
      <c r="X53">
        <v>1550</v>
      </c>
      <c r="Y53">
        <v>11663</v>
      </c>
      <c r="Z53">
        <v>17423</v>
      </c>
      <c r="AA53">
        <v>51651</v>
      </c>
      <c r="AB53">
        <v>1788</v>
      </c>
      <c r="AC53">
        <v>2539</v>
      </c>
      <c r="AD53">
        <v>23056</v>
      </c>
      <c r="AE53">
        <v>133995</v>
      </c>
      <c r="AF53">
        <v>6127</v>
      </c>
      <c r="AG53">
        <v>16116</v>
      </c>
      <c r="AH53">
        <v>2251</v>
      </c>
      <c r="AI53">
        <v>17891</v>
      </c>
      <c r="AJ53">
        <v>1861</v>
      </c>
      <c r="AK53">
        <v>11902</v>
      </c>
      <c r="AL53">
        <v>19714</v>
      </c>
      <c r="AM53">
        <v>51137</v>
      </c>
      <c r="AN53">
        <v>2284</v>
      </c>
      <c r="AO53">
        <v>2428</v>
      </c>
      <c r="AP53">
        <v>25084</v>
      </c>
      <c r="AQ53">
        <v>138947</v>
      </c>
      <c r="AR53">
        <v>6285</v>
      </c>
      <c r="AS53">
        <v>16172</v>
      </c>
      <c r="AT53">
        <v>2730</v>
      </c>
      <c r="AU53">
        <v>18941</v>
      </c>
      <c r="AV53">
        <v>2049</v>
      </c>
      <c r="AW53">
        <v>12250</v>
      </c>
      <c r="AX53">
        <v>20762</v>
      </c>
      <c r="AY53">
        <v>52022</v>
      </c>
      <c r="AZ53">
        <v>2222</v>
      </c>
      <c r="BA53">
        <v>2608</v>
      </c>
      <c r="BB53">
        <v>24961</v>
      </c>
      <c r="BC53">
        <v>143386</v>
      </c>
      <c r="BD53">
        <v>6805</v>
      </c>
      <c r="BE53">
        <v>18027</v>
      </c>
      <c r="BF53">
        <v>2991</v>
      </c>
      <c r="BG53">
        <v>20107</v>
      </c>
      <c r="BH53">
        <v>2502</v>
      </c>
      <c r="BI53">
        <v>12805</v>
      </c>
      <c r="BJ53">
        <v>19236</v>
      </c>
      <c r="BK53">
        <v>56413</v>
      </c>
      <c r="BL53">
        <v>2339</v>
      </c>
      <c r="BM53">
        <v>2702</v>
      </c>
      <c r="BN53">
        <v>24563</v>
      </c>
      <c r="BO53">
        <v>151809</v>
      </c>
      <c r="BP53">
        <v>6059</v>
      </c>
      <c r="BQ53">
        <v>19629</v>
      </c>
      <c r="BR53">
        <v>2823</v>
      </c>
      <c r="BS53">
        <v>21088</v>
      </c>
      <c r="BT53">
        <v>2396</v>
      </c>
      <c r="BU53">
        <v>13592</v>
      </c>
      <c r="BV53">
        <v>17526</v>
      </c>
      <c r="BW53">
        <v>59874</v>
      </c>
      <c r="BX53">
        <v>2306</v>
      </c>
      <c r="BY53">
        <v>3445</v>
      </c>
      <c r="BZ53">
        <v>24079</v>
      </c>
      <c r="CA53">
        <v>160556</v>
      </c>
      <c r="CB53">
        <v>5784</v>
      </c>
      <c r="CC53">
        <v>20204</v>
      </c>
      <c r="CD53">
        <v>2695</v>
      </c>
      <c r="CE53">
        <v>23159</v>
      </c>
      <c r="CF53">
        <v>2399</v>
      </c>
      <c r="CG53">
        <v>14148</v>
      </c>
    </row>
    <row r="54" spans="1:85" x14ac:dyDescent="0.3">
      <c r="A54" t="s">
        <v>50</v>
      </c>
      <c r="B54">
        <v>55036</v>
      </c>
      <c r="C54">
        <v>203717</v>
      </c>
      <c r="D54">
        <v>2105</v>
      </c>
      <c r="E54">
        <v>5293</v>
      </c>
      <c r="F54">
        <v>88684</v>
      </c>
      <c r="G54">
        <v>613641</v>
      </c>
      <c r="H54">
        <v>13332</v>
      </c>
      <c r="I54">
        <v>41147</v>
      </c>
      <c r="J54">
        <v>14407</v>
      </c>
      <c r="K54">
        <v>178555</v>
      </c>
      <c r="L54">
        <v>9162</v>
      </c>
      <c r="M54">
        <v>80281</v>
      </c>
      <c r="N54">
        <v>58140</v>
      </c>
      <c r="O54">
        <v>201772</v>
      </c>
      <c r="P54">
        <v>1760</v>
      </c>
      <c r="Q54">
        <v>5683</v>
      </c>
      <c r="R54">
        <v>94777</v>
      </c>
      <c r="S54">
        <v>615157</v>
      </c>
      <c r="T54">
        <v>13127</v>
      </c>
      <c r="U54">
        <v>41657</v>
      </c>
      <c r="V54">
        <v>15231</v>
      </c>
      <c r="W54">
        <v>181420</v>
      </c>
      <c r="X54">
        <v>8999</v>
      </c>
      <c r="Y54">
        <v>82855</v>
      </c>
      <c r="Z54">
        <v>57886</v>
      </c>
      <c r="AA54">
        <v>202427</v>
      </c>
      <c r="AB54">
        <v>1901</v>
      </c>
      <c r="AC54">
        <v>6196</v>
      </c>
      <c r="AD54">
        <v>95520</v>
      </c>
      <c r="AE54">
        <v>624132</v>
      </c>
      <c r="AF54">
        <v>13858</v>
      </c>
      <c r="AG54">
        <v>42502</v>
      </c>
      <c r="AH54">
        <v>16149</v>
      </c>
      <c r="AI54">
        <v>186624</v>
      </c>
      <c r="AJ54">
        <v>9860</v>
      </c>
      <c r="AK54">
        <v>83075</v>
      </c>
      <c r="AL54">
        <v>57848</v>
      </c>
      <c r="AM54">
        <v>203886</v>
      </c>
      <c r="AN54">
        <v>1941</v>
      </c>
      <c r="AO54">
        <v>6208</v>
      </c>
      <c r="AP54">
        <v>96334</v>
      </c>
      <c r="AQ54">
        <v>631525</v>
      </c>
      <c r="AR54">
        <v>14269</v>
      </c>
      <c r="AS54">
        <v>43819</v>
      </c>
      <c r="AT54">
        <v>16783</v>
      </c>
      <c r="AU54">
        <v>191059</v>
      </c>
      <c r="AV54">
        <v>10165</v>
      </c>
      <c r="AW54">
        <v>85817</v>
      </c>
      <c r="AX54">
        <v>55666</v>
      </c>
      <c r="AY54">
        <v>207559</v>
      </c>
      <c r="AZ54">
        <v>1939</v>
      </c>
      <c r="BA54">
        <v>6517</v>
      </c>
      <c r="BB54">
        <v>92305</v>
      </c>
      <c r="BC54">
        <v>643287</v>
      </c>
      <c r="BD54">
        <v>14036</v>
      </c>
      <c r="BE54">
        <v>45457</v>
      </c>
      <c r="BF54">
        <v>16531</v>
      </c>
      <c r="BG54">
        <v>198859</v>
      </c>
      <c r="BH54">
        <v>10722</v>
      </c>
      <c r="BI54">
        <v>86988</v>
      </c>
      <c r="BJ54">
        <v>53986</v>
      </c>
      <c r="BK54">
        <v>211828</v>
      </c>
      <c r="BL54">
        <v>1857</v>
      </c>
      <c r="BM54">
        <v>6946</v>
      </c>
      <c r="BN54">
        <v>89785</v>
      </c>
      <c r="BO54">
        <v>655564</v>
      </c>
      <c r="BP54">
        <v>15028</v>
      </c>
      <c r="BQ54">
        <v>48776</v>
      </c>
      <c r="BR54">
        <v>17459</v>
      </c>
      <c r="BS54">
        <v>204476</v>
      </c>
      <c r="BT54">
        <v>11034</v>
      </c>
      <c r="BU54">
        <v>90582</v>
      </c>
      <c r="BV54">
        <v>50751</v>
      </c>
      <c r="BW54">
        <v>216700</v>
      </c>
      <c r="BX54">
        <v>1923</v>
      </c>
      <c r="BY54">
        <v>6982</v>
      </c>
      <c r="BZ54">
        <v>85143</v>
      </c>
      <c r="CA54">
        <v>667652</v>
      </c>
      <c r="CB54">
        <v>14680</v>
      </c>
      <c r="CC54">
        <v>50354</v>
      </c>
      <c r="CD54">
        <v>18857</v>
      </c>
      <c r="CE54">
        <v>211352</v>
      </c>
      <c r="CF54">
        <v>11501</v>
      </c>
      <c r="CG54">
        <v>90398</v>
      </c>
    </row>
    <row r="55" spans="1:85" x14ac:dyDescent="0.3">
      <c r="A55" t="s">
        <v>51</v>
      </c>
      <c r="B55">
        <v>15985</v>
      </c>
      <c r="C55">
        <v>76489</v>
      </c>
      <c r="D55">
        <v>1085</v>
      </c>
      <c r="E55">
        <v>2888</v>
      </c>
      <c r="F55">
        <v>29353</v>
      </c>
      <c r="G55">
        <v>203110</v>
      </c>
      <c r="H55">
        <v>8266</v>
      </c>
      <c r="I55">
        <v>25960</v>
      </c>
      <c r="J55">
        <v>4781</v>
      </c>
      <c r="K55">
        <v>58540</v>
      </c>
      <c r="L55">
        <v>3262</v>
      </c>
      <c r="M55">
        <v>28955</v>
      </c>
      <c r="N55">
        <v>16073</v>
      </c>
      <c r="O55">
        <v>75998</v>
      </c>
      <c r="P55">
        <v>1133</v>
      </c>
      <c r="Q55">
        <v>3237</v>
      </c>
      <c r="R55">
        <v>29716</v>
      </c>
      <c r="S55">
        <v>201741</v>
      </c>
      <c r="T55">
        <v>8925</v>
      </c>
      <c r="U55">
        <v>26418</v>
      </c>
      <c r="V55">
        <v>5062</v>
      </c>
      <c r="W55">
        <v>58969</v>
      </c>
      <c r="X55">
        <v>3093</v>
      </c>
      <c r="Y55">
        <v>30485</v>
      </c>
      <c r="Z55">
        <v>16471</v>
      </c>
      <c r="AA55">
        <v>75276</v>
      </c>
      <c r="AB55">
        <v>1298</v>
      </c>
      <c r="AC55">
        <v>3461</v>
      </c>
      <c r="AD55">
        <v>31030</v>
      </c>
      <c r="AE55">
        <v>201416</v>
      </c>
      <c r="AF55">
        <v>9389</v>
      </c>
      <c r="AG55">
        <v>26192</v>
      </c>
      <c r="AH55">
        <v>5094</v>
      </c>
      <c r="AI55">
        <v>60035</v>
      </c>
      <c r="AJ55">
        <v>3153</v>
      </c>
      <c r="AK55">
        <v>31858</v>
      </c>
      <c r="AL55">
        <v>16109</v>
      </c>
      <c r="AM55">
        <v>75971</v>
      </c>
      <c r="AN55">
        <v>1359</v>
      </c>
      <c r="AO55">
        <v>3889</v>
      </c>
      <c r="AP55">
        <v>30394</v>
      </c>
      <c r="AQ55">
        <v>204155</v>
      </c>
      <c r="AR55">
        <v>9094</v>
      </c>
      <c r="AS55">
        <v>26602</v>
      </c>
      <c r="AT55">
        <v>5446</v>
      </c>
      <c r="AU55">
        <v>61321</v>
      </c>
      <c r="AV55">
        <v>3742</v>
      </c>
      <c r="AW55">
        <v>32945</v>
      </c>
      <c r="AX55">
        <v>15823</v>
      </c>
      <c r="AY55">
        <v>77437</v>
      </c>
      <c r="AZ55">
        <v>1422</v>
      </c>
      <c r="BA55">
        <v>3687</v>
      </c>
      <c r="BB55">
        <v>28836</v>
      </c>
      <c r="BC55">
        <v>208399</v>
      </c>
      <c r="BD55">
        <v>9036</v>
      </c>
      <c r="BE55">
        <v>27910</v>
      </c>
      <c r="BF55">
        <v>5817</v>
      </c>
      <c r="BG55">
        <v>63209</v>
      </c>
      <c r="BH55">
        <v>4167</v>
      </c>
      <c r="BI55">
        <v>34059</v>
      </c>
      <c r="BJ55">
        <v>16351</v>
      </c>
      <c r="BK55">
        <v>78415</v>
      </c>
      <c r="BL55">
        <v>1567</v>
      </c>
      <c r="BM55">
        <v>3823</v>
      </c>
      <c r="BN55">
        <v>29473</v>
      </c>
      <c r="BO55">
        <v>213778</v>
      </c>
      <c r="BP55">
        <v>8975</v>
      </c>
      <c r="BQ55">
        <v>27915</v>
      </c>
      <c r="BR55">
        <v>6137</v>
      </c>
      <c r="BS55">
        <v>64361</v>
      </c>
      <c r="BT55">
        <v>3954</v>
      </c>
      <c r="BU55">
        <v>34837</v>
      </c>
      <c r="BV55">
        <v>17050</v>
      </c>
      <c r="BW55">
        <v>79625</v>
      </c>
      <c r="BX55">
        <v>1445</v>
      </c>
      <c r="BY55">
        <v>4052</v>
      </c>
      <c r="BZ55">
        <v>29289</v>
      </c>
      <c r="CA55">
        <v>220967</v>
      </c>
      <c r="CB55">
        <v>8940</v>
      </c>
      <c r="CC55">
        <v>27520</v>
      </c>
      <c r="CD55">
        <v>6588</v>
      </c>
      <c r="CE55">
        <v>66564</v>
      </c>
      <c r="CF55">
        <v>4233</v>
      </c>
      <c r="CG55">
        <v>35460</v>
      </c>
    </row>
    <row r="56" spans="1:85" x14ac:dyDescent="0.3">
      <c r="A56" t="s">
        <v>52</v>
      </c>
      <c r="B56">
        <v>29507</v>
      </c>
      <c r="C56">
        <v>124974</v>
      </c>
      <c r="D56">
        <v>1254</v>
      </c>
      <c r="E56">
        <v>4554</v>
      </c>
      <c r="F56">
        <v>54518</v>
      </c>
      <c r="G56">
        <v>437774</v>
      </c>
      <c r="H56">
        <v>16324</v>
      </c>
      <c r="I56">
        <v>41658</v>
      </c>
      <c r="J56">
        <v>8704</v>
      </c>
      <c r="K56">
        <v>115760</v>
      </c>
      <c r="L56">
        <v>7617</v>
      </c>
      <c r="M56">
        <v>57754</v>
      </c>
      <c r="N56">
        <v>31635</v>
      </c>
      <c r="O56">
        <v>121595</v>
      </c>
      <c r="P56">
        <v>1674</v>
      </c>
      <c r="Q56">
        <v>4326</v>
      </c>
      <c r="R56">
        <v>59798</v>
      </c>
      <c r="S56">
        <v>433038</v>
      </c>
      <c r="T56">
        <v>16705</v>
      </c>
      <c r="U56">
        <v>41114</v>
      </c>
      <c r="V56">
        <v>9670</v>
      </c>
      <c r="W56">
        <v>118141</v>
      </c>
      <c r="X56">
        <v>7629</v>
      </c>
      <c r="Y56">
        <v>58259</v>
      </c>
      <c r="Z56">
        <v>32170</v>
      </c>
      <c r="AA56">
        <v>120218</v>
      </c>
      <c r="AB56">
        <v>2022</v>
      </c>
      <c r="AC56">
        <v>4074</v>
      </c>
      <c r="AD56">
        <v>60958</v>
      </c>
      <c r="AE56">
        <v>430318</v>
      </c>
      <c r="AF56">
        <v>17556</v>
      </c>
      <c r="AG56">
        <v>43448</v>
      </c>
      <c r="AH56">
        <v>10611</v>
      </c>
      <c r="AI56">
        <v>121358</v>
      </c>
      <c r="AJ56">
        <v>7236</v>
      </c>
      <c r="AK56">
        <v>59060</v>
      </c>
      <c r="AL56">
        <v>32508</v>
      </c>
      <c r="AM56">
        <v>118314</v>
      </c>
      <c r="AN56">
        <v>2068</v>
      </c>
      <c r="AO56">
        <v>4726</v>
      </c>
      <c r="AP56">
        <v>61166</v>
      </c>
      <c r="AQ56">
        <v>432074</v>
      </c>
      <c r="AR56">
        <v>17085</v>
      </c>
      <c r="AS56">
        <v>44635</v>
      </c>
      <c r="AT56">
        <v>11477</v>
      </c>
      <c r="AU56">
        <v>124261</v>
      </c>
      <c r="AV56">
        <v>7312</v>
      </c>
      <c r="AW56">
        <v>60211</v>
      </c>
      <c r="AX56">
        <v>31350</v>
      </c>
      <c r="AY56">
        <v>119085</v>
      </c>
      <c r="AZ56">
        <v>1920</v>
      </c>
      <c r="BA56">
        <v>4859</v>
      </c>
      <c r="BB56">
        <v>60199</v>
      </c>
      <c r="BC56">
        <v>433584</v>
      </c>
      <c r="BD56">
        <v>17836</v>
      </c>
      <c r="BE56">
        <v>45526</v>
      </c>
      <c r="BF56">
        <v>11860</v>
      </c>
      <c r="BG56">
        <v>128666</v>
      </c>
      <c r="BH56">
        <v>7543</v>
      </c>
      <c r="BI56">
        <v>61628</v>
      </c>
      <c r="BJ56">
        <v>29887</v>
      </c>
      <c r="BK56">
        <v>120947</v>
      </c>
      <c r="BL56">
        <v>1969</v>
      </c>
      <c r="BM56">
        <v>4574</v>
      </c>
      <c r="BN56">
        <v>58642</v>
      </c>
      <c r="BO56">
        <v>438119</v>
      </c>
      <c r="BP56">
        <v>16806</v>
      </c>
      <c r="BQ56">
        <v>46894</v>
      </c>
      <c r="BR56">
        <v>12774</v>
      </c>
      <c r="BS56">
        <v>132317</v>
      </c>
      <c r="BT56">
        <v>7856</v>
      </c>
      <c r="BU56">
        <v>63322</v>
      </c>
      <c r="BV56">
        <v>27764</v>
      </c>
      <c r="BW56">
        <v>122518</v>
      </c>
      <c r="BX56">
        <v>1697</v>
      </c>
      <c r="BY56">
        <v>5112</v>
      </c>
      <c r="BZ56">
        <v>55970</v>
      </c>
      <c r="CA56">
        <v>442578</v>
      </c>
      <c r="CB56">
        <v>16040</v>
      </c>
      <c r="CC56">
        <v>48281</v>
      </c>
      <c r="CD56">
        <v>13162</v>
      </c>
      <c r="CE56">
        <v>135834</v>
      </c>
      <c r="CF56">
        <v>8464</v>
      </c>
      <c r="CG56">
        <v>65170</v>
      </c>
    </row>
    <row r="57" spans="1:85" x14ac:dyDescent="0.3">
      <c r="A57" t="s">
        <v>53</v>
      </c>
      <c r="B57">
        <v>36609</v>
      </c>
      <c r="C57">
        <v>96589</v>
      </c>
      <c r="D57">
        <v>2344</v>
      </c>
      <c r="E57">
        <v>4098</v>
      </c>
      <c r="F57">
        <v>43740</v>
      </c>
      <c r="G57">
        <v>256597</v>
      </c>
      <c r="H57">
        <v>11136</v>
      </c>
      <c r="I57">
        <v>31505</v>
      </c>
      <c r="J57">
        <v>5342</v>
      </c>
      <c r="K57">
        <v>64413</v>
      </c>
      <c r="L57">
        <v>4120</v>
      </c>
      <c r="M57">
        <v>33169</v>
      </c>
      <c r="N57">
        <v>37279</v>
      </c>
      <c r="O57">
        <v>95969</v>
      </c>
      <c r="P57">
        <v>2760</v>
      </c>
      <c r="Q57">
        <v>3933</v>
      </c>
      <c r="R57">
        <v>46328</v>
      </c>
      <c r="S57">
        <v>254938</v>
      </c>
      <c r="T57">
        <v>11768</v>
      </c>
      <c r="U57">
        <v>32101</v>
      </c>
      <c r="V57">
        <v>6028</v>
      </c>
      <c r="W57">
        <v>65517</v>
      </c>
      <c r="X57">
        <v>4332</v>
      </c>
      <c r="Y57">
        <v>34321</v>
      </c>
      <c r="Z57">
        <v>37631</v>
      </c>
      <c r="AA57">
        <v>95336</v>
      </c>
      <c r="AB57">
        <v>3260</v>
      </c>
      <c r="AC57">
        <v>4104</v>
      </c>
      <c r="AD57">
        <v>47601</v>
      </c>
      <c r="AE57">
        <v>256076</v>
      </c>
      <c r="AF57">
        <v>11792</v>
      </c>
      <c r="AG57">
        <v>32697</v>
      </c>
      <c r="AH57">
        <v>6493</v>
      </c>
      <c r="AI57">
        <v>68282</v>
      </c>
      <c r="AJ57">
        <v>4384</v>
      </c>
      <c r="AK57">
        <v>34673</v>
      </c>
      <c r="AL57">
        <v>37280</v>
      </c>
      <c r="AM57">
        <v>96630</v>
      </c>
      <c r="AN57">
        <v>3329</v>
      </c>
      <c r="AO57">
        <v>4400</v>
      </c>
      <c r="AP57">
        <v>48265</v>
      </c>
      <c r="AQ57">
        <v>260033</v>
      </c>
      <c r="AR57">
        <v>11927</v>
      </c>
      <c r="AS57">
        <v>32666</v>
      </c>
      <c r="AT57">
        <v>6612</v>
      </c>
      <c r="AU57">
        <v>70402</v>
      </c>
      <c r="AV57">
        <v>4460</v>
      </c>
      <c r="AW57">
        <v>36113</v>
      </c>
      <c r="AX57">
        <v>35264</v>
      </c>
      <c r="AY57">
        <v>99219</v>
      </c>
      <c r="AZ57">
        <v>3497</v>
      </c>
      <c r="BA57">
        <v>4534</v>
      </c>
      <c r="BB57">
        <v>47018</v>
      </c>
      <c r="BC57">
        <v>266227</v>
      </c>
      <c r="BD57">
        <v>12596</v>
      </c>
      <c r="BE57">
        <v>32846</v>
      </c>
      <c r="BF57">
        <v>6957</v>
      </c>
      <c r="BG57">
        <v>72119</v>
      </c>
      <c r="BH57">
        <v>4890</v>
      </c>
      <c r="BI57">
        <v>38139</v>
      </c>
      <c r="BJ57">
        <v>35287</v>
      </c>
      <c r="BK57">
        <v>101129</v>
      </c>
      <c r="BL57">
        <v>3916</v>
      </c>
      <c r="BM57">
        <v>4635</v>
      </c>
      <c r="BN57">
        <v>45833</v>
      </c>
      <c r="BO57">
        <v>274204</v>
      </c>
      <c r="BP57">
        <v>12911</v>
      </c>
      <c r="BQ57">
        <v>33609</v>
      </c>
      <c r="BR57">
        <v>7428</v>
      </c>
      <c r="BS57">
        <v>75188</v>
      </c>
      <c r="BT57">
        <v>5177</v>
      </c>
      <c r="BU57">
        <v>39156</v>
      </c>
      <c r="BV57">
        <v>34735</v>
      </c>
      <c r="BW57">
        <v>104293</v>
      </c>
      <c r="BX57">
        <v>3646</v>
      </c>
      <c r="BY57">
        <v>4676</v>
      </c>
      <c r="BZ57">
        <v>44333</v>
      </c>
      <c r="CA57">
        <v>284173</v>
      </c>
      <c r="CB57">
        <v>12817</v>
      </c>
      <c r="CC57">
        <v>34765</v>
      </c>
      <c r="CD57">
        <v>7945</v>
      </c>
      <c r="CE57">
        <v>77929</v>
      </c>
      <c r="CF57">
        <v>5273</v>
      </c>
      <c r="CG57">
        <v>40400</v>
      </c>
    </row>
    <row r="58" spans="1:85" x14ac:dyDescent="0.3">
      <c r="A58" t="s">
        <v>54</v>
      </c>
      <c r="B58">
        <v>6072</v>
      </c>
      <c r="C58">
        <v>9325</v>
      </c>
      <c r="D58">
        <v>457</v>
      </c>
      <c r="E58">
        <v>400</v>
      </c>
      <c r="F58">
        <v>8440</v>
      </c>
      <c r="G58">
        <v>27836</v>
      </c>
      <c r="H58">
        <v>2010</v>
      </c>
      <c r="I58">
        <v>4144</v>
      </c>
      <c r="J58">
        <v>903</v>
      </c>
      <c r="K58">
        <v>7810</v>
      </c>
      <c r="L58">
        <v>636</v>
      </c>
      <c r="M58">
        <v>4554</v>
      </c>
      <c r="N58">
        <v>6154</v>
      </c>
      <c r="O58">
        <v>9007</v>
      </c>
      <c r="P58">
        <v>405</v>
      </c>
      <c r="Q58">
        <v>341</v>
      </c>
      <c r="R58">
        <v>8632</v>
      </c>
      <c r="S58">
        <v>27232</v>
      </c>
      <c r="T58">
        <v>2008</v>
      </c>
      <c r="U58">
        <v>4156</v>
      </c>
      <c r="V58">
        <v>1249</v>
      </c>
      <c r="W58">
        <v>7812</v>
      </c>
      <c r="X58">
        <v>607</v>
      </c>
      <c r="Y58">
        <v>4471</v>
      </c>
      <c r="Z58">
        <v>5966</v>
      </c>
      <c r="AA58">
        <v>9026</v>
      </c>
      <c r="AB58">
        <v>376</v>
      </c>
      <c r="AC58">
        <v>384</v>
      </c>
      <c r="AD58">
        <v>8509</v>
      </c>
      <c r="AE58">
        <v>26882</v>
      </c>
      <c r="AF58">
        <v>2118</v>
      </c>
      <c r="AG58">
        <v>3968</v>
      </c>
      <c r="AH58">
        <v>1347</v>
      </c>
      <c r="AI58">
        <v>7955</v>
      </c>
      <c r="AJ58">
        <v>651</v>
      </c>
      <c r="AK58">
        <v>4438</v>
      </c>
      <c r="AL58">
        <v>6659</v>
      </c>
      <c r="AM58">
        <v>8105</v>
      </c>
      <c r="AN58">
        <v>498</v>
      </c>
      <c r="AO58">
        <v>373</v>
      </c>
      <c r="AP58">
        <v>8715</v>
      </c>
      <c r="AQ58">
        <v>25709</v>
      </c>
      <c r="AR58">
        <v>2507</v>
      </c>
      <c r="AS58">
        <v>3876</v>
      </c>
      <c r="AT58">
        <v>1227</v>
      </c>
      <c r="AU58">
        <v>8353</v>
      </c>
      <c r="AV58">
        <v>745</v>
      </c>
      <c r="AW58">
        <v>4361</v>
      </c>
      <c r="AX58">
        <v>6088</v>
      </c>
      <c r="AY58">
        <v>8529</v>
      </c>
      <c r="AZ58">
        <v>341</v>
      </c>
      <c r="BA58">
        <v>425</v>
      </c>
      <c r="BB58">
        <v>8298</v>
      </c>
      <c r="BC58">
        <v>26053</v>
      </c>
      <c r="BD58">
        <v>2428</v>
      </c>
      <c r="BE58">
        <v>3639</v>
      </c>
      <c r="BF58">
        <v>1192</v>
      </c>
      <c r="BG58">
        <v>8643</v>
      </c>
      <c r="BH58">
        <v>750</v>
      </c>
      <c r="BI58">
        <v>4398</v>
      </c>
      <c r="BJ58">
        <v>6401</v>
      </c>
      <c r="BK58">
        <v>7947</v>
      </c>
      <c r="BL58">
        <v>300</v>
      </c>
      <c r="BM58">
        <v>513</v>
      </c>
      <c r="BN58">
        <v>8065</v>
      </c>
      <c r="BO58">
        <v>25578</v>
      </c>
      <c r="BP58">
        <v>2666</v>
      </c>
      <c r="BQ58">
        <v>3865</v>
      </c>
      <c r="BR58">
        <v>1385</v>
      </c>
      <c r="BS58">
        <v>8443</v>
      </c>
      <c r="BT58">
        <v>715</v>
      </c>
      <c r="BU58">
        <v>4886</v>
      </c>
      <c r="BV58">
        <v>5584</v>
      </c>
      <c r="BW58">
        <v>8596</v>
      </c>
      <c r="BX58">
        <v>236</v>
      </c>
      <c r="BY58">
        <v>665</v>
      </c>
      <c r="BZ58">
        <v>7384</v>
      </c>
      <c r="CA58">
        <v>26316</v>
      </c>
      <c r="CB58">
        <v>2456</v>
      </c>
      <c r="CC58">
        <v>3875</v>
      </c>
      <c r="CD58">
        <v>1276</v>
      </c>
      <c r="CE58">
        <v>9090</v>
      </c>
      <c r="CF58">
        <v>687</v>
      </c>
      <c r="CG58">
        <v>4954</v>
      </c>
    </row>
    <row r="59" spans="1:85" x14ac:dyDescent="0.3">
      <c r="A59" t="s">
        <v>57</v>
      </c>
      <c r="B59">
        <v>5343</v>
      </c>
      <c r="C59">
        <v>28223</v>
      </c>
      <c r="D59">
        <v>574</v>
      </c>
      <c r="E59">
        <v>1368</v>
      </c>
      <c r="F59">
        <v>7280</v>
      </c>
      <c r="G59">
        <v>73011</v>
      </c>
      <c r="H59">
        <v>1958</v>
      </c>
      <c r="I59">
        <v>8722</v>
      </c>
      <c r="J59">
        <v>574</v>
      </c>
      <c r="K59">
        <v>11760</v>
      </c>
      <c r="L59">
        <v>773</v>
      </c>
      <c r="M59">
        <v>6252</v>
      </c>
      <c r="N59">
        <v>5466</v>
      </c>
      <c r="O59">
        <v>28194</v>
      </c>
      <c r="P59">
        <v>690</v>
      </c>
      <c r="Q59">
        <v>1247</v>
      </c>
      <c r="R59">
        <v>8387</v>
      </c>
      <c r="S59">
        <v>72260</v>
      </c>
      <c r="T59">
        <v>2486</v>
      </c>
      <c r="U59">
        <v>8466</v>
      </c>
      <c r="V59">
        <v>644</v>
      </c>
      <c r="W59">
        <v>12068</v>
      </c>
      <c r="X59">
        <v>779</v>
      </c>
      <c r="Y59">
        <v>6687</v>
      </c>
      <c r="Z59">
        <v>5264</v>
      </c>
      <c r="AA59">
        <v>28209</v>
      </c>
      <c r="AB59">
        <v>626</v>
      </c>
      <c r="AC59">
        <v>1468</v>
      </c>
      <c r="AD59">
        <v>8591</v>
      </c>
      <c r="AE59">
        <v>72417</v>
      </c>
      <c r="AF59">
        <v>2811</v>
      </c>
      <c r="AG59">
        <v>8906</v>
      </c>
      <c r="AH59">
        <v>609</v>
      </c>
      <c r="AI59">
        <v>12579</v>
      </c>
      <c r="AJ59">
        <v>712</v>
      </c>
      <c r="AK59">
        <v>7267</v>
      </c>
      <c r="AL59">
        <v>5664</v>
      </c>
      <c r="AM59">
        <v>28317</v>
      </c>
      <c r="AN59">
        <v>444</v>
      </c>
      <c r="AO59">
        <v>1493</v>
      </c>
      <c r="AP59">
        <v>8544</v>
      </c>
      <c r="AQ59">
        <v>73317</v>
      </c>
      <c r="AR59">
        <v>2928</v>
      </c>
      <c r="AS59">
        <v>8874</v>
      </c>
      <c r="AT59">
        <v>611</v>
      </c>
      <c r="AU59">
        <v>12543</v>
      </c>
      <c r="AV59">
        <v>816</v>
      </c>
      <c r="AW59">
        <v>7861</v>
      </c>
      <c r="AX59">
        <v>6033</v>
      </c>
      <c r="AY59">
        <v>28465</v>
      </c>
      <c r="AZ59">
        <v>438</v>
      </c>
      <c r="BA59">
        <v>1190</v>
      </c>
      <c r="BB59">
        <v>8241</v>
      </c>
      <c r="BC59">
        <v>73207</v>
      </c>
      <c r="BD59">
        <v>3171</v>
      </c>
      <c r="BE59">
        <v>9646</v>
      </c>
      <c r="BF59">
        <v>559</v>
      </c>
      <c r="BG59">
        <v>13135</v>
      </c>
      <c r="BH59">
        <v>840</v>
      </c>
      <c r="BI59">
        <v>8504</v>
      </c>
      <c r="BJ59">
        <v>5441</v>
      </c>
      <c r="BK59">
        <v>29196</v>
      </c>
      <c r="BL59">
        <v>447</v>
      </c>
      <c r="BM59">
        <v>1469</v>
      </c>
      <c r="BN59">
        <v>7534</v>
      </c>
      <c r="BO59">
        <v>74987</v>
      </c>
      <c r="BP59">
        <v>3158</v>
      </c>
      <c r="BQ59">
        <v>10093</v>
      </c>
      <c r="BR59">
        <v>681</v>
      </c>
      <c r="BS59">
        <v>13443</v>
      </c>
      <c r="BT59">
        <v>794</v>
      </c>
      <c r="BU59">
        <v>9364</v>
      </c>
      <c r="BV59">
        <v>4825</v>
      </c>
      <c r="BW59">
        <v>30395</v>
      </c>
      <c r="BX59">
        <v>479</v>
      </c>
      <c r="BY59">
        <v>1448</v>
      </c>
      <c r="BZ59">
        <v>6714</v>
      </c>
      <c r="CA59">
        <v>78328</v>
      </c>
      <c r="CB59">
        <v>2717</v>
      </c>
      <c r="CC59">
        <v>10268</v>
      </c>
      <c r="CD59">
        <v>549</v>
      </c>
      <c r="CE59">
        <v>14422</v>
      </c>
      <c r="CF59">
        <v>813</v>
      </c>
      <c r="CG59">
        <v>9892</v>
      </c>
    </row>
    <row r="60" spans="1:85" x14ac:dyDescent="0.3">
      <c r="A60" t="s">
        <v>58</v>
      </c>
      <c r="B60">
        <v>9908</v>
      </c>
      <c r="C60">
        <v>46445</v>
      </c>
      <c r="D60">
        <v>775</v>
      </c>
      <c r="E60">
        <v>1521</v>
      </c>
      <c r="F60">
        <v>20767</v>
      </c>
      <c r="G60">
        <v>159413</v>
      </c>
      <c r="H60">
        <v>4522</v>
      </c>
      <c r="I60">
        <v>14746</v>
      </c>
      <c r="J60">
        <v>4552</v>
      </c>
      <c r="K60">
        <v>78022</v>
      </c>
      <c r="L60">
        <v>3110</v>
      </c>
      <c r="M60">
        <v>30881</v>
      </c>
      <c r="N60">
        <v>10287</v>
      </c>
      <c r="O60">
        <v>45849</v>
      </c>
      <c r="P60">
        <v>802</v>
      </c>
      <c r="Q60">
        <v>1622</v>
      </c>
      <c r="R60">
        <v>21951</v>
      </c>
      <c r="S60">
        <v>156669</v>
      </c>
      <c r="T60">
        <v>5195</v>
      </c>
      <c r="U60">
        <v>15264</v>
      </c>
      <c r="V60">
        <v>4937</v>
      </c>
      <c r="W60">
        <v>80103</v>
      </c>
      <c r="X60">
        <v>2891</v>
      </c>
      <c r="Y60">
        <v>31854</v>
      </c>
      <c r="Z60">
        <v>9766</v>
      </c>
      <c r="AA60">
        <v>46313</v>
      </c>
      <c r="AB60">
        <v>856</v>
      </c>
      <c r="AC60">
        <v>1460</v>
      </c>
      <c r="AD60">
        <v>21426</v>
      </c>
      <c r="AE60">
        <v>157181</v>
      </c>
      <c r="AF60">
        <v>5382</v>
      </c>
      <c r="AG60">
        <v>15499</v>
      </c>
      <c r="AH60">
        <v>4699</v>
      </c>
      <c r="AI60">
        <v>82471</v>
      </c>
      <c r="AJ60">
        <v>2942</v>
      </c>
      <c r="AK60">
        <v>33230</v>
      </c>
      <c r="AL60">
        <v>9150</v>
      </c>
      <c r="AM60">
        <v>47081</v>
      </c>
      <c r="AN60">
        <v>693</v>
      </c>
      <c r="AO60">
        <v>1433</v>
      </c>
      <c r="AP60">
        <v>19717</v>
      </c>
      <c r="AQ60">
        <v>159786</v>
      </c>
      <c r="AR60">
        <v>4751</v>
      </c>
      <c r="AS60">
        <v>15784</v>
      </c>
      <c r="AT60">
        <v>5009</v>
      </c>
      <c r="AU60">
        <v>85635</v>
      </c>
      <c r="AV60">
        <v>3066</v>
      </c>
      <c r="AW60">
        <v>34074</v>
      </c>
      <c r="AX60">
        <v>9616</v>
      </c>
      <c r="AY60">
        <v>46760</v>
      </c>
      <c r="AZ60">
        <v>668</v>
      </c>
      <c r="BA60">
        <v>1344</v>
      </c>
      <c r="BB60">
        <v>19909</v>
      </c>
      <c r="BC60">
        <v>159838</v>
      </c>
      <c r="BD60">
        <v>4657</v>
      </c>
      <c r="BE60">
        <v>16444</v>
      </c>
      <c r="BF60">
        <v>5399</v>
      </c>
      <c r="BG60">
        <v>88601</v>
      </c>
      <c r="BH60">
        <v>3032</v>
      </c>
      <c r="BI60">
        <v>35948</v>
      </c>
      <c r="BJ60">
        <v>9204</v>
      </c>
      <c r="BK60">
        <v>47385</v>
      </c>
      <c r="BL60">
        <v>620</v>
      </c>
      <c r="BM60">
        <v>1616</v>
      </c>
      <c r="BN60">
        <v>18800</v>
      </c>
      <c r="BO60">
        <v>162294</v>
      </c>
      <c r="BP60">
        <v>4436</v>
      </c>
      <c r="BQ60">
        <v>16527</v>
      </c>
      <c r="BR60">
        <v>5858</v>
      </c>
      <c r="BS60">
        <v>91478</v>
      </c>
      <c r="BT60">
        <v>3008</v>
      </c>
      <c r="BU60">
        <v>37968</v>
      </c>
      <c r="BV60">
        <v>8439</v>
      </c>
      <c r="BW60">
        <v>48542</v>
      </c>
      <c r="BX60">
        <v>519</v>
      </c>
      <c r="BY60">
        <v>1659</v>
      </c>
      <c r="BZ60">
        <v>17419</v>
      </c>
      <c r="CA60">
        <v>167078</v>
      </c>
      <c r="CB60">
        <v>3919</v>
      </c>
      <c r="CC60">
        <v>15570</v>
      </c>
      <c r="CD60">
        <v>5938</v>
      </c>
      <c r="CE60">
        <v>95827</v>
      </c>
      <c r="CF60">
        <v>3021</v>
      </c>
      <c r="CG60">
        <v>38593</v>
      </c>
    </row>
    <row r="61" spans="1:85" x14ac:dyDescent="0.3">
      <c r="A61" t="s">
        <v>59</v>
      </c>
      <c r="B61">
        <v>11741</v>
      </c>
      <c r="C61">
        <v>80303</v>
      </c>
      <c r="D61">
        <v>631</v>
      </c>
      <c r="E61">
        <v>2476</v>
      </c>
      <c r="F61">
        <v>24655</v>
      </c>
      <c r="G61">
        <v>227784</v>
      </c>
      <c r="H61">
        <v>4051</v>
      </c>
      <c r="I61">
        <v>17371</v>
      </c>
      <c r="J61">
        <v>2224</v>
      </c>
      <c r="K61">
        <v>30698</v>
      </c>
      <c r="L61">
        <v>1952</v>
      </c>
      <c r="M61">
        <v>15769</v>
      </c>
      <c r="N61">
        <v>12719</v>
      </c>
      <c r="O61">
        <v>78453</v>
      </c>
      <c r="P61">
        <v>779</v>
      </c>
      <c r="Q61">
        <v>2549</v>
      </c>
      <c r="R61">
        <v>25753</v>
      </c>
      <c r="S61">
        <v>228290</v>
      </c>
      <c r="T61">
        <v>4256</v>
      </c>
      <c r="U61">
        <v>17293</v>
      </c>
      <c r="V61">
        <v>2272</v>
      </c>
      <c r="W61">
        <v>32849</v>
      </c>
      <c r="X61">
        <v>1889</v>
      </c>
      <c r="Y61">
        <v>16204</v>
      </c>
      <c r="Z61">
        <v>12451</v>
      </c>
      <c r="AA61">
        <v>78151</v>
      </c>
      <c r="AB61">
        <v>873</v>
      </c>
      <c r="AC61">
        <v>2543</v>
      </c>
      <c r="AD61">
        <v>27007</v>
      </c>
      <c r="AE61">
        <v>228339</v>
      </c>
      <c r="AF61">
        <v>4893</v>
      </c>
      <c r="AG61">
        <v>17784</v>
      </c>
      <c r="AH61">
        <v>2368</v>
      </c>
      <c r="AI61">
        <v>35283</v>
      </c>
      <c r="AJ61">
        <v>2176</v>
      </c>
      <c r="AK61">
        <v>16261</v>
      </c>
      <c r="AL61">
        <v>13938</v>
      </c>
      <c r="AM61">
        <v>76521</v>
      </c>
      <c r="AN61">
        <v>929</v>
      </c>
      <c r="AO61">
        <v>2618</v>
      </c>
      <c r="AP61">
        <v>28625</v>
      </c>
      <c r="AQ61">
        <v>229529</v>
      </c>
      <c r="AR61">
        <v>4486</v>
      </c>
      <c r="AS61">
        <v>17407</v>
      </c>
      <c r="AT61">
        <v>2354</v>
      </c>
      <c r="AU61">
        <v>37669</v>
      </c>
      <c r="AV61">
        <v>2254</v>
      </c>
      <c r="AW61">
        <v>16726</v>
      </c>
      <c r="AX61">
        <v>13719</v>
      </c>
      <c r="AY61">
        <v>77238</v>
      </c>
      <c r="AZ61">
        <v>956</v>
      </c>
      <c r="BA61">
        <v>2426</v>
      </c>
      <c r="BB61">
        <v>28902</v>
      </c>
      <c r="BC61">
        <v>230912</v>
      </c>
      <c r="BD61">
        <v>4633</v>
      </c>
      <c r="BE61">
        <v>17918</v>
      </c>
      <c r="BF61">
        <v>2569</v>
      </c>
      <c r="BG61">
        <v>39752</v>
      </c>
      <c r="BH61">
        <v>2198</v>
      </c>
      <c r="BI61">
        <v>17554</v>
      </c>
      <c r="BJ61">
        <v>13573</v>
      </c>
      <c r="BK61">
        <v>77994</v>
      </c>
      <c r="BL61">
        <v>1019</v>
      </c>
      <c r="BM61">
        <v>2504</v>
      </c>
      <c r="BN61">
        <v>27359</v>
      </c>
      <c r="BO61">
        <v>236279</v>
      </c>
      <c r="BP61">
        <v>4749</v>
      </c>
      <c r="BQ61">
        <v>17554</v>
      </c>
      <c r="BR61">
        <v>3726</v>
      </c>
      <c r="BS61">
        <v>40655</v>
      </c>
      <c r="BT61">
        <v>2028</v>
      </c>
      <c r="BU61">
        <v>17279</v>
      </c>
      <c r="BV61">
        <v>13125</v>
      </c>
      <c r="BW61">
        <v>78649</v>
      </c>
      <c r="BX61">
        <v>1098</v>
      </c>
      <c r="BY61">
        <v>2768</v>
      </c>
      <c r="BZ61">
        <v>26294</v>
      </c>
      <c r="CA61">
        <v>239302</v>
      </c>
      <c r="CB61">
        <v>4898</v>
      </c>
      <c r="CC61">
        <v>17872</v>
      </c>
      <c r="CD61">
        <v>3919</v>
      </c>
      <c r="CE61">
        <v>42375</v>
      </c>
      <c r="CF61">
        <v>1986</v>
      </c>
      <c r="CG61">
        <v>17927</v>
      </c>
    </row>
    <row r="62" spans="1:85" x14ac:dyDescent="0.3">
      <c r="A62" t="s">
        <v>55</v>
      </c>
      <c r="B62">
        <v>4744</v>
      </c>
      <c r="C62">
        <v>37169</v>
      </c>
      <c r="D62">
        <v>189</v>
      </c>
      <c r="E62">
        <v>1386</v>
      </c>
      <c r="F62">
        <v>9179</v>
      </c>
      <c r="G62">
        <v>97159</v>
      </c>
      <c r="H62">
        <v>2075</v>
      </c>
      <c r="I62">
        <v>6698</v>
      </c>
      <c r="J62">
        <v>1142</v>
      </c>
      <c r="K62">
        <v>19413</v>
      </c>
      <c r="L62">
        <v>1164</v>
      </c>
      <c r="M62">
        <v>8129</v>
      </c>
      <c r="N62">
        <v>4600</v>
      </c>
      <c r="O62">
        <v>38328</v>
      </c>
      <c r="P62">
        <v>159</v>
      </c>
      <c r="Q62">
        <v>1209</v>
      </c>
      <c r="R62">
        <v>9410</v>
      </c>
      <c r="S62">
        <v>99134</v>
      </c>
      <c r="T62">
        <v>2239</v>
      </c>
      <c r="U62">
        <v>7257</v>
      </c>
      <c r="V62">
        <v>1340</v>
      </c>
      <c r="W62">
        <v>20978</v>
      </c>
      <c r="X62">
        <v>1000</v>
      </c>
      <c r="Y62">
        <v>8436</v>
      </c>
      <c r="Z62">
        <v>5141</v>
      </c>
      <c r="AA62">
        <v>38340</v>
      </c>
      <c r="AB62">
        <v>151</v>
      </c>
      <c r="AC62">
        <v>1507</v>
      </c>
      <c r="AD62">
        <v>9913</v>
      </c>
      <c r="AE62">
        <v>101573</v>
      </c>
      <c r="AF62">
        <v>1978</v>
      </c>
      <c r="AG62">
        <v>7876</v>
      </c>
      <c r="AH62">
        <v>1312</v>
      </c>
      <c r="AI62">
        <v>22688</v>
      </c>
      <c r="AJ62">
        <v>1009</v>
      </c>
      <c r="AK62">
        <v>8946</v>
      </c>
      <c r="AL62">
        <v>4703</v>
      </c>
      <c r="AM62">
        <v>39785</v>
      </c>
      <c r="AN62">
        <v>193</v>
      </c>
      <c r="AO62">
        <v>1492</v>
      </c>
      <c r="AP62">
        <v>9993</v>
      </c>
      <c r="AQ62">
        <v>104502</v>
      </c>
      <c r="AR62">
        <v>2114</v>
      </c>
      <c r="AS62">
        <v>8292</v>
      </c>
      <c r="AT62">
        <v>1638</v>
      </c>
      <c r="AU62">
        <v>23680</v>
      </c>
      <c r="AV62">
        <v>1065</v>
      </c>
      <c r="AW62">
        <v>9979</v>
      </c>
      <c r="AX62">
        <v>4215</v>
      </c>
      <c r="AY62">
        <v>41040</v>
      </c>
      <c r="AZ62">
        <v>271</v>
      </c>
      <c r="BA62">
        <v>1589</v>
      </c>
      <c r="BB62">
        <v>10206</v>
      </c>
      <c r="BC62">
        <v>107350</v>
      </c>
      <c r="BD62">
        <v>2286</v>
      </c>
      <c r="BE62">
        <v>9186</v>
      </c>
      <c r="BF62">
        <v>1500</v>
      </c>
      <c r="BG62">
        <v>26085</v>
      </c>
      <c r="BH62">
        <v>887</v>
      </c>
      <c r="BI62">
        <v>10496</v>
      </c>
      <c r="BJ62">
        <v>4318</v>
      </c>
      <c r="BK62">
        <v>42818</v>
      </c>
      <c r="BL62">
        <v>237</v>
      </c>
      <c r="BM62">
        <v>1460</v>
      </c>
      <c r="BN62">
        <v>10840</v>
      </c>
      <c r="BO62">
        <v>109650</v>
      </c>
      <c r="BP62">
        <v>2596</v>
      </c>
      <c r="BQ62">
        <v>9559</v>
      </c>
      <c r="BR62">
        <v>1574</v>
      </c>
      <c r="BS62">
        <v>28211</v>
      </c>
      <c r="BT62">
        <v>759</v>
      </c>
      <c r="BU62">
        <v>11184</v>
      </c>
      <c r="BV62">
        <v>4084</v>
      </c>
      <c r="BW62">
        <v>44603</v>
      </c>
      <c r="BX62">
        <v>200</v>
      </c>
      <c r="BY62">
        <v>1608</v>
      </c>
      <c r="BZ62">
        <v>10531</v>
      </c>
      <c r="CA62">
        <v>114544</v>
      </c>
      <c r="CB62">
        <v>2418</v>
      </c>
      <c r="CC62">
        <v>9400</v>
      </c>
      <c r="CD62">
        <v>1696</v>
      </c>
      <c r="CE62">
        <v>30401</v>
      </c>
      <c r="CF62">
        <v>725</v>
      </c>
      <c r="CG62">
        <v>11973</v>
      </c>
    </row>
    <row r="63" spans="1:85" x14ac:dyDescent="0.3">
      <c r="A63" t="s">
        <v>56</v>
      </c>
      <c r="B63">
        <v>15179</v>
      </c>
      <c r="C63">
        <v>42613</v>
      </c>
      <c r="D63">
        <v>874</v>
      </c>
      <c r="E63">
        <v>2085</v>
      </c>
      <c r="F63">
        <v>20534</v>
      </c>
      <c r="G63">
        <v>118519</v>
      </c>
      <c r="H63">
        <v>4505</v>
      </c>
      <c r="I63">
        <v>14931</v>
      </c>
      <c r="J63">
        <v>2499</v>
      </c>
      <c r="K63">
        <v>35002</v>
      </c>
      <c r="L63">
        <v>2037</v>
      </c>
      <c r="M63">
        <v>16159</v>
      </c>
      <c r="N63">
        <v>17008</v>
      </c>
      <c r="O63">
        <v>40547</v>
      </c>
      <c r="P63">
        <v>921</v>
      </c>
      <c r="Q63">
        <v>2014</v>
      </c>
      <c r="R63">
        <v>22857</v>
      </c>
      <c r="S63">
        <v>116676</v>
      </c>
      <c r="T63">
        <v>5267</v>
      </c>
      <c r="U63">
        <v>14727</v>
      </c>
      <c r="V63">
        <v>2895</v>
      </c>
      <c r="W63">
        <v>36176</v>
      </c>
      <c r="X63">
        <v>2220</v>
      </c>
      <c r="Y63">
        <v>16550</v>
      </c>
      <c r="Z63">
        <v>16160</v>
      </c>
      <c r="AA63">
        <v>41043</v>
      </c>
      <c r="AB63">
        <v>850</v>
      </c>
      <c r="AC63">
        <v>2160</v>
      </c>
      <c r="AD63">
        <v>23504</v>
      </c>
      <c r="AE63">
        <v>116398</v>
      </c>
      <c r="AF63">
        <v>5851</v>
      </c>
      <c r="AG63">
        <v>15041</v>
      </c>
      <c r="AH63">
        <v>2940</v>
      </c>
      <c r="AI63">
        <v>37021</v>
      </c>
      <c r="AJ63">
        <v>2285</v>
      </c>
      <c r="AK63">
        <v>17699</v>
      </c>
      <c r="AL63">
        <v>16245</v>
      </c>
      <c r="AM63">
        <v>41239</v>
      </c>
      <c r="AN63">
        <v>699</v>
      </c>
      <c r="AO63">
        <v>2080</v>
      </c>
      <c r="AP63">
        <v>23542</v>
      </c>
      <c r="AQ63">
        <v>117130</v>
      </c>
      <c r="AR63">
        <v>6293</v>
      </c>
      <c r="AS63">
        <v>15317</v>
      </c>
      <c r="AT63">
        <v>3129</v>
      </c>
      <c r="AU63">
        <v>38320</v>
      </c>
      <c r="AV63">
        <v>2293</v>
      </c>
      <c r="AW63">
        <v>18884</v>
      </c>
      <c r="AX63">
        <v>15684</v>
      </c>
      <c r="AY63">
        <v>41743</v>
      </c>
      <c r="AZ63">
        <v>850</v>
      </c>
      <c r="BA63">
        <v>2202</v>
      </c>
      <c r="BB63">
        <v>23495</v>
      </c>
      <c r="BC63">
        <v>120852</v>
      </c>
      <c r="BD63">
        <v>5606</v>
      </c>
      <c r="BE63">
        <v>14374</v>
      </c>
      <c r="BF63">
        <v>3907</v>
      </c>
      <c r="BG63">
        <v>39601</v>
      </c>
      <c r="BH63">
        <v>2403</v>
      </c>
      <c r="BI63">
        <v>19584</v>
      </c>
      <c r="BJ63">
        <v>14255</v>
      </c>
      <c r="BK63">
        <v>43517</v>
      </c>
      <c r="BL63">
        <v>742</v>
      </c>
      <c r="BM63">
        <v>2403</v>
      </c>
      <c r="BN63">
        <v>21786</v>
      </c>
      <c r="BO63">
        <v>125294</v>
      </c>
      <c r="BP63">
        <v>5594</v>
      </c>
      <c r="BQ63">
        <v>14795</v>
      </c>
      <c r="BR63">
        <v>4106</v>
      </c>
      <c r="BS63">
        <v>40217</v>
      </c>
      <c r="BT63">
        <v>2731</v>
      </c>
      <c r="BU63">
        <v>20468</v>
      </c>
      <c r="BV63">
        <v>12430</v>
      </c>
      <c r="BW63">
        <v>45852</v>
      </c>
      <c r="BX63">
        <v>723</v>
      </c>
      <c r="BY63">
        <v>2270</v>
      </c>
      <c r="BZ63">
        <v>20060</v>
      </c>
      <c r="CA63">
        <v>130967</v>
      </c>
      <c r="CB63">
        <v>5068</v>
      </c>
      <c r="CC63">
        <v>14770</v>
      </c>
      <c r="CD63">
        <v>4149</v>
      </c>
      <c r="CE63">
        <v>41813</v>
      </c>
      <c r="CF63">
        <v>3086</v>
      </c>
      <c r="CG63">
        <v>21376</v>
      </c>
    </row>
    <row r="64" spans="1:85" x14ac:dyDescent="0.3">
      <c r="A64" t="s">
        <v>60</v>
      </c>
      <c r="B64">
        <v>2060</v>
      </c>
      <c r="C64">
        <v>5656</v>
      </c>
      <c r="D64">
        <v>178</v>
      </c>
      <c r="E64">
        <v>220</v>
      </c>
      <c r="F64">
        <v>4510</v>
      </c>
      <c r="G64">
        <v>25992</v>
      </c>
      <c r="H64">
        <v>1345</v>
      </c>
      <c r="I64">
        <v>3431</v>
      </c>
      <c r="J64">
        <v>1101</v>
      </c>
      <c r="K64">
        <v>30008</v>
      </c>
      <c r="L64">
        <v>704</v>
      </c>
      <c r="M64">
        <v>9744</v>
      </c>
      <c r="N64">
        <v>2332</v>
      </c>
      <c r="O64">
        <v>5223</v>
      </c>
      <c r="P64">
        <v>177</v>
      </c>
      <c r="Q64">
        <v>260</v>
      </c>
      <c r="R64">
        <v>4718</v>
      </c>
      <c r="S64">
        <v>26209</v>
      </c>
      <c r="T64">
        <v>1266</v>
      </c>
      <c r="U64">
        <v>3400</v>
      </c>
      <c r="V64">
        <v>1514</v>
      </c>
      <c r="W64">
        <v>32486</v>
      </c>
      <c r="X64">
        <v>724</v>
      </c>
      <c r="Y64">
        <v>10812</v>
      </c>
      <c r="Z64">
        <v>2076</v>
      </c>
      <c r="AA64">
        <v>5614</v>
      </c>
      <c r="AB64">
        <v>100</v>
      </c>
      <c r="AC64">
        <v>295</v>
      </c>
      <c r="AD64">
        <v>4397</v>
      </c>
      <c r="AE64">
        <v>26833</v>
      </c>
      <c r="AF64">
        <v>1264</v>
      </c>
      <c r="AG64">
        <v>3770</v>
      </c>
      <c r="AH64">
        <v>1582</v>
      </c>
      <c r="AI64">
        <v>35717</v>
      </c>
      <c r="AJ64">
        <v>905</v>
      </c>
      <c r="AK64">
        <v>11825</v>
      </c>
      <c r="AL64">
        <v>2255</v>
      </c>
      <c r="AM64">
        <v>5601</v>
      </c>
      <c r="AN64">
        <v>92</v>
      </c>
      <c r="AO64">
        <v>240</v>
      </c>
      <c r="AP64">
        <v>4269</v>
      </c>
      <c r="AQ64">
        <v>27037</v>
      </c>
      <c r="AR64">
        <v>1242</v>
      </c>
      <c r="AS64">
        <v>3687</v>
      </c>
      <c r="AT64">
        <v>1939</v>
      </c>
      <c r="AU64">
        <v>38589</v>
      </c>
      <c r="AV64">
        <v>1005</v>
      </c>
      <c r="AW64">
        <v>13179</v>
      </c>
      <c r="AX64">
        <v>1977</v>
      </c>
      <c r="AY64">
        <v>5940</v>
      </c>
      <c r="AZ64">
        <v>74</v>
      </c>
      <c r="BA64">
        <v>353</v>
      </c>
      <c r="BB64">
        <v>3534</v>
      </c>
      <c r="BC64">
        <v>27277</v>
      </c>
      <c r="BD64">
        <v>1231</v>
      </c>
      <c r="BE64">
        <v>3932</v>
      </c>
      <c r="BF64">
        <v>2458</v>
      </c>
      <c r="BG64">
        <v>41647</v>
      </c>
      <c r="BH64">
        <v>1069</v>
      </c>
      <c r="BI64">
        <v>14605</v>
      </c>
      <c r="BJ64">
        <v>1826</v>
      </c>
      <c r="BK64">
        <v>6106</v>
      </c>
      <c r="BL64">
        <v>55</v>
      </c>
      <c r="BM64">
        <v>431</v>
      </c>
      <c r="BN64">
        <v>3482</v>
      </c>
      <c r="BO64">
        <v>27922</v>
      </c>
      <c r="BP64">
        <v>1023</v>
      </c>
      <c r="BQ64">
        <v>3797</v>
      </c>
      <c r="BR64">
        <v>2388</v>
      </c>
      <c r="BS64">
        <v>44011</v>
      </c>
      <c r="BT64">
        <v>1121</v>
      </c>
      <c r="BU64">
        <v>15263</v>
      </c>
      <c r="BV64">
        <v>1911</v>
      </c>
      <c r="BW64">
        <v>6279</v>
      </c>
      <c r="BX64">
        <v>35</v>
      </c>
      <c r="BY64">
        <v>380</v>
      </c>
      <c r="BZ64">
        <v>3553</v>
      </c>
      <c r="CA64">
        <v>28075</v>
      </c>
      <c r="CB64">
        <v>1152</v>
      </c>
      <c r="CC64">
        <v>3376</v>
      </c>
      <c r="CD64">
        <v>2137</v>
      </c>
      <c r="CE64">
        <v>47664</v>
      </c>
      <c r="CF64">
        <v>1051</v>
      </c>
      <c r="CG64">
        <v>15905</v>
      </c>
    </row>
    <row r="65" spans="1:85" x14ac:dyDescent="0.3">
      <c r="A65" t="s">
        <v>61</v>
      </c>
      <c r="B65">
        <v>2898</v>
      </c>
      <c r="C65">
        <v>5754</v>
      </c>
      <c r="D65">
        <v>293</v>
      </c>
      <c r="E65">
        <v>377</v>
      </c>
      <c r="F65">
        <v>3368</v>
      </c>
      <c r="G65">
        <v>17026</v>
      </c>
      <c r="H65">
        <v>1184</v>
      </c>
      <c r="I65">
        <v>2750</v>
      </c>
      <c r="J65">
        <v>513</v>
      </c>
      <c r="K65">
        <v>3423</v>
      </c>
      <c r="L65">
        <v>737</v>
      </c>
      <c r="M65">
        <v>2732</v>
      </c>
      <c r="N65">
        <v>3225</v>
      </c>
      <c r="O65">
        <v>5441</v>
      </c>
      <c r="P65">
        <v>282</v>
      </c>
      <c r="Q65">
        <v>328</v>
      </c>
      <c r="R65">
        <v>3896</v>
      </c>
      <c r="S65">
        <v>16927</v>
      </c>
      <c r="T65">
        <v>1211</v>
      </c>
      <c r="U65">
        <v>2564</v>
      </c>
      <c r="V65">
        <v>562</v>
      </c>
      <c r="W65">
        <v>3845</v>
      </c>
      <c r="X65">
        <v>596</v>
      </c>
      <c r="Y65">
        <v>2586</v>
      </c>
      <c r="Z65">
        <v>3459</v>
      </c>
      <c r="AA65">
        <v>5354</v>
      </c>
      <c r="AB65">
        <v>232</v>
      </c>
      <c r="AC65">
        <v>293</v>
      </c>
      <c r="AD65">
        <v>4371</v>
      </c>
      <c r="AE65">
        <v>16870</v>
      </c>
      <c r="AF65">
        <v>1009</v>
      </c>
      <c r="AG65">
        <v>2633</v>
      </c>
      <c r="AH65">
        <v>498</v>
      </c>
      <c r="AI65">
        <v>4048</v>
      </c>
      <c r="AJ65">
        <v>547</v>
      </c>
      <c r="AK65">
        <v>2609</v>
      </c>
      <c r="AL65">
        <v>3416</v>
      </c>
      <c r="AM65">
        <v>5190</v>
      </c>
      <c r="AN65">
        <v>290</v>
      </c>
      <c r="AO65">
        <v>258</v>
      </c>
      <c r="AP65">
        <v>4249</v>
      </c>
      <c r="AQ65">
        <v>16468</v>
      </c>
      <c r="AR65">
        <v>988</v>
      </c>
      <c r="AS65">
        <v>2842</v>
      </c>
      <c r="AT65">
        <v>541</v>
      </c>
      <c r="AU65">
        <v>4334</v>
      </c>
      <c r="AV65">
        <v>528</v>
      </c>
      <c r="AW65">
        <v>2780</v>
      </c>
      <c r="AX65">
        <v>3222</v>
      </c>
      <c r="AY65">
        <v>5269</v>
      </c>
      <c r="AZ65">
        <v>308</v>
      </c>
      <c r="BA65">
        <v>327</v>
      </c>
      <c r="BB65">
        <v>4180</v>
      </c>
      <c r="BC65">
        <v>16266</v>
      </c>
      <c r="BD65">
        <v>1071</v>
      </c>
      <c r="BE65">
        <v>2880</v>
      </c>
      <c r="BF65">
        <v>417</v>
      </c>
      <c r="BG65">
        <v>4673</v>
      </c>
      <c r="BH65">
        <v>338</v>
      </c>
      <c r="BI65">
        <v>2981</v>
      </c>
      <c r="BJ65">
        <v>3034</v>
      </c>
      <c r="BK65">
        <v>5573</v>
      </c>
      <c r="BL65">
        <v>224</v>
      </c>
      <c r="BM65">
        <v>397</v>
      </c>
      <c r="BN65">
        <v>3699</v>
      </c>
      <c r="BO65">
        <v>16871</v>
      </c>
      <c r="BP65">
        <v>1010</v>
      </c>
      <c r="BQ65">
        <v>2941</v>
      </c>
      <c r="BR65">
        <v>325</v>
      </c>
      <c r="BS65">
        <v>4970</v>
      </c>
      <c r="BT65">
        <v>284</v>
      </c>
      <c r="BU65">
        <v>2775</v>
      </c>
      <c r="BV65">
        <v>2576</v>
      </c>
      <c r="BW65">
        <v>6079</v>
      </c>
      <c r="BX65">
        <v>268</v>
      </c>
      <c r="BY65">
        <v>393</v>
      </c>
      <c r="BZ65">
        <v>3223</v>
      </c>
      <c r="CA65">
        <v>17076</v>
      </c>
      <c r="CB65">
        <v>936</v>
      </c>
      <c r="CC65">
        <v>3165</v>
      </c>
      <c r="CD65">
        <v>224</v>
      </c>
      <c r="CE65">
        <v>4753</v>
      </c>
      <c r="CF65">
        <v>303</v>
      </c>
      <c r="CG65">
        <v>3198</v>
      </c>
    </row>
    <row r="66" spans="1:85" x14ac:dyDescent="0.3">
      <c r="A66" t="s">
        <v>62</v>
      </c>
      <c r="B66">
        <v>1224</v>
      </c>
      <c r="C66">
        <v>2718</v>
      </c>
      <c r="D66">
        <v>28</v>
      </c>
      <c r="E66">
        <v>232</v>
      </c>
      <c r="F66">
        <v>1508</v>
      </c>
      <c r="G66">
        <v>8177</v>
      </c>
      <c r="H66">
        <v>664</v>
      </c>
      <c r="I66">
        <v>1740</v>
      </c>
      <c r="J66">
        <v>166</v>
      </c>
      <c r="K66">
        <v>1501</v>
      </c>
      <c r="L66">
        <v>186</v>
      </c>
      <c r="M66">
        <v>1618</v>
      </c>
      <c r="N66">
        <v>953</v>
      </c>
      <c r="O66">
        <v>3037</v>
      </c>
      <c r="P66">
        <v>0</v>
      </c>
      <c r="Q66">
        <v>193</v>
      </c>
      <c r="R66">
        <v>1374</v>
      </c>
      <c r="S66">
        <v>7912</v>
      </c>
      <c r="T66">
        <v>532</v>
      </c>
      <c r="U66">
        <v>1753</v>
      </c>
      <c r="V66">
        <v>165</v>
      </c>
      <c r="W66">
        <v>1452</v>
      </c>
      <c r="X66">
        <v>208</v>
      </c>
      <c r="Y66">
        <v>1826</v>
      </c>
      <c r="Z66">
        <v>588</v>
      </c>
      <c r="AA66">
        <v>3415</v>
      </c>
      <c r="AB66">
        <v>0</v>
      </c>
      <c r="AC66">
        <v>190</v>
      </c>
      <c r="AD66">
        <v>1123</v>
      </c>
      <c r="AE66">
        <v>7740</v>
      </c>
      <c r="AF66">
        <v>646</v>
      </c>
      <c r="AG66">
        <v>1615</v>
      </c>
      <c r="AH66">
        <v>143</v>
      </c>
      <c r="AI66">
        <v>1636</v>
      </c>
      <c r="AJ66">
        <v>113</v>
      </c>
      <c r="AK66">
        <v>1793</v>
      </c>
      <c r="AL66">
        <v>583</v>
      </c>
      <c r="AM66">
        <v>3556</v>
      </c>
      <c r="AN66">
        <v>0</v>
      </c>
      <c r="AO66">
        <v>134</v>
      </c>
      <c r="AP66">
        <v>1133</v>
      </c>
      <c r="AQ66">
        <v>7290</v>
      </c>
      <c r="AR66">
        <v>631</v>
      </c>
      <c r="AS66">
        <v>1434</v>
      </c>
      <c r="AT66">
        <v>296</v>
      </c>
      <c r="AU66">
        <v>1791</v>
      </c>
      <c r="AV66">
        <v>77</v>
      </c>
      <c r="AW66">
        <v>1609</v>
      </c>
      <c r="AX66">
        <v>537</v>
      </c>
      <c r="AY66">
        <v>3573</v>
      </c>
      <c r="AZ66">
        <v>12</v>
      </c>
      <c r="BA66">
        <v>155</v>
      </c>
      <c r="BB66">
        <v>1138</v>
      </c>
      <c r="BC66">
        <v>7187</v>
      </c>
      <c r="BD66">
        <v>685</v>
      </c>
      <c r="BE66">
        <v>1477</v>
      </c>
      <c r="BF66">
        <v>283</v>
      </c>
      <c r="BG66">
        <v>1906</v>
      </c>
      <c r="BH66">
        <v>91</v>
      </c>
      <c r="BI66">
        <v>1536</v>
      </c>
      <c r="BJ66">
        <v>869</v>
      </c>
      <c r="BK66">
        <v>3031</v>
      </c>
      <c r="BL66">
        <v>10</v>
      </c>
      <c r="BM66">
        <v>212</v>
      </c>
      <c r="BN66">
        <v>917</v>
      </c>
      <c r="BO66">
        <v>6912</v>
      </c>
      <c r="BP66">
        <v>743</v>
      </c>
      <c r="BQ66">
        <v>1596</v>
      </c>
      <c r="BR66">
        <v>269</v>
      </c>
      <c r="BS66">
        <v>2160</v>
      </c>
      <c r="BT66">
        <v>184</v>
      </c>
      <c r="BU66">
        <v>1315</v>
      </c>
      <c r="BV66">
        <v>1090</v>
      </c>
      <c r="BW66">
        <v>2660</v>
      </c>
      <c r="BX66">
        <v>53</v>
      </c>
      <c r="BY66">
        <v>241</v>
      </c>
      <c r="BZ66">
        <v>1238</v>
      </c>
      <c r="CA66">
        <v>6515</v>
      </c>
      <c r="CB66">
        <v>713</v>
      </c>
      <c r="CC66">
        <v>1527</v>
      </c>
      <c r="CD66">
        <v>266</v>
      </c>
      <c r="CE66">
        <v>2204</v>
      </c>
      <c r="CF66">
        <v>208</v>
      </c>
      <c r="CG66">
        <v>1332</v>
      </c>
    </row>
    <row r="67" spans="1:85" x14ac:dyDescent="0.3">
      <c r="A67" t="s">
        <v>63</v>
      </c>
      <c r="B67">
        <v>662</v>
      </c>
      <c r="C67">
        <v>2031</v>
      </c>
      <c r="D67">
        <v>39</v>
      </c>
      <c r="E67">
        <v>92</v>
      </c>
      <c r="F67">
        <v>983</v>
      </c>
      <c r="G67">
        <v>5092</v>
      </c>
      <c r="H67">
        <v>206</v>
      </c>
      <c r="I67">
        <v>578</v>
      </c>
      <c r="J67">
        <v>41</v>
      </c>
      <c r="K67">
        <v>649</v>
      </c>
      <c r="L67">
        <v>108</v>
      </c>
      <c r="M67">
        <v>408</v>
      </c>
      <c r="N67">
        <v>800</v>
      </c>
      <c r="O67">
        <v>1998</v>
      </c>
      <c r="P67">
        <v>23</v>
      </c>
      <c r="Q67">
        <v>89</v>
      </c>
      <c r="R67">
        <v>823</v>
      </c>
      <c r="S67">
        <v>4941</v>
      </c>
      <c r="T67">
        <v>231</v>
      </c>
      <c r="U67">
        <v>594</v>
      </c>
      <c r="V67">
        <v>38</v>
      </c>
      <c r="W67">
        <v>537</v>
      </c>
      <c r="X67">
        <v>164</v>
      </c>
      <c r="Y67">
        <v>373</v>
      </c>
      <c r="Z67">
        <v>808</v>
      </c>
      <c r="AA67">
        <v>1880</v>
      </c>
      <c r="AB67">
        <v>17</v>
      </c>
      <c r="AC67">
        <v>154</v>
      </c>
      <c r="AD67">
        <v>736</v>
      </c>
      <c r="AE67">
        <v>4740</v>
      </c>
      <c r="AF67">
        <v>218</v>
      </c>
      <c r="AG67">
        <v>637</v>
      </c>
      <c r="AH67">
        <v>31</v>
      </c>
      <c r="AI67">
        <v>591</v>
      </c>
      <c r="AJ67">
        <v>152</v>
      </c>
      <c r="AK67">
        <v>351</v>
      </c>
      <c r="AL67">
        <v>766</v>
      </c>
      <c r="AM67">
        <v>1923</v>
      </c>
      <c r="AN67">
        <v>26</v>
      </c>
      <c r="AO67">
        <v>129</v>
      </c>
      <c r="AP67">
        <v>763</v>
      </c>
      <c r="AQ67">
        <v>4334</v>
      </c>
      <c r="AR67">
        <v>247</v>
      </c>
      <c r="AS67">
        <v>560</v>
      </c>
      <c r="AT67">
        <v>48</v>
      </c>
      <c r="AU67">
        <v>642</v>
      </c>
      <c r="AV67">
        <v>152</v>
      </c>
      <c r="AW67">
        <v>403</v>
      </c>
      <c r="AX67">
        <v>937</v>
      </c>
      <c r="AY67">
        <v>1744</v>
      </c>
      <c r="AZ67">
        <v>48</v>
      </c>
      <c r="BA67">
        <v>95</v>
      </c>
      <c r="BB67">
        <v>783</v>
      </c>
      <c r="BC67">
        <v>4252</v>
      </c>
      <c r="BD67">
        <v>237</v>
      </c>
      <c r="BE67">
        <v>553</v>
      </c>
      <c r="BF67">
        <v>68</v>
      </c>
      <c r="BG67">
        <v>682</v>
      </c>
      <c r="BH67">
        <v>159</v>
      </c>
      <c r="BI67">
        <v>404</v>
      </c>
      <c r="BJ67">
        <v>837</v>
      </c>
      <c r="BK67">
        <v>1834</v>
      </c>
      <c r="BL67">
        <v>85</v>
      </c>
      <c r="BM67">
        <v>98</v>
      </c>
      <c r="BN67">
        <v>770</v>
      </c>
      <c r="BO67">
        <v>4059</v>
      </c>
      <c r="BP67">
        <v>205</v>
      </c>
      <c r="BQ67">
        <v>602</v>
      </c>
      <c r="BR67">
        <v>66</v>
      </c>
      <c r="BS67">
        <v>710</v>
      </c>
      <c r="BT67">
        <v>171</v>
      </c>
      <c r="BU67">
        <v>511</v>
      </c>
      <c r="BV67">
        <v>872</v>
      </c>
      <c r="BW67">
        <v>1773</v>
      </c>
      <c r="BX67">
        <v>102</v>
      </c>
      <c r="BY67">
        <v>101</v>
      </c>
      <c r="BZ67">
        <v>841</v>
      </c>
      <c r="CA67">
        <v>3764</v>
      </c>
      <c r="CB67">
        <v>192</v>
      </c>
      <c r="CC67">
        <v>540</v>
      </c>
      <c r="CD67">
        <v>80</v>
      </c>
      <c r="CE67">
        <v>870</v>
      </c>
      <c r="CF67">
        <v>44</v>
      </c>
      <c r="CG67">
        <v>522</v>
      </c>
    </row>
    <row r="68" spans="1:85" x14ac:dyDescent="0.3">
      <c r="A68" t="s">
        <v>64</v>
      </c>
      <c r="B68">
        <v>21747</v>
      </c>
      <c r="C68">
        <v>66348</v>
      </c>
      <c r="D68">
        <v>1382</v>
      </c>
      <c r="E68">
        <v>2280</v>
      </c>
      <c r="F68">
        <v>37066</v>
      </c>
      <c r="G68">
        <v>217206</v>
      </c>
      <c r="H68">
        <v>8456</v>
      </c>
      <c r="I68">
        <v>25352</v>
      </c>
      <c r="J68">
        <v>4815</v>
      </c>
      <c r="K68">
        <v>63166</v>
      </c>
      <c r="L68">
        <v>3909</v>
      </c>
      <c r="M68">
        <v>30731</v>
      </c>
      <c r="N68">
        <v>22966</v>
      </c>
      <c r="O68">
        <v>64422</v>
      </c>
      <c r="P68">
        <v>1392</v>
      </c>
      <c r="Q68">
        <v>2035</v>
      </c>
      <c r="R68">
        <v>39686</v>
      </c>
      <c r="S68">
        <v>213544</v>
      </c>
      <c r="T68">
        <v>9161</v>
      </c>
      <c r="U68">
        <v>26149</v>
      </c>
      <c r="V68">
        <v>4572</v>
      </c>
      <c r="W68">
        <v>64785</v>
      </c>
      <c r="X68">
        <v>3679</v>
      </c>
      <c r="Y68">
        <v>31994</v>
      </c>
      <c r="Z68">
        <v>23523</v>
      </c>
      <c r="AA68">
        <v>63241</v>
      </c>
      <c r="AB68">
        <v>1401</v>
      </c>
      <c r="AC68">
        <v>2053</v>
      </c>
      <c r="AD68">
        <v>42228</v>
      </c>
      <c r="AE68">
        <v>210752</v>
      </c>
      <c r="AF68">
        <v>9991</v>
      </c>
      <c r="AG68">
        <v>26602</v>
      </c>
      <c r="AH68">
        <v>4923</v>
      </c>
      <c r="AI68">
        <v>66499</v>
      </c>
      <c r="AJ68">
        <v>3824</v>
      </c>
      <c r="AK68">
        <v>32731</v>
      </c>
      <c r="AL68">
        <v>22903</v>
      </c>
      <c r="AM68">
        <v>63610</v>
      </c>
      <c r="AN68">
        <v>1396</v>
      </c>
      <c r="AO68">
        <v>2193</v>
      </c>
      <c r="AP68">
        <v>41991</v>
      </c>
      <c r="AQ68">
        <v>211914</v>
      </c>
      <c r="AR68">
        <v>10276</v>
      </c>
      <c r="AS68">
        <v>27302</v>
      </c>
      <c r="AT68">
        <v>5270</v>
      </c>
      <c r="AU68">
        <v>67785</v>
      </c>
      <c r="AV68">
        <v>4038</v>
      </c>
      <c r="AW68">
        <v>34633</v>
      </c>
      <c r="AX68">
        <v>21693</v>
      </c>
      <c r="AY68">
        <v>65191</v>
      </c>
      <c r="AZ68">
        <v>1281</v>
      </c>
      <c r="BA68">
        <v>2239</v>
      </c>
      <c r="BB68">
        <v>39589</v>
      </c>
      <c r="BC68">
        <v>216454</v>
      </c>
      <c r="BD68">
        <v>10895</v>
      </c>
      <c r="BE68">
        <v>27279</v>
      </c>
      <c r="BF68">
        <v>5526</v>
      </c>
      <c r="BG68">
        <v>69741</v>
      </c>
      <c r="BH68">
        <v>4658</v>
      </c>
      <c r="BI68">
        <v>36013</v>
      </c>
      <c r="BJ68">
        <v>20634</v>
      </c>
      <c r="BK68">
        <v>67002</v>
      </c>
      <c r="BL68">
        <v>1312</v>
      </c>
      <c r="BM68">
        <v>2453</v>
      </c>
      <c r="BN68">
        <v>38541</v>
      </c>
      <c r="BO68">
        <v>220158</v>
      </c>
      <c r="BP68">
        <v>10993</v>
      </c>
      <c r="BQ68">
        <v>28289</v>
      </c>
      <c r="BR68">
        <v>5381</v>
      </c>
      <c r="BS68">
        <v>70934</v>
      </c>
      <c r="BT68">
        <v>4846</v>
      </c>
      <c r="BU68">
        <v>37902</v>
      </c>
      <c r="BV68">
        <v>18816</v>
      </c>
      <c r="BW68">
        <v>69151</v>
      </c>
      <c r="BX68">
        <v>1292</v>
      </c>
      <c r="BY68">
        <v>3108</v>
      </c>
      <c r="BZ68">
        <v>36205</v>
      </c>
      <c r="CA68">
        <v>225927</v>
      </c>
      <c r="CB68">
        <v>11124</v>
      </c>
      <c r="CC68">
        <v>28920</v>
      </c>
      <c r="CD68">
        <v>5719</v>
      </c>
      <c r="CE68">
        <v>72873</v>
      </c>
      <c r="CF68">
        <v>5544</v>
      </c>
      <c r="CG68">
        <v>38818</v>
      </c>
    </row>
    <row r="69" spans="1:85" x14ac:dyDescent="0.3">
      <c r="A69" t="s">
        <v>65</v>
      </c>
      <c r="B69">
        <v>1478</v>
      </c>
      <c r="C69">
        <v>4642</v>
      </c>
      <c r="D69">
        <v>135</v>
      </c>
      <c r="E69">
        <v>417</v>
      </c>
      <c r="F69">
        <v>1376</v>
      </c>
      <c r="G69">
        <v>13281</v>
      </c>
      <c r="H69">
        <v>480</v>
      </c>
      <c r="I69">
        <v>2002</v>
      </c>
      <c r="J69">
        <v>128</v>
      </c>
      <c r="K69">
        <v>1795</v>
      </c>
      <c r="L69">
        <v>231</v>
      </c>
      <c r="M69">
        <v>1122</v>
      </c>
      <c r="N69">
        <v>1562</v>
      </c>
      <c r="O69">
        <v>4605</v>
      </c>
      <c r="P69">
        <v>156</v>
      </c>
      <c r="Q69">
        <v>356</v>
      </c>
      <c r="R69">
        <v>1324</v>
      </c>
      <c r="S69">
        <v>12920</v>
      </c>
      <c r="T69">
        <v>530</v>
      </c>
      <c r="U69">
        <v>2401</v>
      </c>
      <c r="V69">
        <v>112</v>
      </c>
      <c r="W69">
        <v>1846</v>
      </c>
      <c r="X69">
        <v>233</v>
      </c>
      <c r="Y69">
        <v>1217</v>
      </c>
      <c r="Z69">
        <v>1195</v>
      </c>
      <c r="AA69">
        <v>4787</v>
      </c>
      <c r="AB69">
        <v>119</v>
      </c>
      <c r="AC69">
        <v>465</v>
      </c>
      <c r="AD69">
        <v>1354</v>
      </c>
      <c r="AE69">
        <v>12984</v>
      </c>
      <c r="AF69">
        <v>594</v>
      </c>
      <c r="AG69">
        <v>2244</v>
      </c>
      <c r="AH69">
        <v>182</v>
      </c>
      <c r="AI69">
        <v>1862</v>
      </c>
      <c r="AJ69">
        <v>224</v>
      </c>
      <c r="AK69">
        <v>1332</v>
      </c>
      <c r="AL69">
        <v>1231</v>
      </c>
      <c r="AM69">
        <v>4763</v>
      </c>
      <c r="AN69">
        <v>111</v>
      </c>
      <c r="AO69">
        <v>407</v>
      </c>
      <c r="AP69">
        <v>1591</v>
      </c>
      <c r="AQ69">
        <v>12828</v>
      </c>
      <c r="AR69">
        <v>691</v>
      </c>
      <c r="AS69">
        <v>2030</v>
      </c>
      <c r="AT69">
        <v>279</v>
      </c>
      <c r="AU69">
        <v>1987</v>
      </c>
      <c r="AV69">
        <v>198</v>
      </c>
      <c r="AW69">
        <v>1359</v>
      </c>
      <c r="AX69">
        <v>1193</v>
      </c>
      <c r="AY69">
        <v>4841</v>
      </c>
      <c r="AZ69">
        <v>103</v>
      </c>
      <c r="BA69">
        <v>435</v>
      </c>
      <c r="BB69">
        <v>1536</v>
      </c>
      <c r="BC69">
        <v>13314</v>
      </c>
      <c r="BD69">
        <v>647</v>
      </c>
      <c r="BE69">
        <v>1713</v>
      </c>
      <c r="BF69">
        <v>294</v>
      </c>
      <c r="BG69">
        <v>2143</v>
      </c>
      <c r="BH69">
        <v>197</v>
      </c>
      <c r="BI69">
        <v>1301</v>
      </c>
      <c r="BJ69">
        <v>915</v>
      </c>
      <c r="BK69">
        <v>5137</v>
      </c>
      <c r="BL69">
        <v>128</v>
      </c>
      <c r="BM69">
        <v>374</v>
      </c>
      <c r="BN69">
        <v>1309</v>
      </c>
      <c r="BO69">
        <v>13298</v>
      </c>
      <c r="BP69">
        <v>709</v>
      </c>
      <c r="BQ69">
        <v>1994</v>
      </c>
      <c r="BR69">
        <v>318</v>
      </c>
      <c r="BS69">
        <v>2426</v>
      </c>
      <c r="BT69">
        <v>161</v>
      </c>
      <c r="BU69">
        <v>1213</v>
      </c>
      <c r="BV69">
        <v>811</v>
      </c>
      <c r="BW69">
        <v>5424</v>
      </c>
      <c r="BX69">
        <v>176</v>
      </c>
      <c r="BY69">
        <v>384</v>
      </c>
      <c r="BZ69">
        <v>1108</v>
      </c>
      <c r="CA69">
        <v>13442</v>
      </c>
      <c r="CB69">
        <v>774</v>
      </c>
      <c r="CC69">
        <v>1794</v>
      </c>
      <c r="CD69">
        <v>309</v>
      </c>
      <c r="CE69">
        <v>2579</v>
      </c>
      <c r="CF69">
        <v>94</v>
      </c>
      <c r="CG69">
        <v>1370</v>
      </c>
    </row>
    <row r="70" spans="1:85" x14ac:dyDescent="0.3">
      <c r="A70" t="s">
        <v>66</v>
      </c>
      <c r="B70">
        <v>2528</v>
      </c>
      <c r="C70">
        <v>7751</v>
      </c>
      <c r="D70">
        <v>368</v>
      </c>
      <c r="E70">
        <v>227</v>
      </c>
      <c r="F70">
        <v>3450</v>
      </c>
      <c r="G70">
        <v>24660</v>
      </c>
      <c r="H70">
        <v>1523</v>
      </c>
      <c r="I70">
        <v>3542</v>
      </c>
      <c r="J70">
        <v>335</v>
      </c>
      <c r="K70">
        <v>5357</v>
      </c>
      <c r="L70">
        <v>478</v>
      </c>
      <c r="M70">
        <v>2720</v>
      </c>
      <c r="N70">
        <v>3002</v>
      </c>
      <c r="O70">
        <v>7785</v>
      </c>
      <c r="P70">
        <v>210</v>
      </c>
      <c r="Q70">
        <v>268</v>
      </c>
      <c r="R70">
        <v>3959</v>
      </c>
      <c r="S70">
        <v>24370</v>
      </c>
      <c r="T70">
        <v>1733</v>
      </c>
      <c r="U70">
        <v>3558</v>
      </c>
      <c r="V70">
        <v>300</v>
      </c>
      <c r="W70">
        <v>5642</v>
      </c>
      <c r="X70">
        <v>512</v>
      </c>
      <c r="Y70">
        <v>3024</v>
      </c>
      <c r="Z70">
        <v>2990</v>
      </c>
      <c r="AA70">
        <v>7792</v>
      </c>
      <c r="AB70">
        <v>193</v>
      </c>
      <c r="AC70">
        <v>331</v>
      </c>
      <c r="AD70">
        <v>4132</v>
      </c>
      <c r="AE70">
        <v>24609</v>
      </c>
      <c r="AF70">
        <v>1559</v>
      </c>
      <c r="AG70">
        <v>3817</v>
      </c>
      <c r="AH70">
        <v>279</v>
      </c>
      <c r="AI70">
        <v>5926</v>
      </c>
      <c r="AJ70">
        <v>655</v>
      </c>
      <c r="AK70">
        <v>3156</v>
      </c>
      <c r="AL70">
        <v>3302</v>
      </c>
      <c r="AM70">
        <v>8189</v>
      </c>
      <c r="AN70">
        <v>156</v>
      </c>
      <c r="AO70">
        <v>241</v>
      </c>
      <c r="AP70">
        <v>4041</v>
      </c>
      <c r="AQ70">
        <v>25072</v>
      </c>
      <c r="AR70">
        <v>1521</v>
      </c>
      <c r="AS70">
        <v>3895</v>
      </c>
      <c r="AT70">
        <v>269</v>
      </c>
      <c r="AU70">
        <v>6538</v>
      </c>
      <c r="AV70">
        <v>515</v>
      </c>
      <c r="AW70">
        <v>3451</v>
      </c>
      <c r="AX70">
        <v>3466</v>
      </c>
      <c r="AY70">
        <v>8507</v>
      </c>
      <c r="AZ70">
        <v>130</v>
      </c>
      <c r="BA70">
        <v>306</v>
      </c>
      <c r="BB70">
        <v>4376</v>
      </c>
      <c r="BC70">
        <v>26113</v>
      </c>
      <c r="BD70">
        <v>1608</v>
      </c>
      <c r="BE70">
        <v>3336</v>
      </c>
      <c r="BF70">
        <v>241</v>
      </c>
      <c r="BG70">
        <v>6701</v>
      </c>
      <c r="BH70">
        <v>536</v>
      </c>
      <c r="BI70">
        <v>3897</v>
      </c>
      <c r="BJ70">
        <v>3800</v>
      </c>
      <c r="BK70">
        <v>8417</v>
      </c>
      <c r="BL70">
        <v>136</v>
      </c>
      <c r="BM70">
        <v>377</v>
      </c>
      <c r="BN70">
        <v>4379</v>
      </c>
      <c r="BO70">
        <v>27232</v>
      </c>
      <c r="BP70">
        <v>1463</v>
      </c>
      <c r="BQ70">
        <v>3546</v>
      </c>
      <c r="BR70">
        <v>206</v>
      </c>
      <c r="BS70">
        <v>6880</v>
      </c>
      <c r="BT70">
        <v>426</v>
      </c>
      <c r="BU70">
        <v>4262</v>
      </c>
      <c r="BV70">
        <v>3256</v>
      </c>
      <c r="BW70">
        <v>9274</v>
      </c>
      <c r="BX70">
        <v>180</v>
      </c>
      <c r="BY70">
        <v>383</v>
      </c>
      <c r="BZ70">
        <v>3817</v>
      </c>
      <c r="CA70">
        <v>28616</v>
      </c>
      <c r="CB70">
        <v>1330</v>
      </c>
      <c r="CC70">
        <v>4068</v>
      </c>
      <c r="CD70">
        <v>389</v>
      </c>
      <c r="CE70">
        <v>7538</v>
      </c>
      <c r="CF70">
        <v>389</v>
      </c>
      <c r="CG70">
        <v>4252</v>
      </c>
    </row>
    <row r="71" spans="1:85" ht="15" thickBot="1" x14ac:dyDescent="0.35">
      <c r="A71" t="s">
        <v>67</v>
      </c>
      <c r="B71">
        <v>1409</v>
      </c>
      <c r="C71">
        <v>3473</v>
      </c>
      <c r="D71">
        <v>45</v>
      </c>
      <c r="E71">
        <v>26</v>
      </c>
      <c r="F71">
        <v>1911</v>
      </c>
      <c r="G71">
        <v>9083</v>
      </c>
      <c r="H71">
        <v>952</v>
      </c>
      <c r="I71">
        <v>1840</v>
      </c>
      <c r="J71">
        <v>178</v>
      </c>
      <c r="K71">
        <v>1851</v>
      </c>
      <c r="L71">
        <v>210</v>
      </c>
      <c r="M71">
        <v>1483</v>
      </c>
      <c r="N71">
        <v>1340</v>
      </c>
      <c r="O71">
        <v>3562</v>
      </c>
      <c r="P71">
        <v>109</v>
      </c>
      <c r="Q71">
        <v>35</v>
      </c>
      <c r="R71">
        <v>1759</v>
      </c>
      <c r="S71">
        <v>8984</v>
      </c>
      <c r="T71">
        <v>920</v>
      </c>
      <c r="U71">
        <v>1794</v>
      </c>
      <c r="V71">
        <v>169</v>
      </c>
      <c r="W71">
        <v>2007</v>
      </c>
      <c r="X71">
        <v>203</v>
      </c>
      <c r="Y71">
        <v>1498</v>
      </c>
      <c r="Z71">
        <v>1308</v>
      </c>
      <c r="AA71">
        <v>3399</v>
      </c>
      <c r="AB71">
        <v>112</v>
      </c>
      <c r="AC71">
        <v>129</v>
      </c>
      <c r="AD71">
        <v>1627</v>
      </c>
      <c r="AE71">
        <v>9058</v>
      </c>
      <c r="AF71">
        <v>883</v>
      </c>
      <c r="AG71">
        <v>1646</v>
      </c>
      <c r="AH71">
        <v>137</v>
      </c>
      <c r="AI71">
        <v>2129</v>
      </c>
      <c r="AJ71">
        <v>252</v>
      </c>
      <c r="AK71">
        <v>1441</v>
      </c>
      <c r="AL71">
        <v>1579</v>
      </c>
      <c r="AM71">
        <v>3134</v>
      </c>
      <c r="AN71">
        <v>100</v>
      </c>
      <c r="AO71">
        <v>98</v>
      </c>
      <c r="AP71">
        <v>1878</v>
      </c>
      <c r="AQ71">
        <v>8797</v>
      </c>
      <c r="AR71">
        <v>786</v>
      </c>
      <c r="AS71">
        <v>1488</v>
      </c>
      <c r="AT71">
        <v>140</v>
      </c>
      <c r="AU71">
        <v>2179</v>
      </c>
      <c r="AV71">
        <v>240</v>
      </c>
      <c r="AW71">
        <v>1527</v>
      </c>
      <c r="AX71">
        <v>1422</v>
      </c>
      <c r="AY71">
        <v>3240</v>
      </c>
      <c r="AZ71">
        <v>84</v>
      </c>
      <c r="BA71">
        <v>145</v>
      </c>
      <c r="BB71">
        <v>1714</v>
      </c>
      <c r="BC71">
        <v>8841</v>
      </c>
      <c r="BD71">
        <v>884</v>
      </c>
      <c r="BE71">
        <v>1521</v>
      </c>
      <c r="BF71">
        <v>103</v>
      </c>
      <c r="BG71">
        <v>2251</v>
      </c>
      <c r="BH71">
        <v>325</v>
      </c>
      <c r="BI71">
        <v>1537</v>
      </c>
      <c r="BJ71">
        <v>1228</v>
      </c>
      <c r="BK71">
        <v>3288</v>
      </c>
      <c r="BL71">
        <v>153</v>
      </c>
      <c r="BM71">
        <v>176</v>
      </c>
      <c r="BN71">
        <v>2034</v>
      </c>
      <c r="BO71">
        <v>8915</v>
      </c>
      <c r="BP71">
        <v>837</v>
      </c>
      <c r="BQ71">
        <v>1252</v>
      </c>
      <c r="BR71">
        <v>89</v>
      </c>
      <c r="BS71">
        <v>2226</v>
      </c>
      <c r="BT71">
        <v>295</v>
      </c>
      <c r="BU71">
        <v>1545</v>
      </c>
      <c r="BV71">
        <v>1309</v>
      </c>
      <c r="BW71">
        <v>3194</v>
      </c>
      <c r="BX71">
        <v>120</v>
      </c>
      <c r="BY71">
        <v>217</v>
      </c>
      <c r="BZ71">
        <v>2159</v>
      </c>
      <c r="CA71">
        <v>8606</v>
      </c>
      <c r="CB71">
        <v>842</v>
      </c>
      <c r="CC71">
        <v>1224</v>
      </c>
      <c r="CD71">
        <v>111</v>
      </c>
      <c r="CE71">
        <v>2185</v>
      </c>
      <c r="CF71">
        <v>360</v>
      </c>
      <c r="CG71">
        <v>1520</v>
      </c>
    </row>
    <row r="72" spans="1:85" ht="15" thickTop="1" x14ac:dyDescent="0.3">
      <c r="A72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1BD98-35D6-4C74-8E1C-AEE8AD436643}">
  <sheetPr codeName="Sheet4"/>
  <dimension ref="A1:IQ71"/>
  <sheetViews>
    <sheetView workbookViewId="0">
      <selection sqref="A1:O1"/>
    </sheetView>
  </sheetViews>
  <sheetFormatPr defaultRowHeight="14.4" x14ac:dyDescent="0.3"/>
  <cols>
    <col min="1" max="1" width="13.21875" bestFit="1" customWidth="1"/>
    <col min="2" max="2" width="13.77734375" bestFit="1" customWidth="1"/>
    <col min="3" max="3" width="12" bestFit="1" customWidth="1"/>
    <col min="4" max="5" width="14.33203125" bestFit="1" customWidth="1"/>
    <col min="6" max="6" width="14.109375" bestFit="1" customWidth="1"/>
    <col min="7" max="7" width="13.77734375" bestFit="1" customWidth="1"/>
    <col min="8" max="8" width="12" bestFit="1" customWidth="1"/>
    <col min="9" max="10" width="14.33203125" bestFit="1" customWidth="1"/>
    <col min="11" max="11" width="14.109375" bestFit="1" customWidth="1"/>
    <col min="12" max="12" width="13.77734375" bestFit="1" customWidth="1"/>
    <col min="13" max="13" width="12" bestFit="1" customWidth="1"/>
    <col min="14" max="15" width="14.33203125" bestFit="1" customWidth="1"/>
    <col min="16" max="16" width="14.109375" bestFit="1" customWidth="1"/>
    <col min="17" max="17" width="13.77734375" bestFit="1" customWidth="1"/>
    <col min="18" max="18" width="12" bestFit="1" customWidth="1"/>
    <col min="19" max="20" width="14.33203125" bestFit="1" customWidth="1"/>
    <col min="21" max="21" width="14.109375" bestFit="1" customWidth="1"/>
    <col min="22" max="22" width="13.77734375" bestFit="1" customWidth="1"/>
    <col min="23" max="23" width="12" bestFit="1" customWidth="1"/>
    <col min="24" max="25" width="14.33203125" bestFit="1" customWidth="1"/>
    <col min="26" max="26" width="14.109375" bestFit="1" customWidth="1"/>
    <col min="27" max="27" width="13.77734375" bestFit="1" customWidth="1"/>
    <col min="28" max="28" width="12" bestFit="1" customWidth="1"/>
    <col min="29" max="30" width="14.33203125" bestFit="1" customWidth="1"/>
    <col min="31" max="31" width="14.109375" bestFit="1" customWidth="1"/>
    <col min="32" max="32" width="13.77734375" bestFit="1" customWidth="1"/>
    <col min="33" max="33" width="12" bestFit="1" customWidth="1"/>
    <col min="34" max="35" width="14.33203125" bestFit="1" customWidth="1"/>
    <col min="36" max="36" width="14.109375" bestFit="1" customWidth="1"/>
    <col min="37" max="37" width="13.77734375" bestFit="1" customWidth="1"/>
    <col min="38" max="38" width="12" bestFit="1" customWidth="1"/>
    <col min="39" max="40" width="14.33203125" bestFit="1" customWidth="1"/>
    <col min="41" max="41" width="14.109375" bestFit="1" customWidth="1"/>
    <col min="42" max="42" width="13.77734375" bestFit="1" customWidth="1"/>
    <col min="43" max="43" width="12" bestFit="1" customWidth="1"/>
    <col min="44" max="45" width="14.33203125" bestFit="1" customWidth="1"/>
    <col min="46" max="46" width="14.109375" bestFit="1" customWidth="1"/>
    <col min="47" max="47" width="13.77734375" bestFit="1" customWidth="1"/>
    <col min="48" max="48" width="12" bestFit="1" customWidth="1"/>
    <col min="49" max="50" width="14.33203125" bestFit="1" customWidth="1"/>
    <col min="51" max="51" width="14.109375" bestFit="1" customWidth="1"/>
    <col min="52" max="52" width="13.77734375" bestFit="1" customWidth="1"/>
    <col min="53" max="53" width="12" bestFit="1" customWidth="1"/>
    <col min="54" max="55" width="14.33203125" bestFit="1" customWidth="1"/>
    <col min="56" max="56" width="14.109375" bestFit="1" customWidth="1"/>
    <col min="57" max="57" width="13.77734375" bestFit="1" customWidth="1"/>
    <col min="58" max="58" width="12" bestFit="1" customWidth="1"/>
    <col min="59" max="60" width="14.33203125" bestFit="1" customWidth="1"/>
    <col min="61" max="61" width="14.109375" bestFit="1" customWidth="1"/>
    <col min="62" max="62" width="13.77734375" bestFit="1" customWidth="1"/>
    <col min="63" max="63" width="12" bestFit="1" customWidth="1"/>
    <col min="64" max="65" width="14.33203125" bestFit="1" customWidth="1"/>
    <col min="66" max="66" width="14.109375" bestFit="1" customWidth="1"/>
    <col min="67" max="67" width="13.77734375" bestFit="1" customWidth="1"/>
    <col min="68" max="68" width="12" bestFit="1" customWidth="1"/>
    <col min="69" max="70" width="14.33203125" bestFit="1" customWidth="1"/>
    <col min="71" max="71" width="14.109375" bestFit="1" customWidth="1"/>
    <col min="72" max="72" width="13.77734375" bestFit="1" customWidth="1"/>
    <col min="73" max="73" width="12" bestFit="1" customWidth="1"/>
    <col min="74" max="75" width="14.33203125" bestFit="1" customWidth="1"/>
    <col min="76" max="76" width="14.109375" bestFit="1" customWidth="1"/>
    <col min="77" max="77" width="13.77734375" bestFit="1" customWidth="1"/>
    <col min="78" max="78" width="12" bestFit="1" customWidth="1"/>
    <col min="79" max="80" width="14.33203125" bestFit="1" customWidth="1"/>
    <col min="81" max="81" width="14.109375" bestFit="1" customWidth="1"/>
    <col min="82" max="82" width="13.77734375" bestFit="1" customWidth="1"/>
    <col min="83" max="83" width="12" bestFit="1" customWidth="1"/>
    <col min="84" max="85" width="14.33203125" bestFit="1" customWidth="1"/>
    <col min="86" max="86" width="14.109375" bestFit="1" customWidth="1"/>
    <col min="87" max="87" width="13.77734375" bestFit="1" customWidth="1"/>
    <col min="88" max="88" width="12" bestFit="1" customWidth="1"/>
    <col min="89" max="90" width="14.33203125" bestFit="1" customWidth="1"/>
    <col min="91" max="91" width="14.109375" bestFit="1" customWidth="1"/>
    <col min="92" max="92" width="13.77734375" bestFit="1" customWidth="1"/>
    <col min="93" max="93" width="12" bestFit="1" customWidth="1"/>
    <col min="94" max="95" width="14.33203125" bestFit="1" customWidth="1"/>
    <col min="96" max="96" width="14.109375" bestFit="1" customWidth="1"/>
    <col min="97" max="97" width="13.77734375" bestFit="1" customWidth="1"/>
    <col min="98" max="98" width="12" bestFit="1" customWidth="1"/>
    <col min="99" max="100" width="14.33203125" bestFit="1" customWidth="1"/>
    <col min="101" max="101" width="14.109375" bestFit="1" customWidth="1"/>
    <col min="102" max="102" width="13.77734375" bestFit="1" customWidth="1"/>
    <col min="103" max="103" width="12" bestFit="1" customWidth="1"/>
    <col min="104" max="105" width="14.33203125" bestFit="1" customWidth="1"/>
    <col min="106" max="106" width="14.109375" bestFit="1" customWidth="1"/>
    <col min="107" max="107" width="13.77734375" bestFit="1" customWidth="1"/>
    <col min="108" max="108" width="12" bestFit="1" customWidth="1"/>
    <col min="109" max="110" width="14.33203125" bestFit="1" customWidth="1"/>
    <col min="111" max="111" width="14.109375" bestFit="1" customWidth="1"/>
    <col min="112" max="112" width="13.77734375" bestFit="1" customWidth="1"/>
    <col min="113" max="113" width="12" bestFit="1" customWidth="1"/>
    <col min="114" max="115" width="14.33203125" bestFit="1" customWidth="1"/>
    <col min="116" max="116" width="14.109375" bestFit="1" customWidth="1"/>
    <col min="117" max="117" width="13.77734375" bestFit="1" customWidth="1"/>
    <col min="118" max="118" width="12" bestFit="1" customWidth="1"/>
    <col min="119" max="120" width="14.33203125" bestFit="1" customWidth="1"/>
    <col min="121" max="121" width="14.109375" bestFit="1" customWidth="1"/>
    <col min="122" max="122" width="13.77734375" bestFit="1" customWidth="1"/>
    <col min="123" max="123" width="12" bestFit="1" customWidth="1"/>
    <col min="124" max="125" width="14.33203125" bestFit="1" customWidth="1"/>
    <col min="126" max="126" width="14.109375" bestFit="1" customWidth="1"/>
    <col min="127" max="127" width="13.77734375" bestFit="1" customWidth="1"/>
    <col min="128" max="128" width="12" bestFit="1" customWidth="1"/>
    <col min="129" max="130" width="14.33203125" bestFit="1" customWidth="1"/>
    <col min="131" max="131" width="14.109375" bestFit="1" customWidth="1"/>
    <col min="132" max="132" width="13.77734375" bestFit="1" customWidth="1"/>
    <col min="133" max="133" width="12" bestFit="1" customWidth="1"/>
    <col min="134" max="135" width="14.33203125" bestFit="1" customWidth="1"/>
    <col min="136" max="136" width="14.109375" bestFit="1" customWidth="1"/>
    <col min="137" max="137" width="13.77734375" bestFit="1" customWidth="1"/>
    <col min="138" max="138" width="12" bestFit="1" customWidth="1"/>
    <col min="139" max="140" width="14.33203125" bestFit="1" customWidth="1"/>
    <col min="141" max="141" width="14.109375" bestFit="1" customWidth="1"/>
    <col min="142" max="142" width="13.77734375" bestFit="1" customWidth="1"/>
    <col min="143" max="143" width="12" bestFit="1" customWidth="1"/>
    <col min="144" max="145" width="14.33203125" bestFit="1" customWidth="1"/>
    <col min="146" max="146" width="14.109375" bestFit="1" customWidth="1"/>
    <col min="147" max="147" width="13.77734375" bestFit="1" customWidth="1"/>
    <col min="148" max="148" width="12" bestFit="1" customWidth="1"/>
    <col min="149" max="150" width="14.33203125" bestFit="1" customWidth="1"/>
    <col min="151" max="151" width="14.109375" bestFit="1" customWidth="1"/>
    <col min="152" max="152" width="13.77734375" bestFit="1" customWidth="1"/>
    <col min="153" max="153" width="12" bestFit="1" customWidth="1"/>
    <col min="154" max="155" width="14.33203125" bestFit="1" customWidth="1"/>
    <col min="156" max="156" width="14.109375" bestFit="1" customWidth="1"/>
    <col min="157" max="157" width="13.77734375" bestFit="1" customWidth="1"/>
    <col min="158" max="158" width="12" bestFit="1" customWidth="1"/>
    <col min="159" max="160" width="14.33203125" bestFit="1" customWidth="1"/>
    <col min="161" max="161" width="14.109375" bestFit="1" customWidth="1"/>
    <col min="162" max="162" width="13.77734375" bestFit="1" customWidth="1"/>
    <col min="163" max="163" width="12" bestFit="1" customWidth="1"/>
    <col min="164" max="165" width="14.33203125" bestFit="1" customWidth="1"/>
    <col min="166" max="166" width="14.109375" bestFit="1" customWidth="1"/>
    <col min="167" max="167" width="13.77734375" bestFit="1" customWidth="1"/>
    <col min="168" max="168" width="12" bestFit="1" customWidth="1"/>
    <col min="169" max="170" width="14.33203125" bestFit="1" customWidth="1"/>
    <col min="171" max="171" width="14.109375" bestFit="1" customWidth="1"/>
    <col min="172" max="172" width="13.77734375" bestFit="1" customWidth="1"/>
    <col min="173" max="173" width="12" bestFit="1" customWidth="1"/>
    <col min="174" max="175" width="14.33203125" bestFit="1" customWidth="1"/>
    <col min="176" max="176" width="14.109375" bestFit="1" customWidth="1"/>
    <col min="177" max="177" width="13.77734375" bestFit="1" customWidth="1"/>
    <col min="178" max="178" width="12" bestFit="1" customWidth="1"/>
    <col min="179" max="180" width="14.33203125" bestFit="1" customWidth="1"/>
    <col min="181" max="181" width="14.109375" bestFit="1" customWidth="1"/>
    <col min="182" max="182" width="13.77734375" bestFit="1" customWidth="1"/>
    <col min="183" max="183" width="12" bestFit="1" customWidth="1"/>
    <col min="184" max="185" width="14.33203125" bestFit="1" customWidth="1"/>
    <col min="186" max="186" width="14.109375" bestFit="1" customWidth="1"/>
    <col min="187" max="187" width="13.77734375" bestFit="1" customWidth="1"/>
    <col min="188" max="188" width="12" bestFit="1" customWidth="1"/>
    <col min="189" max="190" width="14.33203125" bestFit="1" customWidth="1"/>
    <col min="191" max="191" width="14.109375" bestFit="1" customWidth="1"/>
    <col min="192" max="192" width="13.77734375" bestFit="1" customWidth="1"/>
    <col min="193" max="193" width="12" bestFit="1" customWidth="1"/>
    <col min="194" max="195" width="14.33203125" bestFit="1" customWidth="1"/>
    <col min="196" max="196" width="14.109375" bestFit="1" customWidth="1"/>
    <col min="197" max="197" width="13.77734375" bestFit="1" customWidth="1"/>
    <col min="198" max="198" width="12" bestFit="1" customWidth="1"/>
    <col min="199" max="200" width="14.33203125" bestFit="1" customWidth="1"/>
    <col min="201" max="201" width="14.109375" bestFit="1" customWidth="1"/>
    <col min="202" max="202" width="13.77734375" bestFit="1" customWidth="1"/>
    <col min="203" max="203" width="12" bestFit="1" customWidth="1"/>
    <col min="204" max="205" width="14.33203125" bestFit="1" customWidth="1"/>
    <col min="206" max="206" width="14.109375" bestFit="1" customWidth="1"/>
    <col min="207" max="207" width="13.77734375" bestFit="1" customWidth="1"/>
    <col min="208" max="208" width="12" bestFit="1" customWidth="1"/>
    <col min="209" max="210" width="14.33203125" bestFit="1" customWidth="1"/>
    <col min="211" max="211" width="14.109375" bestFit="1" customWidth="1"/>
    <col min="212" max="212" width="13.77734375" bestFit="1" customWidth="1"/>
    <col min="213" max="213" width="12" bestFit="1" customWidth="1"/>
    <col min="214" max="215" width="14.33203125" bestFit="1" customWidth="1"/>
    <col min="216" max="216" width="14.109375" bestFit="1" customWidth="1"/>
    <col min="217" max="217" width="13.77734375" bestFit="1" customWidth="1"/>
    <col min="218" max="218" width="12" bestFit="1" customWidth="1"/>
    <col min="219" max="220" width="14.33203125" bestFit="1" customWidth="1"/>
    <col min="221" max="221" width="14.109375" bestFit="1" customWidth="1"/>
    <col min="222" max="222" width="13.77734375" bestFit="1" customWidth="1"/>
    <col min="223" max="223" width="12" bestFit="1" customWidth="1"/>
    <col min="224" max="225" width="14.33203125" bestFit="1" customWidth="1"/>
    <col min="226" max="226" width="14.109375" bestFit="1" customWidth="1"/>
    <col min="227" max="227" width="13.77734375" bestFit="1" customWidth="1"/>
    <col min="228" max="228" width="12" bestFit="1" customWidth="1"/>
    <col min="229" max="230" width="14.33203125" bestFit="1" customWidth="1"/>
    <col min="231" max="231" width="14.109375" bestFit="1" customWidth="1"/>
    <col min="232" max="232" width="13.77734375" bestFit="1" customWidth="1"/>
    <col min="233" max="233" width="12" bestFit="1" customWidth="1"/>
    <col min="234" max="235" width="14.33203125" bestFit="1" customWidth="1"/>
    <col min="236" max="236" width="14.109375" bestFit="1" customWidth="1"/>
    <col min="237" max="237" width="13.77734375" bestFit="1" customWidth="1"/>
    <col min="238" max="238" width="12" bestFit="1" customWidth="1"/>
    <col min="239" max="240" width="14.33203125" bestFit="1" customWidth="1"/>
    <col min="241" max="241" width="14.109375" bestFit="1" customWidth="1"/>
    <col min="242" max="242" width="13.77734375" bestFit="1" customWidth="1"/>
    <col min="243" max="243" width="12" bestFit="1" customWidth="1"/>
    <col min="244" max="245" width="14.33203125" bestFit="1" customWidth="1"/>
    <col min="246" max="246" width="14.109375" bestFit="1" customWidth="1"/>
    <col min="247" max="247" width="13.77734375" bestFit="1" customWidth="1"/>
    <col min="248" max="248" width="12" bestFit="1" customWidth="1"/>
    <col min="249" max="250" width="14.33203125" bestFit="1" customWidth="1"/>
    <col min="251" max="251" width="14.109375" bestFit="1" customWidth="1"/>
  </cols>
  <sheetData>
    <row r="1" spans="1:251" x14ac:dyDescent="0.3">
      <c r="B1" t="s">
        <v>82</v>
      </c>
      <c r="C1" t="s">
        <v>82</v>
      </c>
      <c r="D1" t="s">
        <v>82</v>
      </c>
      <c r="E1" t="s">
        <v>82</v>
      </c>
      <c r="F1" t="s">
        <v>82</v>
      </c>
      <c r="G1" t="s">
        <v>82</v>
      </c>
      <c r="H1" t="s">
        <v>82</v>
      </c>
      <c r="I1" t="s">
        <v>82</v>
      </c>
      <c r="J1" t="s">
        <v>82</v>
      </c>
      <c r="K1" t="s">
        <v>82</v>
      </c>
      <c r="L1" t="s">
        <v>82</v>
      </c>
      <c r="M1" t="s">
        <v>82</v>
      </c>
      <c r="N1" t="s">
        <v>82</v>
      </c>
      <c r="O1" t="s">
        <v>82</v>
      </c>
      <c r="P1" t="s">
        <v>82</v>
      </c>
      <c r="Q1" t="s">
        <v>82</v>
      </c>
      <c r="R1" t="s">
        <v>82</v>
      </c>
      <c r="S1" t="s">
        <v>82</v>
      </c>
      <c r="T1" t="s">
        <v>82</v>
      </c>
      <c r="U1" t="s">
        <v>82</v>
      </c>
      <c r="V1" t="s">
        <v>82</v>
      </c>
      <c r="W1" t="s">
        <v>82</v>
      </c>
      <c r="X1" t="s">
        <v>82</v>
      </c>
      <c r="Y1" t="s">
        <v>82</v>
      </c>
      <c r="Z1" t="s">
        <v>82</v>
      </c>
      <c r="AA1" t="s">
        <v>82</v>
      </c>
      <c r="AB1" t="s">
        <v>82</v>
      </c>
      <c r="AC1" t="s">
        <v>82</v>
      </c>
      <c r="AD1" t="s">
        <v>82</v>
      </c>
      <c r="AE1" t="s">
        <v>82</v>
      </c>
      <c r="AF1" t="s">
        <v>82</v>
      </c>
      <c r="AG1" t="s">
        <v>82</v>
      </c>
      <c r="AH1" t="s">
        <v>82</v>
      </c>
      <c r="AI1" t="s">
        <v>82</v>
      </c>
      <c r="AJ1" t="s">
        <v>82</v>
      </c>
      <c r="AK1" t="s">
        <v>82</v>
      </c>
      <c r="AL1" t="s">
        <v>82</v>
      </c>
      <c r="AM1" t="s">
        <v>82</v>
      </c>
      <c r="AN1" t="s">
        <v>82</v>
      </c>
      <c r="AO1" t="s">
        <v>82</v>
      </c>
      <c r="AP1" t="s">
        <v>82</v>
      </c>
      <c r="AQ1" t="s">
        <v>82</v>
      </c>
      <c r="AR1" t="s">
        <v>82</v>
      </c>
      <c r="AS1" t="s">
        <v>82</v>
      </c>
      <c r="AT1" t="s">
        <v>82</v>
      </c>
      <c r="AU1" t="s">
        <v>82</v>
      </c>
      <c r="AV1" t="s">
        <v>82</v>
      </c>
      <c r="AW1" t="s">
        <v>82</v>
      </c>
      <c r="AX1" t="s">
        <v>82</v>
      </c>
      <c r="AY1" t="s">
        <v>82</v>
      </c>
      <c r="AZ1" t="s">
        <v>82</v>
      </c>
      <c r="BA1" t="s">
        <v>82</v>
      </c>
      <c r="BB1" t="s">
        <v>82</v>
      </c>
      <c r="BC1" t="s">
        <v>82</v>
      </c>
      <c r="BD1" t="s">
        <v>82</v>
      </c>
      <c r="BE1" t="s">
        <v>82</v>
      </c>
      <c r="BF1" t="s">
        <v>82</v>
      </c>
      <c r="BG1" t="s">
        <v>82</v>
      </c>
      <c r="BH1" t="s">
        <v>82</v>
      </c>
      <c r="BI1" t="s">
        <v>82</v>
      </c>
      <c r="BJ1" t="s">
        <v>82</v>
      </c>
      <c r="BK1" t="s">
        <v>82</v>
      </c>
      <c r="BL1" t="s">
        <v>82</v>
      </c>
      <c r="BM1" t="s">
        <v>82</v>
      </c>
      <c r="BN1" t="s">
        <v>82</v>
      </c>
      <c r="BO1" t="s">
        <v>82</v>
      </c>
      <c r="BP1" t="s">
        <v>82</v>
      </c>
      <c r="BQ1" t="s">
        <v>82</v>
      </c>
      <c r="BR1" t="s">
        <v>82</v>
      </c>
      <c r="BS1" t="s">
        <v>82</v>
      </c>
      <c r="BT1" t="s">
        <v>82</v>
      </c>
      <c r="BU1" t="s">
        <v>82</v>
      </c>
      <c r="BV1" t="s">
        <v>82</v>
      </c>
      <c r="BW1" t="s">
        <v>82</v>
      </c>
      <c r="BX1" t="s">
        <v>82</v>
      </c>
      <c r="BY1" t="s">
        <v>82</v>
      </c>
      <c r="BZ1" t="s">
        <v>82</v>
      </c>
      <c r="CA1" t="s">
        <v>82</v>
      </c>
      <c r="CB1" t="s">
        <v>82</v>
      </c>
      <c r="CC1" t="s">
        <v>82</v>
      </c>
      <c r="CD1" t="s">
        <v>82</v>
      </c>
      <c r="CE1" t="s">
        <v>82</v>
      </c>
      <c r="CF1" t="s">
        <v>82</v>
      </c>
      <c r="CG1" t="s">
        <v>82</v>
      </c>
      <c r="CH1" t="s">
        <v>82</v>
      </c>
      <c r="CI1" t="s">
        <v>82</v>
      </c>
      <c r="CJ1" t="s">
        <v>82</v>
      </c>
      <c r="CK1" t="s">
        <v>82</v>
      </c>
      <c r="CL1" t="s">
        <v>82</v>
      </c>
      <c r="CM1" t="s">
        <v>82</v>
      </c>
      <c r="CN1" t="s">
        <v>82</v>
      </c>
      <c r="CO1" t="s">
        <v>82</v>
      </c>
      <c r="CP1" t="s">
        <v>82</v>
      </c>
      <c r="CQ1" t="s">
        <v>82</v>
      </c>
      <c r="CR1" t="s">
        <v>82</v>
      </c>
      <c r="CS1" t="s">
        <v>82</v>
      </c>
      <c r="CT1" t="s">
        <v>82</v>
      </c>
      <c r="CU1" t="s">
        <v>82</v>
      </c>
      <c r="CV1" t="s">
        <v>82</v>
      </c>
      <c r="CW1" t="s">
        <v>82</v>
      </c>
      <c r="CX1" t="s">
        <v>82</v>
      </c>
      <c r="CY1" t="s">
        <v>82</v>
      </c>
      <c r="CZ1" t="s">
        <v>82</v>
      </c>
      <c r="DA1" t="s">
        <v>82</v>
      </c>
      <c r="DB1" t="s">
        <v>82</v>
      </c>
      <c r="DC1" t="s">
        <v>82</v>
      </c>
      <c r="DD1" t="s">
        <v>82</v>
      </c>
      <c r="DE1" t="s">
        <v>82</v>
      </c>
      <c r="DF1" t="s">
        <v>82</v>
      </c>
      <c r="DG1" t="s">
        <v>82</v>
      </c>
      <c r="DH1" t="s">
        <v>82</v>
      </c>
      <c r="DI1" t="s">
        <v>82</v>
      </c>
      <c r="DJ1" t="s">
        <v>82</v>
      </c>
      <c r="DK1" t="s">
        <v>82</v>
      </c>
      <c r="DL1" t="s">
        <v>82</v>
      </c>
      <c r="DM1" t="s">
        <v>82</v>
      </c>
      <c r="DN1" t="s">
        <v>82</v>
      </c>
      <c r="DO1" t="s">
        <v>82</v>
      </c>
      <c r="DP1" t="s">
        <v>82</v>
      </c>
      <c r="DQ1" t="s">
        <v>82</v>
      </c>
      <c r="DR1" t="s">
        <v>82</v>
      </c>
      <c r="DS1" t="s">
        <v>82</v>
      </c>
      <c r="DT1" t="s">
        <v>82</v>
      </c>
      <c r="DU1" t="s">
        <v>82</v>
      </c>
      <c r="DV1" t="s">
        <v>82</v>
      </c>
      <c r="DW1" t="s">
        <v>83</v>
      </c>
      <c r="DX1" t="s">
        <v>83</v>
      </c>
      <c r="DY1" t="s">
        <v>83</v>
      </c>
      <c r="DZ1" t="s">
        <v>83</v>
      </c>
      <c r="EA1" t="s">
        <v>83</v>
      </c>
      <c r="EB1" t="s">
        <v>83</v>
      </c>
      <c r="EC1" t="s">
        <v>83</v>
      </c>
      <c r="ED1" t="s">
        <v>83</v>
      </c>
      <c r="EE1" t="s">
        <v>83</v>
      </c>
      <c r="EF1" t="s">
        <v>83</v>
      </c>
      <c r="EG1" t="s">
        <v>83</v>
      </c>
      <c r="EH1" t="s">
        <v>83</v>
      </c>
      <c r="EI1" t="s">
        <v>83</v>
      </c>
      <c r="EJ1" t="s">
        <v>83</v>
      </c>
      <c r="EK1" t="s">
        <v>83</v>
      </c>
      <c r="EL1" t="s">
        <v>83</v>
      </c>
      <c r="EM1" t="s">
        <v>83</v>
      </c>
      <c r="EN1" t="s">
        <v>83</v>
      </c>
      <c r="EO1" t="s">
        <v>83</v>
      </c>
      <c r="EP1" t="s">
        <v>83</v>
      </c>
      <c r="EQ1" t="s">
        <v>83</v>
      </c>
      <c r="ER1" t="s">
        <v>83</v>
      </c>
      <c r="ES1" t="s">
        <v>83</v>
      </c>
      <c r="ET1" t="s">
        <v>83</v>
      </c>
      <c r="EU1" t="s">
        <v>83</v>
      </c>
      <c r="EV1" t="s">
        <v>83</v>
      </c>
      <c r="EW1" t="s">
        <v>83</v>
      </c>
      <c r="EX1" t="s">
        <v>83</v>
      </c>
      <c r="EY1" t="s">
        <v>83</v>
      </c>
      <c r="EZ1" t="s">
        <v>83</v>
      </c>
      <c r="FA1" t="s">
        <v>83</v>
      </c>
      <c r="FB1" t="s">
        <v>83</v>
      </c>
      <c r="FC1" t="s">
        <v>83</v>
      </c>
      <c r="FD1" t="s">
        <v>83</v>
      </c>
      <c r="FE1" t="s">
        <v>83</v>
      </c>
      <c r="FF1" t="s">
        <v>83</v>
      </c>
      <c r="FG1" t="s">
        <v>83</v>
      </c>
      <c r="FH1" t="s">
        <v>83</v>
      </c>
      <c r="FI1" t="s">
        <v>83</v>
      </c>
      <c r="FJ1" t="s">
        <v>83</v>
      </c>
      <c r="FK1" t="s">
        <v>83</v>
      </c>
      <c r="FL1" t="s">
        <v>83</v>
      </c>
      <c r="FM1" t="s">
        <v>83</v>
      </c>
      <c r="FN1" t="s">
        <v>83</v>
      </c>
      <c r="FO1" t="s">
        <v>83</v>
      </c>
      <c r="FP1" t="s">
        <v>83</v>
      </c>
      <c r="FQ1" t="s">
        <v>83</v>
      </c>
      <c r="FR1" t="s">
        <v>83</v>
      </c>
      <c r="FS1" t="s">
        <v>83</v>
      </c>
      <c r="FT1" t="s">
        <v>83</v>
      </c>
      <c r="FU1" t="s">
        <v>83</v>
      </c>
      <c r="FV1" t="s">
        <v>83</v>
      </c>
      <c r="FW1" t="s">
        <v>83</v>
      </c>
      <c r="FX1" t="s">
        <v>83</v>
      </c>
      <c r="FY1" t="s">
        <v>83</v>
      </c>
      <c r="FZ1" t="s">
        <v>83</v>
      </c>
      <c r="GA1" t="s">
        <v>83</v>
      </c>
      <c r="GB1" t="s">
        <v>83</v>
      </c>
      <c r="GC1" t="s">
        <v>83</v>
      </c>
      <c r="GD1" t="s">
        <v>83</v>
      </c>
      <c r="GE1" t="s">
        <v>83</v>
      </c>
      <c r="GF1" t="s">
        <v>83</v>
      </c>
      <c r="GG1" t="s">
        <v>83</v>
      </c>
      <c r="GH1" t="s">
        <v>83</v>
      </c>
      <c r="GI1" t="s">
        <v>83</v>
      </c>
      <c r="GJ1" t="s">
        <v>83</v>
      </c>
      <c r="GK1" t="s">
        <v>83</v>
      </c>
      <c r="GL1" t="s">
        <v>83</v>
      </c>
      <c r="GM1" t="s">
        <v>83</v>
      </c>
      <c r="GN1" t="s">
        <v>83</v>
      </c>
      <c r="GO1" t="s">
        <v>83</v>
      </c>
      <c r="GP1" t="s">
        <v>83</v>
      </c>
      <c r="GQ1" t="s">
        <v>83</v>
      </c>
      <c r="GR1" t="s">
        <v>83</v>
      </c>
      <c r="GS1" t="s">
        <v>83</v>
      </c>
      <c r="GT1" t="s">
        <v>83</v>
      </c>
      <c r="GU1" t="s">
        <v>83</v>
      </c>
      <c r="GV1" t="s">
        <v>83</v>
      </c>
      <c r="GW1" t="s">
        <v>83</v>
      </c>
      <c r="GX1" t="s">
        <v>83</v>
      </c>
      <c r="GY1" t="s">
        <v>83</v>
      </c>
      <c r="GZ1" t="s">
        <v>83</v>
      </c>
      <c r="HA1" t="s">
        <v>83</v>
      </c>
      <c r="HB1" t="s">
        <v>83</v>
      </c>
      <c r="HC1" t="s">
        <v>83</v>
      </c>
      <c r="HD1" t="s">
        <v>83</v>
      </c>
      <c r="HE1" t="s">
        <v>83</v>
      </c>
      <c r="HF1" t="s">
        <v>83</v>
      </c>
      <c r="HG1" t="s">
        <v>83</v>
      </c>
      <c r="HH1" t="s">
        <v>83</v>
      </c>
      <c r="HI1" t="s">
        <v>83</v>
      </c>
      <c r="HJ1" t="s">
        <v>83</v>
      </c>
      <c r="HK1" t="s">
        <v>83</v>
      </c>
      <c r="HL1" t="s">
        <v>83</v>
      </c>
      <c r="HM1" t="s">
        <v>83</v>
      </c>
      <c r="HN1" t="s">
        <v>83</v>
      </c>
      <c r="HO1" t="s">
        <v>83</v>
      </c>
      <c r="HP1" t="s">
        <v>83</v>
      </c>
      <c r="HQ1" t="s">
        <v>83</v>
      </c>
      <c r="HR1" t="s">
        <v>83</v>
      </c>
      <c r="HS1" t="s">
        <v>83</v>
      </c>
      <c r="HT1" t="s">
        <v>83</v>
      </c>
      <c r="HU1" t="s">
        <v>83</v>
      </c>
      <c r="HV1" t="s">
        <v>83</v>
      </c>
      <c r="HW1" t="s">
        <v>83</v>
      </c>
      <c r="HX1" t="s">
        <v>83</v>
      </c>
      <c r="HY1" t="s">
        <v>83</v>
      </c>
      <c r="HZ1" t="s">
        <v>83</v>
      </c>
      <c r="IA1" t="s">
        <v>83</v>
      </c>
      <c r="IB1" t="s">
        <v>83</v>
      </c>
      <c r="IC1" t="s">
        <v>83</v>
      </c>
      <c r="ID1" t="s">
        <v>83</v>
      </c>
      <c r="IE1" t="s">
        <v>83</v>
      </c>
      <c r="IF1" t="s">
        <v>83</v>
      </c>
      <c r="IG1" t="s">
        <v>83</v>
      </c>
      <c r="IH1" t="s">
        <v>83</v>
      </c>
      <c r="II1" t="s">
        <v>83</v>
      </c>
      <c r="IJ1" t="s">
        <v>83</v>
      </c>
      <c r="IK1" t="s">
        <v>83</v>
      </c>
      <c r="IL1" t="s">
        <v>83</v>
      </c>
      <c r="IM1" t="s">
        <v>83</v>
      </c>
      <c r="IN1" t="s">
        <v>83</v>
      </c>
      <c r="IO1" t="s">
        <v>83</v>
      </c>
      <c r="IP1" t="s">
        <v>83</v>
      </c>
      <c r="IQ1" t="s">
        <v>83</v>
      </c>
    </row>
    <row r="2" spans="1:251" x14ac:dyDescent="0.3">
      <c r="B2">
        <v>1994</v>
      </c>
      <c r="C2">
        <v>1994</v>
      </c>
      <c r="D2">
        <v>1994</v>
      </c>
      <c r="E2">
        <v>1994</v>
      </c>
      <c r="F2">
        <v>1994</v>
      </c>
      <c r="G2">
        <v>1995</v>
      </c>
      <c r="H2">
        <v>1995</v>
      </c>
      <c r="I2">
        <v>1995</v>
      </c>
      <c r="J2">
        <v>1995</v>
      </c>
      <c r="K2">
        <v>1995</v>
      </c>
      <c r="L2">
        <v>1996</v>
      </c>
      <c r="M2">
        <v>1996</v>
      </c>
      <c r="N2">
        <v>1996</v>
      </c>
      <c r="O2">
        <v>1996</v>
      </c>
      <c r="P2">
        <v>1996</v>
      </c>
      <c r="Q2">
        <v>1997</v>
      </c>
      <c r="R2">
        <v>1997</v>
      </c>
      <c r="S2">
        <v>1997</v>
      </c>
      <c r="T2">
        <v>1997</v>
      </c>
      <c r="U2">
        <v>1997</v>
      </c>
      <c r="V2">
        <v>1998</v>
      </c>
      <c r="W2">
        <v>1998</v>
      </c>
      <c r="X2">
        <v>1998</v>
      </c>
      <c r="Y2">
        <v>1998</v>
      </c>
      <c r="Z2">
        <v>1998</v>
      </c>
      <c r="AA2">
        <v>1999</v>
      </c>
      <c r="AB2">
        <v>1999</v>
      </c>
      <c r="AC2">
        <v>1999</v>
      </c>
      <c r="AD2">
        <v>1999</v>
      </c>
      <c r="AE2">
        <v>1999</v>
      </c>
      <c r="AF2">
        <v>2000</v>
      </c>
      <c r="AG2">
        <v>2000</v>
      </c>
      <c r="AH2">
        <v>2000</v>
      </c>
      <c r="AI2">
        <v>2000</v>
      </c>
      <c r="AJ2">
        <v>2000</v>
      </c>
      <c r="AK2">
        <v>2001</v>
      </c>
      <c r="AL2">
        <v>2001</v>
      </c>
      <c r="AM2">
        <v>2001</v>
      </c>
      <c r="AN2">
        <v>2001</v>
      </c>
      <c r="AO2">
        <v>2001</v>
      </c>
      <c r="AP2">
        <v>2002</v>
      </c>
      <c r="AQ2">
        <v>2002</v>
      </c>
      <c r="AR2">
        <v>2002</v>
      </c>
      <c r="AS2">
        <v>2002</v>
      </c>
      <c r="AT2">
        <v>2002</v>
      </c>
      <c r="AU2">
        <v>2003</v>
      </c>
      <c r="AV2">
        <v>2003</v>
      </c>
      <c r="AW2">
        <v>2003</v>
      </c>
      <c r="AX2">
        <v>2003</v>
      </c>
      <c r="AY2">
        <v>2003</v>
      </c>
      <c r="AZ2">
        <v>2004</v>
      </c>
      <c r="BA2">
        <v>2004</v>
      </c>
      <c r="BB2">
        <v>2004</v>
      </c>
      <c r="BC2">
        <v>2004</v>
      </c>
      <c r="BD2">
        <v>2004</v>
      </c>
      <c r="BE2">
        <v>2005</v>
      </c>
      <c r="BF2">
        <v>2005</v>
      </c>
      <c r="BG2">
        <v>2005</v>
      </c>
      <c r="BH2">
        <v>2005</v>
      </c>
      <c r="BI2">
        <v>2005</v>
      </c>
      <c r="BJ2">
        <v>2006</v>
      </c>
      <c r="BK2">
        <v>2006</v>
      </c>
      <c r="BL2">
        <v>2006</v>
      </c>
      <c r="BM2">
        <v>2006</v>
      </c>
      <c r="BN2">
        <v>2006</v>
      </c>
      <c r="BO2">
        <v>2007</v>
      </c>
      <c r="BP2">
        <v>2007</v>
      </c>
      <c r="BQ2">
        <v>2007</v>
      </c>
      <c r="BR2">
        <v>2007</v>
      </c>
      <c r="BS2">
        <v>2007</v>
      </c>
      <c r="BT2">
        <v>2008</v>
      </c>
      <c r="BU2">
        <v>2008</v>
      </c>
      <c r="BV2">
        <v>2008</v>
      </c>
      <c r="BW2">
        <v>2008</v>
      </c>
      <c r="BX2">
        <v>2008</v>
      </c>
      <c r="BY2">
        <v>2009</v>
      </c>
      <c r="BZ2">
        <v>2009</v>
      </c>
      <c r="CA2">
        <v>2009</v>
      </c>
      <c r="CB2">
        <v>2009</v>
      </c>
      <c r="CC2">
        <v>2009</v>
      </c>
      <c r="CD2">
        <v>2010</v>
      </c>
      <c r="CE2">
        <v>2010</v>
      </c>
      <c r="CF2">
        <v>2010</v>
      </c>
      <c r="CG2">
        <v>2010</v>
      </c>
      <c r="CH2">
        <v>2010</v>
      </c>
      <c r="CI2">
        <v>2011</v>
      </c>
      <c r="CJ2">
        <v>2011</v>
      </c>
      <c r="CK2">
        <v>2011</v>
      </c>
      <c r="CL2">
        <v>2011</v>
      </c>
      <c r="CM2">
        <v>2011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2013</v>
      </c>
      <c r="CT2">
        <v>2013</v>
      </c>
      <c r="CU2">
        <v>2013</v>
      </c>
      <c r="CV2">
        <v>2013</v>
      </c>
      <c r="CW2">
        <v>2013</v>
      </c>
      <c r="CX2">
        <v>2014</v>
      </c>
      <c r="CY2">
        <v>2014</v>
      </c>
      <c r="CZ2">
        <v>2014</v>
      </c>
      <c r="DA2">
        <v>2014</v>
      </c>
      <c r="DB2">
        <v>2014</v>
      </c>
      <c r="DC2">
        <v>2015</v>
      </c>
      <c r="DD2">
        <v>2015</v>
      </c>
      <c r="DE2">
        <v>2015</v>
      </c>
      <c r="DF2">
        <v>2015</v>
      </c>
      <c r="DG2">
        <v>2015</v>
      </c>
      <c r="DH2">
        <v>2016</v>
      </c>
      <c r="DI2">
        <v>2016</v>
      </c>
      <c r="DJ2">
        <v>2016</v>
      </c>
      <c r="DK2">
        <v>2016</v>
      </c>
      <c r="DL2">
        <v>2016</v>
      </c>
      <c r="DM2">
        <v>2017</v>
      </c>
      <c r="DN2">
        <v>2017</v>
      </c>
      <c r="DO2">
        <v>2017</v>
      </c>
      <c r="DP2">
        <v>2017</v>
      </c>
      <c r="DQ2">
        <v>2017</v>
      </c>
      <c r="DR2">
        <v>2018</v>
      </c>
      <c r="DS2">
        <v>2018</v>
      </c>
      <c r="DT2">
        <v>2018</v>
      </c>
      <c r="DU2">
        <v>2018</v>
      </c>
      <c r="DV2">
        <v>2018</v>
      </c>
      <c r="DW2">
        <v>1994</v>
      </c>
      <c r="DX2">
        <v>1994</v>
      </c>
      <c r="DY2">
        <v>1994</v>
      </c>
      <c r="DZ2">
        <v>1994</v>
      </c>
      <c r="EA2">
        <v>1994</v>
      </c>
      <c r="EB2">
        <v>1995</v>
      </c>
      <c r="EC2">
        <v>1995</v>
      </c>
      <c r="ED2">
        <v>1995</v>
      </c>
      <c r="EE2">
        <v>1995</v>
      </c>
      <c r="EF2">
        <v>1995</v>
      </c>
      <c r="EG2">
        <v>1996</v>
      </c>
      <c r="EH2">
        <v>1996</v>
      </c>
      <c r="EI2">
        <v>1996</v>
      </c>
      <c r="EJ2">
        <v>1996</v>
      </c>
      <c r="EK2">
        <v>1996</v>
      </c>
      <c r="EL2">
        <v>1997</v>
      </c>
      <c r="EM2">
        <v>1997</v>
      </c>
      <c r="EN2">
        <v>1997</v>
      </c>
      <c r="EO2">
        <v>1997</v>
      </c>
      <c r="EP2">
        <v>1997</v>
      </c>
      <c r="EQ2">
        <v>1998</v>
      </c>
      <c r="ER2">
        <v>1998</v>
      </c>
      <c r="ES2">
        <v>1998</v>
      </c>
      <c r="ET2">
        <v>1998</v>
      </c>
      <c r="EU2">
        <v>1998</v>
      </c>
      <c r="EV2">
        <v>1999</v>
      </c>
      <c r="EW2">
        <v>1999</v>
      </c>
      <c r="EX2">
        <v>1999</v>
      </c>
      <c r="EY2">
        <v>1999</v>
      </c>
      <c r="EZ2">
        <v>1999</v>
      </c>
      <c r="FA2">
        <v>2000</v>
      </c>
      <c r="FB2">
        <v>2000</v>
      </c>
      <c r="FC2">
        <v>2000</v>
      </c>
      <c r="FD2">
        <v>2000</v>
      </c>
      <c r="FE2">
        <v>2000</v>
      </c>
      <c r="FF2">
        <v>2001</v>
      </c>
      <c r="FG2">
        <v>2001</v>
      </c>
      <c r="FH2">
        <v>2001</v>
      </c>
      <c r="FI2">
        <v>2001</v>
      </c>
      <c r="FJ2">
        <v>2001</v>
      </c>
      <c r="FK2">
        <v>2002</v>
      </c>
      <c r="FL2">
        <v>2002</v>
      </c>
      <c r="FM2">
        <v>2002</v>
      </c>
      <c r="FN2">
        <v>2002</v>
      </c>
      <c r="FO2">
        <v>2002</v>
      </c>
      <c r="FP2">
        <v>2003</v>
      </c>
      <c r="FQ2">
        <v>2003</v>
      </c>
      <c r="FR2">
        <v>2003</v>
      </c>
      <c r="FS2">
        <v>2003</v>
      </c>
      <c r="FT2">
        <v>2003</v>
      </c>
      <c r="FU2">
        <v>2004</v>
      </c>
      <c r="FV2">
        <v>2004</v>
      </c>
      <c r="FW2">
        <v>2004</v>
      </c>
      <c r="FX2">
        <v>2004</v>
      </c>
      <c r="FY2">
        <v>2004</v>
      </c>
      <c r="FZ2">
        <v>2005</v>
      </c>
      <c r="GA2">
        <v>2005</v>
      </c>
      <c r="GB2">
        <v>2005</v>
      </c>
      <c r="GC2">
        <v>2005</v>
      </c>
      <c r="GD2">
        <v>2005</v>
      </c>
      <c r="GE2">
        <v>2006</v>
      </c>
      <c r="GF2">
        <v>2006</v>
      </c>
      <c r="GG2">
        <v>2006</v>
      </c>
      <c r="GH2">
        <v>2006</v>
      </c>
      <c r="GI2">
        <v>2006</v>
      </c>
      <c r="GJ2">
        <v>2007</v>
      </c>
      <c r="GK2">
        <v>2007</v>
      </c>
      <c r="GL2">
        <v>2007</v>
      </c>
      <c r="GM2">
        <v>2007</v>
      </c>
      <c r="GN2">
        <v>2007</v>
      </c>
      <c r="GO2">
        <v>2008</v>
      </c>
      <c r="GP2">
        <v>2008</v>
      </c>
      <c r="GQ2">
        <v>2008</v>
      </c>
      <c r="GR2">
        <v>2008</v>
      </c>
      <c r="GS2">
        <v>2008</v>
      </c>
      <c r="GT2">
        <v>2009</v>
      </c>
      <c r="GU2">
        <v>2009</v>
      </c>
      <c r="GV2">
        <v>2009</v>
      </c>
      <c r="GW2">
        <v>2009</v>
      </c>
      <c r="GX2">
        <v>2009</v>
      </c>
      <c r="GY2">
        <v>2010</v>
      </c>
      <c r="GZ2">
        <v>2010</v>
      </c>
      <c r="HA2">
        <v>2010</v>
      </c>
      <c r="HB2">
        <v>2010</v>
      </c>
      <c r="HC2">
        <v>2010</v>
      </c>
      <c r="HD2">
        <v>2011</v>
      </c>
      <c r="HE2">
        <v>2011</v>
      </c>
      <c r="HF2">
        <v>2011</v>
      </c>
      <c r="HG2">
        <v>2011</v>
      </c>
      <c r="HH2">
        <v>2011</v>
      </c>
      <c r="HI2">
        <v>2012</v>
      </c>
      <c r="HJ2">
        <v>2012</v>
      </c>
      <c r="HK2">
        <v>2012</v>
      </c>
      <c r="HL2">
        <v>2012</v>
      </c>
      <c r="HM2">
        <v>2012</v>
      </c>
      <c r="HN2">
        <v>2013</v>
      </c>
      <c r="HO2">
        <v>2013</v>
      </c>
      <c r="HP2">
        <v>2013</v>
      </c>
      <c r="HQ2">
        <v>2013</v>
      </c>
      <c r="HR2">
        <v>2013</v>
      </c>
      <c r="HS2">
        <v>2014</v>
      </c>
      <c r="HT2">
        <v>2014</v>
      </c>
      <c r="HU2">
        <v>2014</v>
      </c>
      <c r="HV2">
        <v>2014</v>
      </c>
      <c r="HW2">
        <v>2014</v>
      </c>
      <c r="HX2">
        <v>2015</v>
      </c>
      <c r="HY2">
        <v>2015</v>
      </c>
      <c r="HZ2">
        <v>2015</v>
      </c>
      <c r="IA2">
        <v>2015</v>
      </c>
      <c r="IB2">
        <v>2015</v>
      </c>
      <c r="IC2">
        <v>2016</v>
      </c>
      <c r="ID2">
        <v>2016</v>
      </c>
      <c r="IE2">
        <v>2016</v>
      </c>
      <c r="IF2">
        <v>2016</v>
      </c>
      <c r="IG2">
        <v>2016</v>
      </c>
      <c r="IH2">
        <v>2017</v>
      </c>
      <c r="II2">
        <v>2017</v>
      </c>
      <c r="IJ2">
        <v>2017</v>
      </c>
      <c r="IK2">
        <v>2017</v>
      </c>
      <c r="IL2">
        <v>2017</v>
      </c>
      <c r="IM2">
        <v>2018</v>
      </c>
      <c r="IN2">
        <v>2018</v>
      </c>
      <c r="IO2">
        <v>2018</v>
      </c>
      <c r="IP2">
        <v>2018</v>
      </c>
      <c r="IQ2">
        <v>2018</v>
      </c>
    </row>
    <row r="3" spans="1:251" x14ac:dyDescent="0.3">
      <c r="A3" t="s">
        <v>0</v>
      </c>
      <c r="B3" t="s">
        <v>77</v>
      </c>
      <c r="C3" t="s">
        <v>78</v>
      </c>
      <c r="D3" t="s">
        <v>79</v>
      </c>
      <c r="E3" t="s">
        <v>80</v>
      </c>
      <c r="F3" t="s">
        <v>84</v>
      </c>
      <c r="G3" t="s">
        <v>77</v>
      </c>
      <c r="H3" t="s">
        <v>78</v>
      </c>
      <c r="I3" t="s">
        <v>79</v>
      </c>
      <c r="J3" t="s">
        <v>80</v>
      </c>
      <c r="K3" t="s">
        <v>84</v>
      </c>
      <c r="L3" t="s">
        <v>77</v>
      </c>
      <c r="M3" t="s">
        <v>78</v>
      </c>
      <c r="N3" t="s">
        <v>79</v>
      </c>
      <c r="O3" t="s">
        <v>80</v>
      </c>
      <c r="P3" t="s">
        <v>84</v>
      </c>
      <c r="Q3" t="s">
        <v>77</v>
      </c>
      <c r="R3" t="s">
        <v>78</v>
      </c>
      <c r="S3" t="s">
        <v>79</v>
      </c>
      <c r="T3" t="s">
        <v>80</v>
      </c>
      <c r="U3" t="s">
        <v>84</v>
      </c>
      <c r="V3" t="s">
        <v>77</v>
      </c>
      <c r="W3" t="s">
        <v>78</v>
      </c>
      <c r="X3" t="s">
        <v>79</v>
      </c>
      <c r="Y3" t="s">
        <v>80</v>
      </c>
      <c r="Z3" t="s">
        <v>84</v>
      </c>
      <c r="AA3" t="s">
        <v>77</v>
      </c>
      <c r="AB3" t="s">
        <v>78</v>
      </c>
      <c r="AC3" t="s">
        <v>79</v>
      </c>
      <c r="AD3" t="s">
        <v>80</v>
      </c>
      <c r="AE3" t="s">
        <v>84</v>
      </c>
      <c r="AF3" t="s">
        <v>77</v>
      </c>
      <c r="AG3" t="s">
        <v>78</v>
      </c>
      <c r="AH3" t="s">
        <v>79</v>
      </c>
      <c r="AI3" t="s">
        <v>80</v>
      </c>
      <c r="AJ3" t="s">
        <v>84</v>
      </c>
      <c r="AK3" t="s">
        <v>77</v>
      </c>
      <c r="AL3" t="s">
        <v>78</v>
      </c>
      <c r="AM3" t="s">
        <v>79</v>
      </c>
      <c r="AN3" t="s">
        <v>80</v>
      </c>
      <c r="AO3" t="s">
        <v>84</v>
      </c>
      <c r="AP3" t="s">
        <v>77</v>
      </c>
      <c r="AQ3" t="s">
        <v>78</v>
      </c>
      <c r="AR3" t="s">
        <v>79</v>
      </c>
      <c r="AS3" t="s">
        <v>80</v>
      </c>
      <c r="AT3" t="s">
        <v>84</v>
      </c>
      <c r="AU3" t="s">
        <v>77</v>
      </c>
      <c r="AV3" t="s">
        <v>78</v>
      </c>
      <c r="AW3" t="s">
        <v>79</v>
      </c>
      <c r="AX3" t="s">
        <v>80</v>
      </c>
      <c r="AY3" t="s">
        <v>84</v>
      </c>
      <c r="AZ3" t="s">
        <v>77</v>
      </c>
      <c r="BA3" t="s">
        <v>78</v>
      </c>
      <c r="BB3" t="s">
        <v>79</v>
      </c>
      <c r="BC3" t="s">
        <v>80</v>
      </c>
      <c r="BD3" t="s">
        <v>84</v>
      </c>
      <c r="BE3" t="s">
        <v>77</v>
      </c>
      <c r="BF3" t="s">
        <v>78</v>
      </c>
      <c r="BG3" t="s">
        <v>79</v>
      </c>
      <c r="BH3" t="s">
        <v>80</v>
      </c>
      <c r="BI3" t="s">
        <v>84</v>
      </c>
      <c r="BJ3" t="s">
        <v>77</v>
      </c>
      <c r="BK3" t="s">
        <v>78</v>
      </c>
      <c r="BL3" t="s">
        <v>79</v>
      </c>
      <c r="BM3" t="s">
        <v>80</v>
      </c>
      <c r="BN3" t="s">
        <v>84</v>
      </c>
      <c r="BO3" t="s">
        <v>77</v>
      </c>
      <c r="BP3" t="s">
        <v>78</v>
      </c>
      <c r="BQ3" t="s">
        <v>79</v>
      </c>
      <c r="BR3" t="s">
        <v>80</v>
      </c>
      <c r="BS3" t="s">
        <v>84</v>
      </c>
      <c r="BT3" t="s">
        <v>77</v>
      </c>
      <c r="BU3" t="s">
        <v>78</v>
      </c>
      <c r="BV3" t="s">
        <v>79</v>
      </c>
      <c r="BW3" t="s">
        <v>80</v>
      </c>
      <c r="BX3" t="s">
        <v>84</v>
      </c>
      <c r="BY3" t="s">
        <v>77</v>
      </c>
      <c r="BZ3" t="s">
        <v>78</v>
      </c>
      <c r="CA3" t="s">
        <v>79</v>
      </c>
      <c r="CB3" t="s">
        <v>80</v>
      </c>
      <c r="CC3" t="s">
        <v>84</v>
      </c>
      <c r="CD3" t="s">
        <v>77</v>
      </c>
      <c r="CE3" t="s">
        <v>78</v>
      </c>
      <c r="CF3" t="s">
        <v>79</v>
      </c>
      <c r="CG3" t="s">
        <v>80</v>
      </c>
      <c r="CH3" t="s">
        <v>84</v>
      </c>
      <c r="CI3" t="s">
        <v>77</v>
      </c>
      <c r="CJ3" t="s">
        <v>78</v>
      </c>
      <c r="CK3" t="s">
        <v>79</v>
      </c>
      <c r="CL3" t="s">
        <v>80</v>
      </c>
      <c r="CM3" t="s">
        <v>84</v>
      </c>
      <c r="CN3" t="s">
        <v>77</v>
      </c>
      <c r="CO3" t="s">
        <v>78</v>
      </c>
      <c r="CP3" t="s">
        <v>79</v>
      </c>
      <c r="CQ3" t="s">
        <v>80</v>
      </c>
      <c r="CR3" t="s">
        <v>84</v>
      </c>
      <c r="CS3" t="s">
        <v>77</v>
      </c>
      <c r="CT3" t="s">
        <v>78</v>
      </c>
      <c r="CU3" t="s">
        <v>79</v>
      </c>
      <c r="CV3" t="s">
        <v>80</v>
      </c>
      <c r="CW3" t="s">
        <v>84</v>
      </c>
      <c r="CX3" t="s">
        <v>77</v>
      </c>
      <c r="CY3" t="s">
        <v>78</v>
      </c>
      <c r="CZ3" t="s">
        <v>79</v>
      </c>
      <c r="DA3" t="s">
        <v>80</v>
      </c>
      <c r="DB3" t="s">
        <v>84</v>
      </c>
      <c r="DC3" t="s">
        <v>77</v>
      </c>
      <c r="DD3" t="s">
        <v>78</v>
      </c>
      <c r="DE3" t="s">
        <v>79</v>
      </c>
      <c r="DF3" t="s">
        <v>80</v>
      </c>
      <c r="DG3" t="s">
        <v>84</v>
      </c>
      <c r="DH3" t="s">
        <v>77</v>
      </c>
      <c r="DI3" t="s">
        <v>78</v>
      </c>
      <c r="DJ3" t="s">
        <v>79</v>
      </c>
      <c r="DK3" t="s">
        <v>80</v>
      </c>
      <c r="DL3" t="s">
        <v>84</v>
      </c>
      <c r="DM3" t="s">
        <v>77</v>
      </c>
      <c r="DN3" t="s">
        <v>78</v>
      </c>
      <c r="DO3" t="s">
        <v>79</v>
      </c>
      <c r="DP3" t="s">
        <v>80</v>
      </c>
      <c r="DQ3" t="s">
        <v>84</v>
      </c>
      <c r="DR3" t="s">
        <v>77</v>
      </c>
      <c r="DS3" t="s">
        <v>78</v>
      </c>
      <c r="DT3" t="s">
        <v>79</v>
      </c>
      <c r="DU3" t="s">
        <v>80</v>
      </c>
      <c r="DV3" t="s">
        <v>84</v>
      </c>
      <c r="DW3" t="s">
        <v>77</v>
      </c>
      <c r="DX3" t="s">
        <v>78</v>
      </c>
      <c r="DY3" t="s">
        <v>79</v>
      </c>
      <c r="DZ3" t="s">
        <v>80</v>
      </c>
      <c r="EA3" t="s">
        <v>84</v>
      </c>
      <c r="EB3" t="s">
        <v>77</v>
      </c>
      <c r="EC3" t="s">
        <v>78</v>
      </c>
      <c r="ED3" t="s">
        <v>79</v>
      </c>
      <c r="EE3" t="s">
        <v>80</v>
      </c>
      <c r="EF3" t="s">
        <v>84</v>
      </c>
      <c r="EG3" t="s">
        <v>77</v>
      </c>
      <c r="EH3" t="s">
        <v>78</v>
      </c>
      <c r="EI3" t="s">
        <v>79</v>
      </c>
      <c r="EJ3" t="s">
        <v>80</v>
      </c>
      <c r="EK3" t="s">
        <v>84</v>
      </c>
      <c r="EL3" t="s">
        <v>77</v>
      </c>
      <c r="EM3" t="s">
        <v>78</v>
      </c>
      <c r="EN3" t="s">
        <v>79</v>
      </c>
      <c r="EO3" t="s">
        <v>80</v>
      </c>
      <c r="EP3" t="s">
        <v>84</v>
      </c>
      <c r="EQ3" t="s">
        <v>77</v>
      </c>
      <c r="ER3" t="s">
        <v>78</v>
      </c>
      <c r="ES3" t="s">
        <v>79</v>
      </c>
      <c r="ET3" t="s">
        <v>80</v>
      </c>
      <c r="EU3" t="s">
        <v>84</v>
      </c>
      <c r="EV3" t="s">
        <v>77</v>
      </c>
      <c r="EW3" t="s">
        <v>78</v>
      </c>
      <c r="EX3" t="s">
        <v>79</v>
      </c>
      <c r="EY3" t="s">
        <v>80</v>
      </c>
      <c r="EZ3" t="s">
        <v>84</v>
      </c>
      <c r="FA3" t="s">
        <v>77</v>
      </c>
      <c r="FB3" t="s">
        <v>78</v>
      </c>
      <c r="FC3" t="s">
        <v>79</v>
      </c>
      <c r="FD3" t="s">
        <v>80</v>
      </c>
      <c r="FE3" t="s">
        <v>84</v>
      </c>
      <c r="FF3" t="s">
        <v>77</v>
      </c>
      <c r="FG3" t="s">
        <v>78</v>
      </c>
      <c r="FH3" t="s">
        <v>79</v>
      </c>
      <c r="FI3" t="s">
        <v>80</v>
      </c>
      <c r="FJ3" t="s">
        <v>84</v>
      </c>
      <c r="FK3" t="s">
        <v>77</v>
      </c>
      <c r="FL3" t="s">
        <v>78</v>
      </c>
      <c r="FM3" t="s">
        <v>79</v>
      </c>
      <c r="FN3" t="s">
        <v>80</v>
      </c>
      <c r="FO3" t="s">
        <v>84</v>
      </c>
      <c r="FP3" t="s">
        <v>77</v>
      </c>
      <c r="FQ3" t="s">
        <v>78</v>
      </c>
      <c r="FR3" t="s">
        <v>79</v>
      </c>
      <c r="FS3" t="s">
        <v>80</v>
      </c>
      <c r="FT3" t="s">
        <v>84</v>
      </c>
      <c r="FU3" t="s">
        <v>77</v>
      </c>
      <c r="FV3" t="s">
        <v>78</v>
      </c>
      <c r="FW3" t="s">
        <v>79</v>
      </c>
      <c r="FX3" t="s">
        <v>80</v>
      </c>
      <c r="FY3" t="s">
        <v>84</v>
      </c>
      <c r="FZ3" t="s">
        <v>77</v>
      </c>
      <c r="GA3" t="s">
        <v>78</v>
      </c>
      <c r="GB3" t="s">
        <v>79</v>
      </c>
      <c r="GC3" t="s">
        <v>80</v>
      </c>
      <c r="GD3" t="s">
        <v>84</v>
      </c>
      <c r="GE3" t="s">
        <v>77</v>
      </c>
      <c r="GF3" t="s">
        <v>78</v>
      </c>
      <c r="GG3" t="s">
        <v>79</v>
      </c>
      <c r="GH3" t="s">
        <v>80</v>
      </c>
      <c r="GI3" t="s">
        <v>84</v>
      </c>
      <c r="GJ3" t="s">
        <v>77</v>
      </c>
      <c r="GK3" t="s">
        <v>78</v>
      </c>
      <c r="GL3" t="s">
        <v>79</v>
      </c>
      <c r="GM3" t="s">
        <v>80</v>
      </c>
      <c r="GN3" t="s">
        <v>84</v>
      </c>
      <c r="GO3" t="s">
        <v>77</v>
      </c>
      <c r="GP3" t="s">
        <v>78</v>
      </c>
      <c r="GQ3" t="s">
        <v>79</v>
      </c>
      <c r="GR3" t="s">
        <v>80</v>
      </c>
      <c r="GS3" t="s">
        <v>84</v>
      </c>
      <c r="GT3" t="s">
        <v>77</v>
      </c>
      <c r="GU3" t="s">
        <v>78</v>
      </c>
      <c r="GV3" t="s">
        <v>79</v>
      </c>
      <c r="GW3" t="s">
        <v>80</v>
      </c>
      <c r="GX3" t="s">
        <v>84</v>
      </c>
      <c r="GY3" t="s">
        <v>77</v>
      </c>
      <c r="GZ3" t="s">
        <v>78</v>
      </c>
      <c r="HA3" t="s">
        <v>79</v>
      </c>
      <c r="HB3" t="s">
        <v>80</v>
      </c>
      <c r="HC3" t="s">
        <v>84</v>
      </c>
      <c r="HD3" t="s">
        <v>77</v>
      </c>
      <c r="HE3" t="s">
        <v>78</v>
      </c>
      <c r="HF3" t="s">
        <v>79</v>
      </c>
      <c r="HG3" t="s">
        <v>80</v>
      </c>
      <c r="HH3" t="s">
        <v>84</v>
      </c>
      <c r="HI3" t="s">
        <v>77</v>
      </c>
      <c r="HJ3" t="s">
        <v>78</v>
      </c>
      <c r="HK3" t="s">
        <v>79</v>
      </c>
      <c r="HL3" t="s">
        <v>80</v>
      </c>
      <c r="HM3" t="s">
        <v>84</v>
      </c>
      <c r="HN3" t="s">
        <v>77</v>
      </c>
      <c r="HO3" t="s">
        <v>78</v>
      </c>
      <c r="HP3" t="s">
        <v>79</v>
      </c>
      <c r="HQ3" t="s">
        <v>80</v>
      </c>
      <c r="HR3" t="s">
        <v>84</v>
      </c>
      <c r="HS3" t="s">
        <v>77</v>
      </c>
      <c r="HT3" t="s">
        <v>78</v>
      </c>
      <c r="HU3" t="s">
        <v>79</v>
      </c>
      <c r="HV3" t="s">
        <v>80</v>
      </c>
      <c r="HW3" t="s">
        <v>84</v>
      </c>
      <c r="HX3" t="s">
        <v>77</v>
      </c>
      <c r="HY3" t="s">
        <v>78</v>
      </c>
      <c r="HZ3" t="s">
        <v>79</v>
      </c>
      <c r="IA3" t="s">
        <v>80</v>
      </c>
      <c r="IB3" t="s">
        <v>84</v>
      </c>
      <c r="IC3" t="s">
        <v>77</v>
      </c>
      <c r="ID3" t="s">
        <v>78</v>
      </c>
      <c r="IE3" t="s">
        <v>79</v>
      </c>
      <c r="IF3" t="s">
        <v>80</v>
      </c>
      <c r="IG3" t="s">
        <v>84</v>
      </c>
      <c r="IH3" t="s">
        <v>77</v>
      </c>
      <c r="II3" t="s">
        <v>78</v>
      </c>
      <c r="IJ3" t="s">
        <v>79</v>
      </c>
      <c r="IK3" t="s">
        <v>80</v>
      </c>
      <c r="IL3" t="s">
        <v>84</v>
      </c>
      <c r="IM3" t="s">
        <v>77</v>
      </c>
      <c r="IN3" t="s">
        <v>78</v>
      </c>
      <c r="IO3" t="s">
        <v>79</v>
      </c>
      <c r="IP3" t="s">
        <v>80</v>
      </c>
      <c r="IQ3" t="s">
        <v>84</v>
      </c>
    </row>
    <row r="4" spans="1:251" x14ac:dyDescent="0.3">
      <c r="A4" t="s">
        <v>1</v>
      </c>
      <c r="B4">
        <v>2532810.821</v>
      </c>
      <c r="C4">
        <v>0</v>
      </c>
      <c r="D4">
        <v>3536889.5729999999</v>
      </c>
      <c r="E4">
        <v>0</v>
      </c>
      <c r="F4">
        <v>6069700.3939999994</v>
      </c>
      <c r="G4">
        <v>2556552.35</v>
      </c>
      <c r="H4">
        <v>0</v>
      </c>
      <c r="I4">
        <v>3604808.74</v>
      </c>
      <c r="J4">
        <v>0</v>
      </c>
      <c r="K4">
        <v>6161361.0899999999</v>
      </c>
      <c r="L4">
        <v>2860687.78</v>
      </c>
      <c r="M4">
        <v>0</v>
      </c>
      <c r="N4">
        <v>3417288.23</v>
      </c>
      <c r="O4">
        <v>0</v>
      </c>
      <c r="P4">
        <v>6277976.0099999998</v>
      </c>
      <c r="Q4">
        <v>2898098.56</v>
      </c>
      <c r="R4">
        <v>0</v>
      </c>
      <c r="S4">
        <v>3577664.47</v>
      </c>
      <c r="T4">
        <v>0</v>
      </c>
      <c r="U4">
        <v>6475763.0300000003</v>
      </c>
      <c r="V4">
        <v>2925190.9180000001</v>
      </c>
      <c r="W4">
        <v>0</v>
      </c>
      <c r="X4">
        <v>3517568.4619999998</v>
      </c>
      <c r="Y4">
        <v>0</v>
      </c>
      <c r="Z4">
        <v>6442759.3799999999</v>
      </c>
      <c r="AA4">
        <v>3156143.3629999999</v>
      </c>
      <c r="AB4">
        <v>0</v>
      </c>
      <c r="AC4">
        <v>3627613.7250000001</v>
      </c>
      <c r="AD4">
        <v>0</v>
      </c>
      <c r="AE4">
        <v>6783757.0879999995</v>
      </c>
      <c r="AF4">
        <v>3103543.4959999989</v>
      </c>
      <c r="AG4">
        <v>0</v>
      </c>
      <c r="AH4">
        <v>3700687.5890000002</v>
      </c>
      <c r="AI4">
        <v>0</v>
      </c>
      <c r="AJ4">
        <v>6804231.084999999</v>
      </c>
      <c r="AK4">
        <v>3612271.2769999998</v>
      </c>
      <c r="AL4">
        <v>0</v>
      </c>
      <c r="AM4">
        <v>3813307.534</v>
      </c>
      <c r="AN4">
        <v>0</v>
      </c>
      <c r="AO4">
        <v>7425578.8109999998</v>
      </c>
      <c r="AP4">
        <v>3784944.3539999998</v>
      </c>
      <c r="AQ4">
        <v>0</v>
      </c>
      <c r="AR4">
        <v>3835485.321</v>
      </c>
      <c r="AS4">
        <v>0</v>
      </c>
      <c r="AT4">
        <v>7620429.6749999998</v>
      </c>
      <c r="AU4">
        <v>4036697.997</v>
      </c>
      <c r="AV4">
        <v>0</v>
      </c>
      <c r="AW4">
        <v>3919951.5580000002</v>
      </c>
      <c r="AX4">
        <v>0</v>
      </c>
      <c r="AY4">
        <v>7956649.5549999997</v>
      </c>
      <c r="AZ4">
        <v>3706463.0129999998</v>
      </c>
      <c r="BA4">
        <v>0</v>
      </c>
      <c r="BB4">
        <v>4084137.9750000001</v>
      </c>
      <c r="BC4">
        <v>0</v>
      </c>
      <c r="BD4">
        <v>7790600.9879999999</v>
      </c>
      <c r="BE4">
        <v>3723759.9739999999</v>
      </c>
      <c r="BF4">
        <v>0</v>
      </c>
      <c r="BG4">
        <v>4384608.6310000001</v>
      </c>
      <c r="BH4">
        <v>0</v>
      </c>
      <c r="BI4">
        <v>8108368.6050000004</v>
      </c>
      <c r="BJ4">
        <v>3745067.852</v>
      </c>
      <c r="BK4">
        <v>0</v>
      </c>
      <c r="BL4">
        <v>4355613.6059999997</v>
      </c>
      <c r="BM4">
        <v>0</v>
      </c>
      <c r="BN4">
        <v>8100681.4579999996</v>
      </c>
      <c r="BO4">
        <v>3944087.645</v>
      </c>
      <c r="BP4">
        <v>0</v>
      </c>
      <c r="BQ4">
        <v>4514477.8820000002</v>
      </c>
      <c r="BR4">
        <v>0</v>
      </c>
      <c r="BS4">
        <v>8458565.5270000007</v>
      </c>
      <c r="BT4">
        <v>3631926.9670000002</v>
      </c>
      <c r="BU4">
        <v>0</v>
      </c>
      <c r="BV4">
        <v>4364378.932</v>
      </c>
      <c r="BW4">
        <v>0</v>
      </c>
      <c r="BX4">
        <v>7996305.8990000002</v>
      </c>
      <c r="BY4">
        <v>3598958.318</v>
      </c>
      <c r="BZ4">
        <v>0</v>
      </c>
      <c r="CA4">
        <v>4231987.2759999996</v>
      </c>
      <c r="CB4">
        <v>0</v>
      </c>
      <c r="CC4">
        <v>7830945.5939999996</v>
      </c>
      <c r="CD4">
        <v>3589622.7209999999</v>
      </c>
      <c r="CE4">
        <v>0</v>
      </c>
      <c r="CF4">
        <v>4237860.4670000002</v>
      </c>
      <c r="CG4">
        <v>0</v>
      </c>
      <c r="CH4">
        <v>7827483.1880000001</v>
      </c>
      <c r="CI4">
        <v>3578074.5819999999</v>
      </c>
      <c r="CJ4">
        <v>0</v>
      </c>
      <c r="CK4">
        <v>4186196.1460000002</v>
      </c>
      <c r="CL4">
        <v>0</v>
      </c>
      <c r="CM4">
        <v>7764270.7280000001</v>
      </c>
      <c r="CN4">
        <v>3499096.1669999999</v>
      </c>
      <c r="CO4">
        <v>0</v>
      </c>
      <c r="CP4">
        <v>4115868.3259999999</v>
      </c>
      <c r="CQ4">
        <v>0</v>
      </c>
      <c r="CR4">
        <v>7614964.4929999998</v>
      </c>
      <c r="CS4">
        <v>3662930.9720000001</v>
      </c>
      <c r="CT4">
        <v>0</v>
      </c>
      <c r="CU4">
        <v>4137034.8020000001</v>
      </c>
      <c r="CV4">
        <v>0</v>
      </c>
      <c r="CW4">
        <v>7799965.7740000002</v>
      </c>
      <c r="CX4">
        <v>3528350.5700000003</v>
      </c>
      <c r="CY4">
        <v>0</v>
      </c>
      <c r="CZ4">
        <v>4565924.148</v>
      </c>
      <c r="DA4">
        <v>0</v>
      </c>
      <c r="DB4">
        <v>8094274.7180000003</v>
      </c>
      <c r="DC4">
        <v>3646318.0260000001</v>
      </c>
      <c r="DD4">
        <v>0</v>
      </c>
      <c r="DE4">
        <v>4605091.8459999999</v>
      </c>
      <c r="DF4">
        <v>0</v>
      </c>
      <c r="DG4">
        <v>8251409.8719999995</v>
      </c>
      <c r="DH4">
        <v>3807551.6120000002</v>
      </c>
      <c r="DI4">
        <v>0</v>
      </c>
      <c r="DJ4">
        <v>4700873.5470000003</v>
      </c>
      <c r="DK4">
        <v>0</v>
      </c>
      <c r="DL4">
        <v>8508425.159</v>
      </c>
      <c r="DM4">
        <v>3825946.284</v>
      </c>
      <c r="DN4">
        <v>0</v>
      </c>
      <c r="DO4">
        <v>4720442.1330000004</v>
      </c>
      <c r="DP4">
        <v>0</v>
      </c>
      <c r="DQ4">
        <v>8546388.4169999994</v>
      </c>
      <c r="DR4">
        <v>4025963.9670000002</v>
      </c>
      <c r="DS4">
        <v>0</v>
      </c>
      <c r="DT4">
        <v>4857671.6840000004</v>
      </c>
      <c r="DU4">
        <v>0</v>
      </c>
      <c r="DV4">
        <v>8883635.6510000005</v>
      </c>
      <c r="DW4">
        <v>877.81</v>
      </c>
      <c r="DX4">
        <v>0</v>
      </c>
      <c r="DY4">
        <v>739.19</v>
      </c>
      <c r="DZ4">
        <v>0</v>
      </c>
      <c r="EA4">
        <v>1617</v>
      </c>
      <c r="EB4">
        <v>873.69</v>
      </c>
      <c r="EC4">
        <v>0</v>
      </c>
      <c r="ED4">
        <v>739.19</v>
      </c>
      <c r="EE4">
        <v>0</v>
      </c>
      <c r="EF4">
        <v>1612.88</v>
      </c>
      <c r="EG4">
        <v>881.39</v>
      </c>
      <c r="EH4">
        <v>0</v>
      </c>
      <c r="EI4">
        <v>739.19</v>
      </c>
      <c r="EJ4">
        <v>0</v>
      </c>
      <c r="EK4">
        <v>1620.58</v>
      </c>
      <c r="EL4">
        <v>889.79</v>
      </c>
      <c r="EM4">
        <v>0</v>
      </c>
      <c r="EN4">
        <v>739.19</v>
      </c>
      <c r="EO4">
        <v>0</v>
      </c>
      <c r="EP4">
        <v>1628.98</v>
      </c>
      <c r="EQ4">
        <v>899.69100000000003</v>
      </c>
      <c r="ER4">
        <v>0</v>
      </c>
      <c r="ES4">
        <v>739.19</v>
      </c>
      <c r="ET4">
        <v>0</v>
      </c>
      <c r="EU4">
        <v>1638.8810000000001</v>
      </c>
      <c r="EV4">
        <v>944.39099999999996</v>
      </c>
      <c r="EW4">
        <v>0</v>
      </c>
      <c r="EX4">
        <v>739.19</v>
      </c>
      <c r="EY4">
        <v>0</v>
      </c>
      <c r="EZ4">
        <v>1683.5810000000001</v>
      </c>
      <c r="FA4">
        <v>937.20699999999999</v>
      </c>
      <c r="FB4">
        <v>0</v>
      </c>
      <c r="FC4">
        <v>739.19</v>
      </c>
      <c r="FD4">
        <v>0</v>
      </c>
      <c r="FE4">
        <v>1676.3969999999999</v>
      </c>
      <c r="FF4">
        <v>944.12199999999996</v>
      </c>
      <c r="FG4">
        <v>0</v>
      </c>
      <c r="FH4">
        <v>750.97400000000005</v>
      </c>
      <c r="FI4">
        <v>0</v>
      </c>
      <c r="FJ4">
        <v>1695.096</v>
      </c>
      <c r="FK4">
        <v>970.04200000000003</v>
      </c>
      <c r="FL4">
        <v>0</v>
      </c>
      <c r="FM4">
        <v>750.97400000000005</v>
      </c>
      <c r="FN4">
        <v>0</v>
      </c>
      <c r="FO4">
        <v>1721.0160000000001</v>
      </c>
      <c r="FP4">
        <v>977.95600000000002</v>
      </c>
      <c r="FQ4">
        <v>0</v>
      </c>
      <c r="FR4">
        <v>750.97400000000005</v>
      </c>
      <c r="FS4">
        <v>0</v>
      </c>
      <c r="FT4">
        <v>1728.93</v>
      </c>
      <c r="FU4">
        <v>795.54499999999996</v>
      </c>
      <c r="FV4">
        <v>0</v>
      </c>
      <c r="FW4">
        <v>938.92700000000002</v>
      </c>
      <c r="FX4">
        <v>0</v>
      </c>
      <c r="FY4">
        <v>1734.472</v>
      </c>
      <c r="FZ4">
        <v>791.66700000000003</v>
      </c>
      <c r="GA4">
        <v>0</v>
      </c>
      <c r="GB4">
        <v>955.99800000000005</v>
      </c>
      <c r="GC4">
        <v>0</v>
      </c>
      <c r="GD4">
        <v>1747.665</v>
      </c>
      <c r="GE4">
        <v>798.92499999999995</v>
      </c>
      <c r="GF4">
        <v>0</v>
      </c>
      <c r="GG4">
        <v>975.75800000000004</v>
      </c>
      <c r="GH4">
        <v>0</v>
      </c>
      <c r="GI4">
        <v>1774.683</v>
      </c>
      <c r="GJ4">
        <v>803.846</v>
      </c>
      <c r="GK4">
        <v>0</v>
      </c>
      <c r="GL4">
        <v>990.01599999999996</v>
      </c>
      <c r="GM4">
        <v>0</v>
      </c>
      <c r="GN4">
        <v>1793.8620000000001</v>
      </c>
      <c r="GO4">
        <v>808.31500000000005</v>
      </c>
      <c r="GP4">
        <v>0</v>
      </c>
      <c r="GQ4">
        <v>1002.442</v>
      </c>
      <c r="GR4">
        <v>0</v>
      </c>
      <c r="GS4">
        <v>1810.7570000000001</v>
      </c>
      <c r="GT4">
        <v>808.77300000000002</v>
      </c>
      <c r="GU4">
        <v>0</v>
      </c>
      <c r="GV4">
        <v>1004.3680000000001</v>
      </c>
      <c r="GW4">
        <v>0</v>
      </c>
      <c r="GX4">
        <v>1813.1410000000001</v>
      </c>
      <c r="GY4">
        <v>814.01</v>
      </c>
      <c r="GZ4">
        <v>0</v>
      </c>
      <c r="HA4">
        <v>1018.6609999999999</v>
      </c>
      <c r="HB4">
        <v>0</v>
      </c>
      <c r="HC4">
        <v>1832.6709999999998</v>
      </c>
      <c r="HD4">
        <v>814.19299999999998</v>
      </c>
      <c r="HE4">
        <v>0</v>
      </c>
      <c r="HF4">
        <v>1019.273</v>
      </c>
      <c r="HG4">
        <v>0</v>
      </c>
      <c r="HH4">
        <v>1833.4659999999999</v>
      </c>
      <c r="HI4">
        <v>812.48299999999995</v>
      </c>
      <c r="HJ4">
        <v>0</v>
      </c>
      <c r="HK4">
        <v>1014.607</v>
      </c>
      <c r="HL4">
        <v>0</v>
      </c>
      <c r="HM4">
        <v>1827.09</v>
      </c>
      <c r="HN4">
        <v>814.78</v>
      </c>
      <c r="HO4">
        <v>0</v>
      </c>
      <c r="HP4">
        <v>1020.922</v>
      </c>
      <c r="HQ4">
        <v>0</v>
      </c>
      <c r="HR4">
        <v>1835.702</v>
      </c>
      <c r="HS4">
        <v>763.70699999999999</v>
      </c>
      <c r="HT4">
        <v>0</v>
      </c>
      <c r="HU4">
        <v>1072.7950000000001</v>
      </c>
      <c r="HV4">
        <v>0</v>
      </c>
      <c r="HW4">
        <v>1836.502</v>
      </c>
      <c r="HX4">
        <v>753.08199999999999</v>
      </c>
      <c r="HY4">
        <v>0</v>
      </c>
      <c r="HZ4">
        <v>1039.6600000000001</v>
      </c>
      <c r="IA4">
        <v>0</v>
      </c>
      <c r="IB4">
        <v>1792.7420000000002</v>
      </c>
      <c r="IC4">
        <v>755.63300000000004</v>
      </c>
      <c r="ID4">
        <v>0</v>
      </c>
      <c r="IE4">
        <v>1047.5830000000001</v>
      </c>
      <c r="IF4">
        <v>0</v>
      </c>
      <c r="IG4">
        <v>1803.2160000000001</v>
      </c>
      <c r="IH4">
        <v>758.399</v>
      </c>
      <c r="II4">
        <v>0</v>
      </c>
      <c r="IJ4">
        <v>1056.2629999999999</v>
      </c>
      <c r="IK4">
        <v>0</v>
      </c>
      <c r="IL4">
        <v>1814.6619999999998</v>
      </c>
      <c r="IM4">
        <v>759.55399999999997</v>
      </c>
      <c r="IN4">
        <v>0</v>
      </c>
      <c r="IO4">
        <v>1060.5999999999999</v>
      </c>
      <c r="IP4">
        <v>0</v>
      </c>
      <c r="IQ4">
        <v>1820.154</v>
      </c>
    </row>
    <row r="5" spans="1:251" x14ac:dyDescent="0.3">
      <c r="A5" t="s">
        <v>2</v>
      </c>
      <c r="B5">
        <v>869175.64300000004</v>
      </c>
      <c r="C5">
        <v>0</v>
      </c>
      <c r="D5">
        <v>0</v>
      </c>
      <c r="E5">
        <v>0</v>
      </c>
      <c r="F5">
        <v>869175.64300000004</v>
      </c>
      <c r="G5">
        <v>874617.6</v>
      </c>
      <c r="H5">
        <v>0</v>
      </c>
      <c r="I5">
        <v>0</v>
      </c>
      <c r="J5">
        <v>0</v>
      </c>
      <c r="K5">
        <v>874617.6</v>
      </c>
      <c r="L5">
        <v>921219.57</v>
      </c>
      <c r="M5">
        <v>0</v>
      </c>
      <c r="N5">
        <v>0</v>
      </c>
      <c r="O5">
        <v>0</v>
      </c>
      <c r="P5">
        <v>921219.57</v>
      </c>
      <c r="Q5">
        <v>896739.12</v>
      </c>
      <c r="R5">
        <v>0</v>
      </c>
      <c r="S5">
        <v>0</v>
      </c>
      <c r="T5">
        <v>0</v>
      </c>
      <c r="U5">
        <v>896739.12</v>
      </c>
      <c r="V5">
        <v>957227.04</v>
      </c>
      <c r="W5">
        <v>0</v>
      </c>
      <c r="X5">
        <v>0</v>
      </c>
      <c r="Y5">
        <v>0</v>
      </c>
      <c r="Z5">
        <v>957227.04</v>
      </c>
      <c r="AA5">
        <v>979373.424</v>
      </c>
      <c r="AB5">
        <v>0</v>
      </c>
      <c r="AC5">
        <v>0</v>
      </c>
      <c r="AD5">
        <v>0</v>
      </c>
      <c r="AE5">
        <v>979373.424</v>
      </c>
      <c r="AF5">
        <v>1025413.6459999999</v>
      </c>
      <c r="AG5">
        <v>0</v>
      </c>
      <c r="AH5">
        <v>0</v>
      </c>
      <c r="AI5">
        <v>0</v>
      </c>
      <c r="AJ5">
        <v>1025413.6459999999</v>
      </c>
      <c r="AK5">
        <v>1357004.098</v>
      </c>
      <c r="AL5">
        <v>0</v>
      </c>
      <c r="AM5">
        <v>0</v>
      </c>
      <c r="AN5">
        <v>0</v>
      </c>
      <c r="AO5">
        <v>1357004.098</v>
      </c>
      <c r="AP5">
        <v>1406894.68</v>
      </c>
      <c r="AQ5">
        <v>0</v>
      </c>
      <c r="AR5">
        <v>0</v>
      </c>
      <c r="AS5">
        <v>0</v>
      </c>
      <c r="AT5">
        <v>1406894.68</v>
      </c>
      <c r="AU5">
        <v>1561345.351</v>
      </c>
      <c r="AV5">
        <v>0</v>
      </c>
      <c r="AW5">
        <v>0</v>
      </c>
      <c r="AX5">
        <v>0</v>
      </c>
      <c r="AY5">
        <v>1561345.351</v>
      </c>
      <c r="AZ5">
        <v>1249477.737</v>
      </c>
      <c r="BA5">
        <v>388034.51299999998</v>
      </c>
      <c r="BB5">
        <v>0</v>
      </c>
      <c r="BC5">
        <v>0</v>
      </c>
      <c r="BD5">
        <v>1637512.25</v>
      </c>
      <c r="BE5">
        <v>1268840.763</v>
      </c>
      <c r="BF5">
        <v>374325.23800000001</v>
      </c>
      <c r="BG5">
        <v>0</v>
      </c>
      <c r="BH5">
        <v>0</v>
      </c>
      <c r="BI5">
        <v>1643166.0010000002</v>
      </c>
      <c r="BJ5">
        <v>1335524.03</v>
      </c>
      <c r="BK5">
        <v>363751.397</v>
      </c>
      <c r="BL5">
        <v>0</v>
      </c>
      <c r="BM5">
        <v>0</v>
      </c>
      <c r="BN5">
        <v>1699275.4270000001</v>
      </c>
      <c r="BO5">
        <v>1231338.848</v>
      </c>
      <c r="BP5">
        <v>370994.88099999999</v>
      </c>
      <c r="BQ5">
        <v>0</v>
      </c>
      <c r="BR5">
        <v>0</v>
      </c>
      <c r="BS5">
        <v>1602333.7290000001</v>
      </c>
      <c r="BT5">
        <v>1201022.0330000001</v>
      </c>
      <c r="BU5">
        <v>366328.80900000001</v>
      </c>
      <c r="BV5">
        <v>0</v>
      </c>
      <c r="BW5">
        <v>0</v>
      </c>
      <c r="BX5">
        <v>1567350.8420000002</v>
      </c>
      <c r="BY5">
        <v>1242973.6529999999</v>
      </c>
      <c r="BZ5">
        <v>362165.03499999997</v>
      </c>
      <c r="CA5">
        <v>0</v>
      </c>
      <c r="CB5">
        <v>0</v>
      </c>
      <c r="CC5">
        <v>1605138.6879999998</v>
      </c>
      <c r="CD5">
        <v>1247744.9990000001</v>
      </c>
      <c r="CE5">
        <v>359214.435</v>
      </c>
      <c r="CF5">
        <v>0</v>
      </c>
      <c r="CG5">
        <v>0</v>
      </c>
      <c r="CH5">
        <v>1606959.4340000001</v>
      </c>
      <c r="CI5">
        <v>1189692.7620000001</v>
      </c>
      <c r="CJ5">
        <v>343060.74900000001</v>
      </c>
      <c r="CK5">
        <v>0</v>
      </c>
      <c r="CL5">
        <v>0</v>
      </c>
      <c r="CM5">
        <v>1532753.5110000002</v>
      </c>
      <c r="CN5">
        <v>1139566.905</v>
      </c>
      <c r="CO5">
        <v>340701.19900000002</v>
      </c>
      <c r="CP5">
        <v>0</v>
      </c>
      <c r="CQ5">
        <v>0</v>
      </c>
      <c r="CR5">
        <v>1480268.1040000001</v>
      </c>
      <c r="CS5">
        <v>1137442.818</v>
      </c>
      <c r="CT5">
        <v>334551.54399999999</v>
      </c>
      <c r="CU5">
        <v>0</v>
      </c>
      <c r="CV5">
        <v>0</v>
      </c>
      <c r="CW5">
        <v>1471994.362</v>
      </c>
      <c r="CX5">
        <v>1095685.8389999999</v>
      </c>
      <c r="CY5">
        <v>394773.47000000003</v>
      </c>
      <c r="CZ5">
        <v>0</v>
      </c>
      <c r="DA5">
        <v>0</v>
      </c>
      <c r="DB5">
        <v>1490459.3089999999</v>
      </c>
      <c r="DC5">
        <v>1195872.0330000001</v>
      </c>
      <c r="DD5">
        <v>421207.37800000003</v>
      </c>
      <c r="DE5">
        <v>0</v>
      </c>
      <c r="DF5">
        <v>0</v>
      </c>
      <c r="DG5">
        <v>1617079.4110000001</v>
      </c>
      <c r="DH5">
        <v>1238631.517</v>
      </c>
      <c r="DI5">
        <v>436077.92599999998</v>
      </c>
      <c r="DJ5">
        <v>0</v>
      </c>
      <c r="DK5">
        <v>0</v>
      </c>
      <c r="DL5">
        <v>1674709.443</v>
      </c>
      <c r="DM5">
        <v>1236971.2930000001</v>
      </c>
      <c r="DN5">
        <v>430053.049</v>
      </c>
      <c r="DO5">
        <v>0</v>
      </c>
      <c r="DP5">
        <v>0</v>
      </c>
      <c r="DQ5">
        <v>1667024.3420000002</v>
      </c>
      <c r="DR5">
        <v>1300004.2509999999</v>
      </c>
      <c r="DS5">
        <v>435820.55499999999</v>
      </c>
      <c r="DT5">
        <v>0</v>
      </c>
      <c r="DU5">
        <v>0</v>
      </c>
      <c r="DV5">
        <v>1735824.8059999999</v>
      </c>
      <c r="DW5">
        <v>980.35</v>
      </c>
      <c r="DX5">
        <v>0</v>
      </c>
      <c r="DY5">
        <v>0</v>
      </c>
      <c r="DZ5">
        <v>0</v>
      </c>
      <c r="EA5">
        <v>980.35</v>
      </c>
      <c r="EB5">
        <v>980.39</v>
      </c>
      <c r="EC5">
        <v>0</v>
      </c>
      <c r="ED5">
        <v>0</v>
      </c>
      <c r="EE5">
        <v>0</v>
      </c>
      <c r="EF5">
        <v>980.39</v>
      </c>
      <c r="EG5">
        <v>980.59</v>
      </c>
      <c r="EH5">
        <v>0</v>
      </c>
      <c r="EI5">
        <v>0</v>
      </c>
      <c r="EJ5">
        <v>0</v>
      </c>
      <c r="EK5">
        <v>980.59</v>
      </c>
      <c r="EL5">
        <v>980.59</v>
      </c>
      <c r="EM5">
        <v>0</v>
      </c>
      <c r="EN5">
        <v>0</v>
      </c>
      <c r="EO5">
        <v>0</v>
      </c>
      <c r="EP5">
        <v>980.59</v>
      </c>
      <c r="EQ5">
        <v>990.34299999999996</v>
      </c>
      <c r="ER5">
        <v>0</v>
      </c>
      <c r="ES5">
        <v>0</v>
      </c>
      <c r="ET5">
        <v>0</v>
      </c>
      <c r="EU5">
        <v>990.34299999999996</v>
      </c>
      <c r="EV5">
        <v>990.34299999999996</v>
      </c>
      <c r="EW5">
        <v>0</v>
      </c>
      <c r="EX5">
        <v>0</v>
      </c>
      <c r="EY5">
        <v>0</v>
      </c>
      <c r="EZ5">
        <v>990.34299999999996</v>
      </c>
      <c r="FA5">
        <v>980.76299999999992</v>
      </c>
      <c r="FB5">
        <v>0</v>
      </c>
      <c r="FC5">
        <v>0</v>
      </c>
      <c r="FD5">
        <v>0</v>
      </c>
      <c r="FE5">
        <v>980.76299999999992</v>
      </c>
      <c r="FF5">
        <v>969.49300000000005</v>
      </c>
      <c r="FG5">
        <v>0</v>
      </c>
      <c r="FH5">
        <v>0</v>
      </c>
      <c r="FI5">
        <v>0</v>
      </c>
      <c r="FJ5">
        <v>969.49300000000005</v>
      </c>
      <c r="FK5">
        <v>970.35299999999995</v>
      </c>
      <c r="FL5">
        <v>0</v>
      </c>
      <c r="FM5">
        <v>0</v>
      </c>
      <c r="FN5">
        <v>0</v>
      </c>
      <c r="FO5">
        <v>970.35299999999995</v>
      </c>
      <c r="FP5">
        <v>972.14300000000003</v>
      </c>
      <c r="FQ5">
        <v>0</v>
      </c>
      <c r="FR5">
        <v>0</v>
      </c>
      <c r="FS5">
        <v>0</v>
      </c>
      <c r="FT5">
        <v>972.14300000000003</v>
      </c>
      <c r="FU5">
        <v>729.50300000000004</v>
      </c>
      <c r="FV5">
        <v>257.02</v>
      </c>
      <c r="FW5">
        <v>0</v>
      </c>
      <c r="FX5">
        <v>0</v>
      </c>
      <c r="FY5">
        <v>986.52300000000002</v>
      </c>
      <c r="FZ5">
        <v>735.07799999999997</v>
      </c>
      <c r="GA5">
        <v>251.44499999999999</v>
      </c>
      <c r="GB5">
        <v>0</v>
      </c>
      <c r="GC5">
        <v>0</v>
      </c>
      <c r="GD5">
        <v>986.52299999999991</v>
      </c>
      <c r="GE5">
        <v>746.45100000000002</v>
      </c>
      <c r="GF5">
        <v>258.37200000000001</v>
      </c>
      <c r="GG5">
        <v>0</v>
      </c>
      <c r="GH5">
        <v>0</v>
      </c>
      <c r="GI5">
        <v>1004.8230000000001</v>
      </c>
      <c r="GJ5">
        <v>765.78300000000002</v>
      </c>
      <c r="GK5">
        <v>257.95</v>
      </c>
      <c r="GL5">
        <v>0</v>
      </c>
      <c r="GM5">
        <v>0</v>
      </c>
      <c r="GN5">
        <v>1023.7329999999999</v>
      </c>
      <c r="GO5">
        <v>774.64499999999998</v>
      </c>
      <c r="GP5">
        <v>258.52800000000002</v>
      </c>
      <c r="GQ5">
        <v>0</v>
      </c>
      <c r="GR5">
        <v>0</v>
      </c>
      <c r="GS5">
        <v>1033.173</v>
      </c>
      <c r="GT5">
        <v>770.56899999999996</v>
      </c>
      <c r="GU5">
        <v>264.29399999999998</v>
      </c>
      <c r="GV5">
        <v>0</v>
      </c>
      <c r="GW5">
        <v>0</v>
      </c>
      <c r="GX5">
        <v>1034.8629999999998</v>
      </c>
      <c r="GY5">
        <v>770.56899999999996</v>
      </c>
      <c r="GZ5">
        <v>264.29399999999998</v>
      </c>
      <c r="HA5">
        <v>0</v>
      </c>
      <c r="HB5">
        <v>0</v>
      </c>
      <c r="HC5">
        <v>1034.8629999999998</v>
      </c>
      <c r="HD5">
        <v>770.61900000000003</v>
      </c>
      <c r="HE5">
        <v>264.24400000000003</v>
      </c>
      <c r="HF5">
        <v>0</v>
      </c>
      <c r="HG5">
        <v>0</v>
      </c>
      <c r="HH5">
        <v>1034.8630000000001</v>
      </c>
      <c r="HI5">
        <v>770.61900000000003</v>
      </c>
      <c r="HJ5">
        <v>264.24400000000003</v>
      </c>
      <c r="HK5">
        <v>0</v>
      </c>
      <c r="HL5">
        <v>0</v>
      </c>
      <c r="HM5">
        <v>1034.8630000000001</v>
      </c>
      <c r="HN5">
        <v>771.024</v>
      </c>
      <c r="HO5">
        <v>264.23899999999998</v>
      </c>
      <c r="HP5">
        <v>0</v>
      </c>
      <c r="HQ5">
        <v>0</v>
      </c>
      <c r="HR5">
        <v>1035.2629999999999</v>
      </c>
      <c r="HS5">
        <v>734.20900000000006</v>
      </c>
      <c r="HT5">
        <v>301.05099999999999</v>
      </c>
      <c r="HU5">
        <v>0</v>
      </c>
      <c r="HV5">
        <v>0</v>
      </c>
      <c r="HW5">
        <v>1035.26</v>
      </c>
      <c r="HX5">
        <v>733.755</v>
      </c>
      <c r="HY5">
        <v>301.05099999999999</v>
      </c>
      <c r="HZ5">
        <v>0</v>
      </c>
      <c r="IA5">
        <v>0</v>
      </c>
      <c r="IB5">
        <v>1034.806</v>
      </c>
      <c r="IC5">
        <v>733.755</v>
      </c>
      <c r="ID5">
        <v>301.05099999999999</v>
      </c>
      <c r="IE5">
        <v>0</v>
      </c>
      <c r="IF5">
        <v>0</v>
      </c>
      <c r="IG5">
        <v>1034.806</v>
      </c>
      <c r="IH5">
        <v>733.73599999999999</v>
      </c>
      <c r="II5">
        <v>301.07</v>
      </c>
      <c r="IJ5">
        <v>0</v>
      </c>
      <c r="IK5">
        <v>0</v>
      </c>
      <c r="IL5">
        <v>1034.806</v>
      </c>
      <c r="IM5">
        <v>733.73599999999999</v>
      </c>
      <c r="IN5">
        <v>301.07</v>
      </c>
      <c r="IO5">
        <v>0</v>
      </c>
      <c r="IP5">
        <v>0</v>
      </c>
      <c r="IQ5">
        <v>1034.806</v>
      </c>
    </row>
    <row r="6" spans="1:251" x14ac:dyDescent="0.3">
      <c r="A6" t="s">
        <v>3</v>
      </c>
      <c r="B6">
        <v>777157.67700000003</v>
      </c>
      <c r="C6">
        <v>0</v>
      </c>
      <c r="D6">
        <v>3122333.9070000001</v>
      </c>
      <c r="E6">
        <v>0</v>
      </c>
      <c r="F6">
        <v>3899491.5840000003</v>
      </c>
      <c r="G6">
        <v>779746.29</v>
      </c>
      <c r="H6">
        <v>0</v>
      </c>
      <c r="I6">
        <v>3251407.86</v>
      </c>
      <c r="J6">
        <v>0</v>
      </c>
      <c r="K6">
        <v>4031154.15</v>
      </c>
      <c r="L6">
        <v>758543.66</v>
      </c>
      <c r="M6">
        <v>0</v>
      </c>
      <c r="N6">
        <v>3310551.45</v>
      </c>
      <c r="O6">
        <v>0</v>
      </c>
      <c r="P6">
        <v>4069095.1100000003</v>
      </c>
      <c r="Q6">
        <v>804687.92</v>
      </c>
      <c r="R6">
        <v>0</v>
      </c>
      <c r="S6">
        <v>3415117.88</v>
      </c>
      <c r="T6">
        <v>0</v>
      </c>
      <c r="U6">
        <v>4219805.8</v>
      </c>
      <c r="V6">
        <v>796987.90099999995</v>
      </c>
      <c r="W6">
        <v>0</v>
      </c>
      <c r="X6">
        <v>3431176.8909999998</v>
      </c>
      <c r="Y6">
        <v>0</v>
      </c>
      <c r="Z6">
        <v>4228164.7919999994</v>
      </c>
      <c r="AA6">
        <v>787817.71100000001</v>
      </c>
      <c r="AB6">
        <v>0</v>
      </c>
      <c r="AC6">
        <v>3450874.6039999998</v>
      </c>
      <c r="AD6">
        <v>0</v>
      </c>
      <c r="AE6">
        <v>4238692.3149999995</v>
      </c>
      <c r="AF6">
        <v>832902.24900000007</v>
      </c>
      <c r="AG6">
        <v>0</v>
      </c>
      <c r="AH6">
        <v>3505235.824</v>
      </c>
      <c r="AI6">
        <v>0</v>
      </c>
      <c r="AJ6">
        <v>4338138.0729999999</v>
      </c>
      <c r="AK6">
        <v>865328.76100000006</v>
      </c>
      <c r="AL6">
        <v>0</v>
      </c>
      <c r="AM6">
        <v>3498938.4789999998</v>
      </c>
      <c r="AN6">
        <v>0</v>
      </c>
      <c r="AO6">
        <v>4364267.24</v>
      </c>
      <c r="AP6">
        <v>900119.56400000001</v>
      </c>
      <c r="AQ6">
        <v>0</v>
      </c>
      <c r="AR6">
        <v>3588267.432</v>
      </c>
      <c r="AS6">
        <v>0</v>
      </c>
      <c r="AT6">
        <v>4488386.9960000003</v>
      </c>
      <c r="AU6">
        <v>1004782.836</v>
      </c>
      <c r="AV6">
        <v>0</v>
      </c>
      <c r="AW6">
        <v>3796758.602</v>
      </c>
      <c r="AX6">
        <v>0</v>
      </c>
      <c r="AY6">
        <v>4801541.4380000001</v>
      </c>
      <c r="AZ6">
        <v>742033.99699999997</v>
      </c>
      <c r="BA6">
        <v>0</v>
      </c>
      <c r="BB6">
        <v>4270360.352</v>
      </c>
      <c r="BC6">
        <v>0</v>
      </c>
      <c r="BD6">
        <v>5012394.3489999995</v>
      </c>
      <c r="BE6">
        <v>740803.10400000005</v>
      </c>
      <c r="BF6">
        <v>0</v>
      </c>
      <c r="BG6">
        <v>4455743.7479999997</v>
      </c>
      <c r="BH6">
        <v>0</v>
      </c>
      <c r="BI6">
        <v>5196546.852</v>
      </c>
      <c r="BJ6">
        <v>762107.56700000004</v>
      </c>
      <c r="BK6">
        <v>0</v>
      </c>
      <c r="BL6">
        <v>4458525.9689999996</v>
      </c>
      <c r="BM6">
        <v>0</v>
      </c>
      <c r="BN6">
        <v>5220633.5359999994</v>
      </c>
      <c r="BO6">
        <v>772345.47100000002</v>
      </c>
      <c r="BP6">
        <v>0</v>
      </c>
      <c r="BQ6">
        <v>4555421.6519999998</v>
      </c>
      <c r="BR6">
        <v>0</v>
      </c>
      <c r="BS6">
        <v>5327767.1229999997</v>
      </c>
      <c r="BT6">
        <v>716333.01399999997</v>
      </c>
      <c r="BU6">
        <v>0</v>
      </c>
      <c r="BV6">
        <v>4297722.7029999997</v>
      </c>
      <c r="BW6">
        <v>0</v>
      </c>
      <c r="BX6">
        <v>5014055.7170000002</v>
      </c>
      <c r="BY6">
        <v>730212.60100000002</v>
      </c>
      <c r="BZ6">
        <v>0</v>
      </c>
      <c r="CA6">
        <v>4281424.1229999997</v>
      </c>
      <c r="CB6">
        <v>0</v>
      </c>
      <c r="CC6">
        <v>5011636.7239999995</v>
      </c>
      <c r="CD6">
        <v>736140.21</v>
      </c>
      <c r="CE6">
        <v>0</v>
      </c>
      <c r="CF6">
        <v>4296194.6310000001</v>
      </c>
      <c r="CG6">
        <v>0</v>
      </c>
      <c r="CH6">
        <v>5032334.841</v>
      </c>
      <c r="CI6">
        <v>722744.69400000002</v>
      </c>
      <c r="CJ6">
        <v>0</v>
      </c>
      <c r="CK6">
        <v>4182550.0520000001</v>
      </c>
      <c r="CL6">
        <v>0</v>
      </c>
      <c r="CM6">
        <v>4905294.7460000003</v>
      </c>
      <c r="CN6">
        <v>714613.424</v>
      </c>
      <c r="CO6">
        <v>0</v>
      </c>
      <c r="CP6">
        <v>4223663.1030000001</v>
      </c>
      <c r="CQ6">
        <v>0</v>
      </c>
      <c r="CR6">
        <v>4938276.5269999998</v>
      </c>
      <c r="CS6">
        <v>727930.92599999998</v>
      </c>
      <c r="CT6">
        <v>0</v>
      </c>
      <c r="CU6">
        <v>4272573.41</v>
      </c>
      <c r="CV6">
        <v>0</v>
      </c>
      <c r="CW6">
        <v>5000504.3360000001</v>
      </c>
      <c r="CX6">
        <v>858420.76599999995</v>
      </c>
      <c r="CY6">
        <v>142295.96299999999</v>
      </c>
      <c r="CZ6">
        <v>4068925.986</v>
      </c>
      <c r="DA6">
        <v>0</v>
      </c>
      <c r="DB6">
        <v>5069642.7149999999</v>
      </c>
      <c r="DC6">
        <v>932934.05799999996</v>
      </c>
      <c r="DD6">
        <v>146601.33499999999</v>
      </c>
      <c r="DE6">
        <v>4196631.7470000004</v>
      </c>
      <c r="DF6">
        <v>0</v>
      </c>
      <c r="DG6">
        <v>5276167.1400000006</v>
      </c>
      <c r="DH6">
        <v>955711.23</v>
      </c>
      <c r="DI6">
        <v>141077.88399999999</v>
      </c>
      <c r="DJ6">
        <v>4248839.4630000005</v>
      </c>
      <c r="DK6">
        <v>0</v>
      </c>
      <c r="DL6">
        <v>5345628.5770000005</v>
      </c>
      <c r="DM6">
        <v>984497.60400000005</v>
      </c>
      <c r="DN6">
        <v>160080.21299999999</v>
      </c>
      <c r="DO6">
        <v>4365293.7240000004</v>
      </c>
      <c r="DP6">
        <v>0</v>
      </c>
      <c r="DQ6">
        <v>5509871.5410000002</v>
      </c>
      <c r="DR6">
        <v>1041488.51</v>
      </c>
      <c r="DS6">
        <v>164542.03899999999</v>
      </c>
      <c r="DT6">
        <v>4329424.6009999998</v>
      </c>
      <c r="DU6">
        <v>0</v>
      </c>
      <c r="DV6">
        <v>5535455.1500000004</v>
      </c>
      <c r="DW6">
        <v>833.41</v>
      </c>
      <c r="DX6">
        <v>0</v>
      </c>
      <c r="DY6">
        <v>817.09</v>
      </c>
      <c r="DZ6">
        <v>0</v>
      </c>
      <c r="EA6">
        <v>1650.5</v>
      </c>
      <c r="EB6">
        <v>851.84</v>
      </c>
      <c r="EC6">
        <v>0</v>
      </c>
      <c r="ED6">
        <v>817.08</v>
      </c>
      <c r="EE6">
        <v>0</v>
      </c>
      <c r="EF6">
        <v>1668.92</v>
      </c>
      <c r="EG6">
        <v>860.64</v>
      </c>
      <c r="EH6">
        <v>0</v>
      </c>
      <c r="EI6">
        <v>817.08</v>
      </c>
      <c r="EJ6">
        <v>0</v>
      </c>
      <c r="EK6">
        <v>1677.72</v>
      </c>
      <c r="EL6">
        <v>873.04</v>
      </c>
      <c r="EM6">
        <v>0</v>
      </c>
      <c r="EN6">
        <v>817.08</v>
      </c>
      <c r="EO6">
        <v>0</v>
      </c>
      <c r="EP6">
        <v>1690.12</v>
      </c>
      <c r="EQ6">
        <v>866.72199999999998</v>
      </c>
      <c r="ER6">
        <v>0</v>
      </c>
      <c r="ES6">
        <v>817.08</v>
      </c>
      <c r="ET6">
        <v>0</v>
      </c>
      <c r="EU6">
        <v>1683.8020000000001</v>
      </c>
      <c r="EV6">
        <v>677.02599999999995</v>
      </c>
      <c r="EW6">
        <v>0</v>
      </c>
      <c r="EX6">
        <v>817.08</v>
      </c>
      <c r="EY6">
        <v>0</v>
      </c>
      <c r="EZ6">
        <v>1494.106</v>
      </c>
      <c r="FA6">
        <v>680.95700000000011</v>
      </c>
      <c r="FB6">
        <v>0</v>
      </c>
      <c r="FC6">
        <v>818.04600000000005</v>
      </c>
      <c r="FD6">
        <v>0</v>
      </c>
      <c r="FE6">
        <v>1499.0030000000002</v>
      </c>
      <c r="FF6">
        <v>431.40100000000001</v>
      </c>
      <c r="FG6">
        <v>0</v>
      </c>
      <c r="FH6">
        <v>1093.067</v>
      </c>
      <c r="FI6">
        <v>0</v>
      </c>
      <c r="FJ6">
        <v>1524.4680000000001</v>
      </c>
      <c r="FK6">
        <v>435.798</v>
      </c>
      <c r="FL6">
        <v>0</v>
      </c>
      <c r="FM6">
        <v>1093.066</v>
      </c>
      <c r="FN6">
        <v>0</v>
      </c>
      <c r="FO6">
        <v>1528.864</v>
      </c>
      <c r="FP6">
        <v>439.45</v>
      </c>
      <c r="FQ6">
        <v>0</v>
      </c>
      <c r="FR6">
        <v>1093.066</v>
      </c>
      <c r="FS6">
        <v>0</v>
      </c>
      <c r="FT6">
        <v>1532.5160000000001</v>
      </c>
      <c r="FU6">
        <v>264.505</v>
      </c>
      <c r="FV6">
        <v>0</v>
      </c>
      <c r="FW6">
        <v>1276.164</v>
      </c>
      <c r="FX6">
        <v>0</v>
      </c>
      <c r="FY6">
        <v>1540.6689999999999</v>
      </c>
      <c r="FZ6">
        <v>258.84899999999999</v>
      </c>
      <c r="GA6">
        <v>0</v>
      </c>
      <c r="GB6">
        <v>1318.4059999999999</v>
      </c>
      <c r="GC6">
        <v>0</v>
      </c>
      <c r="GD6">
        <v>1577.2549999999999</v>
      </c>
      <c r="GE6">
        <v>257.572</v>
      </c>
      <c r="GF6">
        <v>0</v>
      </c>
      <c r="GG6">
        <v>1307.5340000000001</v>
      </c>
      <c r="GH6">
        <v>0</v>
      </c>
      <c r="GI6">
        <v>1565.1060000000002</v>
      </c>
      <c r="GJ6">
        <v>256.40300000000002</v>
      </c>
      <c r="GK6">
        <v>0</v>
      </c>
      <c r="GL6">
        <v>1299.8800000000001</v>
      </c>
      <c r="GM6">
        <v>0</v>
      </c>
      <c r="GN6">
        <v>1556.2830000000001</v>
      </c>
      <c r="GO6">
        <v>256.86200000000002</v>
      </c>
      <c r="GP6">
        <v>0</v>
      </c>
      <c r="GQ6">
        <v>1303.681</v>
      </c>
      <c r="GR6">
        <v>0</v>
      </c>
      <c r="GS6">
        <v>1560.5430000000001</v>
      </c>
      <c r="GT6">
        <v>257.11399999999998</v>
      </c>
      <c r="GU6">
        <v>0</v>
      </c>
      <c r="GV6">
        <v>1305.8389999999999</v>
      </c>
      <c r="GW6">
        <v>0</v>
      </c>
      <c r="GX6">
        <v>1562.953</v>
      </c>
      <c r="GY6">
        <v>247.05500000000001</v>
      </c>
      <c r="GZ6">
        <v>0</v>
      </c>
      <c r="HA6">
        <v>1325.3040000000001</v>
      </c>
      <c r="HB6">
        <v>0</v>
      </c>
      <c r="HC6">
        <v>1572.3590000000002</v>
      </c>
      <c r="HD6">
        <v>247.054</v>
      </c>
      <c r="HE6">
        <v>0</v>
      </c>
      <c r="HF6">
        <v>1325.9849999999999</v>
      </c>
      <c r="HG6">
        <v>0</v>
      </c>
      <c r="HH6">
        <v>1573.039</v>
      </c>
      <c r="HI6">
        <v>247.15899999999999</v>
      </c>
      <c r="HJ6">
        <v>0</v>
      </c>
      <c r="HK6">
        <v>1326.85</v>
      </c>
      <c r="HL6">
        <v>0</v>
      </c>
      <c r="HM6">
        <v>1574.009</v>
      </c>
      <c r="HN6">
        <v>247.273</v>
      </c>
      <c r="HO6">
        <v>0</v>
      </c>
      <c r="HP6">
        <v>1327.7950000000001</v>
      </c>
      <c r="HQ6">
        <v>0</v>
      </c>
      <c r="HR6">
        <v>1575.068</v>
      </c>
      <c r="HS6">
        <v>270.21500000000003</v>
      </c>
      <c r="HT6">
        <v>52.432000000000002</v>
      </c>
      <c r="HU6">
        <v>1253.5710000000001</v>
      </c>
      <c r="HV6">
        <v>0</v>
      </c>
      <c r="HW6">
        <v>1576.2180000000003</v>
      </c>
      <c r="HX6">
        <v>269.702</v>
      </c>
      <c r="HY6">
        <v>52.284000000000006</v>
      </c>
      <c r="HZ6">
        <v>1249.952</v>
      </c>
      <c r="IA6">
        <v>0</v>
      </c>
      <c r="IB6">
        <v>1571.9380000000001</v>
      </c>
      <c r="IC6">
        <v>270.25400000000002</v>
      </c>
      <c r="ID6">
        <v>52.442999999999998</v>
      </c>
      <c r="IE6">
        <v>1253.8420000000001</v>
      </c>
      <c r="IF6">
        <v>0</v>
      </c>
      <c r="IG6">
        <v>1576.5390000000002</v>
      </c>
      <c r="IH6">
        <v>270.39100000000002</v>
      </c>
      <c r="II6">
        <v>52.481999999999999</v>
      </c>
      <c r="IJ6">
        <v>1254.806</v>
      </c>
      <c r="IK6">
        <v>0</v>
      </c>
      <c r="IL6">
        <v>1577.6790000000001</v>
      </c>
      <c r="IM6">
        <v>265.74599999999998</v>
      </c>
      <c r="IN6">
        <v>51.148000000000003</v>
      </c>
      <c r="IO6">
        <v>1222.078</v>
      </c>
      <c r="IP6">
        <v>0</v>
      </c>
      <c r="IQ6">
        <v>1538.972</v>
      </c>
    </row>
    <row r="7" spans="1:251" x14ac:dyDescent="0.3">
      <c r="A7" t="s">
        <v>4</v>
      </c>
      <c r="B7">
        <v>647348.33299999998</v>
      </c>
      <c r="C7">
        <v>148482.60399999999</v>
      </c>
      <c r="D7">
        <v>0</v>
      </c>
      <c r="E7">
        <v>0</v>
      </c>
      <c r="F7">
        <v>795830.93699999992</v>
      </c>
      <c r="G7">
        <v>690876.58</v>
      </c>
      <c r="H7">
        <v>153731.9</v>
      </c>
      <c r="I7">
        <v>0</v>
      </c>
      <c r="J7">
        <v>0</v>
      </c>
      <c r="K7">
        <v>844608.48</v>
      </c>
      <c r="L7">
        <v>671603.13</v>
      </c>
      <c r="M7">
        <v>158787.95000000001</v>
      </c>
      <c r="N7">
        <v>0</v>
      </c>
      <c r="O7">
        <v>0</v>
      </c>
      <c r="P7">
        <v>830391.08000000007</v>
      </c>
      <c r="Q7">
        <v>659366.02</v>
      </c>
      <c r="R7">
        <v>158343.88</v>
      </c>
      <c r="S7">
        <v>0</v>
      </c>
      <c r="T7">
        <v>0</v>
      </c>
      <c r="U7">
        <v>817709.9</v>
      </c>
      <c r="V7">
        <v>684123.12800000003</v>
      </c>
      <c r="W7">
        <v>150779.764</v>
      </c>
      <c r="X7">
        <v>0</v>
      </c>
      <c r="Y7">
        <v>0</v>
      </c>
      <c r="Z7">
        <v>834902.89199999999</v>
      </c>
      <c r="AA7">
        <v>667059.20200000005</v>
      </c>
      <c r="AB7">
        <v>151535.26</v>
      </c>
      <c r="AC7">
        <v>0</v>
      </c>
      <c r="AD7">
        <v>0</v>
      </c>
      <c r="AE7">
        <v>818594.46200000006</v>
      </c>
      <c r="AF7">
        <v>688916.1719999999</v>
      </c>
      <c r="AG7">
        <v>161063.00950000001</v>
      </c>
      <c r="AH7">
        <v>0</v>
      </c>
      <c r="AI7">
        <v>0</v>
      </c>
      <c r="AJ7">
        <v>849979.18149999995</v>
      </c>
      <c r="AK7">
        <v>881331.53599999996</v>
      </c>
      <c r="AL7">
        <v>166308.82199999999</v>
      </c>
      <c r="AM7">
        <v>0</v>
      </c>
      <c r="AN7">
        <v>0</v>
      </c>
      <c r="AO7">
        <v>1047640.358</v>
      </c>
      <c r="AP7">
        <v>899984.95900000003</v>
      </c>
      <c r="AQ7">
        <v>167692.04699999999</v>
      </c>
      <c r="AR7">
        <v>0</v>
      </c>
      <c r="AS7">
        <v>0</v>
      </c>
      <c r="AT7">
        <v>1067677.0060000001</v>
      </c>
      <c r="AU7">
        <v>879942.20299999998</v>
      </c>
      <c r="AV7">
        <v>174094.641</v>
      </c>
      <c r="AW7">
        <v>0</v>
      </c>
      <c r="AX7">
        <v>0</v>
      </c>
      <c r="AY7">
        <v>1054036.844</v>
      </c>
      <c r="AZ7">
        <v>715462.61600000004</v>
      </c>
      <c r="BA7">
        <v>355991.28600000002</v>
      </c>
      <c r="BB7">
        <v>0</v>
      </c>
      <c r="BC7">
        <v>0</v>
      </c>
      <c r="BD7">
        <v>1071453.902</v>
      </c>
      <c r="BE7">
        <v>753171.10499999998</v>
      </c>
      <c r="BF7">
        <v>377283.83600000001</v>
      </c>
      <c r="BG7">
        <v>0</v>
      </c>
      <c r="BH7">
        <v>0</v>
      </c>
      <c r="BI7">
        <v>1130454.9410000001</v>
      </c>
      <c r="BJ7">
        <v>732220.47</v>
      </c>
      <c r="BK7">
        <v>359845.21399999998</v>
      </c>
      <c r="BL7">
        <v>0</v>
      </c>
      <c r="BM7">
        <v>0</v>
      </c>
      <c r="BN7">
        <v>1092065.6839999999</v>
      </c>
      <c r="BO7">
        <v>718248.92</v>
      </c>
      <c r="BP7">
        <v>352671.21100000001</v>
      </c>
      <c r="BQ7">
        <v>0</v>
      </c>
      <c r="BR7">
        <v>0</v>
      </c>
      <c r="BS7">
        <v>1070920.1310000001</v>
      </c>
      <c r="BT7">
        <v>688425.81400000001</v>
      </c>
      <c r="BU7">
        <v>346609.47899999999</v>
      </c>
      <c r="BV7">
        <v>0</v>
      </c>
      <c r="BW7">
        <v>0</v>
      </c>
      <c r="BX7">
        <v>1035035.2930000001</v>
      </c>
      <c r="BY7">
        <v>678832.68900000001</v>
      </c>
      <c r="BZ7">
        <v>348269.27100000001</v>
      </c>
      <c r="CA7">
        <v>0</v>
      </c>
      <c r="CB7">
        <v>0</v>
      </c>
      <c r="CC7">
        <v>1027101.96</v>
      </c>
      <c r="CD7">
        <v>653346.67299999995</v>
      </c>
      <c r="CE7">
        <v>346448.67300000001</v>
      </c>
      <c r="CF7">
        <v>0</v>
      </c>
      <c r="CG7">
        <v>0</v>
      </c>
      <c r="CH7">
        <v>999795.3459999999</v>
      </c>
      <c r="CI7">
        <v>647965.59699999995</v>
      </c>
      <c r="CJ7">
        <v>339665.625</v>
      </c>
      <c r="CK7">
        <v>0</v>
      </c>
      <c r="CL7">
        <v>0</v>
      </c>
      <c r="CM7">
        <v>987631.22199999995</v>
      </c>
      <c r="CN7">
        <v>649896.84499999997</v>
      </c>
      <c r="CO7">
        <v>336744.85200000001</v>
      </c>
      <c r="CP7">
        <v>0</v>
      </c>
      <c r="CQ7">
        <v>0</v>
      </c>
      <c r="CR7">
        <v>986641.69699999993</v>
      </c>
      <c r="CS7">
        <v>670247.09</v>
      </c>
      <c r="CT7">
        <v>348226.55200000003</v>
      </c>
      <c r="CU7">
        <v>0</v>
      </c>
      <c r="CV7">
        <v>0</v>
      </c>
      <c r="CW7">
        <v>1018473.642</v>
      </c>
      <c r="CX7">
        <v>671701.22699999996</v>
      </c>
      <c r="CY7">
        <v>353529.32199999999</v>
      </c>
      <c r="CZ7">
        <v>0</v>
      </c>
      <c r="DA7">
        <v>0</v>
      </c>
      <c r="DB7">
        <v>1025230.5489999999</v>
      </c>
      <c r="DC7">
        <v>682295.28200000001</v>
      </c>
      <c r="DD7">
        <v>363947.37400000001</v>
      </c>
      <c r="DE7">
        <v>0</v>
      </c>
      <c r="DF7">
        <v>0</v>
      </c>
      <c r="DG7">
        <v>1046242.656</v>
      </c>
      <c r="DH7">
        <v>711703.90800000005</v>
      </c>
      <c r="DI7">
        <v>485400.06599999999</v>
      </c>
      <c r="DJ7">
        <v>0</v>
      </c>
      <c r="DK7">
        <v>0</v>
      </c>
      <c r="DL7">
        <v>1197103.9739999999</v>
      </c>
      <c r="DM7">
        <v>745043.527</v>
      </c>
      <c r="DN7">
        <v>501698.79300000001</v>
      </c>
      <c r="DO7">
        <v>0</v>
      </c>
      <c r="DP7">
        <v>0</v>
      </c>
      <c r="DQ7">
        <v>1246742.32</v>
      </c>
      <c r="DR7">
        <v>723143.06599999999</v>
      </c>
      <c r="DS7">
        <v>498670.35700000002</v>
      </c>
      <c r="DT7">
        <v>0</v>
      </c>
      <c r="DU7">
        <v>0</v>
      </c>
      <c r="DV7">
        <v>1221813.423</v>
      </c>
      <c r="DW7">
        <v>518.20000000000005</v>
      </c>
      <c r="DX7">
        <v>40.5</v>
      </c>
      <c r="DY7">
        <v>0</v>
      </c>
      <c r="DZ7">
        <v>0</v>
      </c>
      <c r="EA7">
        <v>558.70000000000005</v>
      </c>
      <c r="EB7">
        <v>518.75</v>
      </c>
      <c r="EC7">
        <v>40.5</v>
      </c>
      <c r="ED7">
        <v>0</v>
      </c>
      <c r="EE7">
        <v>0</v>
      </c>
      <c r="EF7">
        <v>559.25</v>
      </c>
      <c r="EG7">
        <v>527.85</v>
      </c>
      <c r="EH7">
        <v>40.5</v>
      </c>
      <c r="EI7">
        <v>0</v>
      </c>
      <c r="EJ7">
        <v>0</v>
      </c>
      <c r="EK7">
        <v>568.35</v>
      </c>
      <c r="EL7">
        <v>527.95000000000005</v>
      </c>
      <c r="EM7">
        <v>40.5</v>
      </c>
      <c r="EN7">
        <v>0</v>
      </c>
      <c r="EO7">
        <v>0</v>
      </c>
      <c r="EP7">
        <v>568.45000000000005</v>
      </c>
      <c r="EQ7">
        <v>527.94899999999996</v>
      </c>
      <c r="ER7">
        <v>40.5</v>
      </c>
      <c r="ES7">
        <v>0</v>
      </c>
      <c r="ET7">
        <v>0</v>
      </c>
      <c r="EU7">
        <v>568.44899999999996</v>
      </c>
      <c r="EV7">
        <v>528.34900000000005</v>
      </c>
      <c r="EW7">
        <v>40.5</v>
      </c>
      <c r="EX7">
        <v>0</v>
      </c>
      <c r="EY7">
        <v>0</v>
      </c>
      <c r="EZ7">
        <v>568.84900000000005</v>
      </c>
      <c r="FA7">
        <v>527.94900000000007</v>
      </c>
      <c r="FB7">
        <v>40.5</v>
      </c>
      <c r="FC7">
        <v>0</v>
      </c>
      <c r="FD7">
        <v>0</v>
      </c>
      <c r="FE7">
        <v>568.44900000000007</v>
      </c>
      <c r="FF7">
        <v>507.06900000000002</v>
      </c>
      <c r="FG7">
        <v>61.38</v>
      </c>
      <c r="FH7">
        <v>0</v>
      </c>
      <c r="FI7">
        <v>0</v>
      </c>
      <c r="FJ7">
        <v>568.44900000000007</v>
      </c>
      <c r="FK7">
        <v>507.01900000000001</v>
      </c>
      <c r="FL7">
        <v>61.38</v>
      </c>
      <c r="FM7">
        <v>0</v>
      </c>
      <c r="FN7">
        <v>0</v>
      </c>
      <c r="FO7">
        <v>568.399</v>
      </c>
      <c r="FP7">
        <v>388.49900000000002</v>
      </c>
      <c r="FQ7">
        <v>61.38</v>
      </c>
      <c r="FR7">
        <v>0</v>
      </c>
      <c r="FS7">
        <v>0</v>
      </c>
      <c r="FT7">
        <v>449.87900000000002</v>
      </c>
      <c r="FU7">
        <v>264.14100000000002</v>
      </c>
      <c r="FV7">
        <v>185.738</v>
      </c>
      <c r="FW7">
        <v>0</v>
      </c>
      <c r="FX7">
        <v>0</v>
      </c>
      <c r="FY7">
        <v>449.87900000000002</v>
      </c>
      <c r="FZ7">
        <v>266.34100000000001</v>
      </c>
      <c r="GA7">
        <v>183.488</v>
      </c>
      <c r="GB7">
        <v>0</v>
      </c>
      <c r="GC7">
        <v>0</v>
      </c>
      <c r="GD7">
        <v>449.82900000000001</v>
      </c>
      <c r="GE7">
        <v>264.54899999999998</v>
      </c>
      <c r="GF7">
        <v>185.28</v>
      </c>
      <c r="GG7">
        <v>0</v>
      </c>
      <c r="GH7">
        <v>0</v>
      </c>
      <c r="GI7">
        <v>449.82899999999995</v>
      </c>
      <c r="GJ7">
        <v>266.27800000000002</v>
      </c>
      <c r="GK7">
        <v>183.55099999999999</v>
      </c>
      <c r="GL7">
        <v>0</v>
      </c>
      <c r="GM7">
        <v>0</v>
      </c>
      <c r="GN7">
        <v>449.82900000000001</v>
      </c>
      <c r="GO7">
        <v>267.14</v>
      </c>
      <c r="GP7">
        <v>182.68899999999999</v>
      </c>
      <c r="GQ7">
        <v>0</v>
      </c>
      <c r="GR7">
        <v>0</v>
      </c>
      <c r="GS7">
        <v>449.82899999999995</v>
      </c>
      <c r="GT7">
        <v>267.08199999999999</v>
      </c>
      <c r="GU7">
        <v>182.697</v>
      </c>
      <c r="GV7">
        <v>0</v>
      </c>
      <c r="GW7">
        <v>0</v>
      </c>
      <c r="GX7">
        <v>449.779</v>
      </c>
      <c r="GY7">
        <v>267.08199999999999</v>
      </c>
      <c r="GZ7">
        <v>182.697</v>
      </c>
      <c r="HA7">
        <v>0</v>
      </c>
      <c r="HB7">
        <v>0</v>
      </c>
      <c r="HC7">
        <v>449.779</v>
      </c>
      <c r="HD7">
        <v>267.08199999999999</v>
      </c>
      <c r="HE7">
        <v>182.697</v>
      </c>
      <c r="HF7">
        <v>0</v>
      </c>
      <c r="HG7">
        <v>0</v>
      </c>
      <c r="HH7">
        <v>449.779</v>
      </c>
      <c r="HI7">
        <v>267.08199999999999</v>
      </c>
      <c r="HJ7">
        <v>182.697</v>
      </c>
      <c r="HK7">
        <v>0</v>
      </c>
      <c r="HL7">
        <v>0</v>
      </c>
      <c r="HM7">
        <v>449.779</v>
      </c>
      <c r="HN7">
        <v>267.08199999999999</v>
      </c>
      <c r="HO7">
        <v>182.697</v>
      </c>
      <c r="HP7">
        <v>0</v>
      </c>
      <c r="HQ7">
        <v>0</v>
      </c>
      <c r="HR7">
        <v>449.779</v>
      </c>
      <c r="HS7">
        <v>265.36099999999999</v>
      </c>
      <c r="HT7">
        <v>184.46800000000002</v>
      </c>
      <c r="HU7">
        <v>0</v>
      </c>
      <c r="HV7">
        <v>0</v>
      </c>
      <c r="HW7">
        <v>449.82900000000001</v>
      </c>
      <c r="HX7">
        <v>265.36099999999999</v>
      </c>
      <c r="HY7">
        <v>184.46800000000002</v>
      </c>
      <c r="HZ7">
        <v>0</v>
      </c>
      <c r="IA7">
        <v>0</v>
      </c>
      <c r="IB7">
        <v>449.82900000000001</v>
      </c>
      <c r="IC7">
        <v>265.923</v>
      </c>
      <c r="ID7">
        <v>184.95599999999999</v>
      </c>
      <c r="IE7">
        <v>0</v>
      </c>
      <c r="IF7">
        <v>0</v>
      </c>
      <c r="IG7">
        <v>450.87900000000002</v>
      </c>
      <c r="IH7">
        <v>265.12200000000001</v>
      </c>
      <c r="II7">
        <v>183.947</v>
      </c>
      <c r="IJ7">
        <v>0</v>
      </c>
      <c r="IK7">
        <v>0</v>
      </c>
      <c r="IL7">
        <v>449.06900000000002</v>
      </c>
      <c r="IM7">
        <v>265.12200000000001</v>
      </c>
      <c r="IN7">
        <v>183.947</v>
      </c>
      <c r="IO7">
        <v>0</v>
      </c>
      <c r="IP7">
        <v>0</v>
      </c>
      <c r="IQ7">
        <v>449.06900000000002</v>
      </c>
    </row>
    <row r="8" spans="1:251" x14ac:dyDescent="0.3">
      <c r="A8" t="s">
        <v>5</v>
      </c>
      <c r="B8">
        <v>2756418.605</v>
      </c>
      <c r="C8">
        <v>0</v>
      </c>
      <c r="D8">
        <v>1441922.9</v>
      </c>
      <c r="E8">
        <v>6737033.0820000004</v>
      </c>
      <c r="F8">
        <v>10935374.587000001</v>
      </c>
      <c r="G8">
        <v>2958139.76</v>
      </c>
      <c r="H8">
        <v>0</v>
      </c>
      <c r="I8">
        <v>1378307.69</v>
      </c>
      <c r="J8">
        <v>7373361.4000000004</v>
      </c>
      <c r="K8">
        <v>11709808.85</v>
      </c>
      <c r="L8">
        <v>3191530.68</v>
      </c>
      <c r="M8">
        <v>0</v>
      </c>
      <c r="N8">
        <v>1481799.84</v>
      </c>
      <c r="O8">
        <v>7468905.5099999998</v>
      </c>
      <c r="P8">
        <v>12142236.030000001</v>
      </c>
      <c r="Q8">
        <v>3205277.84</v>
      </c>
      <c r="R8">
        <v>0</v>
      </c>
      <c r="S8">
        <v>1485347.96</v>
      </c>
      <c r="T8">
        <v>7689518.6299999999</v>
      </c>
      <c r="U8">
        <v>12380144.43</v>
      </c>
      <c r="V8">
        <v>3282017.264</v>
      </c>
      <c r="W8">
        <v>0</v>
      </c>
      <c r="X8">
        <v>1483930.662</v>
      </c>
      <c r="Y8">
        <v>7820335.4009999996</v>
      </c>
      <c r="Z8">
        <v>12586283.327</v>
      </c>
      <c r="AA8">
        <v>3328313.8969999999</v>
      </c>
      <c r="AB8">
        <v>0</v>
      </c>
      <c r="AC8">
        <v>1515224.108</v>
      </c>
      <c r="AD8">
        <v>8367492.9380000001</v>
      </c>
      <c r="AE8">
        <v>13211030.943</v>
      </c>
      <c r="AF8">
        <v>3394643.26</v>
      </c>
      <c r="AG8">
        <v>0</v>
      </c>
      <c r="AH8">
        <v>1498886.8695</v>
      </c>
      <c r="AI8">
        <v>8937274.8221301623</v>
      </c>
      <c r="AJ8">
        <v>13830804.951630162</v>
      </c>
      <c r="AK8">
        <v>3289872.426</v>
      </c>
      <c r="AL8">
        <v>0</v>
      </c>
      <c r="AM8">
        <v>1363426.926</v>
      </c>
      <c r="AN8">
        <v>11377388.960000001</v>
      </c>
      <c r="AO8">
        <v>16030688.312000001</v>
      </c>
      <c r="AP8">
        <v>3462117.7459999998</v>
      </c>
      <c r="AQ8">
        <v>0</v>
      </c>
      <c r="AR8">
        <v>1389688.4180000001</v>
      </c>
      <c r="AS8">
        <v>11393337.339</v>
      </c>
      <c r="AT8">
        <v>16245143.502999999</v>
      </c>
      <c r="AU8">
        <v>3766393.568</v>
      </c>
      <c r="AV8">
        <v>0</v>
      </c>
      <c r="AW8">
        <v>1419686.85</v>
      </c>
      <c r="AX8">
        <v>11777022.612</v>
      </c>
      <c r="AY8">
        <v>16963103.030000001</v>
      </c>
      <c r="AZ8">
        <v>1392190.338</v>
      </c>
      <c r="BA8">
        <v>0</v>
      </c>
      <c r="BB8">
        <v>1674525.8430000001</v>
      </c>
      <c r="BC8">
        <v>14333434.577</v>
      </c>
      <c r="BD8">
        <v>17400150.758000001</v>
      </c>
      <c r="BE8">
        <v>1417589.3859999999</v>
      </c>
      <c r="BF8">
        <v>0</v>
      </c>
      <c r="BG8">
        <v>1654957.73</v>
      </c>
      <c r="BH8">
        <v>14388071.096999999</v>
      </c>
      <c r="BI8">
        <v>17460618.213</v>
      </c>
      <c r="BJ8">
        <v>1471881.8130000001</v>
      </c>
      <c r="BK8">
        <v>0</v>
      </c>
      <c r="BL8">
        <v>1693562.098</v>
      </c>
      <c r="BM8">
        <v>14844097.120999999</v>
      </c>
      <c r="BN8">
        <v>18009541.031999998</v>
      </c>
      <c r="BO8">
        <v>1423173.166</v>
      </c>
      <c r="BP8">
        <v>0</v>
      </c>
      <c r="BQ8">
        <v>1699978.7220000001</v>
      </c>
      <c r="BR8">
        <v>15021618.619999999</v>
      </c>
      <c r="BS8">
        <v>18144770.508000001</v>
      </c>
      <c r="BT8">
        <v>1434887.247</v>
      </c>
      <c r="BU8">
        <v>0</v>
      </c>
      <c r="BV8">
        <v>1807879.9939999999</v>
      </c>
      <c r="BW8">
        <v>14650488.515000001</v>
      </c>
      <c r="BX8">
        <v>17893255.756000001</v>
      </c>
      <c r="BY8">
        <v>1482788.5319999999</v>
      </c>
      <c r="BZ8">
        <v>0</v>
      </c>
      <c r="CA8">
        <v>1675921.32</v>
      </c>
      <c r="CB8">
        <v>14196319.532</v>
      </c>
      <c r="CC8">
        <v>17355029.384</v>
      </c>
      <c r="CD8">
        <v>1462779.7239999999</v>
      </c>
      <c r="CE8">
        <v>0</v>
      </c>
      <c r="CF8">
        <v>1622087.548</v>
      </c>
      <c r="CG8">
        <v>14040728.904999999</v>
      </c>
      <c r="CH8">
        <v>17125596.177000001</v>
      </c>
      <c r="CI8">
        <v>1406514.6340000001</v>
      </c>
      <c r="CJ8">
        <v>0</v>
      </c>
      <c r="CK8">
        <v>1615343.1440000001</v>
      </c>
      <c r="CL8">
        <v>13455416.473999999</v>
      </c>
      <c r="CM8">
        <v>16477274.252</v>
      </c>
      <c r="CN8">
        <v>1332674.294</v>
      </c>
      <c r="CO8">
        <v>0</v>
      </c>
      <c r="CP8">
        <v>1649414.0290000001</v>
      </c>
      <c r="CQ8">
        <v>13285512.528000001</v>
      </c>
      <c r="CR8">
        <v>16267600.851</v>
      </c>
      <c r="CS8">
        <v>1274569.6769999999</v>
      </c>
      <c r="CT8">
        <v>0</v>
      </c>
      <c r="CU8">
        <v>1554245.1459999999</v>
      </c>
      <c r="CV8">
        <v>13188938.309</v>
      </c>
      <c r="CW8">
        <v>16017753.131999999</v>
      </c>
      <c r="CX8">
        <v>1350764.68</v>
      </c>
      <c r="CY8">
        <v>0</v>
      </c>
      <c r="CZ8">
        <v>1630609.3049999999</v>
      </c>
      <c r="DA8">
        <v>13572401.925000001</v>
      </c>
      <c r="DB8">
        <v>16553775.91</v>
      </c>
      <c r="DC8">
        <v>1351191.7209999999</v>
      </c>
      <c r="DD8">
        <v>0</v>
      </c>
      <c r="DE8">
        <v>1663944.8810000001</v>
      </c>
      <c r="DF8">
        <v>13821895.693</v>
      </c>
      <c r="DG8">
        <v>16837032.295000002</v>
      </c>
      <c r="DH8">
        <v>1533770.388</v>
      </c>
      <c r="DI8">
        <v>0</v>
      </c>
      <c r="DJ8">
        <v>1673940.398</v>
      </c>
      <c r="DK8">
        <v>14734193.351</v>
      </c>
      <c r="DL8">
        <v>17941904.137000002</v>
      </c>
      <c r="DM8">
        <v>1614016.8959999999</v>
      </c>
      <c r="DN8">
        <v>0</v>
      </c>
      <c r="DO8">
        <v>1760749.7790000001</v>
      </c>
      <c r="DP8">
        <v>15205097.979</v>
      </c>
      <c r="DQ8">
        <v>18579864.653999999</v>
      </c>
      <c r="DR8">
        <v>1673564.675</v>
      </c>
      <c r="DS8">
        <v>0</v>
      </c>
      <c r="DT8">
        <v>1754506.635</v>
      </c>
      <c r="DU8">
        <v>15582119.653000001</v>
      </c>
      <c r="DV8">
        <v>19010190.963</v>
      </c>
      <c r="DW8">
        <v>1325.25</v>
      </c>
      <c r="DX8">
        <v>0</v>
      </c>
      <c r="DY8">
        <v>450.26100000000002</v>
      </c>
      <c r="DZ8">
        <v>1306.1130000000001</v>
      </c>
      <c r="EA8">
        <v>3081.6239999999998</v>
      </c>
      <c r="EB8">
        <v>1363.56</v>
      </c>
      <c r="EC8">
        <v>0</v>
      </c>
      <c r="ED8">
        <v>439.19</v>
      </c>
      <c r="EE8">
        <v>1317.19</v>
      </c>
      <c r="EF8">
        <v>3119.94</v>
      </c>
      <c r="EG8">
        <v>1410.34</v>
      </c>
      <c r="EH8">
        <v>0</v>
      </c>
      <c r="EI8">
        <v>439.19</v>
      </c>
      <c r="EJ8">
        <v>1317.25</v>
      </c>
      <c r="EK8">
        <v>3166.7799999999997</v>
      </c>
      <c r="EL8">
        <v>1427.73</v>
      </c>
      <c r="EM8">
        <v>0</v>
      </c>
      <c r="EN8">
        <v>439.2</v>
      </c>
      <c r="EO8">
        <v>1317.19</v>
      </c>
      <c r="EP8">
        <v>3184.12</v>
      </c>
      <c r="EQ8">
        <v>1522.5340000000001</v>
      </c>
      <c r="ER8">
        <v>0</v>
      </c>
      <c r="ES8">
        <v>439.19900000000001</v>
      </c>
      <c r="ET8">
        <v>1317.19</v>
      </c>
      <c r="EU8">
        <v>3278.9230000000002</v>
      </c>
      <c r="EV8">
        <v>1564.7339999999999</v>
      </c>
      <c r="EW8">
        <v>0</v>
      </c>
      <c r="EX8">
        <v>439.19900000000001</v>
      </c>
      <c r="EY8">
        <v>1317.19</v>
      </c>
      <c r="EZ8">
        <v>3321.123</v>
      </c>
      <c r="FA8">
        <v>1552.4140000000002</v>
      </c>
      <c r="FB8">
        <v>0</v>
      </c>
      <c r="FC8">
        <v>438.86599999999999</v>
      </c>
      <c r="FD8">
        <v>1669.404</v>
      </c>
      <c r="FE8">
        <v>3660.6840000000002</v>
      </c>
      <c r="FF8">
        <v>302.84500000000003</v>
      </c>
      <c r="FG8">
        <v>0</v>
      </c>
      <c r="FH8">
        <v>392.59699999999998</v>
      </c>
      <c r="FI8">
        <v>2693.6419999999998</v>
      </c>
      <c r="FJ8">
        <v>3389.0839999999998</v>
      </c>
      <c r="FK8">
        <v>318.84500000000003</v>
      </c>
      <c r="FL8">
        <v>0</v>
      </c>
      <c r="FM8">
        <v>392.59699999999998</v>
      </c>
      <c r="FN8">
        <v>2693.6419999999998</v>
      </c>
      <c r="FO8">
        <v>3405.0839999999998</v>
      </c>
      <c r="FP8">
        <v>341.065</v>
      </c>
      <c r="FQ8">
        <v>0</v>
      </c>
      <c r="FR8">
        <v>392.59699999999998</v>
      </c>
      <c r="FS8">
        <v>2693.6419999999998</v>
      </c>
      <c r="FT8">
        <v>3427.3040000000001</v>
      </c>
      <c r="FU8">
        <v>366.42500000000001</v>
      </c>
      <c r="FV8">
        <v>0</v>
      </c>
      <c r="FW8">
        <v>428.08600000000001</v>
      </c>
      <c r="FX8">
        <v>2641.933</v>
      </c>
      <c r="FY8">
        <v>3436.444</v>
      </c>
      <c r="FZ8">
        <v>371.81799999999998</v>
      </c>
      <c r="GA8">
        <v>0</v>
      </c>
      <c r="GB8">
        <v>430.33800000000002</v>
      </c>
      <c r="GC8">
        <v>2656.55</v>
      </c>
      <c r="GD8">
        <v>3458.7060000000001</v>
      </c>
      <c r="GE8">
        <v>372.423</v>
      </c>
      <c r="GF8">
        <v>0</v>
      </c>
      <c r="GG8">
        <v>433.18299999999999</v>
      </c>
      <c r="GH8">
        <v>2673.1889999999999</v>
      </c>
      <c r="GI8">
        <v>3478.7950000000001</v>
      </c>
      <c r="GJ8">
        <v>378.83199999999999</v>
      </c>
      <c r="GK8">
        <v>0</v>
      </c>
      <c r="GL8">
        <v>433.8</v>
      </c>
      <c r="GM8">
        <v>2687.913</v>
      </c>
      <c r="GN8">
        <v>3500.5450000000001</v>
      </c>
      <c r="GO8">
        <v>378.72699999999998</v>
      </c>
      <c r="GP8">
        <v>0</v>
      </c>
      <c r="GQ8">
        <v>442.29500000000002</v>
      </c>
      <c r="GR8">
        <v>2681.4839999999999</v>
      </c>
      <c r="GS8">
        <v>3502.5059999999999</v>
      </c>
      <c r="GT8">
        <v>378.65800000000002</v>
      </c>
      <c r="GU8">
        <v>0</v>
      </c>
      <c r="GV8">
        <v>440.26</v>
      </c>
      <c r="GW8">
        <v>2681.6309999999999</v>
      </c>
      <c r="GX8">
        <v>3500.549</v>
      </c>
      <c r="GY8">
        <v>379.59500000000003</v>
      </c>
      <c r="GZ8">
        <v>0</v>
      </c>
      <c r="HA8">
        <v>440.28300000000002</v>
      </c>
      <c r="HB8">
        <v>2685.1089999999999</v>
      </c>
      <c r="HC8">
        <v>3504.9870000000001</v>
      </c>
      <c r="HD8">
        <v>379.25400000000002</v>
      </c>
      <c r="HE8">
        <v>0</v>
      </c>
      <c r="HF8">
        <v>439.327</v>
      </c>
      <c r="HG8">
        <v>2687.241</v>
      </c>
      <c r="HH8">
        <v>3505.8220000000001</v>
      </c>
      <c r="HI8">
        <v>378.46300000000002</v>
      </c>
      <c r="HJ8">
        <v>0</v>
      </c>
      <c r="HK8">
        <v>437.10700000000003</v>
      </c>
      <c r="HL8">
        <v>2673.1109999999999</v>
      </c>
      <c r="HM8">
        <v>3488.681</v>
      </c>
      <c r="HN8">
        <v>378.12400000000002</v>
      </c>
      <c r="HO8">
        <v>0</v>
      </c>
      <c r="HP8">
        <v>437.21</v>
      </c>
      <c r="HQ8">
        <v>2674.1370000000002</v>
      </c>
      <c r="HR8">
        <v>3489.4710000000005</v>
      </c>
      <c r="HS8">
        <v>393.94</v>
      </c>
      <c r="HT8">
        <v>0</v>
      </c>
      <c r="HU8">
        <v>408.46500000000003</v>
      </c>
      <c r="HV8">
        <v>2689.9680000000003</v>
      </c>
      <c r="HW8">
        <v>3492.3730000000005</v>
      </c>
      <c r="HX8">
        <v>396.76400000000001</v>
      </c>
      <c r="HY8">
        <v>0</v>
      </c>
      <c r="HZ8">
        <v>414.91700000000003</v>
      </c>
      <c r="IA8">
        <v>2736.183</v>
      </c>
      <c r="IB8">
        <v>3547.864</v>
      </c>
      <c r="IC8">
        <v>398.02199999999999</v>
      </c>
      <c r="ID8">
        <v>0</v>
      </c>
      <c r="IE8">
        <v>417.791</v>
      </c>
      <c r="IF8">
        <v>2756.8389999999999</v>
      </c>
      <c r="IG8">
        <v>3572.652</v>
      </c>
      <c r="IH8">
        <v>398.04599999999999</v>
      </c>
      <c r="II8">
        <v>0</v>
      </c>
      <c r="IJ8">
        <v>417.84699999999998</v>
      </c>
      <c r="IK8">
        <v>2757.1790000000001</v>
      </c>
      <c r="IL8">
        <v>3573.0720000000001</v>
      </c>
      <c r="IM8">
        <v>396.41199999999998</v>
      </c>
      <c r="IN8">
        <v>0</v>
      </c>
      <c r="IO8">
        <v>418.70100000000002</v>
      </c>
      <c r="IP8">
        <v>2765.6770000000001</v>
      </c>
      <c r="IQ8">
        <v>3580.79</v>
      </c>
    </row>
    <row r="9" spans="1:251" x14ac:dyDescent="0.3">
      <c r="A9" t="s">
        <v>6</v>
      </c>
      <c r="B9">
        <v>849442.1</v>
      </c>
      <c r="C9">
        <v>0</v>
      </c>
      <c r="D9">
        <v>0</v>
      </c>
      <c r="E9">
        <v>29259404.458999999</v>
      </c>
      <c r="F9">
        <v>30108846.559</v>
      </c>
      <c r="G9">
        <v>657493.98</v>
      </c>
      <c r="H9">
        <v>0</v>
      </c>
      <c r="I9">
        <v>0</v>
      </c>
      <c r="J9">
        <v>31157961.530000001</v>
      </c>
      <c r="K9">
        <v>31815455.510000002</v>
      </c>
      <c r="L9">
        <v>680075.18</v>
      </c>
      <c r="M9">
        <v>0</v>
      </c>
      <c r="N9">
        <v>0</v>
      </c>
      <c r="O9">
        <v>31396005.890000001</v>
      </c>
      <c r="P9">
        <v>32076081.07</v>
      </c>
      <c r="Q9">
        <v>814556.18</v>
      </c>
      <c r="R9">
        <v>0</v>
      </c>
      <c r="S9">
        <v>0</v>
      </c>
      <c r="T9">
        <v>32748928.879999999</v>
      </c>
      <c r="U9">
        <v>33563485.060000002</v>
      </c>
      <c r="V9">
        <v>845083.18</v>
      </c>
      <c r="W9">
        <v>0</v>
      </c>
      <c r="X9">
        <v>0</v>
      </c>
      <c r="Y9">
        <v>32579279.973000001</v>
      </c>
      <c r="Z9">
        <v>33424363.153000001</v>
      </c>
      <c r="AA9">
        <v>829181.58</v>
      </c>
      <c r="AB9">
        <v>0</v>
      </c>
      <c r="AC9">
        <v>0</v>
      </c>
      <c r="AD9">
        <v>33367192.809999999</v>
      </c>
      <c r="AE9">
        <v>34196374.390000001</v>
      </c>
      <c r="AF9">
        <v>1060999.108</v>
      </c>
      <c r="AG9">
        <v>0</v>
      </c>
      <c r="AH9">
        <v>0</v>
      </c>
      <c r="AI9">
        <v>37536618.715999991</v>
      </c>
      <c r="AJ9">
        <v>38597617.823999994</v>
      </c>
      <c r="AK9">
        <v>851911.57400000002</v>
      </c>
      <c r="AL9">
        <v>0</v>
      </c>
      <c r="AM9">
        <v>0</v>
      </c>
      <c r="AN9">
        <v>41270425.452</v>
      </c>
      <c r="AO9">
        <v>42122337.026000001</v>
      </c>
      <c r="AP9">
        <v>943506.46900000004</v>
      </c>
      <c r="AQ9">
        <v>0</v>
      </c>
      <c r="AR9">
        <v>0</v>
      </c>
      <c r="AS9">
        <v>42116242.384000003</v>
      </c>
      <c r="AT9">
        <v>43059748.853</v>
      </c>
      <c r="AU9">
        <v>1073931.368</v>
      </c>
      <c r="AV9">
        <v>0</v>
      </c>
      <c r="AW9">
        <v>0</v>
      </c>
      <c r="AX9">
        <v>42628798.827</v>
      </c>
      <c r="AY9">
        <v>43702730.195</v>
      </c>
      <c r="AZ9">
        <v>760459.20600000001</v>
      </c>
      <c r="BA9">
        <v>0</v>
      </c>
      <c r="BB9">
        <v>0</v>
      </c>
      <c r="BC9">
        <v>43529955.386</v>
      </c>
      <c r="BD9">
        <v>44290414.592</v>
      </c>
      <c r="BE9">
        <v>782329.59</v>
      </c>
      <c r="BF9">
        <v>0</v>
      </c>
      <c r="BG9">
        <v>0</v>
      </c>
      <c r="BH9">
        <v>44986658.163000003</v>
      </c>
      <c r="BI9">
        <v>45768987.753000006</v>
      </c>
      <c r="BJ9">
        <v>844277.94200000004</v>
      </c>
      <c r="BK9">
        <v>0</v>
      </c>
      <c r="BL9">
        <v>0</v>
      </c>
      <c r="BM9">
        <v>44962290.101999998</v>
      </c>
      <c r="BN9">
        <v>45806568.044</v>
      </c>
      <c r="BO9">
        <v>818537.61199999996</v>
      </c>
      <c r="BP9">
        <v>0</v>
      </c>
      <c r="BQ9">
        <v>0</v>
      </c>
      <c r="BR9">
        <v>45754265.641999997</v>
      </c>
      <c r="BS9">
        <v>46572803.254000001</v>
      </c>
      <c r="BT9">
        <v>760902.43700000003</v>
      </c>
      <c r="BU9">
        <v>0</v>
      </c>
      <c r="BV9">
        <v>0</v>
      </c>
      <c r="BW9">
        <v>44244841.413999997</v>
      </c>
      <c r="BX9">
        <v>45005743.850999996</v>
      </c>
      <c r="BY9">
        <v>801525.18700000003</v>
      </c>
      <c r="BZ9">
        <v>0</v>
      </c>
      <c r="CA9">
        <v>0</v>
      </c>
      <c r="CB9">
        <v>43203349.409999996</v>
      </c>
      <c r="CC9">
        <v>44004874.596999995</v>
      </c>
      <c r="CD9">
        <v>714583.18799999997</v>
      </c>
      <c r="CE9">
        <v>0</v>
      </c>
      <c r="CF9">
        <v>0</v>
      </c>
      <c r="CG9">
        <v>42544570.101999998</v>
      </c>
      <c r="CH9">
        <v>43259153.289999999</v>
      </c>
      <c r="CI9">
        <v>720492.63</v>
      </c>
      <c r="CJ9">
        <v>0</v>
      </c>
      <c r="CK9">
        <v>0</v>
      </c>
      <c r="CL9">
        <v>42575377.189000003</v>
      </c>
      <c r="CM9">
        <v>43295869.819000006</v>
      </c>
      <c r="CN9">
        <v>733656.09199999995</v>
      </c>
      <c r="CO9">
        <v>0</v>
      </c>
      <c r="CP9">
        <v>0</v>
      </c>
      <c r="CQ9">
        <v>43245452.762000002</v>
      </c>
      <c r="CR9">
        <v>43979108.854000002</v>
      </c>
      <c r="CS9">
        <v>739859.37600000005</v>
      </c>
      <c r="CT9">
        <v>0</v>
      </c>
      <c r="CU9">
        <v>0</v>
      </c>
      <c r="CV9">
        <v>43240765.258000001</v>
      </c>
      <c r="CW9">
        <v>43980624.634000003</v>
      </c>
      <c r="CX9">
        <v>762889.63199999998</v>
      </c>
      <c r="CY9">
        <v>0</v>
      </c>
      <c r="CZ9">
        <v>0</v>
      </c>
      <c r="DA9">
        <v>44191237.368000001</v>
      </c>
      <c r="DB9">
        <v>44954127</v>
      </c>
      <c r="DC9">
        <v>839854.3</v>
      </c>
      <c r="DD9">
        <v>0</v>
      </c>
      <c r="DE9">
        <v>0</v>
      </c>
      <c r="DF9">
        <v>44886839.027999997</v>
      </c>
      <c r="DG9">
        <v>45726693.327999994</v>
      </c>
      <c r="DH9">
        <v>866467.32400000002</v>
      </c>
      <c r="DI9">
        <v>0</v>
      </c>
      <c r="DJ9">
        <v>0</v>
      </c>
      <c r="DK9">
        <v>46546479.645999998</v>
      </c>
      <c r="DL9">
        <v>47412946.969999999</v>
      </c>
      <c r="DM9">
        <v>898445.36</v>
      </c>
      <c r="DN9">
        <v>0</v>
      </c>
      <c r="DO9">
        <v>0</v>
      </c>
      <c r="DP9">
        <v>46779448.542000003</v>
      </c>
      <c r="DQ9">
        <v>47677893.902000003</v>
      </c>
      <c r="DR9">
        <v>933112.95600000001</v>
      </c>
      <c r="DS9">
        <v>0</v>
      </c>
      <c r="DT9">
        <v>0</v>
      </c>
      <c r="DU9">
        <v>47006607.733999997</v>
      </c>
      <c r="DV9">
        <v>47939720.689999998</v>
      </c>
      <c r="DW9">
        <v>1033.8900000000001</v>
      </c>
      <c r="DX9">
        <v>2.9</v>
      </c>
      <c r="DY9">
        <v>0</v>
      </c>
      <c r="DZ9">
        <v>4205.51</v>
      </c>
      <c r="EA9">
        <v>5242.3</v>
      </c>
      <c r="EB9">
        <v>495.49</v>
      </c>
      <c r="EC9">
        <v>0</v>
      </c>
      <c r="ED9">
        <v>0</v>
      </c>
      <c r="EE9">
        <v>4207.41</v>
      </c>
      <c r="EF9">
        <v>4702.8999999999996</v>
      </c>
      <c r="EG9">
        <v>534.30999999999995</v>
      </c>
      <c r="EH9">
        <v>0</v>
      </c>
      <c r="EI9">
        <v>0</v>
      </c>
      <c r="EJ9">
        <v>4207.41</v>
      </c>
      <c r="EK9">
        <v>4741.7199999999993</v>
      </c>
      <c r="EL9">
        <v>543.14</v>
      </c>
      <c r="EM9">
        <v>0</v>
      </c>
      <c r="EN9">
        <v>0</v>
      </c>
      <c r="EO9">
        <v>4207.41</v>
      </c>
      <c r="EP9">
        <v>4750.55</v>
      </c>
      <c r="EQ9">
        <v>457.23700000000002</v>
      </c>
      <c r="ER9">
        <v>0</v>
      </c>
      <c r="ES9">
        <v>0</v>
      </c>
      <c r="ET9">
        <v>4207.41</v>
      </c>
      <c r="EU9">
        <v>4664.6469999999999</v>
      </c>
      <c r="EV9">
        <v>528.13800000000003</v>
      </c>
      <c r="EW9">
        <v>0</v>
      </c>
      <c r="EX9">
        <v>0</v>
      </c>
      <c r="EY9">
        <v>4207.41</v>
      </c>
      <c r="EZ9">
        <v>4735.5479999999998</v>
      </c>
      <c r="FA9">
        <v>562.65599999999995</v>
      </c>
      <c r="FB9">
        <v>0</v>
      </c>
      <c r="FC9">
        <v>0</v>
      </c>
      <c r="FD9">
        <v>4206.9549999999999</v>
      </c>
      <c r="FE9">
        <v>4769.6109999999999</v>
      </c>
      <c r="FF9">
        <v>73.77</v>
      </c>
      <c r="FG9">
        <v>0</v>
      </c>
      <c r="FH9">
        <v>0</v>
      </c>
      <c r="FI9">
        <v>5160.5910000000003</v>
      </c>
      <c r="FJ9">
        <v>5234.3610000000008</v>
      </c>
      <c r="FK9">
        <v>73.77</v>
      </c>
      <c r="FL9">
        <v>0</v>
      </c>
      <c r="FM9">
        <v>0</v>
      </c>
      <c r="FN9">
        <v>5196.2749999999996</v>
      </c>
      <c r="FO9">
        <v>5270.0450000000001</v>
      </c>
      <c r="FP9">
        <v>77.533000000000001</v>
      </c>
      <c r="FQ9">
        <v>0</v>
      </c>
      <c r="FR9">
        <v>0</v>
      </c>
      <c r="FS9">
        <v>5236.3109999999997</v>
      </c>
      <c r="FT9">
        <v>5313.8440000000001</v>
      </c>
      <c r="FU9">
        <v>71.691000000000003</v>
      </c>
      <c r="FV9">
        <v>0</v>
      </c>
      <c r="FW9">
        <v>0</v>
      </c>
      <c r="FX9">
        <v>4957.6450000000004</v>
      </c>
      <c r="FY9">
        <v>5029.3360000000002</v>
      </c>
      <c r="FZ9">
        <v>71.846999999999994</v>
      </c>
      <c r="GA9">
        <v>0</v>
      </c>
      <c r="GB9">
        <v>0</v>
      </c>
      <c r="GC9">
        <v>5027.1019999999999</v>
      </c>
      <c r="GD9">
        <v>5098.9489999999996</v>
      </c>
      <c r="GE9">
        <v>73.198999999999998</v>
      </c>
      <c r="GF9">
        <v>0</v>
      </c>
      <c r="GG9">
        <v>0</v>
      </c>
      <c r="GH9">
        <v>4993.2929999999997</v>
      </c>
      <c r="GI9">
        <v>5066.4919999999993</v>
      </c>
      <c r="GJ9">
        <v>73.561000000000007</v>
      </c>
      <c r="GK9">
        <v>0</v>
      </c>
      <c r="GL9">
        <v>0</v>
      </c>
      <c r="GM9">
        <v>5257.9</v>
      </c>
      <c r="GN9">
        <v>5331.4609999999993</v>
      </c>
      <c r="GO9">
        <v>70.481999999999999</v>
      </c>
      <c r="GP9">
        <v>0</v>
      </c>
      <c r="GQ9">
        <v>0</v>
      </c>
      <c r="GR9">
        <v>5200.3289999999997</v>
      </c>
      <c r="GS9">
        <v>5270.8109999999997</v>
      </c>
      <c r="GT9">
        <v>70.775999999999996</v>
      </c>
      <c r="GU9">
        <v>0</v>
      </c>
      <c r="GV9">
        <v>0</v>
      </c>
      <c r="GW9">
        <v>5051.1660000000002</v>
      </c>
      <c r="GX9">
        <v>5121.942</v>
      </c>
      <c r="GY9">
        <v>56.622</v>
      </c>
      <c r="GZ9">
        <v>0</v>
      </c>
      <c r="HA9">
        <v>0</v>
      </c>
      <c r="HB9">
        <v>5071.4210000000003</v>
      </c>
      <c r="HC9">
        <v>5128.0430000000006</v>
      </c>
      <c r="HD9">
        <v>56.628</v>
      </c>
      <c r="HE9">
        <v>0</v>
      </c>
      <c r="HF9">
        <v>0</v>
      </c>
      <c r="HG9">
        <v>5081.7209999999995</v>
      </c>
      <c r="HH9">
        <v>5138.3489999999993</v>
      </c>
      <c r="HI9">
        <v>56.624000000000002</v>
      </c>
      <c r="HJ9">
        <v>0</v>
      </c>
      <c r="HK9">
        <v>0</v>
      </c>
      <c r="HL9">
        <v>5018.0050000000001</v>
      </c>
      <c r="HM9">
        <v>5074.6289999999999</v>
      </c>
      <c r="HN9">
        <v>56.627000000000002</v>
      </c>
      <c r="HO9">
        <v>0</v>
      </c>
      <c r="HP9">
        <v>0</v>
      </c>
      <c r="HQ9">
        <v>5018.8019999999997</v>
      </c>
      <c r="HR9">
        <v>5075.4290000000001</v>
      </c>
      <c r="HS9">
        <v>56.39</v>
      </c>
      <c r="HT9">
        <v>0</v>
      </c>
      <c r="HU9">
        <v>0</v>
      </c>
      <c r="HV9">
        <v>5040.8249999999998</v>
      </c>
      <c r="HW9">
        <v>5097.2150000000001</v>
      </c>
      <c r="HX9">
        <v>56.381</v>
      </c>
      <c r="HY9">
        <v>0</v>
      </c>
      <c r="HZ9">
        <v>0</v>
      </c>
      <c r="IA9">
        <v>5034.1030000000001</v>
      </c>
      <c r="IB9">
        <v>5090.4840000000004</v>
      </c>
      <c r="IC9">
        <v>56.359000000000002</v>
      </c>
      <c r="ID9">
        <v>0</v>
      </c>
      <c r="IE9">
        <v>0</v>
      </c>
      <c r="IF9">
        <v>5021.4269999999997</v>
      </c>
      <c r="IG9">
        <v>5077.7860000000001</v>
      </c>
      <c r="IH9">
        <v>56.366999999999997</v>
      </c>
      <c r="II9">
        <v>0</v>
      </c>
      <c r="IJ9">
        <v>0</v>
      </c>
      <c r="IK9">
        <v>5026.4089999999997</v>
      </c>
      <c r="IL9">
        <v>5082.7759999999998</v>
      </c>
      <c r="IM9">
        <v>56.381999999999998</v>
      </c>
      <c r="IN9">
        <v>0</v>
      </c>
      <c r="IO9">
        <v>0</v>
      </c>
      <c r="IP9">
        <v>5037.2619999999997</v>
      </c>
      <c r="IQ9">
        <v>5093.6439999999993</v>
      </c>
    </row>
    <row r="10" spans="1:251" x14ac:dyDescent="0.3">
      <c r="A10" t="s">
        <v>7</v>
      </c>
      <c r="B10">
        <v>391500.02100000001</v>
      </c>
      <c r="C10">
        <v>0</v>
      </c>
      <c r="D10">
        <v>0</v>
      </c>
      <c r="E10">
        <v>0</v>
      </c>
      <c r="F10">
        <v>391500.02100000001</v>
      </c>
      <c r="G10">
        <v>393925.58</v>
      </c>
      <c r="H10">
        <v>0</v>
      </c>
      <c r="I10">
        <v>0</v>
      </c>
      <c r="J10">
        <v>0</v>
      </c>
      <c r="K10">
        <v>393925.58</v>
      </c>
      <c r="L10">
        <v>401819.49</v>
      </c>
      <c r="M10">
        <v>0</v>
      </c>
      <c r="N10">
        <v>0</v>
      </c>
      <c r="O10">
        <v>0</v>
      </c>
      <c r="P10">
        <v>401819.49</v>
      </c>
      <c r="Q10">
        <v>420908.4</v>
      </c>
      <c r="R10">
        <v>0</v>
      </c>
      <c r="S10">
        <v>0</v>
      </c>
      <c r="T10">
        <v>0</v>
      </c>
      <c r="U10">
        <v>420908.4</v>
      </c>
      <c r="V10">
        <v>412252.79399999999</v>
      </c>
      <c r="W10">
        <v>0</v>
      </c>
      <c r="X10">
        <v>0</v>
      </c>
      <c r="Y10">
        <v>0</v>
      </c>
      <c r="Z10">
        <v>412252.79399999999</v>
      </c>
      <c r="AA10">
        <v>413733.04399999999</v>
      </c>
      <c r="AB10">
        <v>0</v>
      </c>
      <c r="AC10">
        <v>0</v>
      </c>
      <c r="AD10">
        <v>0</v>
      </c>
      <c r="AE10">
        <v>413733.04399999999</v>
      </c>
      <c r="AF10">
        <v>424018.36899999995</v>
      </c>
      <c r="AG10">
        <v>0</v>
      </c>
      <c r="AH10">
        <v>0</v>
      </c>
      <c r="AI10">
        <v>0</v>
      </c>
      <c r="AJ10">
        <v>424018.36899999995</v>
      </c>
      <c r="AK10">
        <v>565907.26</v>
      </c>
      <c r="AL10">
        <v>0</v>
      </c>
      <c r="AM10">
        <v>0</v>
      </c>
      <c r="AN10">
        <v>0</v>
      </c>
      <c r="AO10">
        <v>565907.26</v>
      </c>
      <c r="AP10">
        <v>675908.804</v>
      </c>
      <c r="AQ10">
        <v>0</v>
      </c>
      <c r="AR10">
        <v>0</v>
      </c>
      <c r="AS10">
        <v>0</v>
      </c>
      <c r="AT10">
        <v>675908.804</v>
      </c>
      <c r="AU10">
        <v>700880.51100000006</v>
      </c>
      <c r="AV10">
        <v>0</v>
      </c>
      <c r="AW10">
        <v>0</v>
      </c>
      <c r="AX10">
        <v>0</v>
      </c>
      <c r="AY10">
        <v>700880.51100000006</v>
      </c>
      <c r="AZ10">
        <v>681528.995</v>
      </c>
      <c r="BA10">
        <v>0</v>
      </c>
      <c r="BB10">
        <v>0</v>
      </c>
      <c r="BC10">
        <v>0</v>
      </c>
      <c r="BD10">
        <v>681528.995</v>
      </c>
      <c r="BE10">
        <v>692355.07900000003</v>
      </c>
      <c r="BF10">
        <v>0</v>
      </c>
      <c r="BG10">
        <v>0</v>
      </c>
      <c r="BH10">
        <v>0</v>
      </c>
      <c r="BI10">
        <v>692355.07900000003</v>
      </c>
      <c r="BJ10">
        <v>682368.96699999995</v>
      </c>
      <c r="BK10">
        <v>0</v>
      </c>
      <c r="BL10">
        <v>0</v>
      </c>
      <c r="BM10">
        <v>0</v>
      </c>
      <c r="BN10">
        <v>682368.96699999995</v>
      </c>
      <c r="BO10">
        <v>682565.52</v>
      </c>
      <c r="BP10">
        <v>0</v>
      </c>
      <c r="BQ10">
        <v>0</v>
      </c>
      <c r="BR10">
        <v>0</v>
      </c>
      <c r="BS10">
        <v>682565.52</v>
      </c>
      <c r="BT10">
        <v>669850.68500000006</v>
      </c>
      <c r="BU10">
        <v>0</v>
      </c>
      <c r="BV10">
        <v>0</v>
      </c>
      <c r="BW10">
        <v>0</v>
      </c>
      <c r="BX10">
        <v>669850.68500000006</v>
      </c>
      <c r="BY10">
        <v>670369.30500000005</v>
      </c>
      <c r="BZ10">
        <v>0</v>
      </c>
      <c r="CA10">
        <v>0</v>
      </c>
      <c r="CB10">
        <v>0</v>
      </c>
      <c r="CC10">
        <v>670369.30500000005</v>
      </c>
      <c r="CD10">
        <v>650899.304</v>
      </c>
      <c r="CE10">
        <v>0</v>
      </c>
      <c r="CF10">
        <v>0</v>
      </c>
      <c r="CG10">
        <v>0</v>
      </c>
      <c r="CH10">
        <v>650899.304</v>
      </c>
      <c r="CI10">
        <v>648096.00300000003</v>
      </c>
      <c r="CJ10">
        <v>0</v>
      </c>
      <c r="CK10">
        <v>0</v>
      </c>
      <c r="CL10">
        <v>0</v>
      </c>
      <c r="CM10">
        <v>648096.00300000003</v>
      </c>
      <c r="CN10">
        <v>646060.96</v>
      </c>
      <c r="CO10">
        <v>0</v>
      </c>
      <c r="CP10">
        <v>0</v>
      </c>
      <c r="CQ10">
        <v>0</v>
      </c>
      <c r="CR10">
        <v>646060.96</v>
      </c>
      <c r="CS10">
        <v>636818.56599999999</v>
      </c>
      <c r="CT10">
        <v>0</v>
      </c>
      <c r="CU10">
        <v>0</v>
      </c>
      <c r="CV10">
        <v>0</v>
      </c>
      <c r="CW10">
        <v>636818.56599999999</v>
      </c>
      <c r="CX10">
        <v>644471.39800000004</v>
      </c>
      <c r="CY10">
        <v>0</v>
      </c>
      <c r="CZ10">
        <v>0</v>
      </c>
      <c r="DA10">
        <v>0</v>
      </c>
      <c r="DB10">
        <v>644471.39800000004</v>
      </c>
      <c r="DC10">
        <v>660132.46600000001</v>
      </c>
      <c r="DD10">
        <v>0</v>
      </c>
      <c r="DE10">
        <v>0</v>
      </c>
      <c r="DF10">
        <v>0</v>
      </c>
      <c r="DG10">
        <v>660132.46600000001</v>
      </c>
      <c r="DH10">
        <v>683872.35900000005</v>
      </c>
      <c r="DI10">
        <v>0</v>
      </c>
      <c r="DJ10">
        <v>0</v>
      </c>
      <c r="DK10">
        <v>0</v>
      </c>
      <c r="DL10">
        <v>683872.35900000005</v>
      </c>
      <c r="DM10">
        <v>689241.38699999999</v>
      </c>
      <c r="DN10">
        <v>0</v>
      </c>
      <c r="DO10">
        <v>0</v>
      </c>
      <c r="DP10">
        <v>0</v>
      </c>
      <c r="DQ10">
        <v>689241.38699999999</v>
      </c>
      <c r="DR10">
        <v>698139.50199999998</v>
      </c>
      <c r="DS10">
        <v>0</v>
      </c>
      <c r="DT10">
        <v>0</v>
      </c>
      <c r="DU10">
        <v>0</v>
      </c>
      <c r="DV10">
        <v>698139.50199999998</v>
      </c>
      <c r="DW10">
        <v>639.79899999999998</v>
      </c>
      <c r="DX10">
        <v>0</v>
      </c>
      <c r="DY10">
        <v>0</v>
      </c>
      <c r="DZ10">
        <v>0</v>
      </c>
      <c r="EA10">
        <v>639.79899999999998</v>
      </c>
      <c r="EB10">
        <v>634.58000000000004</v>
      </c>
      <c r="EC10">
        <v>0</v>
      </c>
      <c r="ED10">
        <v>0</v>
      </c>
      <c r="EE10">
        <v>0</v>
      </c>
      <c r="EF10">
        <v>634.58000000000004</v>
      </c>
      <c r="EG10">
        <v>634.78</v>
      </c>
      <c r="EH10">
        <v>0</v>
      </c>
      <c r="EI10">
        <v>0</v>
      </c>
      <c r="EJ10">
        <v>0</v>
      </c>
      <c r="EK10">
        <v>634.78</v>
      </c>
      <c r="EL10">
        <v>634.78</v>
      </c>
      <c r="EM10">
        <v>0</v>
      </c>
      <c r="EN10">
        <v>0</v>
      </c>
      <c r="EO10">
        <v>0</v>
      </c>
      <c r="EP10">
        <v>634.78</v>
      </c>
      <c r="EQ10">
        <v>634.48500000000001</v>
      </c>
      <c r="ER10">
        <v>0</v>
      </c>
      <c r="ES10">
        <v>0</v>
      </c>
      <c r="ET10">
        <v>0</v>
      </c>
      <c r="EU10">
        <v>634.48500000000001</v>
      </c>
      <c r="EV10">
        <v>634.48500000000001</v>
      </c>
      <c r="EW10">
        <v>0</v>
      </c>
      <c r="EX10">
        <v>0</v>
      </c>
      <c r="EY10">
        <v>0</v>
      </c>
      <c r="EZ10">
        <v>634.48500000000001</v>
      </c>
      <c r="FA10">
        <v>635.38499999999999</v>
      </c>
      <c r="FB10">
        <v>0</v>
      </c>
      <c r="FC10">
        <v>0</v>
      </c>
      <c r="FD10">
        <v>0</v>
      </c>
      <c r="FE10">
        <v>635.38499999999999</v>
      </c>
      <c r="FF10">
        <v>490.185</v>
      </c>
      <c r="FG10">
        <v>0</v>
      </c>
      <c r="FH10">
        <v>0</v>
      </c>
      <c r="FI10">
        <v>0</v>
      </c>
      <c r="FJ10">
        <v>490.185</v>
      </c>
      <c r="FK10">
        <v>607.72500000000002</v>
      </c>
      <c r="FL10">
        <v>0</v>
      </c>
      <c r="FM10">
        <v>0</v>
      </c>
      <c r="FN10">
        <v>0</v>
      </c>
      <c r="FO10">
        <v>607.72500000000002</v>
      </c>
      <c r="FP10">
        <v>607.72500000000002</v>
      </c>
      <c r="FQ10">
        <v>0</v>
      </c>
      <c r="FR10">
        <v>0</v>
      </c>
      <c r="FS10">
        <v>0</v>
      </c>
      <c r="FT10">
        <v>607.72500000000002</v>
      </c>
      <c r="FU10">
        <v>607.35199999999998</v>
      </c>
      <c r="FV10">
        <v>0</v>
      </c>
      <c r="FW10">
        <v>0</v>
      </c>
      <c r="FX10">
        <v>0</v>
      </c>
      <c r="FY10">
        <v>607.35199999999998</v>
      </c>
      <c r="FZ10">
        <v>607.35199999999998</v>
      </c>
      <c r="GA10">
        <v>0</v>
      </c>
      <c r="GB10">
        <v>0</v>
      </c>
      <c r="GC10">
        <v>0</v>
      </c>
      <c r="GD10">
        <v>607.35199999999998</v>
      </c>
      <c r="GE10">
        <v>589.67399999999998</v>
      </c>
      <c r="GF10">
        <v>0</v>
      </c>
      <c r="GG10">
        <v>0</v>
      </c>
      <c r="GH10">
        <v>0</v>
      </c>
      <c r="GI10">
        <v>589.67399999999998</v>
      </c>
      <c r="GJ10">
        <v>589.67399999999998</v>
      </c>
      <c r="GK10">
        <v>0</v>
      </c>
      <c r="GL10">
        <v>0</v>
      </c>
      <c r="GM10">
        <v>0</v>
      </c>
      <c r="GN10">
        <v>589.67399999999998</v>
      </c>
      <c r="GO10">
        <v>591.47400000000005</v>
      </c>
      <c r="GP10">
        <v>0</v>
      </c>
      <c r="GQ10">
        <v>0</v>
      </c>
      <c r="GR10">
        <v>0</v>
      </c>
      <c r="GS10">
        <v>591.47400000000005</v>
      </c>
      <c r="GT10">
        <v>594.10400000000004</v>
      </c>
      <c r="GU10">
        <v>0</v>
      </c>
      <c r="GV10">
        <v>0</v>
      </c>
      <c r="GW10">
        <v>0</v>
      </c>
      <c r="GX10">
        <v>594.10400000000004</v>
      </c>
      <c r="GY10">
        <v>594.10400000000004</v>
      </c>
      <c r="GZ10">
        <v>0</v>
      </c>
      <c r="HA10">
        <v>0</v>
      </c>
      <c r="HB10">
        <v>0</v>
      </c>
      <c r="HC10">
        <v>594.10400000000004</v>
      </c>
      <c r="HD10">
        <v>593.80399999999997</v>
      </c>
      <c r="HE10">
        <v>0</v>
      </c>
      <c r="HF10">
        <v>0</v>
      </c>
      <c r="HG10">
        <v>0</v>
      </c>
      <c r="HH10">
        <v>593.80399999999997</v>
      </c>
      <c r="HI10">
        <v>593.80399999999997</v>
      </c>
      <c r="HJ10">
        <v>0</v>
      </c>
      <c r="HK10">
        <v>0</v>
      </c>
      <c r="HL10">
        <v>0</v>
      </c>
      <c r="HM10">
        <v>593.80399999999997</v>
      </c>
      <c r="HN10">
        <v>593.80399999999997</v>
      </c>
      <c r="HO10">
        <v>0</v>
      </c>
      <c r="HP10">
        <v>0</v>
      </c>
      <c r="HQ10">
        <v>0</v>
      </c>
      <c r="HR10">
        <v>593.80399999999997</v>
      </c>
      <c r="HS10">
        <v>593.80399999999997</v>
      </c>
      <c r="HT10">
        <v>0</v>
      </c>
      <c r="HU10">
        <v>0</v>
      </c>
      <c r="HV10">
        <v>0</v>
      </c>
      <c r="HW10">
        <v>593.80399999999997</v>
      </c>
      <c r="HX10">
        <v>593.80399999999997</v>
      </c>
      <c r="HY10">
        <v>0</v>
      </c>
      <c r="HZ10">
        <v>0</v>
      </c>
      <c r="IA10">
        <v>0</v>
      </c>
      <c r="IB10">
        <v>593.80399999999997</v>
      </c>
      <c r="IC10">
        <v>593.59900000000005</v>
      </c>
      <c r="ID10">
        <v>0</v>
      </c>
      <c r="IE10">
        <v>0</v>
      </c>
      <c r="IF10">
        <v>0</v>
      </c>
      <c r="IG10">
        <v>593.59900000000005</v>
      </c>
      <c r="IH10">
        <v>593.59900000000005</v>
      </c>
      <c r="II10">
        <v>0</v>
      </c>
      <c r="IJ10">
        <v>0</v>
      </c>
      <c r="IK10">
        <v>0</v>
      </c>
      <c r="IL10">
        <v>593.59900000000005</v>
      </c>
      <c r="IM10">
        <v>593.68100000000004</v>
      </c>
      <c r="IN10">
        <v>0</v>
      </c>
      <c r="IO10">
        <v>0</v>
      </c>
      <c r="IP10">
        <v>0</v>
      </c>
      <c r="IQ10">
        <v>593.68100000000004</v>
      </c>
    </row>
    <row r="11" spans="1:251" x14ac:dyDescent="0.3">
      <c r="A11" t="s">
        <v>8</v>
      </c>
      <c r="B11">
        <v>1303218.159</v>
      </c>
      <c r="C11">
        <v>0</v>
      </c>
      <c r="D11">
        <v>1518074.3259999999</v>
      </c>
      <c r="E11">
        <v>0</v>
      </c>
      <c r="F11">
        <v>2821292.4849999999</v>
      </c>
      <c r="G11">
        <v>1422306.65</v>
      </c>
      <c r="H11">
        <v>0</v>
      </c>
      <c r="I11">
        <v>1553128.52</v>
      </c>
      <c r="J11">
        <v>0</v>
      </c>
      <c r="K11">
        <v>2975435.17</v>
      </c>
      <c r="L11">
        <v>1433470.77</v>
      </c>
      <c r="M11">
        <v>0</v>
      </c>
      <c r="N11">
        <v>1619935.44</v>
      </c>
      <c r="O11">
        <v>0</v>
      </c>
      <c r="P11">
        <v>3053406.21</v>
      </c>
      <c r="Q11">
        <v>1531782.79</v>
      </c>
      <c r="R11">
        <v>0</v>
      </c>
      <c r="S11">
        <v>1652308.75</v>
      </c>
      <c r="T11">
        <v>0</v>
      </c>
      <c r="U11">
        <v>3184091.54</v>
      </c>
      <c r="V11">
        <v>1593360.4350000001</v>
      </c>
      <c r="W11">
        <v>0</v>
      </c>
      <c r="X11">
        <v>1695050.22</v>
      </c>
      <c r="Y11">
        <v>0</v>
      </c>
      <c r="Z11">
        <v>3288410.6550000003</v>
      </c>
      <c r="AA11">
        <v>1636418.811</v>
      </c>
      <c r="AB11">
        <v>0</v>
      </c>
      <c r="AC11">
        <v>1715540.081</v>
      </c>
      <c r="AD11">
        <v>0</v>
      </c>
      <c r="AE11">
        <v>3351958.892</v>
      </c>
      <c r="AF11">
        <v>1640351</v>
      </c>
      <c r="AG11">
        <v>0</v>
      </c>
      <c r="AH11">
        <v>1819393.659</v>
      </c>
      <c r="AI11">
        <v>0</v>
      </c>
      <c r="AJ11">
        <v>3459744.659</v>
      </c>
      <c r="AK11">
        <v>2094298.0149999999</v>
      </c>
      <c r="AL11">
        <v>1280</v>
      </c>
      <c r="AM11">
        <v>2530203.3339999998</v>
      </c>
      <c r="AN11">
        <v>0</v>
      </c>
      <c r="AO11">
        <v>4625781.3489999995</v>
      </c>
      <c r="AP11">
        <v>1986335.1839999999</v>
      </c>
      <c r="AQ11">
        <v>1339.5930000000001</v>
      </c>
      <c r="AR11">
        <v>2950909.7080000001</v>
      </c>
      <c r="AS11">
        <v>0</v>
      </c>
      <c r="AT11">
        <v>4938584.4850000003</v>
      </c>
      <c r="AU11">
        <v>2690082.5040000002</v>
      </c>
      <c r="AV11">
        <v>1373.7329999999999</v>
      </c>
      <c r="AW11">
        <v>2944457.4070000001</v>
      </c>
      <c r="AX11">
        <v>478432.84299999999</v>
      </c>
      <c r="AY11">
        <v>6114346.4870000007</v>
      </c>
      <c r="AZ11">
        <v>1258015.05</v>
      </c>
      <c r="BA11">
        <v>0</v>
      </c>
      <c r="BB11">
        <v>3860353.4</v>
      </c>
      <c r="BC11">
        <v>1463198.2849999999</v>
      </c>
      <c r="BD11">
        <v>6581566.7350000003</v>
      </c>
      <c r="BE11">
        <v>1340784.0689999999</v>
      </c>
      <c r="BF11">
        <v>0</v>
      </c>
      <c r="BG11">
        <v>3930550.483</v>
      </c>
      <c r="BH11">
        <v>1340846.156</v>
      </c>
      <c r="BI11">
        <v>6612180.7080000006</v>
      </c>
      <c r="BJ11">
        <v>1386032.1329999999</v>
      </c>
      <c r="BK11">
        <v>0</v>
      </c>
      <c r="BL11">
        <v>3908149.247</v>
      </c>
      <c r="BM11">
        <v>1351740.3359999999</v>
      </c>
      <c r="BN11">
        <v>6645921.716</v>
      </c>
      <c r="BO11">
        <v>1321004.2860000001</v>
      </c>
      <c r="BP11">
        <v>0</v>
      </c>
      <c r="BQ11">
        <v>3887966.6150000002</v>
      </c>
      <c r="BR11">
        <v>1338125.2690000001</v>
      </c>
      <c r="BS11">
        <v>6547096.1700000009</v>
      </c>
      <c r="BT11">
        <v>1243067.365</v>
      </c>
      <c r="BU11">
        <v>0</v>
      </c>
      <c r="BV11">
        <v>3613632.0060000001</v>
      </c>
      <c r="BW11">
        <v>1288017.3400000001</v>
      </c>
      <c r="BX11">
        <v>6144716.7110000001</v>
      </c>
      <c r="BY11">
        <v>1195006.703</v>
      </c>
      <c r="BZ11">
        <v>0</v>
      </c>
      <c r="CA11">
        <v>3567911.7940000002</v>
      </c>
      <c r="CB11">
        <v>1255003.8799999999</v>
      </c>
      <c r="CC11">
        <v>6017922.3770000003</v>
      </c>
      <c r="CD11">
        <v>1191514.5689999999</v>
      </c>
      <c r="CE11">
        <v>0</v>
      </c>
      <c r="CF11">
        <v>3544663.5690000001</v>
      </c>
      <c r="CG11">
        <v>1268078.145</v>
      </c>
      <c r="CH11">
        <v>6004256.2829999998</v>
      </c>
      <c r="CI11">
        <v>1169970.8149999999</v>
      </c>
      <c r="CJ11">
        <v>0</v>
      </c>
      <c r="CK11">
        <v>3564851.6</v>
      </c>
      <c r="CL11">
        <v>1262469.8500000001</v>
      </c>
      <c r="CM11">
        <v>5997292.2650000006</v>
      </c>
      <c r="CN11">
        <v>1122552.7660000001</v>
      </c>
      <c r="CO11">
        <v>0</v>
      </c>
      <c r="CP11">
        <v>3471179.1880000001</v>
      </c>
      <c r="CQ11">
        <v>1221244.42</v>
      </c>
      <c r="CR11">
        <v>5814976.3739999998</v>
      </c>
      <c r="CS11">
        <v>1161496.5149999999</v>
      </c>
      <c r="CT11">
        <v>0</v>
      </c>
      <c r="CU11">
        <v>3519266.8020000001</v>
      </c>
      <c r="CV11">
        <v>1226042.8799999999</v>
      </c>
      <c r="CW11">
        <v>5906806.1969999997</v>
      </c>
      <c r="CX11">
        <v>1044623.706</v>
      </c>
      <c r="CY11">
        <v>0</v>
      </c>
      <c r="CZ11">
        <v>3706279.3689999999</v>
      </c>
      <c r="DA11">
        <v>1328844.885</v>
      </c>
      <c r="DB11">
        <v>6079747.96</v>
      </c>
      <c r="DC11">
        <v>1138951.443</v>
      </c>
      <c r="DD11">
        <v>0</v>
      </c>
      <c r="DE11">
        <v>3890300.86</v>
      </c>
      <c r="DF11">
        <v>1381162.0970000001</v>
      </c>
      <c r="DG11">
        <v>6410414.3999999994</v>
      </c>
      <c r="DH11">
        <v>1175622.196</v>
      </c>
      <c r="DI11">
        <v>0</v>
      </c>
      <c r="DJ11">
        <v>3989449.52</v>
      </c>
      <c r="DK11">
        <v>1422182.469</v>
      </c>
      <c r="DL11">
        <v>6587254.1850000005</v>
      </c>
      <c r="DM11">
        <v>1242823.07</v>
      </c>
      <c r="DN11">
        <v>0</v>
      </c>
      <c r="DO11">
        <v>4020431.645</v>
      </c>
      <c r="DP11">
        <v>1460265.0930000001</v>
      </c>
      <c r="DQ11">
        <v>6723519.8080000002</v>
      </c>
      <c r="DR11">
        <v>1264798.9080000001</v>
      </c>
      <c r="DS11">
        <v>0</v>
      </c>
      <c r="DT11">
        <v>4003899.4819999998</v>
      </c>
      <c r="DU11">
        <v>1429803.075</v>
      </c>
      <c r="DV11">
        <v>6698501.4649999999</v>
      </c>
      <c r="DW11">
        <v>1654.3720000000001</v>
      </c>
      <c r="DX11">
        <v>0</v>
      </c>
      <c r="DY11">
        <v>538.61599999999999</v>
      </c>
      <c r="DZ11">
        <v>0</v>
      </c>
      <c r="EA11">
        <v>2192.9880000000003</v>
      </c>
      <c r="EB11">
        <v>1673.27</v>
      </c>
      <c r="EC11">
        <v>0</v>
      </c>
      <c r="ED11">
        <v>538.62</v>
      </c>
      <c r="EE11">
        <v>0</v>
      </c>
      <c r="EF11">
        <v>2211.89</v>
      </c>
      <c r="EG11">
        <v>1677.87</v>
      </c>
      <c r="EH11">
        <v>0</v>
      </c>
      <c r="EI11">
        <v>538.62</v>
      </c>
      <c r="EJ11">
        <v>0</v>
      </c>
      <c r="EK11">
        <v>2216.4899999999998</v>
      </c>
      <c r="EL11">
        <v>1677.87</v>
      </c>
      <c r="EM11">
        <v>0</v>
      </c>
      <c r="EN11">
        <v>538.62</v>
      </c>
      <c r="EO11">
        <v>0</v>
      </c>
      <c r="EP11">
        <v>2216.4899999999998</v>
      </c>
      <c r="EQ11">
        <v>1854.471</v>
      </c>
      <c r="ER11">
        <v>0</v>
      </c>
      <c r="ES11">
        <v>538.62</v>
      </c>
      <c r="ET11">
        <v>0</v>
      </c>
      <c r="EU11">
        <v>2393.0909999999999</v>
      </c>
      <c r="EV11">
        <v>1854.2180000000001</v>
      </c>
      <c r="EW11">
        <v>0</v>
      </c>
      <c r="EX11">
        <v>538.62</v>
      </c>
      <c r="EY11">
        <v>0</v>
      </c>
      <c r="EZ11">
        <v>2392.8380000000002</v>
      </c>
      <c r="FA11">
        <v>1854.3229999999999</v>
      </c>
      <c r="FB11">
        <v>0</v>
      </c>
      <c r="FC11">
        <v>538.62400000000002</v>
      </c>
      <c r="FD11">
        <v>0</v>
      </c>
      <c r="FE11">
        <v>2392.9470000000001</v>
      </c>
      <c r="FF11">
        <v>1186.2380000000001</v>
      </c>
      <c r="FG11">
        <v>1.6</v>
      </c>
      <c r="FH11">
        <v>1204.963</v>
      </c>
      <c r="FI11">
        <v>0</v>
      </c>
      <c r="FJ11">
        <v>2392.8009999999999</v>
      </c>
      <c r="FK11">
        <v>844.077</v>
      </c>
      <c r="FL11">
        <v>1.6259999999999999</v>
      </c>
      <c r="FM11">
        <v>1519.335</v>
      </c>
      <c r="FN11">
        <v>0</v>
      </c>
      <c r="FO11">
        <v>2365.038</v>
      </c>
      <c r="FP11">
        <v>1271.3620000000001</v>
      </c>
      <c r="FQ11">
        <v>1.6259999999999999</v>
      </c>
      <c r="FR11">
        <v>841.21199999999999</v>
      </c>
      <c r="FS11">
        <v>252.33799999999999</v>
      </c>
      <c r="FT11">
        <v>2366.538</v>
      </c>
      <c r="FU11">
        <v>315.74099999999999</v>
      </c>
      <c r="FV11">
        <v>0</v>
      </c>
      <c r="FW11">
        <v>1563.261</v>
      </c>
      <c r="FX11">
        <v>487.536</v>
      </c>
      <c r="FY11">
        <v>2366.538</v>
      </c>
      <c r="FZ11">
        <v>315.74700000000001</v>
      </c>
      <c r="GA11">
        <v>0</v>
      </c>
      <c r="GB11">
        <v>1563.2650000000001</v>
      </c>
      <c r="GC11">
        <v>487.43099999999998</v>
      </c>
      <c r="GD11">
        <v>2366.4430000000002</v>
      </c>
      <c r="GE11">
        <v>315.81799999999998</v>
      </c>
      <c r="GF11">
        <v>0</v>
      </c>
      <c r="GG11">
        <v>1563.739</v>
      </c>
      <c r="GH11">
        <v>487.565</v>
      </c>
      <c r="GI11">
        <v>2367.1219999999998</v>
      </c>
      <c r="GJ11">
        <v>314.55</v>
      </c>
      <c r="GK11">
        <v>0</v>
      </c>
      <c r="GL11">
        <v>1564.375</v>
      </c>
      <c r="GM11">
        <v>487.80599999999998</v>
      </c>
      <c r="GN11">
        <v>2366.7309999999998</v>
      </c>
      <c r="GO11">
        <v>312.93</v>
      </c>
      <c r="GP11">
        <v>0</v>
      </c>
      <c r="GQ11">
        <v>1543.0550000000001</v>
      </c>
      <c r="GR11">
        <v>480.42700000000002</v>
      </c>
      <c r="GS11">
        <v>2336.4120000000003</v>
      </c>
      <c r="GT11">
        <v>305.84500000000003</v>
      </c>
      <c r="GU11">
        <v>0</v>
      </c>
      <c r="GV11">
        <v>1493.0889999999999</v>
      </c>
      <c r="GW11">
        <v>465.20800000000003</v>
      </c>
      <c r="GX11">
        <v>2264.1419999999998</v>
      </c>
      <c r="GY11">
        <v>305.84500000000003</v>
      </c>
      <c r="GZ11">
        <v>0</v>
      </c>
      <c r="HA11">
        <v>1493.0889999999999</v>
      </c>
      <c r="HB11">
        <v>465.20800000000003</v>
      </c>
      <c r="HC11">
        <v>2264.1419999999998</v>
      </c>
      <c r="HD11">
        <v>306.12599999999998</v>
      </c>
      <c r="HE11">
        <v>0</v>
      </c>
      <c r="HF11">
        <v>1495.1510000000001</v>
      </c>
      <c r="HG11">
        <v>465.66500000000002</v>
      </c>
      <c r="HH11">
        <v>2266.942</v>
      </c>
      <c r="HI11">
        <v>306.21899999999999</v>
      </c>
      <c r="HJ11">
        <v>0</v>
      </c>
      <c r="HK11">
        <v>1495.3689999999999</v>
      </c>
      <c r="HL11">
        <v>465.86399999999998</v>
      </c>
      <c r="HM11">
        <v>2267.4519999999998</v>
      </c>
      <c r="HN11">
        <v>308.48399999999998</v>
      </c>
      <c r="HO11">
        <v>0</v>
      </c>
      <c r="HP11">
        <v>1511.373</v>
      </c>
      <c r="HQ11">
        <v>469.93099999999998</v>
      </c>
      <c r="HR11">
        <v>2289.788</v>
      </c>
      <c r="HS11">
        <v>269.66200000000003</v>
      </c>
      <c r="HT11">
        <v>0</v>
      </c>
      <c r="HU11">
        <v>1510.7710000000002</v>
      </c>
      <c r="HV11">
        <v>509.39500000000004</v>
      </c>
      <c r="HW11">
        <v>2289.8280000000004</v>
      </c>
      <c r="HX11">
        <v>269.45</v>
      </c>
      <c r="HY11">
        <v>0</v>
      </c>
      <c r="HZ11">
        <v>1509.2570000000001</v>
      </c>
      <c r="IA11">
        <v>508.88100000000003</v>
      </c>
      <c r="IB11">
        <v>2287.5880000000002</v>
      </c>
      <c r="IC11">
        <v>269.30700000000002</v>
      </c>
      <c r="ID11">
        <v>0</v>
      </c>
      <c r="IE11">
        <v>1508.2460000000001</v>
      </c>
      <c r="IF11">
        <v>510.03500000000003</v>
      </c>
      <c r="IG11">
        <v>2287.5880000000002</v>
      </c>
      <c r="IH11">
        <v>269.267</v>
      </c>
      <c r="II11">
        <v>0</v>
      </c>
      <c r="IJ11">
        <v>1508.31</v>
      </c>
      <c r="IK11">
        <v>509.88200000000001</v>
      </c>
      <c r="IL11">
        <v>2287.4589999999998</v>
      </c>
      <c r="IM11">
        <v>269.22000000000003</v>
      </c>
      <c r="IN11">
        <v>0</v>
      </c>
      <c r="IO11">
        <v>1507.9760000000001</v>
      </c>
      <c r="IP11">
        <v>509.77199999999999</v>
      </c>
      <c r="IQ11">
        <v>2286.9680000000003</v>
      </c>
    </row>
    <row r="12" spans="1:251" x14ac:dyDescent="0.3">
      <c r="A12" t="s">
        <v>9</v>
      </c>
      <c r="B12">
        <v>1818051.2819999999</v>
      </c>
      <c r="C12">
        <v>380050.299</v>
      </c>
      <c r="D12">
        <v>0</v>
      </c>
      <c r="E12">
        <v>0</v>
      </c>
      <c r="F12">
        <v>2198101.5809999998</v>
      </c>
      <c r="G12">
        <v>1914763.52</v>
      </c>
      <c r="H12">
        <v>357417.15</v>
      </c>
      <c r="I12">
        <v>0</v>
      </c>
      <c r="J12">
        <v>0</v>
      </c>
      <c r="K12">
        <v>2272180.67</v>
      </c>
      <c r="L12">
        <v>1843422.08</v>
      </c>
      <c r="M12">
        <v>447348.4</v>
      </c>
      <c r="N12">
        <v>0</v>
      </c>
      <c r="O12">
        <v>0</v>
      </c>
      <c r="P12">
        <v>2290770.48</v>
      </c>
      <c r="Q12">
        <v>1912025.16</v>
      </c>
      <c r="R12">
        <v>426862.98</v>
      </c>
      <c r="S12">
        <v>0</v>
      </c>
      <c r="T12">
        <v>0</v>
      </c>
      <c r="U12">
        <v>2338888.1399999997</v>
      </c>
      <c r="V12">
        <v>1955360.781</v>
      </c>
      <c r="W12">
        <v>427317.962</v>
      </c>
      <c r="X12">
        <v>0</v>
      </c>
      <c r="Y12">
        <v>0</v>
      </c>
      <c r="Z12">
        <v>2382678.7429999998</v>
      </c>
      <c r="AA12">
        <v>1959864.28</v>
      </c>
      <c r="AB12">
        <v>420412.82900000003</v>
      </c>
      <c r="AC12">
        <v>0</v>
      </c>
      <c r="AD12">
        <v>0</v>
      </c>
      <c r="AE12">
        <v>2380277.1090000002</v>
      </c>
      <c r="AF12">
        <v>2016892.18</v>
      </c>
      <c r="AG12">
        <v>421935.32900000003</v>
      </c>
      <c r="AH12">
        <v>0</v>
      </c>
      <c r="AI12">
        <v>0</v>
      </c>
      <c r="AJ12">
        <v>2438827.5090000001</v>
      </c>
      <c r="AK12">
        <v>2616128.5329999998</v>
      </c>
      <c r="AL12">
        <v>737066.29</v>
      </c>
      <c r="AM12">
        <v>0</v>
      </c>
      <c r="AN12">
        <v>0</v>
      </c>
      <c r="AO12">
        <v>3353194.8229999999</v>
      </c>
      <c r="AP12">
        <v>2957628.986</v>
      </c>
      <c r="AQ12">
        <v>798358.38</v>
      </c>
      <c r="AR12">
        <v>0</v>
      </c>
      <c r="AS12">
        <v>0</v>
      </c>
      <c r="AT12">
        <v>3755987.3659999999</v>
      </c>
      <c r="AU12">
        <v>3266636.4</v>
      </c>
      <c r="AV12">
        <v>850329.772</v>
      </c>
      <c r="AW12">
        <v>0</v>
      </c>
      <c r="AX12">
        <v>0</v>
      </c>
      <c r="AY12">
        <v>4116966.1719999998</v>
      </c>
      <c r="AZ12">
        <v>2274080.557</v>
      </c>
      <c r="BA12">
        <v>1915799.567</v>
      </c>
      <c r="BB12">
        <v>0</v>
      </c>
      <c r="BC12">
        <v>0</v>
      </c>
      <c r="BD12">
        <v>4189880.1239999998</v>
      </c>
      <c r="BE12">
        <v>1996795.9739999999</v>
      </c>
      <c r="BF12">
        <v>2394320.92</v>
      </c>
      <c r="BG12">
        <v>0</v>
      </c>
      <c r="BH12">
        <v>0</v>
      </c>
      <c r="BI12">
        <v>4391116.8939999994</v>
      </c>
      <c r="BJ12">
        <v>1945442.72</v>
      </c>
      <c r="BK12">
        <v>2366955.7549999999</v>
      </c>
      <c r="BL12">
        <v>0</v>
      </c>
      <c r="BM12">
        <v>0</v>
      </c>
      <c r="BN12">
        <v>4312398.4749999996</v>
      </c>
      <c r="BO12">
        <v>1970850.9069999999</v>
      </c>
      <c r="BP12">
        <v>2360531.273</v>
      </c>
      <c r="BQ12">
        <v>0</v>
      </c>
      <c r="BR12">
        <v>0</v>
      </c>
      <c r="BS12">
        <v>4331382.18</v>
      </c>
      <c r="BT12">
        <v>1899176.6259999999</v>
      </c>
      <c r="BU12">
        <v>2219723.142</v>
      </c>
      <c r="BV12">
        <v>0</v>
      </c>
      <c r="BW12">
        <v>0</v>
      </c>
      <c r="BX12">
        <v>4118899.7680000002</v>
      </c>
      <c r="BY12">
        <v>2004036.226</v>
      </c>
      <c r="BZ12">
        <v>2281173.67</v>
      </c>
      <c r="CA12">
        <v>0</v>
      </c>
      <c r="CB12">
        <v>0</v>
      </c>
      <c r="CC12">
        <v>4285209.8959999997</v>
      </c>
      <c r="CD12">
        <v>2018993.2379999999</v>
      </c>
      <c r="CE12">
        <v>2389690.6060000001</v>
      </c>
      <c r="CF12">
        <v>0</v>
      </c>
      <c r="CG12">
        <v>0</v>
      </c>
      <c r="CH12">
        <v>4408683.8440000005</v>
      </c>
      <c r="CI12">
        <v>1877010.088</v>
      </c>
      <c r="CJ12">
        <v>2276909.0890000002</v>
      </c>
      <c r="CK12">
        <v>0</v>
      </c>
      <c r="CL12">
        <v>0</v>
      </c>
      <c r="CM12">
        <v>4153919.1770000001</v>
      </c>
      <c r="CN12">
        <v>1880990.96</v>
      </c>
      <c r="CO12">
        <v>2300387.92</v>
      </c>
      <c r="CP12">
        <v>0</v>
      </c>
      <c r="CQ12">
        <v>0</v>
      </c>
      <c r="CR12">
        <v>4181378.88</v>
      </c>
      <c r="CS12">
        <v>1846394.693</v>
      </c>
      <c r="CT12">
        <v>2273275.676</v>
      </c>
      <c r="CU12">
        <v>0</v>
      </c>
      <c r="CV12">
        <v>0</v>
      </c>
      <c r="CW12">
        <v>4119670.3689999999</v>
      </c>
      <c r="CX12">
        <v>1199549.6359999999</v>
      </c>
      <c r="CY12">
        <v>229947.82</v>
      </c>
      <c r="CZ12">
        <v>3133182.3569999998</v>
      </c>
      <c r="DA12">
        <v>0</v>
      </c>
      <c r="DB12">
        <v>4562679.8130000001</v>
      </c>
      <c r="DC12">
        <v>1221401.828</v>
      </c>
      <c r="DD12">
        <v>236083.413</v>
      </c>
      <c r="DE12">
        <v>3222338.9079999998</v>
      </c>
      <c r="DF12">
        <v>0</v>
      </c>
      <c r="DG12">
        <v>4679824.1490000002</v>
      </c>
      <c r="DH12">
        <v>1282966.648</v>
      </c>
      <c r="DI12">
        <v>243426.467</v>
      </c>
      <c r="DJ12">
        <v>3258903.0419999999</v>
      </c>
      <c r="DK12">
        <v>0</v>
      </c>
      <c r="DL12">
        <v>4785296.1569999997</v>
      </c>
      <c r="DM12">
        <v>1338651.848</v>
      </c>
      <c r="DN12">
        <v>258978.27100000001</v>
      </c>
      <c r="DO12">
        <v>3339806.21</v>
      </c>
      <c r="DP12">
        <v>0</v>
      </c>
      <c r="DQ12">
        <v>4937436.3289999999</v>
      </c>
      <c r="DR12">
        <v>1360041.9480000001</v>
      </c>
      <c r="DS12">
        <v>262474.50400000002</v>
      </c>
      <c r="DT12">
        <v>3381406.82</v>
      </c>
      <c r="DU12">
        <v>0</v>
      </c>
      <c r="DV12">
        <v>5003923.2719999999</v>
      </c>
      <c r="DW12">
        <v>2076.8000000000002</v>
      </c>
      <c r="DX12">
        <v>72.8</v>
      </c>
      <c r="DY12">
        <v>0</v>
      </c>
      <c r="DZ12">
        <v>0</v>
      </c>
      <c r="EA12">
        <v>2149.6000000000004</v>
      </c>
      <c r="EB12">
        <v>2140.4299999999998</v>
      </c>
      <c r="EC12">
        <v>72.8</v>
      </c>
      <c r="ED12">
        <v>0</v>
      </c>
      <c r="EE12">
        <v>0</v>
      </c>
      <c r="EF12">
        <v>2213.23</v>
      </c>
      <c r="EG12">
        <v>2151.7399999999998</v>
      </c>
      <c r="EH12">
        <v>72.8</v>
      </c>
      <c r="EI12">
        <v>0</v>
      </c>
      <c r="EJ12">
        <v>0</v>
      </c>
      <c r="EK12">
        <v>2224.54</v>
      </c>
      <c r="EL12">
        <v>2155.13</v>
      </c>
      <c r="EM12">
        <v>72.8</v>
      </c>
      <c r="EN12">
        <v>0</v>
      </c>
      <c r="EO12">
        <v>0</v>
      </c>
      <c r="EP12">
        <v>2227.9300000000003</v>
      </c>
      <c r="EQ12">
        <v>2322.7289999999998</v>
      </c>
      <c r="ER12">
        <v>72.8</v>
      </c>
      <c r="ES12">
        <v>0</v>
      </c>
      <c r="ET12">
        <v>0</v>
      </c>
      <c r="EU12">
        <v>2395.529</v>
      </c>
      <c r="EV12">
        <v>2354.1289999999999</v>
      </c>
      <c r="EW12">
        <v>72.8</v>
      </c>
      <c r="EX12">
        <v>0</v>
      </c>
      <c r="EY12">
        <v>0</v>
      </c>
      <c r="EZ12">
        <v>2426.9290000000001</v>
      </c>
      <c r="FA12">
        <v>2363.2220000000002</v>
      </c>
      <c r="FB12">
        <v>72.795999999999992</v>
      </c>
      <c r="FC12">
        <v>0</v>
      </c>
      <c r="FD12">
        <v>0</v>
      </c>
      <c r="FE12">
        <v>2436.018</v>
      </c>
      <c r="FF12">
        <v>1958.5730000000001</v>
      </c>
      <c r="FG12">
        <v>482.27600000000001</v>
      </c>
      <c r="FH12">
        <v>0</v>
      </c>
      <c r="FI12">
        <v>0</v>
      </c>
      <c r="FJ12">
        <v>2440.8490000000002</v>
      </c>
      <c r="FK12">
        <v>1993.5930000000001</v>
      </c>
      <c r="FL12">
        <v>482.27600000000001</v>
      </c>
      <c r="FM12">
        <v>0</v>
      </c>
      <c r="FN12">
        <v>0</v>
      </c>
      <c r="FO12">
        <v>2475.8690000000001</v>
      </c>
      <c r="FP12">
        <v>1987.923</v>
      </c>
      <c r="FQ12">
        <v>482.27600000000001</v>
      </c>
      <c r="FR12">
        <v>0</v>
      </c>
      <c r="FS12">
        <v>0</v>
      </c>
      <c r="FT12">
        <v>2470.1990000000001</v>
      </c>
      <c r="FU12">
        <v>1682.297</v>
      </c>
      <c r="FV12">
        <v>788.80200000000002</v>
      </c>
      <c r="FW12">
        <v>0</v>
      </c>
      <c r="FX12">
        <v>0</v>
      </c>
      <c r="FY12">
        <v>2471.0990000000002</v>
      </c>
      <c r="FZ12">
        <v>1245.3820000000001</v>
      </c>
      <c r="GA12">
        <v>1225.7170000000001</v>
      </c>
      <c r="GB12">
        <v>0</v>
      </c>
      <c r="GC12">
        <v>0</v>
      </c>
      <c r="GD12">
        <v>2471.0990000000002</v>
      </c>
      <c r="GE12">
        <v>1214.7190000000001</v>
      </c>
      <c r="GF12">
        <v>1256.2429999999999</v>
      </c>
      <c r="GG12">
        <v>0</v>
      </c>
      <c r="GH12">
        <v>0</v>
      </c>
      <c r="GI12">
        <v>2470.962</v>
      </c>
      <c r="GJ12">
        <v>1245.223</v>
      </c>
      <c r="GK12">
        <v>1225.7629999999999</v>
      </c>
      <c r="GL12">
        <v>0</v>
      </c>
      <c r="GM12">
        <v>0</v>
      </c>
      <c r="GN12">
        <v>2470.9859999999999</v>
      </c>
      <c r="GO12">
        <v>1246.0229999999999</v>
      </c>
      <c r="GP12">
        <v>1226.6130000000001</v>
      </c>
      <c r="GQ12">
        <v>0</v>
      </c>
      <c r="GR12">
        <v>0</v>
      </c>
      <c r="GS12">
        <v>2472.636</v>
      </c>
      <c r="GT12">
        <v>1247.5830000000001</v>
      </c>
      <c r="GU12">
        <v>1228.663</v>
      </c>
      <c r="GV12">
        <v>0</v>
      </c>
      <c r="GW12">
        <v>0</v>
      </c>
      <c r="GX12">
        <v>2476.2460000000001</v>
      </c>
      <c r="GY12">
        <v>1234.3869999999999</v>
      </c>
      <c r="GZ12">
        <v>1242.1089999999999</v>
      </c>
      <c r="HA12">
        <v>0</v>
      </c>
      <c r="HB12">
        <v>0</v>
      </c>
      <c r="HC12">
        <v>2476.4960000000001</v>
      </c>
      <c r="HD12">
        <v>1238.798</v>
      </c>
      <c r="HE12">
        <v>1247.7080000000001</v>
      </c>
      <c r="HF12">
        <v>0</v>
      </c>
      <c r="HG12">
        <v>0</v>
      </c>
      <c r="HH12">
        <v>2486.5060000000003</v>
      </c>
      <c r="HI12">
        <v>1239.029</v>
      </c>
      <c r="HJ12">
        <v>1247.547</v>
      </c>
      <c r="HK12">
        <v>0</v>
      </c>
      <c r="HL12">
        <v>0</v>
      </c>
      <c r="HM12">
        <v>2486.576</v>
      </c>
      <c r="HN12">
        <v>1239.04</v>
      </c>
      <c r="HO12">
        <v>1251.7360000000001</v>
      </c>
      <c r="HP12">
        <v>0</v>
      </c>
      <c r="HQ12">
        <v>0</v>
      </c>
      <c r="HR12">
        <v>2490.7759999999998</v>
      </c>
      <c r="HS12">
        <v>939.58199999999999</v>
      </c>
      <c r="HT12">
        <v>152.495</v>
      </c>
      <c r="HU12">
        <v>1405.6090000000002</v>
      </c>
      <c r="HV12">
        <v>0</v>
      </c>
      <c r="HW12">
        <v>2497.6860000000001</v>
      </c>
      <c r="HX12">
        <v>938.12</v>
      </c>
      <c r="HY12">
        <v>152.25200000000001</v>
      </c>
      <c r="HZ12">
        <v>1408.2930000000001</v>
      </c>
      <c r="IA12">
        <v>0</v>
      </c>
      <c r="IB12">
        <v>2498.665</v>
      </c>
      <c r="IC12">
        <v>938.12</v>
      </c>
      <c r="ID12">
        <v>152.25200000000001</v>
      </c>
      <c r="IE12">
        <v>1408.2929999999999</v>
      </c>
      <c r="IF12">
        <v>0</v>
      </c>
      <c r="IG12">
        <v>2498.665</v>
      </c>
      <c r="IH12">
        <v>938.12</v>
      </c>
      <c r="II12">
        <v>152.25200000000001</v>
      </c>
      <c r="IJ12">
        <v>1408.2929999999999</v>
      </c>
      <c r="IK12">
        <v>0</v>
      </c>
      <c r="IL12">
        <v>2498.665</v>
      </c>
      <c r="IM12">
        <v>938.12</v>
      </c>
      <c r="IN12">
        <v>152.25200000000001</v>
      </c>
      <c r="IO12">
        <v>1408.2929999999999</v>
      </c>
      <c r="IP12">
        <v>0</v>
      </c>
      <c r="IQ12">
        <v>2498.665</v>
      </c>
    </row>
    <row r="13" spans="1:251" x14ac:dyDescent="0.3">
      <c r="A13" t="s">
        <v>10</v>
      </c>
      <c r="B13">
        <v>895095.08</v>
      </c>
      <c r="C13">
        <v>41290.28</v>
      </c>
      <c r="D13">
        <v>0</v>
      </c>
      <c r="E13">
        <v>1216747.0060000001</v>
      </c>
      <c r="F13">
        <v>2153132.3659999999</v>
      </c>
      <c r="G13">
        <v>959020.48</v>
      </c>
      <c r="H13">
        <v>88763.53</v>
      </c>
      <c r="I13">
        <v>0</v>
      </c>
      <c r="J13">
        <v>1280596</v>
      </c>
      <c r="K13">
        <v>2328380.0099999998</v>
      </c>
      <c r="L13">
        <v>914178.5</v>
      </c>
      <c r="M13">
        <v>111654.84</v>
      </c>
      <c r="N13">
        <v>0</v>
      </c>
      <c r="O13">
        <v>1312705.0900000001</v>
      </c>
      <c r="P13">
        <v>2338538.4300000002</v>
      </c>
      <c r="Q13">
        <v>923923.57</v>
      </c>
      <c r="R13">
        <v>109722.98</v>
      </c>
      <c r="S13">
        <v>0</v>
      </c>
      <c r="T13">
        <v>1343381.22</v>
      </c>
      <c r="U13">
        <v>2377027.77</v>
      </c>
      <c r="V13">
        <v>962334.83900000004</v>
      </c>
      <c r="W13">
        <v>127119</v>
      </c>
      <c r="X13">
        <v>0</v>
      </c>
      <c r="Y13">
        <v>1337688.544</v>
      </c>
      <c r="Z13">
        <v>2427142.3830000004</v>
      </c>
      <c r="AA13">
        <v>974030.03899999999</v>
      </c>
      <c r="AB13">
        <v>125394.04</v>
      </c>
      <c r="AC13">
        <v>0</v>
      </c>
      <c r="AD13">
        <v>1391796.5689999999</v>
      </c>
      <c r="AE13">
        <v>2491220.648</v>
      </c>
      <c r="AF13">
        <v>1011402.004</v>
      </c>
      <c r="AG13">
        <v>129782.825</v>
      </c>
      <c r="AH13">
        <v>0</v>
      </c>
      <c r="AI13">
        <v>1418110.5259999996</v>
      </c>
      <c r="AJ13">
        <v>2559295.3549999995</v>
      </c>
      <c r="AK13">
        <v>1235389.6910000001</v>
      </c>
      <c r="AL13">
        <v>248648.109</v>
      </c>
      <c r="AM13">
        <v>0</v>
      </c>
      <c r="AN13">
        <v>1775947.6189999999</v>
      </c>
      <c r="AO13">
        <v>3259985.4189999998</v>
      </c>
      <c r="AP13">
        <v>1318322.8130000001</v>
      </c>
      <c r="AQ13">
        <v>254200.94099999999</v>
      </c>
      <c r="AR13">
        <v>0</v>
      </c>
      <c r="AS13">
        <v>2074575.1569999999</v>
      </c>
      <c r="AT13">
        <v>3647098.9110000003</v>
      </c>
      <c r="AU13">
        <v>1563537.916</v>
      </c>
      <c r="AV13">
        <v>270661.19900000002</v>
      </c>
      <c r="AW13">
        <v>0</v>
      </c>
      <c r="AX13">
        <v>2141585.835</v>
      </c>
      <c r="AY13">
        <v>3975784.95</v>
      </c>
      <c r="AZ13">
        <v>946914.43400000001</v>
      </c>
      <c r="BA13">
        <v>282766.91600000003</v>
      </c>
      <c r="BB13">
        <v>0</v>
      </c>
      <c r="BC13">
        <v>3271736.28</v>
      </c>
      <c r="BD13">
        <v>4501417.63</v>
      </c>
      <c r="BE13">
        <v>958329.03799999994</v>
      </c>
      <c r="BF13">
        <v>352065.16200000001</v>
      </c>
      <c r="BG13">
        <v>0</v>
      </c>
      <c r="BH13">
        <v>3335143.088</v>
      </c>
      <c r="BI13">
        <v>4645537.2879999997</v>
      </c>
      <c r="BJ13">
        <v>1013389.644</v>
      </c>
      <c r="BK13">
        <v>363616.36700000003</v>
      </c>
      <c r="BL13">
        <v>0</v>
      </c>
      <c r="BM13">
        <v>3220464.1069999998</v>
      </c>
      <c r="BN13">
        <v>4597470.1179999998</v>
      </c>
      <c r="BO13">
        <v>1003273.649</v>
      </c>
      <c r="BP13">
        <v>369053.8</v>
      </c>
      <c r="BQ13">
        <v>0</v>
      </c>
      <c r="BR13">
        <v>3231742.0090000001</v>
      </c>
      <c r="BS13">
        <v>4604069.4580000006</v>
      </c>
      <c r="BT13">
        <v>945680.50699999998</v>
      </c>
      <c r="BU13">
        <v>278437.11099999998</v>
      </c>
      <c r="BV13">
        <v>0</v>
      </c>
      <c r="BW13">
        <v>3307588.1030000001</v>
      </c>
      <c r="BX13">
        <v>4531705.7209999999</v>
      </c>
      <c r="BY13">
        <v>940615.24100000004</v>
      </c>
      <c r="BZ13">
        <v>279065.467</v>
      </c>
      <c r="CA13">
        <v>0</v>
      </c>
      <c r="CB13">
        <v>3184830.3509999998</v>
      </c>
      <c r="CC13">
        <v>4404511.0590000004</v>
      </c>
      <c r="CD13">
        <v>921968.48899999994</v>
      </c>
      <c r="CE13">
        <v>277403.46500000003</v>
      </c>
      <c r="CF13">
        <v>0</v>
      </c>
      <c r="CG13">
        <v>3171698.6009999998</v>
      </c>
      <c r="CH13">
        <v>4371070.5549999997</v>
      </c>
      <c r="CI13">
        <v>881625.01199999999</v>
      </c>
      <c r="CJ13">
        <v>260870.90900000001</v>
      </c>
      <c r="CK13">
        <v>0</v>
      </c>
      <c r="CL13">
        <v>3040870.2719999999</v>
      </c>
      <c r="CM13">
        <v>4183366.193</v>
      </c>
      <c r="CN13">
        <v>867248.72900000005</v>
      </c>
      <c r="CO13">
        <v>250169.807</v>
      </c>
      <c r="CP13">
        <v>0</v>
      </c>
      <c r="CQ13">
        <v>3035924.5419999999</v>
      </c>
      <c r="CR13">
        <v>4153343.0779999997</v>
      </c>
      <c r="CS13">
        <v>905129.723</v>
      </c>
      <c r="CT13">
        <v>262393.76899999997</v>
      </c>
      <c r="CU13">
        <v>0</v>
      </c>
      <c r="CV13">
        <v>3113430.182</v>
      </c>
      <c r="CW13">
        <v>4280953.6740000006</v>
      </c>
      <c r="CX13">
        <v>670849.57200000004</v>
      </c>
      <c r="CY13">
        <v>104685.897</v>
      </c>
      <c r="CZ13">
        <v>0</v>
      </c>
      <c r="DA13">
        <v>3618173.4640000002</v>
      </c>
      <c r="DB13">
        <v>4393708.9330000002</v>
      </c>
      <c r="DC13">
        <v>696851.32799999998</v>
      </c>
      <c r="DD13">
        <v>106819.118</v>
      </c>
      <c r="DE13">
        <v>0</v>
      </c>
      <c r="DF13">
        <v>3754263.1170000001</v>
      </c>
      <c r="DG13">
        <v>4557933.5630000001</v>
      </c>
      <c r="DH13">
        <v>760512.17200000002</v>
      </c>
      <c r="DI13">
        <v>108780.571</v>
      </c>
      <c r="DJ13">
        <v>0</v>
      </c>
      <c r="DK13">
        <v>3886616.5869999998</v>
      </c>
      <c r="DL13">
        <v>4755909.33</v>
      </c>
      <c r="DM13">
        <v>795120.89599999995</v>
      </c>
      <c r="DN13">
        <v>118179.825</v>
      </c>
      <c r="DO13">
        <v>0</v>
      </c>
      <c r="DP13">
        <v>3930782.2990000001</v>
      </c>
      <c r="DQ13">
        <v>4844083.0199999996</v>
      </c>
      <c r="DR13">
        <v>801013.74600000004</v>
      </c>
      <c r="DS13">
        <v>121402.269</v>
      </c>
      <c r="DT13">
        <v>0</v>
      </c>
      <c r="DU13">
        <v>4015534.8450000002</v>
      </c>
      <c r="DV13">
        <v>4937950.8600000003</v>
      </c>
      <c r="DW13">
        <v>801.995</v>
      </c>
      <c r="DX13">
        <v>12.539</v>
      </c>
      <c r="DY13">
        <v>0</v>
      </c>
      <c r="DZ13">
        <v>200.85</v>
      </c>
      <c r="EA13">
        <v>1015.384</v>
      </c>
      <c r="EB13">
        <v>778.28</v>
      </c>
      <c r="EC13">
        <v>40</v>
      </c>
      <c r="ED13">
        <v>0</v>
      </c>
      <c r="EE13">
        <v>200.85</v>
      </c>
      <c r="EF13">
        <v>1019.13</v>
      </c>
      <c r="EG13">
        <v>790.58</v>
      </c>
      <c r="EH13">
        <v>40</v>
      </c>
      <c r="EI13">
        <v>0</v>
      </c>
      <c r="EJ13">
        <v>200.85</v>
      </c>
      <c r="EK13">
        <v>1031.43</v>
      </c>
      <c r="EL13">
        <v>801.38</v>
      </c>
      <c r="EM13">
        <v>40</v>
      </c>
      <c r="EN13">
        <v>0</v>
      </c>
      <c r="EO13">
        <v>200.85</v>
      </c>
      <c r="EP13">
        <v>1042.23</v>
      </c>
      <c r="EQ13">
        <v>806.38</v>
      </c>
      <c r="ER13">
        <v>40</v>
      </c>
      <c r="ES13">
        <v>0</v>
      </c>
      <c r="ET13">
        <v>200.85</v>
      </c>
      <c r="EU13">
        <v>1047.23</v>
      </c>
      <c r="EV13">
        <v>817.78</v>
      </c>
      <c r="EW13">
        <v>40</v>
      </c>
      <c r="EX13">
        <v>0</v>
      </c>
      <c r="EY13">
        <v>200.85</v>
      </c>
      <c r="EZ13">
        <v>1058.6299999999999</v>
      </c>
      <c r="FA13">
        <v>819.74700000000007</v>
      </c>
      <c r="FB13">
        <v>40</v>
      </c>
      <c r="FC13">
        <v>0</v>
      </c>
      <c r="FD13">
        <v>200.85</v>
      </c>
      <c r="FE13">
        <v>1060.597</v>
      </c>
      <c r="FF13">
        <v>576.01099999999997</v>
      </c>
      <c r="FG13">
        <v>147.512</v>
      </c>
      <c r="FH13">
        <v>0</v>
      </c>
      <c r="FI13">
        <v>361.702</v>
      </c>
      <c r="FJ13">
        <v>1085.2249999999999</v>
      </c>
      <c r="FK13">
        <v>576.51099999999997</v>
      </c>
      <c r="FL13">
        <v>147.512</v>
      </c>
      <c r="FM13">
        <v>0</v>
      </c>
      <c r="FN13">
        <v>361.702</v>
      </c>
      <c r="FO13">
        <v>1085.7249999999999</v>
      </c>
      <c r="FP13">
        <v>642.51099999999997</v>
      </c>
      <c r="FQ13">
        <v>147.512</v>
      </c>
      <c r="FR13">
        <v>0</v>
      </c>
      <c r="FS13">
        <v>361.702</v>
      </c>
      <c r="FT13">
        <v>1151.7249999999999</v>
      </c>
      <c r="FU13">
        <v>378.89100000000002</v>
      </c>
      <c r="FV13">
        <v>80.847999999999999</v>
      </c>
      <c r="FW13">
        <v>0</v>
      </c>
      <c r="FX13">
        <v>701.83600000000001</v>
      </c>
      <c r="FY13">
        <v>1161.575</v>
      </c>
      <c r="FZ13">
        <v>351.35</v>
      </c>
      <c r="GA13">
        <v>127.85599999999999</v>
      </c>
      <c r="GB13">
        <v>0</v>
      </c>
      <c r="GC13">
        <v>730.66899999999998</v>
      </c>
      <c r="GD13">
        <v>1209.875</v>
      </c>
      <c r="GE13">
        <v>350.74799999999999</v>
      </c>
      <c r="GF13">
        <v>138.60499999999999</v>
      </c>
      <c r="GG13">
        <v>0</v>
      </c>
      <c r="GH13">
        <v>738.822</v>
      </c>
      <c r="GI13">
        <v>1228.175</v>
      </c>
      <c r="GJ13">
        <v>357.20100000000002</v>
      </c>
      <c r="GK13">
        <v>136.86099999999999</v>
      </c>
      <c r="GL13">
        <v>0</v>
      </c>
      <c r="GM13">
        <v>745.91200000000003</v>
      </c>
      <c r="GN13">
        <v>1239.9740000000002</v>
      </c>
      <c r="GO13">
        <v>359.327</v>
      </c>
      <c r="GP13">
        <v>129.59299999999999</v>
      </c>
      <c r="GQ13">
        <v>0</v>
      </c>
      <c r="GR13">
        <v>761.05499999999995</v>
      </c>
      <c r="GS13">
        <v>1249.9749999999999</v>
      </c>
      <c r="GT13">
        <v>351.43200000000002</v>
      </c>
      <c r="GU13">
        <v>126.295</v>
      </c>
      <c r="GV13">
        <v>0</v>
      </c>
      <c r="GW13">
        <v>739.44799999999998</v>
      </c>
      <c r="GX13">
        <v>1217.175</v>
      </c>
      <c r="GY13">
        <v>350.30700000000002</v>
      </c>
      <c r="GZ13">
        <v>125.80800000000001</v>
      </c>
      <c r="HA13">
        <v>0</v>
      </c>
      <c r="HB13">
        <v>736.37</v>
      </c>
      <c r="HC13">
        <v>1212.4850000000001</v>
      </c>
      <c r="HD13">
        <v>341.20800000000003</v>
      </c>
      <c r="HE13">
        <v>121.867</v>
      </c>
      <c r="HF13">
        <v>0</v>
      </c>
      <c r="HG13">
        <v>712.61099999999999</v>
      </c>
      <c r="HH13">
        <v>1175.6860000000001</v>
      </c>
      <c r="HI13">
        <v>341.20800000000003</v>
      </c>
      <c r="HJ13">
        <v>121.867</v>
      </c>
      <c r="HK13">
        <v>0</v>
      </c>
      <c r="HL13">
        <v>712.61099999999999</v>
      </c>
      <c r="HM13">
        <v>1175.6860000000001</v>
      </c>
      <c r="HN13">
        <v>353.24799999999999</v>
      </c>
      <c r="HO13">
        <v>127.11499999999999</v>
      </c>
      <c r="HP13">
        <v>0</v>
      </c>
      <c r="HQ13">
        <v>745.46199999999999</v>
      </c>
      <c r="HR13">
        <v>1225.825</v>
      </c>
      <c r="HS13">
        <v>249.61100000000002</v>
      </c>
      <c r="HT13">
        <v>40.56</v>
      </c>
      <c r="HU13">
        <v>0</v>
      </c>
      <c r="HV13">
        <v>940.36500000000001</v>
      </c>
      <c r="HW13">
        <v>1230.5360000000001</v>
      </c>
      <c r="HX13">
        <v>249.685</v>
      </c>
      <c r="HY13">
        <v>40.571000000000005</v>
      </c>
      <c r="HZ13">
        <v>0</v>
      </c>
      <c r="IA13">
        <v>940.69900000000007</v>
      </c>
      <c r="IB13">
        <v>1230.9550000000002</v>
      </c>
      <c r="IC13">
        <v>250.476</v>
      </c>
      <c r="ID13">
        <v>40.694000000000003</v>
      </c>
      <c r="IE13">
        <v>0</v>
      </c>
      <c r="IF13">
        <v>944.94399999999996</v>
      </c>
      <c r="IG13">
        <v>1236.114</v>
      </c>
      <c r="IH13">
        <v>250.869</v>
      </c>
      <c r="II13">
        <v>40.743000000000002</v>
      </c>
      <c r="IJ13">
        <v>0</v>
      </c>
      <c r="IK13">
        <v>947.14</v>
      </c>
      <c r="IL13">
        <v>1238.752</v>
      </c>
      <c r="IM13">
        <v>251.21899999999999</v>
      </c>
      <c r="IN13">
        <v>40.796999999999997</v>
      </c>
      <c r="IO13">
        <v>0</v>
      </c>
      <c r="IP13">
        <v>949.01599999999996</v>
      </c>
      <c r="IQ13">
        <v>1241.0319999999999</v>
      </c>
    </row>
    <row r="14" spans="1:251" x14ac:dyDescent="0.3">
      <c r="A14" t="s">
        <v>11</v>
      </c>
      <c r="B14">
        <v>1654619.4180000001</v>
      </c>
      <c r="C14">
        <v>123510.81200000001</v>
      </c>
      <c r="D14">
        <v>1780967.9820000001</v>
      </c>
      <c r="E14">
        <v>0</v>
      </c>
      <c r="F14">
        <v>3559098.2120000003</v>
      </c>
      <c r="G14">
        <v>1873488.06</v>
      </c>
      <c r="H14">
        <v>130223.72</v>
      </c>
      <c r="I14">
        <v>2153527.66</v>
      </c>
      <c r="J14">
        <v>0</v>
      </c>
      <c r="K14">
        <v>4157239.4400000004</v>
      </c>
      <c r="L14">
        <v>1963092.87</v>
      </c>
      <c r="M14">
        <v>225014.5</v>
      </c>
      <c r="N14">
        <v>2171836.15</v>
      </c>
      <c r="O14">
        <v>0</v>
      </c>
      <c r="P14">
        <v>4359943.5199999996</v>
      </c>
      <c r="Q14">
        <v>2028895.58</v>
      </c>
      <c r="R14">
        <v>226841.2</v>
      </c>
      <c r="S14">
        <v>2267320.08</v>
      </c>
      <c r="T14">
        <v>0</v>
      </c>
      <c r="U14">
        <v>4523056.8600000003</v>
      </c>
      <c r="V14">
        <v>2137354.0460000001</v>
      </c>
      <c r="W14">
        <v>233209.41500000001</v>
      </c>
      <c r="X14">
        <v>2298139.551</v>
      </c>
      <c r="Y14">
        <v>0</v>
      </c>
      <c r="Z14">
        <v>4668703.0120000001</v>
      </c>
      <c r="AA14">
        <v>2247362.4169999999</v>
      </c>
      <c r="AB14">
        <v>218948.21299999999</v>
      </c>
      <c r="AC14">
        <v>2338221.8509999998</v>
      </c>
      <c r="AD14">
        <v>0</v>
      </c>
      <c r="AE14">
        <v>4804532.4809999997</v>
      </c>
      <c r="AF14">
        <v>2419920.6630000002</v>
      </c>
      <c r="AG14">
        <v>225058.01749999996</v>
      </c>
      <c r="AH14">
        <v>2500649.733</v>
      </c>
      <c r="AI14">
        <v>0</v>
      </c>
      <c r="AJ14">
        <v>5145628.4134999998</v>
      </c>
      <c r="AK14">
        <v>2929751.75</v>
      </c>
      <c r="AL14">
        <v>339461.15500000003</v>
      </c>
      <c r="AM14">
        <v>2803027.986</v>
      </c>
      <c r="AN14">
        <v>0</v>
      </c>
      <c r="AO14">
        <v>6072240.8910000008</v>
      </c>
      <c r="AP14">
        <v>2860966.8569999998</v>
      </c>
      <c r="AQ14">
        <v>343344.46600000001</v>
      </c>
      <c r="AR14">
        <v>2818800.148</v>
      </c>
      <c r="AS14">
        <v>0</v>
      </c>
      <c r="AT14">
        <v>6023111.4709999999</v>
      </c>
      <c r="AU14">
        <v>3761279.51</v>
      </c>
      <c r="AV14">
        <v>438207.00099999999</v>
      </c>
      <c r="AW14">
        <v>3708140.33</v>
      </c>
      <c r="AX14">
        <v>0</v>
      </c>
      <c r="AY14">
        <v>7907626.841</v>
      </c>
      <c r="AZ14">
        <v>2301199.9840000002</v>
      </c>
      <c r="BA14">
        <v>395892.37699999998</v>
      </c>
      <c r="BB14">
        <v>0</v>
      </c>
      <c r="BC14">
        <v>5709838.642</v>
      </c>
      <c r="BD14">
        <v>8406931.0030000005</v>
      </c>
      <c r="BE14">
        <v>2228552.8130000001</v>
      </c>
      <c r="BF14">
        <v>458661.31900000002</v>
      </c>
      <c r="BG14">
        <v>0</v>
      </c>
      <c r="BH14">
        <v>6408952.0060000001</v>
      </c>
      <c r="BI14">
        <v>9096166.1380000003</v>
      </c>
      <c r="BJ14">
        <v>2306638.1150000002</v>
      </c>
      <c r="BK14">
        <v>471006.22600000002</v>
      </c>
      <c r="BL14">
        <v>0</v>
      </c>
      <c r="BM14">
        <v>6711133.1940000001</v>
      </c>
      <c r="BN14">
        <v>9488777.5350000001</v>
      </c>
      <c r="BO14">
        <v>2270833.483</v>
      </c>
      <c r="BP14">
        <v>483140.06199999998</v>
      </c>
      <c r="BQ14">
        <v>0</v>
      </c>
      <c r="BR14">
        <v>6721674.6859999998</v>
      </c>
      <c r="BS14">
        <v>9475648.2309999987</v>
      </c>
      <c r="BT14">
        <v>2033163.051</v>
      </c>
      <c r="BU14">
        <v>472770.82</v>
      </c>
      <c r="BV14">
        <v>0</v>
      </c>
      <c r="BW14">
        <v>6490095.0109999999</v>
      </c>
      <c r="BX14">
        <v>8996028.8819999993</v>
      </c>
      <c r="BY14">
        <v>1992958.939</v>
      </c>
      <c r="BZ14">
        <v>461149.58100000001</v>
      </c>
      <c r="CA14">
        <v>0</v>
      </c>
      <c r="CB14">
        <v>6397253.4220000003</v>
      </c>
      <c r="CC14">
        <v>8851361.9419999998</v>
      </c>
      <c r="CD14">
        <v>2046249.7420000001</v>
      </c>
      <c r="CE14">
        <v>471512.26500000001</v>
      </c>
      <c r="CF14">
        <v>0</v>
      </c>
      <c r="CG14">
        <v>6425302.5480000004</v>
      </c>
      <c r="CH14">
        <v>8943064.5549999997</v>
      </c>
      <c r="CI14">
        <v>1989263.1839999999</v>
      </c>
      <c r="CJ14">
        <v>407723.272</v>
      </c>
      <c r="CK14">
        <v>0</v>
      </c>
      <c r="CL14">
        <v>6278922.8109999998</v>
      </c>
      <c r="CM14">
        <v>8675909.2669999991</v>
      </c>
      <c r="CN14">
        <v>1853236.7120000001</v>
      </c>
      <c r="CO14">
        <v>392808.788</v>
      </c>
      <c r="CP14">
        <v>0</v>
      </c>
      <c r="CQ14">
        <v>6152222.3799999999</v>
      </c>
      <c r="CR14">
        <v>8398267.879999999</v>
      </c>
      <c r="CS14">
        <v>2024744.625</v>
      </c>
      <c r="CT14">
        <v>366101.92700000003</v>
      </c>
      <c r="CU14">
        <v>0</v>
      </c>
      <c r="CV14">
        <v>6256144.2429999998</v>
      </c>
      <c r="CW14">
        <v>8646990.7949999999</v>
      </c>
      <c r="CX14">
        <v>1784669.96</v>
      </c>
      <c r="CY14">
        <v>237933.57500000001</v>
      </c>
      <c r="CZ14">
        <v>0</v>
      </c>
      <c r="DA14">
        <v>7167235.6809999999</v>
      </c>
      <c r="DB14">
        <v>9189839.216</v>
      </c>
      <c r="DC14">
        <v>1980860.659</v>
      </c>
      <c r="DD14">
        <v>254199.43299999999</v>
      </c>
      <c r="DE14">
        <v>0</v>
      </c>
      <c r="DF14">
        <v>7525399.5020000003</v>
      </c>
      <c r="DG14">
        <v>9760459.5940000005</v>
      </c>
      <c r="DH14">
        <v>2101581.6919999998</v>
      </c>
      <c r="DI14">
        <v>266301.45299999998</v>
      </c>
      <c r="DJ14">
        <v>0</v>
      </c>
      <c r="DK14">
        <v>7808454.6550000003</v>
      </c>
      <c r="DL14">
        <v>10176337.800000001</v>
      </c>
      <c r="DM14">
        <v>2168647.5410000002</v>
      </c>
      <c r="DN14">
        <v>278728.85600000003</v>
      </c>
      <c r="DO14">
        <v>0</v>
      </c>
      <c r="DP14">
        <v>7898389.6440000003</v>
      </c>
      <c r="DQ14">
        <v>10345766.041000001</v>
      </c>
      <c r="DR14">
        <v>2134084.233</v>
      </c>
      <c r="DS14">
        <v>310601.31800000003</v>
      </c>
      <c r="DT14">
        <v>0</v>
      </c>
      <c r="DU14">
        <v>7781458.125</v>
      </c>
      <c r="DV14">
        <v>10226143.675999999</v>
      </c>
      <c r="DW14">
        <v>1309.4680000000001</v>
      </c>
      <c r="DX14">
        <v>56.082999999999998</v>
      </c>
      <c r="DY14">
        <v>561.32600000000002</v>
      </c>
      <c r="DZ14">
        <v>0</v>
      </c>
      <c r="EA14">
        <v>1926.8770000000002</v>
      </c>
      <c r="EB14">
        <v>1303.05</v>
      </c>
      <c r="EC14">
        <v>56.08</v>
      </c>
      <c r="ED14">
        <v>559.95000000000005</v>
      </c>
      <c r="EE14">
        <v>0</v>
      </c>
      <c r="EF14">
        <v>1919.08</v>
      </c>
      <c r="EG14">
        <v>1272.25</v>
      </c>
      <c r="EH14">
        <v>56.08</v>
      </c>
      <c r="EI14">
        <v>559.95000000000005</v>
      </c>
      <c r="EJ14">
        <v>0</v>
      </c>
      <c r="EK14">
        <v>1888.28</v>
      </c>
      <c r="EL14">
        <v>1157.75</v>
      </c>
      <c r="EM14">
        <v>56.08</v>
      </c>
      <c r="EN14">
        <v>559.95000000000005</v>
      </c>
      <c r="EO14">
        <v>0</v>
      </c>
      <c r="EP14">
        <v>1773.78</v>
      </c>
      <c r="EQ14">
        <v>1160.855</v>
      </c>
      <c r="ER14">
        <v>56.08</v>
      </c>
      <c r="ES14">
        <v>559.95000000000005</v>
      </c>
      <c r="ET14">
        <v>0</v>
      </c>
      <c r="EU14">
        <v>1776.885</v>
      </c>
      <c r="EV14">
        <v>1161.0550000000001</v>
      </c>
      <c r="EW14">
        <v>56.08</v>
      </c>
      <c r="EX14">
        <v>559.95000000000005</v>
      </c>
      <c r="EY14">
        <v>0</v>
      </c>
      <c r="EZ14">
        <v>1777.085</v>
      </c>
      <c r="FA14">
        <v>1159.357</v>
      </c>
      <c r="FB14">
        <v>56.08</v>
      </c>
      <c r="FC14">
        <v>560.02199999999993</v>
      </c>
      <c r="FD14">
        <v>0</v>
      </c>
      <c r="FE14">
        <v>1775.4589999999998</v>
      </c>
      <c r="FF14">
        <v>731.88</v>
      </c>
      <c r="FG14">
        <v>214.12200000000001</v>
      </c>
      <c r="FH14">
        <v>829.38300000000004</v>
      </c>
      <c r="FI14">
        <v>0</v>
      </c>
      <c r="FJ14">
        <v>1775.385</v>
      </c>
      <c r="FK14">
        <v>486.67</v>
      </c>
      <c r="FL14">
        <v>214.12200000000001</v>
      </c>
      <c r="FM14">
        <v>829.38300000000004</v>
      </c>
      <c r="FN14">
        <v>0</v>
      </c>
      <c r="FO14">
        <v>1530.1750000000002</v>
      </c>
      <c r="FP14">
        <v>410.52</v>
      </c>
      <c r="FQ14">
        <v>214.12200000000001</v>
      </c>
      <c r="FR14">
        <v>829.38300000000004</v>
      </c>
      <c r="FS14">
        <v>0</v>
      </c>
      <c r="FT14">
        <v>1454.0250000000001</v>
      </c>
      <c r="FU14">
        <v>446.74200000000002</v>
      </c>
      <c r="FV14">
        <v>107.953</v>
      </c>
      <c r="FW14">
        <v>0</v>
      </c>
      <c r="FX14">
        <v>896.72500000000002</v>
      </c>
      <c r="FY14">
        <v>1451.42</v>
      </c>
      <c r="FZ14">
        <v>415.94099999999997</v>
      </c>
      <c r="GA14">
        <v>186.63300000000001</v>
      </c>
      <c r="GB14">
        <v>0</v>
      </c>
      <c r="GC14">
        <v>909.23500000000001</v>
      </c>
      <c r="GD14">
        <v>1511.809</v>
      </c>
      <c r="GE14">
        <v>458.13400000000001</v>
      </c>
      <c r="GF14">
        <v>194.42500000000001</v>
      </c>
      <c r="GG14">
        <v>0</v>
      </c>
      <c r="GH14">
        <v>1006.439</v>
      </c>
      <c r="GI14">
        <v>1658.998</v>
      </c>
      <c r="GJ14">
        <v>464.07299999999998</v>
      </c>
      <c r="GK14">
        <v>188.77699999999999</v>
      </c>
      <c r="GL14">
        <v>0</v>
      </c>
      <c r="GM14">
        <v>1007.149</v>
      </c>
      <c r="GN14">
        <v>1659.9989999999998</v>
      </c>
      <c r="GO14">
        <v>468.06099999999998</v>
      </c>
      <c r="GP14">
        <v>194.01900000000001</v>
      </c>
      <c r="GQ14">
        <v>0</v>
      </c>
      <c r="GR14">
        <v>1036.019</v>
      </c>
      <c r="GS14">
        <v>1698.0989999999999</v>
      </c>
      <c r="GT14">
        <v>470.08499999999998</v>
      </c>
      <c r="GU14">
        <v>193.78299999999999</v>
      </c>
      <c r="GV14">
        <v>0</v>
      </c>
      <c r="GW14">
        <v>1034.761</v>
      </c>
      <c r="GX14">
        <v>1698.6289999999999</v>
      </c>
      <c r="GY14">
        <v>457.65600000000001</v>
      </c>
      <c r="GZ14">
        <v>195.04300000000001</v>
      </c>
      <c r="HA14">
        <v>0</v>
      </c>
      <c r="HB14">
        <v>1047.7090000000001</v>
      </c>
      <c r="HC14">
        <v>1700.4080000000001</v>
      </c>
      <c r="HD14">
        <v>458.46300000000002</v>
      </c>
      <c r="HE14">
        <v>196</v>
      </c>
      <c r="HF14">
        <v>0</v>
      </c>
      <c r="HG14">
        <v>1052.655</v>
      </c>
      <c r="HH14">
        <v>1707.1179999999999</v>
      </c>
      <c r="HI14">
        <v>458.834</v>
      </c>
      <c r="HJ14">
        <v>195.083</v>
      </c>
      <c r="HK14">
        <v>0</v>
      </c>
      <c r="HL14">
        <v>1045.991</v>
      </c>
      <c r="HM14">
        <v>1699.9079999999999</v>
      </c>
      <c r="HN14">
        <v>458.81400000000002</v>
      </c>
      <c r="HO14">
        <v>195.136</v>
      </c>
      <c r="HP14">
        <v>0</v>
      </c>
      <c r="HQ14">
        <v>1046.3579999999999</v>
      </c>
      <c r="HR14">
        <v>1700.308</v>
      </c>
      <c r="HS14">
        <v>429.31700000000001</v>
      </c>
      <c r="HT14">
        <v>129.29300000000001</v>
      </c>
      <c r="HU14">
        <v>0</v>
      </c>
      <c r="HV14">
        <v>1108.558</v>
      </c>
      <c r="HW14">
        <v>1667.1680000000001</v>
      </c>
      <c r="HX14">
        <v>395.19</v>
      </c>
      <c r="HY14">
        <v>128.68800000000002</v>
      </c>
      <c r="HZ14">
        <v>0</v>
      </c>
      <c r="IA14">
        <v>1106.1300000000001</v>
      </c>
      <c r="IB14">
        <v>1630.0080000000003</v>
      </c>
      <c r="IC14">
        <v>396.76</v>
      </c>
      <c r="ID14">
        <v>130.35900000000001</v>
      </c>
      <c r="IE14">
        <v>0</v>
      </c>
      <c r="IF14">
        <v>1120.2090000000001</v>
      </c>
      <c r="IG14">
        <v>1647.328</v>
      </c>
      <c r="IH14">
        <v>396.98200000000003</v>
      </c>
      <c r="II14">
        <v>130.577</v>
      </c>
      <c r="IJ14">
        <v>0</v>
      </c>
      <c r="IK14">
        <v>1121.99</v>
      </c>
      <c r="IL14">
        <v>1649.549</v>
      </c>
      <c r="IM14">
        <v>398.44200000000001</v>
      </c>
      <c r="IN14">
        <v>131.01</v>
      </c>
      <c r="IO14">
        <v>0</v>
      </c>
      <c r="IP14">
        <v>1125.643</v>
      </c>
      <c r="IQ14">
        <v>1655.095</v>
      </c>
    </row>
    <row r="15" spans="1:251" x14ac:dyDescent="0.3">
      <c r="A15" t="s">
        <v>12</v>
      </c>
      <c r="B15">
        <v>1908373.2790000001</v>
      </c>
      <c r="C15">
        <v>636694.09400000004</v>
      </c>
      <c r="D15">
        <v>0</v>
      </c>
      <c r="E15">
        <v>0</v>
      </c>
      <c r="F15">
        <v>2545067.3730000001</v>
      </c>
      <c r="G15">
        <v>1878272.37</v>
      </c>
      <c r="H15">
        <v>623589.31000000006</v>
      </c>
      <c r="I15">
        <v>0</v>
      </c>
      <c r="J15">
        <v>0</v>
      </c>
      <c r="K15">
        <v>2501861.6800000002</v>
      </c>
      <c r="L15">
        <v>1979157.32</v>
      </c>
      <c r="M15">
        <v>675443.5</v>
      </c>
      <c r="N15">
        <v>0</v>
      </c>
      <c r="O15">
        <v>0</v>
      </c>
      <c r="P15">
        <v>2654600.8200000003</v>
      </c>
      <c r="Q15">
        <v>1991027.27</v>
      </c>
      <c r="R15">
        <v>642366.59</v>
      </c>
      <c r="S15">
        <v>0</v>
      </c>
      <c r="T15">
        <v>0</v>
      </c>
      <c r="U15">
        <v>2633393.86</v>
      </c>
      <c r="V15">
        <v>2052116.23</v>
      </c>
      <c r="W15">
        <v>655943.24100000004</v>
      </c>
      <c r="X15">
        <v>0</v>
      </c>
      <c r="Y15">
        <v>0</v>
      </c>
      <c r="Z15">
        <v>2708059.4709999999</v>
      </c>
      <c r="AA15">
        <v>2253959.5839999998</v>
      </c>
      <c r="AB15">
        <v>677564.81599999999</v>
      </c>
      <c r="AC15">
        <v>0</v>
      </c>
      <c r="AD15">
        <v>0</v>
      </c>
      <c r="AE15">
        <v>2931524.4</v>
      </c>
      <c r="AF15">
        <v>2283039.3679999998</v>
      </c>
      <c r="AG15">
        <v>696269.08200000005</v>
      </c>
      <c r="AH15">
        <v>0</v>
      </c>
      <c r="AI15">
        <v>0</v>
      </c>
      <c r="AJ15">
        <v>2979308.4499999997</v>
      </c>
      <c r="AK15">
        <v>2695940.503</v>
      </c>
      <c r="AL15">
        <v>681513.05</v>
      </c>
      <c r="AM15">
        <v>0</v>
      </c>
      <c r="AN15">
        <v>0</v>
      </c>
      <c r="AO15">
        <v>3377453.5530000003</v>
      </c>
      <c r="AP15">
        <v>2796376.21</v>
      </c>
      <c r="AQ15">
        <v>699948.95200000005</v>
      </c>
      <c r="AR15">
        <v>0</v>
      </c>
      <c r="AS15">
        <v>0</v>
      </c>
      <c r="AT15">
        <v>3496325.162</v>
      </c>
      <c r="AU15">
        <v>2789093.0630000001</v>
      </c>
      <c r="AV15">
        <v>710951.99699999997</v>
      </c>
      <c r="AW15">
        <v>0</v>
      </c>
      <c r="AX15">
        <v>0</v>
      </c>
      <c r="AY15">
        <v>3500045.06</v>
      </c>
      <c r="AZ15">
        <v>2521700.5720000002</v>
      </c>
      <c r="BA15">
        <v>1016867.383</v>
      </c>
      <c r="BB15">
        <v>0</v>
      </c>
      <c r="BC15">
        <v>0</v>
      </c>
      <c r="BD15">
        <v>3538567.9550000001</v>
      </c>
      <c r="BE15">
        <v>2696526.051</v>
      </c>
      <c r="BF15">
        <v>1086353.233</v>
      </c>
      <c r="BG15">
        <v>0</v>
      </c>
      <c r="BH15">
        <v>0</v>
      </c>
      <c r="BI15">
        <v>3782879.284</v>
      </c>
      <c r="BJ15">
        <v>2683848.0980000002</v>
      </c>
      <c r="BK15">
        <v>1017355.638</v>
      </c>
      <c r="BL15">
        <v>0</v>
      </c>
      <c r="BM15">
        <v>0</v>
      </c>
      <c r="BN15">
        <v>3701203.7360000005</v>
      </c>
      <c r="BO15">
        <v>2733777.44</v>
      </c>
      <c r="BP15">
        <v>989934.88699999999</v>
      </c>
      <c r="BQ15">
        <v>0</v>
      </c>
      <c r="BR15">
        <v>0</v>
      </c>
      <c r="BS15">
        <v>3723712.327</v>
      </c>
      <c r="BT15">
        <v>2534672.1189999999</v>
      </c>
      <c r="BU15">
        <v>987252.63500000001</v>
      </c>
      <c r="BV15">
        <v>0</v>
      </c>
      <c r="BW15">
        <v>0</v>
      </c>
      <c r="BX15">
        <v>3521924.7539999997</v>
      </c>
      <c r="BY15">
        <v>2601392.9989999998</v>
      </c>
      <c r="BZ15">
        <v>966093.64800000004</v>
      </c>
      <c r="CA15">
        <v>0</v>
      </c>
      <c r="CB15">
        <v>0</v>
      </c>
      <c r="CC15">
        <v>3567486.6469999999</v>
      </c>
      <c r="CD15">
        <v>2577760.4679999999</v>
      </c>
      <c r="CE15">
        <v>957327.12600000005</v>
      </c>
      <c r="CF15">
        <v>0</v>
      </c>
      <c r="CG15">
        <v>0</v>
      </c>
      <c r="CH15">
        <v>3535087.594</v>
      </c>
      <c r="CI15">
        <v>2651417.6159999999</v>
      </c>
      <c r="CJ15">
        <v>932260.74300000002</v>
      </c>
      <c r="CK15">
        <v>0</v>
      </c>
      <c r="CL15">
        <v>0</v>
      </c>
      <c r="CM15">
        <v>3583678.3590000002</v>
      </c>
      <c r="CN15">
        <v>2573185.2459999998</v>
      </c>
      <c r="CO15">
        <v>947069.18799999997</v>
      </c>
      <c r="CP15">
        <v>0</v>
      </c>
      <c r="CQ15">
        <v>0</v>
      </c>
      <c r="CR15">
        <v>3520254.4339999999</v>
      </c>
      <c r="CS15">
        <v>2631988.7930000001</v>
      </c>
      <c r="CT15">
        <v>941000.57</v>
      </c>
      <c r="CU15">
        <v>0</v>
      </c>
      <c r="CV15">
        <v>0</v>
      </c>
      <c r="CW15">
        <v>3572989.3629999999</v>
      </c>
      <c r="CX15">
        <v>2636863.4920000001</v>
      </c>
      <c r="CY15">
        <v>1179855.274</v>
      </c>
      <c r="CZ15">
        <v>0</v>
      </c>
      <c r="DA15">
        <v>0</v>
      </c>
      <c r="DB15">
        <v>3816718.7659999998</v>
      </c>
      <c r="DC15">
        <v>2605255.986</v>
      </c>
      <c r="DD15">
        <v>1132253.395</v>
      </c>
      <c r="DE15">
        <v>0</v>
      </c>
      <c r="DF15">
        <v>0</v>
      </c>
      <c r="DG15">
        <v>3737509.3810000001</v>
      </c>
      <c r="DH15">
        <v>2986962.4380000001</v>
      </c>
      <c r="DI15">
        <v>1317529.7139999999</v>
      </c>
      <c r="DJ15">
        <v>0</v>
      </c>
      <c r="DK15">
        <v>0</v>
      </c>
      <c r="DL15">
        <v>4304492.1519999998</v>
      </c>
      <c r="DM15">
        <v>3257031.86</v>
      </c>
      <c r="DN15">
        <v>1415985.652</v>
      </c>
      <c r="DO15">
        <v>0</v>
      </c>
      <c r="DP15">
        <v>0</v>
      </c>
      <c r="DQ15">
        <v>4673017.5120000001</v>
      </c>
      <c r="DR15">
        <v>2942681.1519999998</v>
      </c>
      <c r="DS15">
        <v>1274311.6059999999</v>
      </c>
      <c r="DT15">
        <v>0</v>
      </c>
      <c r="DU15">
        <v>0</v>
      </c>
      <c r="DV15">
        <v>4216992.7579999994</v>
      </c>
      <c r="DW15">
        <v>1212.76</v>
      </c>
      <c r="DX15">
        <v>152.22</v>
      </c>
      <c r="DY15">
        <v>0</v>
      </c>
      <c r="DZ15">
        <v>0</v>
      </c>
      <c r="EA15">
        <v>1364.98</v>
      </c>
      <c r="EB15">
        <v>1212.8900000000001</v>
      </c>
      <c r="EC15">
        <v>151.84</v>
      </c>
      <c r="ED15">
        <v>0</v>
      </c>
      <c r="EE15">
        <v>0</v>
      </c>
      <c r="EF15">
        <v>1364.73</v>
      </c>
      <c r="EG15">
        <v>1217.8900000000001</v>
      </c>
      <c r="EH15">
        <v>151.84</v>
      </c>
      <c r="EI15">
        <v>0</v>
      </c>
      <c r="EJ15">
        <v>0</v>
      </c>
      <c r="EK15">
        <v>1369.73</v>
      </c>
      <c r="EL15">
        <v>1224.0899999999999</v>
      </c>
      <c r="EM15">
        <v>151.84</v>
      </c>
      <c r="EN15">
        <v>0</v>
      </c>
      <c r="EO15">
        <v>0</v>
      </c>
      <c r="EP15">
        <v>1375.9299999999998</v>
      </c>
      <c r="EQ15">
        <v>1231.69</v>
      </c>
      <c r="ER15">
        <v>151.84</v>
      </c>
      <c r="ES15">
        <v>0</v>
      </c>
      <c r="ET15">
        <v>0</v>
      </c>
      <c r="EU15">
        <v>1383.53</v>
      </c>
      <c r="EV15">
        <v>1240.99</v>
      </c>
      <c r="EW15">
        <v>151.84</v>
      </c>
      <c r="EX15">
        <v>0</v>
      </c>
      <c r="EY15">
        <v>0</v>
      </c>
      <c r="EZ15">
        <v>1392.83</v>
      </c>
      <c r="FA15">
        <v>1242.8900000000001</v>
      </c>
      <c r="FB15">
        <v>151.845</v>
      </c>
      <c r="FC15">
        <v>0</v>
      </c>
      <c r="FD15">
        <v>0</v>
      </c>
      <c r="FE15">
        <v>1394.7350000000001</v>
      </c>
      <c r="FF15">
        <v>1186.0540000000001</v>
      </c>
      <c r="FG15">
        <v>209.79599999999999</v>
      </c>
      <c r="FH15">
        <v>0</v>
      </c>
      <c r="FI15">
        <v>0</v>
      </c>
      <c r="FJ15">
        <v>1395.8500000000001</v>
      </c>
      <c r="FK15">
        <v>1186.0540000000001</v>
      </c>
      <c r="FL15">
        <v>209.79599999999999</v>
      </c>
      <c r="FM15">
        <v>0</v>
      </c>
      <c r="FN15">
        <v>0</v>
      </c>
      <c r="FO15">
        <v>1395.8500000000001</v>
      </c>
      <c r="FP15">
        <v>1218.3309999999999</v>
      </c>
      <c r="FQ15">
        <v>209.79599999999999</v>
      </c>
      <c r="FR15">
        <v>0</v>
      </c>
      <c r="FS15">
        <v>0</v>
      </c>
      <c r="FT15">
        <v>1428.127</v>
      </c>
      <c r="FU15">
        <v>1052.624</v>
      </c>
      <c r="FV15">
        <v>381.01299999999998</v>
      </c>
      <c r="FW15">
        <v>0</v>
      </c>
      <c r="FX15">
        <v>0</v>
      </c>
      <c r="FY15">
        <v>1433.6369999999999</v>
      </c>
      <c r="FZ15">
        <v>1207.1769999999999</v>
      </c>
      <c r="GA15">
        <v>445.88</v>
      </c>
      <c r="GB15">
        <v>0</v>
      </c>
      <c r="GC15">
        <v>0</v>
      </c>
      <c r="GD15">
        <v>1653.0569999999998</v>
      </c>
      <c r="GE15">
        <v>1043.4559999999999</v>
      </c>
      <c r="GF15">
        <v>377.56099999999998</v>
      </c>
      <c r="GG15">
        <v>0</v>
      </c>
      <c r="GH15">
        <v>0</v>
      </c>
      <c r="GI15">
        <v>1421.0169999999998</v>
      </c>
      <c r="GJ15">
        <v>1090.875</v>
      </c>
      <c r="GK15">
        <v>373.82299999999998</v>
      </c>
      <c r="GL15">
        <v>0</v>
      </c>
      <c r="GM15">
        <v>0</v>
      </c>
      <c r="GN15">
        <v>1464.6979999999999</v>
      </c>
      <c r="GO15">
        <v>1087.2249999999999</v>
      </c>
      <c r="GP15">
        <v>375.613</v>
      </c>
      <c r="GQ15">
        <v>0</v>
      </c>
      <c r="GR15">
        <v>0</v>
      </c>
      <c r="GS15">
        <v>1462.838</v>
      </c>
      <c r="GT15">
        <v>1087.174</v>
      </c>
      <c r="GU15">
        <v>376.90300000000002</v>
      </c>
      <c r="GV15">
        <v>0</v>
      </c>
      <c r="GW15">
        <v>0</v>
      </c>
      <c r="GX15">
        <v>1464.077</v>
      </c>
      <c r="GY15">
        <v>1087.549</v>
      </c>
      <c r="GZ15">
        <v>377.07799999999997</v>
      </c>
      <c r="HA15">
        <v>0</v>
      </c>
      <c r="HB15">
        <v>0</v>
      </c>
      <c r="HC15">
        <v>1464.627</v>
      </c>
      <c r="HD15">
        <v>1090.6289999999999</v>
      </c>
      <c r="HE15">
        <v>378.51799999999997</v>
      </c>
      <c r="HF15">
        <v>0</v>
      </c>
      <c r="HG15">
        <v>0</v>
      </c>
      <c r="HH15">
        <v>1469.1469999999999</v>
      </c>
      <c r="HI15">
        <v>1094.4659999999999</v>
      </c>
      <c r="HJ15">
        <v>380.31099999999998</v>
      </c>
      <c r="HK15">
        <v>0</v>
      </c>
      <c r="HL15">
        <v>0</v>
      </c>
      <c r="HM15">
        <v>1474.7769999999998</v>
      </c>
      <c r="HN15">
        <v>1099.056</v>
      </c>
      <c r="HO15">
        <v>380.31099999999998</v>
      </c>
      <c r="HP15">
        <v>0</v>
      </c>
      <c r="HQ15">
        <v>0</v>
      </c>
      <c r="HR15">
        <v>1479.367</v>
      </c>
      <c r="HS15">
        <v>1070.998</v>
      </c>
      <c r="HT15">
        <v>475.40900000000005</v>
      </c>
      <c r="HU15">
        <v>0</v>
      </c>
      <c r="HV15">
        <v>0</v>
      </c>
      <c r="HW15">
        <v>1546.4070000000002</v>
      </c>
      <c r="HX15">
        <v>1069.509</v>
      </c>
      <c r="HY15">
        <v>476.59800000000001</v>
      </c>
      <c r="HZ15">
        <v>0</v>
      </c>
      <c r="IA15">
        <v>0</v>
      </c>
      <c r="IB15">
        <v>1546.107</v>
      </c>
      <c r="IC15">
        <v>1069.509</v>
      </c>
      <c r="ID15">
        <v>476.59800000000001</v>
      </c>
      <c r="IE15">
        <v>0</v>
      </c>
      <c r="IF15">
        <v>0</v>
      </c>
      <c r="IG15">
        <v>1546.107</v>
      </c>
      <c r="IH15">
        <v>1065.4010000000001</v>
      </c>
      <c r="II15">
        <v>476.54</v>
      </c>
      <c r="IJ15">
        <v>0</v>
      </c>
      <c r="IK15">
        <v>0</v>
      </c>
      <c r="IL15">
        <v>1541.941</v>
      </c>
      <c r="IM15">
        <v>1066.5530000000001</v>
      </c>
      <c r="IN15">
        <v>474.18799999999999</v>
      </c>
      <c r="IO15">
        <v>0</v>
      </c>
      <c r="IP15">
        <v>0</v>
      </c>
      <c r="IQ15">
        <v>1540.741</v>
      </c>
    </row>
    <row r="16" spans="1:251" x14ac:dyDescent="0.3">
      <c r="A16" t="s">
        <v>85</v>
      </c>
      <c r="B16">
        <v>379949.10399999999</v>
      </c>
      <c r="C16">
        <v>253518.68599999999</v>
      </c>
      <c r="D16">
        <v>0</v>
      </c>
      <c r="E16">
        <v>0</v>
      </c>
      <c r="F16">
        <v>633467.79</v>
      </c>
      <c r="G16">
        <v>374343.95</v>
      </c>
      <c r="H16">
        <v>235193.4</v>
      </c>
      <c r="I16">
        <v>0</v>
      </c>
      <c r="J16">
        <v>0</v>
      </c>
      <c r="K16">
        <v>609537.35</v>
      </c>
      <c r="L16">
        <v>400727.72</v>
      </c>
      <c r="M16">
        <v>230569.39</v>
      </c>
      <c r="N16">
        <v>0</v>
      </c>
      <c r="O16">
        <v>0</v>
      </c>
      <c r="P16">
        <v>631297.11</v>
      </c>
      <c r="Q16">
        <v>395436.5</v>
      </c>
      <c r="R16">
        <v>237255.99</v>
      </c>
      <c r="S16">
        <v>0</v>
      </c>
      <c r="T16">
        <v>0</v>
      </c>
      <c r="U16">
        <v>632692.49</v>
      </c>
      <c r="V16">
        <v>402572.005</v>
      </c>
      <c r="W16">
        <v>228978.592</v>
      </c>
      <c r="X16">
        <v>0</v>
      </c>
      <c r="Y16">
        <v>0</v>
      </c>
      <c r="Z16">
        <v>631550.59700000007</v>
      </c>
      <c r="AA16">
        <v>407278.12</v>
      </c>
      <c r="AB16">
        <v>238546.492</v>
      </c>
      <c r="AC16">
        <v>0</v>
      </c>
      <c r="AD16">
        <v>0</v>
      </c>
      <c r="AE16">
        <v>645824.61199999996</v>
      </c>
      <c r="AF16">
        <v>427218.57400000002</v>
      </c>
      <c r="AG16">
        <v>243202.997</v>
      </c>
      <c r="AH16">
        <v>0</v>
      </c>
      <c r="AI16">
        <v>0</v>
      </c>
      <c r="AJ16">
        <v>670421.571</v>
      </c>
      <c r="AK16">
        <v>554782.63100000005</v>
      </c>
      <c r="AL16">
        <v>206371.96400000001</v>
      </c>
      <c r="AM16">
        <v>0</v>
      </c>
      <c r="AN16">
        <v>0</v>
      </c>
      <c r="AO16">
        <v>761154.59500000009</v>
      </c>
      <c r="AP16">
        <v>619149.33600000001</v>
      </c>
      <c r="AQ16">
        <v>219777.42600000001</v>
      </c>
      <c r="AR16">
        <v>0</v>
      </c>
      <c r="AS16">
        <v>0</v>
      </c>
      <c r="AT16">
        <v>838926.76199999999</v>
      </c>
      <c r="AU16">
        <v>694657.09699999995</v>
      </c>
      <c r="AV16">
        <v>231486.50700000001</v>
      </c>
      <c r="AW16">
        <v>0</v>
      </c>
      <c r="AX16">
        <v>0</v>
      </c>
      <c r="AY16">
        <v>926143.60399999993</v>
      </c>
      <c r="AZ16">
        <v>657759.07200000004</v>
      </c>
      <c r="BA16">
        <v>312123.587</v>
      </c>
      <c r="BB16">
        <v>13132.368</v>
      </c>
      <c r="BC16">
        <v>0</v>
      </c>
      <c r="BD16">
        <v>983015.027</v>
      </c>
      <c r="BE16">
        <v>656242.90399999998</v>
      </c>
      <c r="BF16">
        <v>319481.92800000001</v>
      </c>
      <c r="BG16">
        <v>13139.022000000001</v>
      </c>
      <c r="BH16">
        <v>0</v>
      </c>
      <c r="BI16">
        <v>988863.85399999993</v>
      </c>
      <c r="BJ16">
        <v>639987.28500000003</v>
      </c>
      <c r="BK16">
        <v>316015.05499999999</v>
      </c>
      <c r="BL16">
        <v>12984.870999999999</v>
      </c>
      <c r="BM16">
        <v>0</v>
      </c>
      <c r="BN16">
        <v>968987.21100000013</v>
      </c>
      <c r="BO16">
        <v>693043.58600000001</v>
      </c>
      <c r="BP16">
        <v>315928.48499999999</v>
      </c>
      <c r="BQ16">
        <v>22050.330999999998</v>
      </c>
      <c r="BR16">
        <v>0</v>
      </c>
      <c r="BS16">
        <v>1031022.402</v>
      </c>
      <c r="BT16">
        <v>638958.06400000001</v>
      </c>
      <c r="BU16">
        <v>325228.299</v>
      </c>
      <c r="BV16">
        <v>15082.535</v>
      </c>
      <c r="BW16">
        <v>0</v>
      </c>
      <c r="BX16">
        <v>979268.89800000004</v>
      </c>
      <c r="BY16">
        <v>630501.35699999996</v>
      </c>
      <c r="BZ16">
        <v>313985.55099999998</v>
      </c>
      <c r="CA16">
        <v>17213.334999999999</v>
      </c>
      <c r="CB16">
        <v>0</v>
      </c>
      <c r="CC16">
        <v>961700.2429999999</v>
      </c>
      <c r="CD16">
        <v>591413.66299999994</v>
      </c>
      <c r="CE16">
        <v>314856.62800000003</v>
      </c>
      <c r="CF16">
        <v>11205.695</v>
      </c>
      <c r="CG16">
        <v>0</v>
      </c>
      <c r="CH16">
        <v>917475.98599999992</v>
      </c>
      <c r="CI16">
        <v>604492.34100000001</v>
      </c>
      <c r="CJ16">
        <v>310961.44500000001</v>
      </c>
      <c r="CK16">
        <v>12477.03</v>
      </c>
      <c r="CL16">
        <v>0</v>
      </c>
      <c r="CM16">
        <v>927930.81600000011</v>
      </c>
      <c r="CN16">
        <v>579339.478</v>
      </c>
      <c r="CO16">
        <v>315251.28600000002</v>
      </c>
      <c r="CP16">
        <v>12477.03</v>
      </c>
      <c r="CQ16">
        <v>0</v>
      </c>
      <c r="CR16">
        <v>907067.79399999999</v>
      </c>
      <c r="CS16">
        <v>588698.97900000005</v>
      </c>
      <c r="CT16">
        <v>318280.201</v>
      </c>
      <c r="CU16">
        <v>12477.03</v>
      </c>
      <c r="CV16">
        <v>0</v>
      </c>
      <c r="CW16">
        <v>919456.21000000008</v>
      </c>
      <c r="CX16">
        <v>610031.36600000004</v>
      </c>
      <c r="CY16">
        <v>347312.39600000001</v>
      </c>
      <c r="CZ16">
        <v>24871.41</v>
      </c>
      <c r="DA16">
        <v>0</v>
      </c>
      <c r="DB16">
        <v>982215.17200000014</v>
      </c>
      <c r="DC16">
        <v>652614.63800000004</v>
      </c>
      <c r="DD16">
        <v>360834.946</v>
      </c>
      <c r="DE16">
        <v>25614.21</v>
      </c>
      <c r="DF16">
        <v>0</v>
      </c>
      <c r="DG16">
        <v>1039063.794</v>
      </c>
      <c r="DH16">
        <v>690461.51300000004</v>
      </c>
      <c r="DI16">
        <v>378045.04100000003</v>
      </c>
      <c r="DJ16">
        <v>26852.21</v>
      </c>
      <c r="DK16">
        <v>0</v>
      </c>
      <c r="DL16">
        <v>1095358.764</v>
      </c>
      <c r="DM16">
        <v>719865.47600000002</v>
      </c>
      <c r="DN16">
        <v>396046.54599999997</v>
      </c>
      <c r="DO16">
        <v>28090.21</v>
      </c>
      <c r="DP16">
        <v>0</v>
      </c>
      <c r="DQ16">
        <v>1144002.2319999998</v>
      </c>
      <c r="DR16">
        <v>711288.10699999996</v>
      </c>
      <c r="DS16">
        <v>392230.58100000001</v>
      </c>
      <c r="DT16">
        <v>26480.81</v>
      </c>
      <c r="DU16">
        <v>0</v>
      </c>
      <c r="DV16">
        <v>1129999.4980000001</v>
      </c>
      <c r="DW16">
        <v>405.81700000000001</v>
      </c>
      <c r="DX16">
        <v>120.86799999999999</v>
      </c>
      <c r="DY16">
        <v>0</v>
      </c>
      <c r="DZ16">
        <v>0</v>
      </c>
      <c r="EA16">
        <v>526.68499999999995</v>
      </c>
      <c r="EB16">
        <v>405.85</v>
      </c>
      <c r="EC16">
        <v>111.73</v>
      </c>
      <c r="ED16">
        <v>0</v>
      </c>
      <c r="EE16">
        <v>0</v>
      </c>
      <c r="EF16">
        <v>517.58000000000004</v>
      </c>
      <c r="EG16">
        <v>405.85</v>
      </c>
      <c r="EH16">
        <v>111.73</v>
      </c>
      <c r="EI16">
        <v>0</v>
      </c>
      <c r="EJ16">
        <v>0</v>
      </c>
      <c r="EK16">
        <v>517.58000000000004</v>
      </c>
      <c r="EL16">
        <v>406.55</v>
      </c>
      <c r="EM16">
        <v>111.73</v>
      </c>
      <c r="EN16">
        <v>0</v>
      </c>
      <c r="EO16">
        <v>0</v>
      </c>
      <c r="EP16">
        <v>518.28</v>
      </c>
      <c r="EQ16">
        <v>406.55399999999997</v>
      </c>
      <c r="ER16">
        <v>111.73</v>
      </c>
      <c r="ES16">
        <v>0</v>
      </c>
      <c r="ET16">
        <v>0</v>
      </c>
      <c r="EU16">
        <v>518.28399999999999</v>
      </c>
      <c r="EV16">
        <v>407.88400000000001</v>
      </c>
      <c r="EW16">
        <v>111.73</v>
      </c>
      <c r="EX16">
        <v>0</v>
      </c>
      <c r="EY16">
        <v>0</v>
      </c>
      <c r="EZ16">
        <v>519.61400000000003</v>
      </c>
      <c r="FA16">
        <v>409.78399999999999</v>
      </c>
      <c r="FB16">
        <v>111.73</v>
      </c>
      <c r="FC16">
        <v>0</v>
      </c>
      <c r="FD16">
        <v>0</v>
      </c>
      <c r="FE16">
        <v>521.51400000000001</v>
      </c>
      <c r="FF16">
        <v>396.64699999999999</v>
      </c>
      <c r="FG16">
        <v>126.667</v>
      </c>
      <c r="FH16">
        <v>0</v>
      </c>
      <c r="FI16">
        <v>0</v>
      </c>
      <c r="FJ16">
        <v>523.31399999999996</v>
      </c>
      <c r="FK16">
        <v>396.97300000000001</v>
      </c>
      <c r="FL16">
        <v>126.667</v>
      </c>
      <c r="FM16">
        <v>0</v>
      </c>
      <c r="FN16">
        <v>0</v>
      </c>
      <c r="FO16">
        <v>523.64</v>
      </c>
      <c r="FP16">
        <v>396.97300000000001</v>
      </c>
      <c r="FQ16">
        <v>126.667</v>
      </c>
      <c r="FR16">
        <v>0</v>
      </c>
      <c r="FS16">
        <v>0</v>
      </c>
      <c r="FT16">
        <v>523.64</v>
      </c>
      <c r="FU16">
        <v>324.07299999999998</v>
      </c>
      <c r="FV16">
        <v>192.45400000000001</v>
      </c>
      <c r="FW16">
        <v>7.1130000000000004</v>
      </c>
      <c r="FX16">
        <v>0</v>
      </c>
      <c r="FY16">
        <v>523.6400000000001</v>
      </c>
      <c r="FZ16">
        <v>317.06299999999999</v>
      </c>
      <c r="GA16">
        <v>199.458</v>
      </c>
      <c r="GB16">
        <v>7.1189999999999998</v>
      </c>
      <c r="GC16">
        <v>0</v>
      </c>
      <c r="GD16">
        <v>523.64</v>
      </c>
      <c r="GE16">
        <v>323.68799999999999</v>
      </c>
      <c r="GF16">
        <v>188.4</v>
      </c>
      <c r="GG16">
        <v>6.98</v>
      </c>
      <c r="GH16">
        <v>0</v>
      </c>
      <c r="GI16">
        <v>519.06799999999998</v>
      </c>
      <c r="GJ16">
        <v>314.827</v>
      </c>
      <c r="GK16">
        <v>194.06800000000001</v>
      </c>
      <c r="GL16">
        <v>6.92</v>
      </c>
      <c r="GM16">
        <v>0</v>
      </c>
      <c r="GN16">
        <v>515.81499999999994</v>
      </c>
      <c r="GO16">
        <v>314.75900000000001</v>
      </c>
      <c r="GP16">
        <v>194.06800000000001</v>
      </c>
      <c r="GQ16">
        <v>6.92</v>
      </c>
      <c r="GR16">
        <v>0</v>
      </c>
      <c r="GS16">
        <v>515.74699999999996</v>
      </c>
      <c r="GT16">
        <v>314.24200000000002</v>
      </c>
      <c r="GU16">
        <v>194.58500000000001</v>
      </c>
      <c r="GV16">
        <v>6.92</v>
      </c>
      <c r="GW16">
        <v>0</v>
      </c>
      <c r="GX16">
        <v>515.74699999999996</v>
      </c>
      <c r="GY16">
        <v>314.346</v>
      </c>
      <c r="GZ16">
        <v>194.67699999999999</v>
      </c>
      <c r="HA16">
        <v>6.9240000000000004</v>
      </c>
      <c r="HB16">
        <v>0</v>
      </c>
      <c r="HC16">
        <v>515.947</v>
      </c>
      <c r="HD16">
        <v>313.73700000000002</v>
      </c>
      <c r="HE16">
        <v>194.13800000000001</v>
      </c>
      <c r="HF16">
        <v>6.9029999999999996</v>
      </c>
      <c r="HG16">
        <v>0</v>
      </c>
      <c r="HH16">
        <v>514.77800000000002</v>
      </c>
      <c r="HI16">
        <v>314.23200000000003</v>
      </c>
      <c r="HJ16">
        <v>193.642</v>
      </c>
      <c r="HK16">
        <v>6.9029999999999996</v>
      </c>
      <c r="HL16">
        <v>0</v>
      </c>
      <c r="HM16">
        <v>514.77700000000004</v>
      </c>
      <c r="HN16">
        <v>314.24799999999999</v>
      </c>
      <c r="HO16">
        <v>193.62700000000001</v>
      </c>
      <c r="HP16">
        <v>6.9029999999999996</v>
      </c>
      <c r="HQ16">
        <v>0</v>
      </c>
      <c r="HR16">
        <v>514.77800000000002</v>
      </c>
      <c r="HS16">
        <v>307.21800000000002</v>
      </c>
      <c r="HT16">
        <v>194.148</v>
      </c>
      <c r="HU16">
        <v>13.432</v>
      </c>
      <c r="HV16">
        <v>0</v>
      </c>
      <c r="HW16">
        <v>514.798</v>
      </c>
      <c r="HX16">
        <v>307.21800000000002</v>
      </c>
      <c r="HY16">
        <v>194.148</v>
      </c>
      <c r="HZ16">
        <v>13.432</v>
      </c>
      <c r="IA16">
        <v>0</v>
      </c>
      <c r="IB16">
        <v>514.798</v>
      </c>
      <c r="IC16">
        <v>307.21800000000002</v>
      </c>
      <c r="ID16">
        <v>194.19</v>
      </c>
      <c r="IE16">
        <v>13.432</v>
      </c>
      <c r="IF16">
        <v>0</v>
      </c>
      <c r="IG16">
        <v>514.84</v>
      </c>
      <c r="IH16">
        <v>307.21800000000002</v>
      </c>
      <c r="II16">
        <v>194.19</v>
      </c>
      <c r="IJ16">
        <v>13.432</v>
      </c>
      <c r="IK16">
        <v>0</v>
      </c>
      <c r="IL16">
        <v>514.84</v>
      </c>
      <c r="IM16">
        <v>307.21800000000002</v>
      </c>
      <c r="IN16">
        <v>194.19</v>
      </c>
      <c r="IO16">
        <v>13.432</v>
      </c>
      <c r="IP16">
        <v>0</v>
      </c>
      <c r="IQ16">
        <v>514.84</v>
      </c>
    </row>
    <row r="17" spans="1:251" x14ac:dyDescent="0.3">
      <c r="A17" t="s">
        <v>14</v>
      </c>
      <c r="B17">
        <v>393195.80200000003</v>
      </c>
      <c r="C17">
        <v>0</v>
      </c>
      <c r="D17">
        <v>0</v>
      </c>
      <c r="E17">
        <v>0</v>
      </c>
      <c r="F17">
        <v>393195.80200000003</v>
      </c>
      <c r="G17">
        <v>392613.58</v>
      </c>
      <c r="H17">
        <v>0</v>
      </c>
      <c r="I17">
        <v>0</v>
      </c>
      <c r="J17">
        <v>0</v>
      </c>
      <c r="K17">
        <v>392613.58</v>
      </c>
      <c r="L17">
        <v>419544.32000000001</v>
      </c>
      <c r="M17">
        <v>0</v>
      </c>
      <c r="N17">
        <v>0</v>
      </c>
      <c r="O17">
        <v>0</v>
      </c>
      <c r="P17">
        <v>419544.32000000001</v>
      </c>
      <c r="Q17">
        <v>416819.89</v>
      </c>
      <c r="R17">
        <v>0</v>
      </c>
      <c r="S17">
        <v>0</v>
      </c>
      <c r="T17">
        <v>0</v>
      </c>
      <c r="U17">
        <v>416819.89</v>
      </c>
      <c r="V17">
        <v>400332.34499999997</v>
      </c>
      <c r="W17">
        <v>0</v>
      </c>
      <c r="X17">
        <v>0</v>
      </c>
      <c r="Y17">
        <v>0</v>
      </c>
      <c r="Z17">
        <v>400332.34499999997</v>
      </c>
      <c r="AA17">
        <v>416340.36099999998</v>
      </c>
      <c r="AB17">
        <v>0</v>
      </c>
      <c r="AC17">
        <v>0</v>
      </c>
      <c r="AD17">
        <v>0</v>
      </c>
      <c r="AE17">
        <v>416340.36099999998</v>
      </c>
      <c r="AF17">
        <v>407718.94900000002</v>
      </c>
      <c r="AG17">
        <v>0</v>
      </c>
      <c r="AH17">
        <v>0</v>
      </c>
      <c r="AI17">
        <v>0</v>
      </c>
      <c r="AJ17">
        <v>407718.94900000002</v>
      </c>
      <c r="AK17">
        <v>592416.87600000005</v>
      </c>
      <c r="AL17">
        <v>0</v>
      </c>
      <c r="AM17">
        <v>0</v>
      </c>
      <c r="AN17">
        <v>0</v>
      </c>
      <c r="AO17">
        <v>592416.87600000005</v>
      </c>
      <c r="AP17">
        <v>610649.255</v>
      </c>
      <c r="AQ17">
        <v>0</v>
      </c>
      <c r="AR17">
        <v>0</v>
      </c>
      <c r="AS17">
        <v>0</v>
      </c>
      <c r="AT17">
        <v>610649.255</v>
      </c>
      <c r="AU17">
        <v>615711.80000000005</v>
      </c>
      <c r="AV17">
        <v>0</v>
      </c>
      <c r="AW17">
        <v>0</v>
      </c>
      <c r="AX17">
        <v>0</v>
      </c>
      <c r="AY17">
        <v>615711.80000000005</v>
      </c>
      <c r="AZ17">
        <v>747530.00699999998</v>
      </c>
      <c r="BA17">
        <v>0</v>
      </c>
      <c r="BB17">
        <v>0</v>
      </c>
      <c r="BC17">
        <v>0</v>
      </c>
      <c r="BD17">
        <v>747530.00699999998</v>
      </c>
      <c r="BE17">
        <v>757870.70200000005</v>
      </c>
      <c r="BF17">
        <v>0</v>
      </c>
      <c r="BG17">
        <v>0</v>
      </c>
      <c r="BH17">
        <v>0</v>
      </c>
      <c r="BI17">
        <v>757870.70200000005</v>
      </c>
      <c r="BJ17">
        <v>834685.43599999999</v>
      </c>
      <c r="BK17">
        <v>0</v>
      </c>
      <c r="BL17">
        <v>0</v>
      </c>
      <c r="BM17">
        <v>0</v>
      </c>
      <c r="BN17">
        <v>834685.43599999999</v>
      </c>
      <c r="BO17">
        <v>808503.30500000005</v>
      </c>
      <c r="BP17">
        <v>0</v>
      </c>
      <c r="BQ17">
        <v>0</v>
      </c>
      <c r="BR17">
        <v>0</v>
      </c>
      <c r="BS17">
        <v>808503.30500000005</v>
      </c>
      <c r="BT17">
        <v>783031.10400000005</v>
      </c>
      <c r="BU17">
        <v>0</v>
      </c>
      <c r="BV17">
        <v>0</v>
      </c>
      <c r="BW17">
        <v>0</v>
      </c>
      <c r="BX17">
        <v>783031.10400000005</v>
      </c>
      <c r="BY17">
        <v>782886.01800000004</v>
      </c>
      <c r="BZ17">
        <v>0</v>
      </c>
      <c r="CA17">
        <v>0</v>
      </c>
      <c r="CB17">
        <v>0</v>
      </c>
      <c r="CC17">
        <v>782886.01800000004</v>
      </c>
      <c r="CD17">
        <v>769167.40599999996</v>
      </c>
      <c r="CE17">
        <v>0</v>
      </c>
      <c r="CF17">
        <v>0</v>
      </c>
      <c r="CG17">
        <v>0</v>
      </c>
      <c r="CH17">
        <v>769167.40599999996</v>
      </c>
      <c r="CI17">
        <v>755984.85699999996</v>
      </c>
      <c r="CJ17">
        <v>0</v>
      </c>
      <c r="CK17">
        <v>0</v>
      </c>
      <c r="CL17">
        <v>0</v>
      </c>
      <c r="CM17">
        <v>755984.85699999996</v>
      </c>
      <c r="CN17">
        <v>656283.17000000004</v>
      </c>
      <c r="CO17">
        <v>0</v>
      </c>
      <c r="CP17">
        <v>0</v>
      </c>
      <c r="CQ17">
        <v>0</v>
      </c>
      <c r="CR17">
        <v>656283.17000000004</v>
      </c>
      <c r="CS17">
        <v>643383.00600000005</v>
      </c>
      <c r="CT17">
        <v>0</v>
      </c>
      <c r="CU17">
        <v>0</v>
      </c>
      <c r="CV17">
        <v>0</v>
      </c>
      <c r="CW17">
        <v>643383.00600000005</v>
      </c>
      <c r="CX17">
        <v>643797.25800000003</v>
      </c>
      <c r="CY17">
        <v>0</v>
      </c>
      <c r="CZ17">
        <v>0</v>
      </c>
      <c r="DA17">
        <v>0</v>
      </c>
      <c r="DB17">
        <v>643797.25800000003</v>
      </c>
      <c r="DC17">
        <v>670360.00199999998</v>
      </c>
      <c r="DD17">
        <v>0</v>
      </c>
      <c r="DE17">
        <v>0</v>
      </c>
      <c r="DF17">
        <v>0</v>
      </c>
      <c r="DG17">
        <v>670360.00199999998</v>
      </c>
      <c r="DH17">
        <v>686802.12199999997</v>
      </c>
      <c r="DI17">
        <v>0</v>
      </c>
      <c r="DJ17">
        <v>0</v>
      </c>
      <c r="DK17">
        <v>0</v>
      </c>
      <c r="DL17">
        <v>686802.12199999997</v>
      </c>
      <c r="DM17">
        <v>694650.554</v>
      </c>
      <c r="DN17">
        <v>0</v>
      </c>
      <c r="DO17">
        <v>0</v>
      </c>
      <c r="DP17">
        <v>0</v>
      </c>
      <c r="DQ17">
        <v>694650.554</v>
      </c>
      <c r="DR17">
        <v>689743.9</v>
      </c>
      <c r="DS17">
        <v>0</v>
      </c>
      <c r="DT17">
        <v>0</v>
      </c>
      <c r="DU17">
        <v>0</v>
      </c>
      <c r="DV17">
        <v>689743.9</v>
      </c>
      <c r="DW17">
        <v>466.2</v>
      </c>
      <c r="DX17">
        <v>0</v>
      </c>
      <c r="DY17">
        <v>0</v>
      </c>
      <c r="DZ17">
        <v>0</v>
      </c>
      <c r="EA17">
        <v>466.2</v>
      </c>
      <c r="EB17">
        <v>472.66</v>
      </c>
      <c r="EC17">
        <v>0</v>
      </c>
      <c r="ED17">
        <v>0</v>
      </c>
      <c r="EE17">
        <v>0</v>
      </c>
      <c r="EF17">
        <v>472.66</v>
      </c>
      <c r="EG17">
        <v>494.66</v>
      </c>
      <c r="EH17">
        <v>0</v>
      </c>
      <c r="EI17">
        <v>0</v>
      </c>
      <c r="EJ17">
        <v>0</v>
      </c>
      <c r="EK17">
        <v>494.66</v>
      </c>
      <c r="EL17">
        <v>494.66</v>
      </c>
      <c r="EM17">
        <v>0</v>
      </c>
      <c r="EN17">
        <v>0</v>
      </c>
      <c r="EO17">
        <v>0</v>
      </c>
      <c r="EP17">
        <v>494.66</v>
      </c>
      <c r="EQ17">
        <v>500.16300000000001</v>
      </c>
      <c r="ER17">
        <v>0</v>
      </c>
      <c r="ES17">
        <v>0</v>
      </c>
      <c r="ET17">
        <v>0</v>
      </c>
      <c r="EU17">
        <v>500.16300000000001</v>
      </c>
      <c r="EV17">
        <v>500.16300000000001</v>
      </c>
      <c r="EW17">
        <v>0</v>
      </c>
      <c r="EX17">
        <v>0</v>
      </c>
      <c r="EY17">
        <v>0</v>
      </c>
      <c r="EZ17">
        <v>500.16300000000001</v>
      </c>
      <c r="FA17">
        <v>500.16300000000001</v>
      </c>
      <c r="FB17">
        <v>0</v>
      </c>
      <c r="FC17">
        <v>0</v>
      </c>
      <c r="FD17">
        <v>0</v>
      </c>
      <c r="FE17">
        <v>500.16300000000001</v>
      </c>
      <c r="FF17">
        <v>499.60300000000001</v>
      </c>
      <c r="FG17">
        <v>0</v>
      </c>
      <c r="FH17">
        <v>0</v>
      </c>
      <c r="FI17">
        <v>0</v>
      </c>
      <c r="FJ17">
        <v>499.60300000000001</v>
      </c>
      <c r="FK17">
        <v>499.60300000000001</v>
      </c>
      <c r="FL17">
        <v>0</v>
      </c>
      <c r="FM17">
        <v>0</v>
      </c>
      <c r="FN17">
        <v>0</v>
      </c>
      <c r="FO17">
        <v>499.60300000000001</v>
      </c>
      <c r="FP17">
        <v>499.60300000000001</v>
      </c>
      <c r="FQ17">
        <v>0</v>
      </c>
      <c r="FR17">
        <v>0</v>
      </c>
      <c r="FS17">
        <v>0</v>
      </c>
      <c r="FT17">
        <v>499.60300000000001</v>
      </c>
      <c r="FU17">
        <v>499.60300000000001</v>
      </c>
      <c r="FV17">
        <v>0</v>
      </c>
      <c r="FW17">
        <v>0</v>
      </c>
      <c r="FX17">
        <v>0</v>
      </c>
      <c r="FY17">
        <v>499.60300000000001</v>
      </c>
      <c r="FZ17">
        <v>499.60300000000001</v>
      </c>
      <c r="GA17">
        <v>0</v>
      </c>
      <c r="GB17">
        <v>0</v>
      </c>
      <c r="GC17">
        <v>0</v>
      </c>
      <c r="GD17">
        <v>499.60300000000001</v>
      </c>
      <c r="GE17">
        <v>585.60299999999995</v>
      </c>
      <c r="GF17">
        <v>0</v>
      </c>
      <c r="GG17">
        <v>0</v>
      </c>
      <c r="GH17">
        <v>0</v>
      </c>
      <c r="GI17">
        <v>585.60299999999995</v>
      </c>
      <c r="GJ17">
        <v>585.59299999999996</v>
      </c>
      <c r="GK17">
        <v>0</v>
      </c>
      <c r="GL17">
        <v>0</v>
      </c>
      <c r="GM17">
        <v>0</v>
      </c>
      <c r="GN17">
        <v>585.59299999999996</v>
      </c>
      <c r="GO17">
        <v>585.59299999999996</v>
      </c>
      <c r="GP17">
        <v>0</v>
      </c>
      <c r="GQ17">
        <v>0</v>
      </c>
      <c r="GR17">
        <v>0</v>
      </c>
      <c r="GS17">
        <v>585.59299999999996</v>
      </c>
      <c r="GT17">
        <v>585.59299999999996</v>
      </c>
      <c r="GU17">
        <v>0</v>
      </c>
      <c r="GV17">
        <v>0</v>
      </c>
      <c r="GW17">
        <v>0</v>
      </c>
      <c r="GX17">
        <v>585.59299999999996</v>
      </c>
      <c r="GY17">
        <v>585.59299999999996</v>
      </c>
      <c r="GZ17">
        <v>0</v>
      </c>
      <c r="HA17">
        <v>0</v>
      </c>
      <c r="HB17">
        <v>0</v>
      </c>
      <c r="HC17">
        <v>585.59299999999996</v>
      </c>
      <c r="HD17">
        <v>585.59299999999996</v>
      </c>
      <c r="HE17">
        <v>0</v>
      </c>
      <c r="HF17">
        <v>0</v>
      </c>
      <c r="HG17">
        <v>0</v>
      </c>
      <c r="HH17">
        <v>585.59299999999996</v>
      </c>
      <c r="HI17">
        <v>585.59299999999996</v>
      </c>
      <c r="HJ17">
        <v>0</v>
      </c>
      <c r="HK17">
        <v>0</v>
      </c>
      <c r="HL17">
        <v>0</v>
      </c>
      <c r="HM17">
        <v>585.59299999999996</v>
      </c>
      <c r="HN17">
        <v>585.59299999999996</v>
      </c>
      <c r="HO17">
        <v>0</v>
      </c>
      <c r="HP17">
        <v>0</v>
      </c>
      <c r="HQ17">
        <v>0</v>
      </c>
      <c r="HR17">
        <v>585.59299999999996</v>
      </c>
      <c r="HS17">
        <v>585.59300000000007</v>
      </c>
      <c r="HT17">
        <v>0</v>
      </c>
      <c r="HU17">
        <v>0</v>
      </c>
      <c r="HV17">
        <v>0</v>
      </c>
      <c r="HW17">
        <v>585.59300000000007</v>
      </c>
      <c r="HX17">
        <v>585.59300000000007</v>
      </c>
      <c r="HY17">
        <v>0</v>
      </c>
      <c r="HZ17">
        <v>0</v>
      </c>
      <c r="IA17">
        <v>0</v>
      </c>
      <c r="IB17">
        <v>585.59300000000007</v>
      </c>
      <c r="IC17">
        <v>585.59299999999996</v>
      </c>
      <c r="ID17">
        <v>0</v>
      </c>
      <c r="IE17">
        <v>0</v>
      </c>
      <c r="IF17">
        <v>0</v>
      </c>
      <c r="IG17">
        <v>585.59299999999996</v>
      </c>
      <c r="IH17">
        <v>585.59299999999996</v>
      </c>
      <c r="II17">
        <v>0</v>
      </c>
      <c r="IJ17">
        <v>0</v>
      </c>
      <c r="IK17">
        <v>0</v>
      </c>
      <c r="IL17">
        <v>585.59299999999996</v>
      </c>
      <c r="IM17">
        <v>585.59299999999996</v>
      </c>
      <c r="IN17">
        <v>0</v>
      </c>
      <c r="IO17">
        <v>0</v>
      </c>
      <c r="IP17">
        <v>0</v>
      </c>
      <c r="IQ17">
        <v>585.59299999999996</v>
      </c>
    </row>
    <row r="18" spans="1:251" x14ac:dyDescent="0.3">
      <c r="A18" t="s">
        <v>15</v>
      </c>
      <c r="B18">
        <v>874086.30200000003</v>
      </c>
      <c r="C18">
        <v>0</v>
      </c>
      <c r="D18">
        <v>0</v>
      </c>
      <c r="E18">
        <v>18403103.271000002</v>
      </c>
      <c r="F18">
        <v>19277189.573000003</v>
      </c>
      <c r="G18">
        <v>826489.89</v>
      </c>
      <c r="H18">
        <v>0</v>
      </c>
      <c r="I18">
        <v>0</v>
      </c>
      <c r="J18">
        <v>19516073.199999999</v>
      </c>
      <c r="K18">
        <v>20342563.09</v>
      </c>
      <c r="L18">
        <v>788443.52</v>
      </c>
      <c r="M18">
        <v>0</v>
      </c>
      <c r="N18">
        <v>0</v>
      </c>
      <c r="O18">
        <v>19915477.48</v>
      </c>
      <c r="P18">
        <v>20703921</v>
      </c>
      <c r="Q18">
        <v>815195.67</v>
      </c>
      <c r="R18">
        <v>0</v>
      </c>
      <c r="S18">
        <v>0</v>
      </c>
      <c r="T18">
        <v>20558450.050000001</v>
      </c>
      <c r="U18">
        <v>21373645.720000003</v>
      </c>
      <c r="V18">
        <v>830148.79399999999</v>
      </c>
      <c r="W18">
        <v>0</v>
      </c>
      <c r="X18">
        <v>0</v>
      </c>
      <c r="Y18">
        <v>21660989.030999999</v>
      </c>
      <c r="Z18">
        <v>22491137.824999999</v>
      </c>
      <c r="AA18">
        <v>841062.59900000005</v>
      </c>
      <c r="AB18">
        <v>0</v>
      </c>
      <c r="AC18">
        <v>0</v>
      </c>
      <c r="AD18">
        <v>21832686.796999998</v>
      </c>
      <c r="AE18">
        <v>22673749.395999998</v>
      </c>
      <c r="AF18">
        <v>850985.45499999984</v>
      </c>
      <c r="AG18">
        <v>0</v>
      </c>
      <c r="AH18">
        <v>0</v>
      </c>
      <c r="AI18">
        <v>22277515.048554812</v>
      </c>
      <c r="AJ18">
        <v>23128500.50355481</v>
      </c>
      <c r="AK18">
        <v>815285.84299999999</v>
      </c>
      <c r="AL18">
        <v>0</v>
      </c>
      <c r="AM18">
        <v>0</v>
      </c>
      <c r="AN18">
        <v>24323255.818999998</v>
      </c>
      <c r="AO18">
        <v>25138541.661999997</v>
      </c>
      <c r="AP18">
        <v>835092.43400000001</v>
      </c>
      <c r="AQ18">
        <v>0</v>
      </c>
      <c r="AR18">
        <v>0</v>
      </c>
      <c r="AS18">
        <v>25069082.798999999</v>
      </c>
      <c r="AT18">
        <v>25904175.232999999</v>
      </c>
      <c r="AU18">
        <v>831077.90300000005</v>
      </c>
      <c r="AV18">
        <v>0</v>
      </c>
      <c r="AW18">
        <v>0</v>
      </c>
      <c r="AX18">
        <v>27304659.241999999</v>
      </c>
      <c r="AY18">
        <v>28135737.145</v>
      </c>
      <c r="AZ18">
        <v>444593.16100000002</v>
      </c>
      <c r="BA18">
        <v>0</v>
      </c>
      <c r="BB18">
        <v>0</v>
      </c>
      <c r="BC18">
        <v>28447311.688999999</v>
      </c>
      <c r="BD18">
        <v>28891904.849999998</v>
      </c>
      <c r="BE18">
        <v>539678.85900000005</v>
      </c>
      <c r="BF18">
        <v>0</v>
      </c>
      <c r="BG18">
        <v>0</v>
      </c>
      <c r="BH18">
        <v>28580732.129000001</v>
      </c>
      <c r="BI18">
        <v>29120410.988000002</v>
      </c>
      <c r="BJ18">
        <v>578533.67200000002</v>
      </c>
      <c r="BK18">
        <v>0</v>
      </c>
      <c r="BL18">
        <v>0</v>
      </c>
      <c r="BM18">
        <v>29983792.835000001</v>
      </c>
      <c r="BN18">
        <v>30562326.506999999</v>
      </c>
      <c r="BO18">
        <v>550131.72499999998</v>
      </c>
      <c r="BP18">
        <v>0</v>
      </c>
      <c r="BQ18">
        <v>0</v>
      </c>
      <c r="BR18">
        <v>29904384</v>
      </c>
      <c r="BS18">
        <v>30454515.725000001</v>
      </c>
      <c r="BT18">
        <v>527891.451</v>
      </c>
      <c r="BU18">
        <v>0</v>
      </c>
      <c r="BV18">
        <v>0</v>
      </c>
      <c r="BW18">
        <v>28627306.997000001</v>
      </c>
      <c r="BX18">
        <v>29155198.448000003</v>
      </c>
      <c r="BY18">
        <v>546092.22100000002</v>
      </c>
      <c r="BZ18">
        <v>0</v>
      </c>
      <c r="CA18">
        <v>0</v>
      </c>
      <c r="CB18">
        <v>28292803.925000001</v>
      </c>
      <c r="CC18">
        <v>28838896.146000002</v>
      </c>
      <c r="CD18">
        <v>549646.53700000001</v>
      </c>
      <c r="CE18">
        <v>0</v>
      </c>
      <c r="CF18">
        <v>0</v>
      </c>
      <c r="CG18">
        <v>28169272.138</v>
      </c>
      <c r="CH18">
        <v>28718918.675000001</v>
      </c>
      <c r="CI18">
        <v>535488.77399999998</v>
      </c>
      <c r="CJ18">
        <v>0</v>
      </c>
      <c r="CK18">
        <v>0</v>
      </c>
      <c r="CL18">
        <v>27237007.956999999</v>
      </c>
      <c r="CM18">
        <v>27772496.730999999</v>
      </c>
      <c r="CN18">
        <v>520890.04700000002</v>
      </c>
      <c r="CO18">
        <v>0</v>
      </c>
      <c r="CP18">
        <v>0</v>
      </c>
      <c r="CQ18">
        <v>26823464.756000001</v>
      </c>
      <c r="CR18">
        <v>27344354.802999999</v>
      </c>
      <c r="CS18">
        <v>529704.93900000001</v>
      </c>
      <c r="CT18">
        <v>0</v>
      </c>
      <c r="CU18">
        <v>0</v>
      </c>
      <c r="CV18">
        <v>27498310.693999998</v>
      </c>
      <c r="CW18">
        <v>28028015.632999998</v>
      </c>
      <c r="CX18">
        <v>534011.80599999998</v>
      </c>
      <c r="CY18">
        <v>0</v>
      </c>
      <c r="CZ18">
        <v>0</v>
      </c>
      <c r="DA18">
        <v>27966619.596000001</v>
      </c>
      <c r="DB18">
        <v>28500631.402000003</v>
      </c>
      <c r="DC18">
        <v>644290.60600000003</v>
      </c>
      <c r="DD18">
        <v>0</v>
      </c>
      <c r="DE18">
        <v>0</v>
      </c>
      <c r="DF18">
        <v>29135405.625999998</v>
      </c>
      <c r="DG18">
        <v>29779696.231999997</v>
      </c>
      <c r="DH18">
        <v>674921.071</v>
      </c>
      <c r="DI18">
        <v>0</v>
      </c>
      <c r="DJ18">
        <v>0</v>
      </c>
      <c r="DK18">
        <v>30154231.239</v>
      </c>
      <c r="DL18">
        <v>30829152.309999999</v>
      </c>
      <c r="DM18">
        <v>689213.89500000002</v>
      </c>
      <c r="DN18">
        <v>0</v>
      </c>
      <c r="DO18">
        <v>0</v>
      </c>
      <c r="DP18">
        <v>30689081.805</v>
      </c>
      <c r="DQ18">
        <v>31378295.699999999</v>
      </c>
      <c r="DR18">
        <v>712351.21299999999</v>
      </c>
      <c r="DS18">
        <v>0</v>
      </c>
      <c r="DT18">
        <v>0</v>
      </c>
      <c r="DU18">
        <v>31049025.653000001</v>
      </c>
      <c r="DV18">
        <v>31761376.866</v>
      </c>
      <c r="DW18">
        <v>454.298</v>
      </c>
      <c r="DX18">
        <v>0</v>
      </c>
      <c r="DY18">
        <v>3.7879999999999998</v>
      </c>
      <c r="DZ18">
        <v>3408.0529999999999</v>
      </c>
      <c r="EA18">
        <v>3866.1390000000001</v>
      </c>
      <c r="EB18">
        <v>494.68</v>
      </c>
      <c r="EC18">
        <v>0</v>
      </c>
      <c r="ED18">
        <v>0</v>
      </c>
      <c r="EE18">
        <v>3392.8</v>
      </c>
      <c r="EF18">
        <v>3887.48</v>
      </c>
      <c r="EG18">
        <v>498.41</v>
      </c>
      <c r="EH18">
        <v>0</v>
      </c>
      <c r="EI18">
        <v>0</v>
      </c>
      <c r="EJ18">
        <v>3392.8</v>
      </c>
      <c r="EK18">
        <v>3891.21</v>
      </c>
      <c r="EL18">
        <v>499.44</v>
      </c>
      <c r="EM18">
        <v>0</v>
      </c>
      <c r="EN18">
        <v>0</v>
      </c>
      <c r="EO18">
        <v>3392.8</v>
      </c>
      <c r="EP18">
        <v>3892.2400000000002</v>
      </c>
      <c r="EQ18">
        <v>537.98400000000004</v>
      </c>
      <c r="ER18">
        <v>0</v>
      </c>
      <c r="ES18">
        <v>0</v>
      </c>
      <c r="ET18">
        <v>3410.5</v>
      </c>
      <c r="EU18">
        <v>3948.4839999999999</v>
      </c>
      <c r="EV18">
        <v>558.976</v>
      </c>
      <c r="EW18">
        <v>0</v>
      </c>
      <c r="EX18">
        <v>0</v>
      </c>
      <c r="EY18">
        <v>3395.2959999999998</v>
      </c>
      <c r="EZ18">
        <v>3954.2719999999999</v>
      </c>
      <c r="FA18">
        <v>586.452</v>
      </c>
      <c r="FB18">
        <v>0</v>
      </c>
      <c r="FC18">
        <v>0</v>
      </c>
      <c r="FD18">
        <v>3404.9159999999997</v>
      </c>
      <c r="FE18">
        <v>3991.3679999999995</v>
      </c>
      <c r="FF18">
        <v>53.951000000000001</v>
      </c>
      <c r="FG18">
        <v>0</v>
      </c>
      <c r="FH18">
        <v>0</v>
      </c>
      <c r="FI18">
        <v>4093.51</v>
      </c>
      <c r="FJ18">
        <v>4147.4610000000002</v>
      </c>
      <c r="FK18">
        <v>53.954999999999998</v>
      </c>
      <c r="FL18">
        <v>0</v>
      </c>
      <c r="FM18">
        <v>0</v>
      </c>
      <c r="FN18">
        <v>4149.0339999999997</v>
      </c>
      <c r="FO18">
        <v>4202.9889999999996</v>
      </c>
      <c r="FP18">
        <v>53.954999999999998</v>
      </c>
      <c r="FQ18">
        <v>0</v>
      </c>
      <c r="FR18">
        <v>0</v>
      </c>
      <c r="FS18">
        <v>4157.8010000000004</v>
      </c>
      <c r="FT18">
        <v>4211.7560000000003</v>
      </c>
      <c r="FU18">
        <v>33.366999999999997</v>
      </c>
      <c r="FV18">
        <v>0</v>
      </c>
      <c r="FW18">
        <v>0</v>
      </c>
      <c r="FX18">
        <v>4171.0010000000002</v>
      </c>
      <c r="FY18">
        <v>4204.3680000000004</v>
      </c>
      <c r="FZ18">
        <v>158.64599999999999</v>
      </c>
      <c r="GA18">
        <v>0</v>
      </c>
      <c r="GB18">
        <v>0</v>
      </c>
      <c r="GC18">
        <v>4047.68</v>
      </c>
      <c r="GD18">
        <v>4206.326</v>
      </c>
      <c r="GE18">
        <v>157.72300000000001</v>
      </c>
      <c r="GF18">
        <v>0</v>
      </c>
      <c r="GG18">
        <v>0</v>
      </c>
      <c r="GH18">
        <v>4188.7830000000004</v>
      </c>
      <c r="GI18">
        <v>4346.5060000000003</v>
      </c>
      <c r="GJ18">
        <v>180.65899999999999</v>
      </c>
      <c r="GK18">
        <v>0</v>
      </c>
      <c r="GL18">
        <v>0</v>
      </c>
      <c r="GM18">
        <v>4200.2920000000004</v>
      </c>
      <c r="GN18">
        <v>4380.951</v>
      </c>
      <c r="GO18">
        <v>182.21899999999999</v>
      </c>
      <c r="GP18">
        <v>0</v>
      </c>
      <c r="GQ18">
        <v>0</v>
      </c>
      <c r="GR18">
        <v>4242.277</v>
      </c>
      <c r="GS18">
        <v>4424.4960000000001</v>
      </c>
      <c r="GT18">
        <v>175.22</v>
      </c>
      <c r="GU18">
        <v>0</v>
      </c>
      <c r="GV18">
        <v>0</v>
      </c>
      <c r="GW18">
        <v>4273.8209999999999</v>
      </c>
      <c r="GX18">
        <v>4449.0410000000002</v>
      </c>
      <c r="GY18">
        <v>175.51</v>
      </c>
      <c r="GZ18">
        <v>0</v>
      </c>
      <c r="HA18">
        <v>0</v>
      </c>
      <c r="HB18">
        <v>4364.0309999999999</v>
      </c>
      <c r="HC18">
        <v>4539.5410000000002</v>
      </c>
      <c r="HD18">
        <v>176.488</v>
      </c>
      <c r="HE18">
        <v>0</v>
      </c>
      <c r="HF18">
        <v>0</v>
      </c>
      <c r="HG18">
        <v>4391.4210000000003</v>
      </c>
      <c r="HH18">
        <v>4567.9090000000006</v>
      </c>
      <c r="HI18">
        <v>176.68799999999999</v>
      </c>
      <c r="HJ18">
        <v>0</v>
      </c>
      <c r="HK18">
        <v>0</v>
      </c>
      <c r="HL18">
        <v>4398.6549999999997</v>
      </c>
      <c r="HM18">
        <v>4575.3429999999998</v>
      </c>
      <c r="HN18">
        <v>176.46299999999999</v>
      </c>
      <c r="HO18">
        <v>0</v>
      </c>
      <c r="HP18">
        <v>0</v>
      </c>
      <c r="HQ18">
        <v>4403.28</v>
      </c>
      <c r="HR18">
        <v>4579.7429999999995</v>
      </c>
      <c r="HS18">
        <v>179.84300000000002</v>
      </c>
      <c r="HT18">
        <v>0</v>
      </c>
      <c r="HU18">
        <v>0</v>
      </c>
      <c r="HV18">
        <v>4399.8990000000003</v>
      </c>
      <c r="HW18">
        <v>4579.7420000000002</v>
      </c>
      <c r="HX18">
        <v>180.68700000000001</v>
      </c>
      <c r="HY18">
        <v>0</v>
      </c>
      <c r="HZ18">
        <v>0</v>
      </c>
      <c r="IA18">
        <v>4421.3649999999998</v>
      </c>
      <c r="IB18">
        <v>4602.0519999999997</v>
      </c>
      <c r="IC18">
        <v>180.821</v>
      </c>
      <c r="ID18">
        <v>0</v>
      </c>
      <c r="IE18">
        <v>0</v>
      </c>
      <c r="IF18">
        <v>4427.1390000000001</v>
      </c>
      <c r="IG18">
        <v>4607.96</v>
      </c>
      <c r="IH18">
        <v>181.375</v>
      </c>
      <c r="II18">
        <v>0</v>
      </c>
      <c r="IJ18">
        <v>0</v>
      </c>
      <c r="IK18">
        <v>4444.3</v>
      </c>
      <c r="IL18">
        <v>4625.6750000000002</v>
      </c>
      <c r="IM18">
        <v>181.804</v>
      </c>
      <c r="IN18">
        <v>0</v>
      </c>
      <c r="IO18">
        <v>0</v>
      </c>
      <c r="IP18">
        <v>4455.5479999999998</v>
      </c>
      <c r="IQ18">
        <v>4637.3519999999999</v>
      </c>
    </row>
    <row r="19" spans="1:251" x14ac:dyDescent="0.3">
      <c r="A19" t="s">
        <v>16</v>
      </c>
      <c r="B19">
        <v>1385910.807</v>
      </c>
      <c r="C19">
        <v>0</v>
      </c>
      <c r="D19">
        <v>3901.7429999999999</v>
      </c>
      <c r="E19">
        <v>5812447.9989999998</v>
      </c>
      <c r="F19">
        <v>7202260.5489999996</v>
      </c>
      <c r="G19">
        <v>1144980.27</v>
      </c>
      <c r="H19">
        <v>0</v>
      </c>
      <c r="I19">
        <v>0</v>
      </c>
      <c r="J19">
        <v>6316645.3799999999</v>
      </c>
      <c r="K19">
        <v>7461625.6500000004</v>
      </c>
      <c r="L19">
        <v>1174743.08</v>
      </c>
      <c r="M19">
        <v>0</v>
      </c>
      <c r="N19">
        <v>0</v>
      </c>
      <c r="O19">
        <v>6300658.9199999999</v>
      </c>
      <c r="P19">
        <v>7475402</v>
      </c>
      <c r="Q19">
        <v>1205362.77</v>
      </c>
      <c r="R19">
        <v>0</v>
      </c>
      <c r="S19">
        <v>0</v>
      </c>
      <c r="T19">
        <v>6441862.9299999997</v>
      </c>
      <c r="U19">
        <v>7647225.6999999993</v>
      </c>
      <c r="V19">
        <v>1131784.8089999999</v>
      </c>
      <c r="W19">
        <v>0</v>
      </c>
      <c r="X19">
        <v>0</v>
      </c>
      <c r="Y19">
        <v>6614537.5240000002</v>
      </c>
      <c r="Z19">
        <v>7746322.3330000006</v>
      </c>
      <c r="AA19">
        <v>1188668.2420000001</v>
      </c>
      <c r="AB19">
        <v>0</v>
      </c>
      <c r="AC19">
        <v>0</v>
      </c>
      <c r="AD19">
        <v>6725412.5029999996</v>
      </c>
      <c r="AE19">
        <v>7914080.7449999992</v>
      </c>
      <c r="AF19">
        <v>1178109.8119999999</v>
      </c>
      <c r="AG19">
        <v>0</v>
      </c>
      <c r="AH19">
        <v>0</v>
      </c>
      <c r="AI19">
        <v>6804339.1189999999</v>
      </c>
      <c r="AJ19">
        <v>7982448.9309999999</v>
      </c>
      <c r="AK19">
        <v>1347428.902</v>
      </c>
      <c r="AL19">
        <v>0</v>
      </c>
      <c r="AM19">
        <v>0</v>
      </c>
      <c r="AN19">
        <v>7329175.7359999996</v>
      </c>
      <c r="AO19">
        <v>8676604.6380000003</v>
      </c>
      <c r="AP19">
        <v>1458464.3770000001</v>
      </c>
      <c r="AQ19">
        <v>0</v>
      </c>
      <c r="AR19">
        <v>0</v>
      </c>
      <c r="AS19">
        <v>7567089.2029999997</v>
      </c>
      <c r="AT19">
        <v>9025553.5800000001</v>
      </c>
      <c r="AU19">
        <v>1649895.014</v>
      </c>
      <c r="AV19">
        <v>0</v>
      </c>
      <c r="AW19">
        <v>0</v>
      </c>
      <c r="AX19">
        <v>7757098.7460000003</v>
      </c>
      <c r="AY19">
        <v>9406993.7599999998</v>
      </c>
      <c r="AZ19">
        <v>837657.67099999997</v>
      </c>
      <c r="BA19">
        <v>0</v>
      </c>
      <c r="BB19">
        <v>0</v>
      </c>
      <c r="BC19">
        <v>8622716.2949999999</v>
      </c>
      <c r="BD19">
        <v>9460373.966</v>
      </c>
      <c r="BE19">
        <v>818414.40500000003</v>
      </c>
      <c r="BF19">
        <v>0</v>
      </c>
      <c r="BG19">
        <v>0</v>
      </c>
      <c r="BH19">
        <v>8829324.3690000009</v>
      </c>
      <c r="BI19">
        <v>9647738.7740000002</v>
      </c>
      <c r="BJ19">
        <v>801396.67700000003</v>
      </c>
      <c r="BK19">
        <v>0</v>
      </c>
      <c r="BL19">
        <v>0</v>
      </c>
      <c r="BM19">
        <v>8846437.6530000009</v>
      </c>
      <c r="BN19">
        <v>9647834.3300000001</v>
      </c>
      <c r="BO19">
        <v>960110.11300000001</v>
      </c>
      <c r="BP19">
        <v>0</v>
      </c>
      <c r="BQ19">
        <v>0</v>
      </c>
      <c r="BR19">
        <v>9117900.1789999995</v>
      </c>
      <c r="BS19">
        <v>10078010.291999999</v>
      </c>
      <c r="BT19">
        <v>929541.88800000004</v>
      </c>
      <c r="BU19">
        <v>0</v>
      </c>
      <c r="BV19">
        <v>0</v>
      </c>
      <c r="BW19">
        <v>8527810.1180000007</v>
      </c>
      <c r="BX19">
        <v>9457352.006000001</v>
      </c>
      <c r="BY19">
        <v>902686.95900000003</v>
      </c>
      <c r="BZ19">
        <v>0</v>
      </c>
      <c r="CA19">
        <v>0</v>
      </c>
      <c r="CB19">
        <v>8377042.7539999997</v>
      </c>
      <c r="CC19">
        <v>9279729.7129999995</v>
      </c>
      <c r="CD19">
        <v>932916.255</v>
      </c>
      <c r="CE19">
        <v>0</v>
      </c>
      <c r="CF19">
        <v>0</v>
      </c>
      <c r="CG19">
        <v>8362024.1140000001</v>
      </c>
      <c r="CH19">
        <v>9294940.3690000009</v>
      </c>
      <c r="CI19">
        <v>944043.272</v>
      </c>
      <c r="CJ19">
        <v>0</v>
      </c>
      <c r="CK19">
        <v>0</v>
      </c>
      <c r="CL19">
        <v>8288674.4579999996</v>
      </c>
      <c r="CM19">
        <v>9232717.7300000004</v>
      </c>
      <c r="CN19">
        <v>943099.29599999997</v>
      </c>
      <c r="CO19">
        <v>0</v>
      </c>
      <c r="CP19">
        <v>0</v>
      </c>
      <c r="CQ19">
        <v>8320830.1260000002</v>
      </c>
      <c r="CR19">
        <v>9263929.4220000003</v>
      </c>
      <c r="CS19">
        <v>749383.49199999997</v>
      </c>
      <c r="CT19">
        <v>0</v>
      </c>
      <c r="CU19">
        <v>0</v>
      </c>
      <c r="CV19">
        <v>8492198.2970000003</v>
      </c>
      <c r="CW19">
        <v>9241581.7890000008</v>
      </c>
      <c r="CX19">
        <v>787070.34199999995</v>
      </c>
      <c r="CY19">
        <v>0</v>
      </c>
      <c r="CZ19">
        <v>0</v>
      </c>
      <c r="DA19">
        <v>8581760.3469999991</v>
      </c>
      <c r="DB19">
        <v>9368830.6889999993</v>
      </c>
      <c r="DC19">
        <v>829112.97199999995</v>
      </c>
      <c r="DD19">
        <v>0</v>
      </c>
      <c r="DE19">
        <v>0</v>
      </c>
      <c r="DF19">
        <v>8678578.7410000004</v>
      </c>
      <c r="DG19">
        <v>9507691.7129999995</v>
      </c>
      <c r="DH19">
        <v>797336.81200000003</v>
      </c>
      <c r="DI19">
        <v>0</v>
      </c>
      <c r="DJ19">
        <v>0</v>
      </c>
      <c r="DK19">
        <v>8936821.8550000004</v>
      </c>
      <c r="DL19">
        <v>9734158.6670000013</v>
      </c>
      <c r="DM19">
        <v>832853.85600000003</v>
      </c>
      <c r="DN19">
        <v>0</v>
      </c>
      <c r="DO19">
        <v>0</v>
      </c>
      <c r="DP19">
        <v>8964421.4330000002</v>
      </c>
      <c r="DQ19">
        <v>9797275.2890000008</v>
      </c>
      <c r="DR19">
        <v>838500.48699999996</v>
      </c>
      <c r="DS19">
        <v>0</v>
      </c>
      <c r="DT19">
        <v>0</v>
      </c>
      <c r="DU19">
        <v>9040768.2520000003</v>
      </c>
      <c r="DV19">
        <v>9879268.7390000001</v>
      </c>
      <c r="DW19">
        <v>862.89</v>
      </c>
      <c r="DX19">
        <v>0</v>
      </c>
      <c r="DY19">
        <v>4.2089999999999996</v>
      </c>
      <c r="DZ19">
        <v>1523.473</v>
      </c>
      <c r="EA19">
        <v>2390.5720000000001</v>
      </c>
      <c r="EB19">
        <v>904.28</v>
      </c>
      <c r="EC19">
        <v>0</v>
      </c>
      <c r="ED19">
        <v>0</v>
      </c>
      <c r="EE19">
        <v>1525.71</v>
      </c>
      <c r="EF19">
        <v>2429.9899999999998</v>
      </c>
      <c r="EG19">
        <v>911.69</v>
      </c>
      <c r="EH19">
        <v>0</v>
      </c>
      <c r="EI19">
        <v>0</v>
      </c>
      <c r="EJ19">
        <v>1525.71</v>
      </c>
      <c r="EK19">
        <v>2437.4</v>
      </c>
      <c r="EL19">
        <v>923.57</v>
      </c>
      <c r="EM19">
        <v>0</v>
      </c>
      <c r="EN19">
        <v>0</v>
      </c>
      <c r="EO19">
        <v>1525.71</v>
      </c>
      <c r="EP19">
        <v>2449.2800000000002</v>
      </c>
      <c r="EQ19">
        <v>912.16700000000003</v>
      </c>
      <c r="ER19">
        <v>0</v>
      </c>
      <c r="ES19">
        <v>0</v>
      </c>
      <c r="ET19">
        <v>1525.71</v>
      </c>
      <c r="EU19">
        <v>2437.877</v>
      </c>
      <c r="EV19">
        <v>912.76800000000003</v>
      </c>
      <c r="EW19">
        <v>0</v>
      </c>
      <c r="EX19">
        <v>0</v>
      </c>
      <c r="EY19">
        <v>1525.71</v>
      </c>
      <c r="EZ19">
        <v>2438.4780000000001</v>
      </c>
      <c r="FA19">
        <v>926.58199999999999</v>
      </c>
      <c r="FB19">
        <v>0</v>
      </c>
      <c r="FC19">
        <v>0</v>
      </c>
      <c r="FD19">
        <v>1524.058</v>
      </c>
      <c r="FE19">
        <v>2450.64</v>
      </c>
      <c r="FF19">
        <v>889.4</v>
      </c>
      <c r="FG19">
        <v>0</v>
      </c>
      <c r="FH19">
        <v>0</v>
      </c>
      <c r="FI19">
        <v>1622.251</v>
      </c>
      <c r="FJ19">
        <v>2511.6509999999998</v>
      </c>
      <c r="FK19">
        <v>898.31700000000001</v>
      </c>
      <c r="FL19">
        <v>0</v>
      </c>
      <c r="FM19">
        <v>0</v>
      </c>
      <c r="FN19">
        <v>1622.251</v>
      </c>
      <c r="FO19">
        <v>2520.5680000000002</v>
      </c>
      <c r="FP19">
        <v>904.81600000000003</v>
      </c>
      <c r="FQ19">
        <v>0</v>
      </c>
      <c r="FR19">
        <v>0</v>
      </c>
      <c r="FS19">
        <v>1622.251</v>
      </c>
      <c r="FT19">
        <v>2527.067</v>
      </c>
      <c r="FU19">
        <v>446.452</v>
      </c>
      <c r="FV19">
        <v>0</v>
      </c>
      <c r="FW19">
        <v>0</v>
      </c>
      <c r="FX19">
        <v>1723.0650000000001</v>
      </c>
      <c r="FY19">
        <v>2169.5169999999998</v>
      </c>
      <c r="FZ19">
        <v>409.77800000000002</v>
      </c>
      <c r="GA19">
        <v>0</v>
      </c>
      <c r="GB19">
        <v>0</v>
      </c>
      <c r="GC19">
        <v>1767.875</v>
      </c>
      <c r="GD19">
        <v>2177.6530000000002</v>
      </c>
      <c r="GE19">
        <v>410.94200000000001</v>
      </c>
      <c r="GF19">
        <v>0</v>
      </c>
      <c r="GG19">
        <v>0</v>
      </c>
      <c r="GH19">
        <v>1775.3979999999999</v>
      </c>
      <c r="GI19">
        <v>2186.34</v>
      </c>
      <c r="GJ19">
        <v>413.536</v>
      </c>
      <c r="GK19">
        <v>0</v>
      </c>
      <c r="GL19">
        <v>0</v>
      </c>
      <c r="GM19">
        <v>1797.2919999999999</v>
      </c>
      <c r="GN19">
        <v>2210.828</v>
      </c>
      <c r="GO19">
        <v>414.202</v>
      </c>
      <c r="GP19">
        <v>0</v>
      </c>
      <c r="GQ19">
        <v>0</v>
      </c>
      <c r="GR19">
        <v>1802.1659999999999</v>
      </c>
      <c r="GS19">
        <v>2216.3679999999999</v>
      </c>
      <c r="GT19">
        <v>414.166</v>
      </c>
      <c r="GU19">
        <v>0</v>
      </c>
      <c r="GV19">
        <v>0</v>
      </c>
      <c r="GW19">
        <v>1802.231</v>
      </c>
      <c r="GX19">
        <v>2216.3969999999999</v>
      </c>
      <c r="GY19">
        <v>364.19400000000002</v>
      </c>
      <c r="GZ19">
        <v>0</v>
      </c>
      <c r="HA19">
        <v>0</v>
      </c>
      <c r="HB19">
        <v>1848.9659999999999</v>
      </c>
      <c r="HC19">
        <v>2213.16</v>
      </c>
      <c r="HD19">
        <v>364.28</v>
      </c>
      <c r="HE19">
        <v>0</v>
      </c>
      <c r="HF19">
        <v>0</v>
      </c>
      <c r="HG19">
        <v>1850.3230000000001</v>
      </c>
      <c r="HH19">
        <v>2214.6030000000001</v>
      </c>
      <c r="HI19">
        <v>364.42</v>
      </c>
      <c r="HJ19">
        <v>0</v>
      </c>
      <c r="HK19">
        <v>0</v>
      </c>
      <c r="HL19">
        <v>1851.4829999999999</v>
      </c>
      <c r="HM19">
        <v>2215.9029999999998</v>
      </c>
      <c r="HN19">
        <v>364.44400000000002</v>
      </c>
      <c r="HO19">
        <v>0</v>
      </c>
      <c r="HP19">
        <v>0</v>
      </c>
      <c r="HQ19">
        <v>1851.6590000000001</v>
      </c>
      <c r="HR19">
        <v>2216.1030000000001</v>
      </c>
      <c r="HS19">
        <v>363.06100000000004</v>
      </c>
      <c r="HT19">
        <v>0</v>
      </c>
      <c r="HU19">
        <v>0</v>
      </c>
      <c r="HV19">
        <v>1853.942</v>
      </c>
      <c r="HW19">
        <v>2217.0030000000002</v>
      </c>
      <c r="HX19">
        <v>363.18100000000004</v>
      </c>
      <c r="HY19">
        <v>0</v>
      </c>
      <c r="HZ19">
        <v>0</v>
      </c>
      <c r="IA19">
        <v>1854.8320000000001</v>
      </c>
      <c r="IB19">
        <v>2218.0129999999999</v>
      </c>
      <c r="IC19">
        <v>363.30799999999999</v>
      </c>
      <c r="ID19">
        <v>0</v>
      </c>
      <c r="IE19">
        <v>0</v>
      </c>
      <c r="IF19">
        <v>1855.7650000000001</v>
      </c>
      <c r="IG19">
        <v>2219.0730000000003</v>
      </c>
      <c r="IH19">
        <v>363.56200000000001</v>
      </c>
      <c r="II19">
        <v>0</v>
      </c>
      <c r="IJ19">
        <v>0</v>
      </c>
      <c r="IK19">
        <v>1857.6410000000001</v>
      </c>
      <c r="IL19">
        <v>2221.203</v>
      </c>
      <c r="IM19">
        <v>363.74900000000002</v>
      </c>
      <c r="IN19">
        <v>0</v>
      </c>
      <c r="IO19">
        <v>0</v>
      </c>
      <c r="IP19">
        <v>1859.0340000000001</v>
      </c>
      <c r="IQ19">
        <v>2222.7830000000004</v>
      </c>
    </row>
    <row r="20" spans="1:251" x14ac:dyDescent="0.3">
      <c r="A20" t="s">
        <v>17</v>
      </c>
      <c r="B20">
        <v>825131.14099999995</v>
      </c>
      <c r="C20">
        <v>459967.7</v>
      </c>
      <c r="D20">
        <v>0</v>
      </c>
      <c r="E20">
        <v>0</v>
      </c>
      <c r="F20">
        <v>1285098.841</v>
      </c>
      <c r="G20">
        <v>862047.93</v>
      </c>
      <c r="H20">
        <v>670477.68999999994</v>
      </c>
      <c r="I20">
        <v>0</v>
      </c>
      <c r="J20">
        <v>0</v>
      </c>
      <c r="K20">
        <v>1532525.62</v>
      </c>
      <c r="L20">
        <v>983321.08</v>
      </c>
      <c r="M20">
        <v>524852.57999999996</v>
      </c>
      <c r="N20">
        <v>0</v>
      </c>
      <c r="O20">
        <v>0</v>
      </c>
      <c r="P20">
        <v>1508173.66</v>
      </c>
      <c r="Q20">
        <v>985501.54</v>
      </c>
      <c r="R20">
        <v>536305.55000000005</v>
      </c>
      <c r="S20">
        <v>0</v>
      </c>
      <c r="T20">
        <v>0</v>
      </c>
      <c r="U20">
        <v>1521807.09</v>
      </c>
      <c r="V20">
        <v>1013359.9889999999</v>
      </c>
      <c r="W20">
        <v>529449.53700000001</v>
      </c>
      <c r="X20">
        <v>0</v>
      </c>
      <c r="Y20">
        <v>0</v>
      </c>
      <c r="Z20">
        <v>1542809.5260000001</v>
      </c>
      <c r="AA20">
        <v>1102764.7309999999</v>
      </c>
      <c r="AB20">
        <v>692773.92700000003</v>
      </c>
      <c r="AC20">
        <v>0</v>
      </c>
      <c r="AD20">
        <v>0</v>
      </c>
      <c r="AE20">
        <v>1795538.6579999998</v>
      </c>
      <c r="AF20">
        <v>1070634.7820000001</v>
      </c>
      <c r="AG20">
        <v>798186.64799999993</v>
      </c>
      <c r="AH20">
        <v>0</v>
      </c>
      <c r="AI20">
        <v>0</v>
      </c>
      <c r="AJ20">
        <v>1868821.4300000002</v>
      </c>
      <c r="AK20">
        <v>1293241.9380000001</v>
      </c>
      <c r="AL20">
        <v>955202.01399999997</v>
      </c>
      <c r="AM20">
        <v>0</v>
      </c>
      <c r="AN20">
        <v>0</v>
      </c>
      <c r="AO20">
        <v>2248443.952</v>
      </c>
      <c r="AP20">
        <v>1397617.0789999999</v>
      </c>
      <c r="AQ20">
        <v>945230.94799999997</v>
      </c>
      <c r="AR20">
        <v>0</v>
      </c>
      <c r="AS20">
        <v>0</v>
      </c>
      <c r="AT20">
        <v>2342848.0269999998</v>
      </c>
      <c r="AU20">
        <v>1480076.9129999999</v>
      </c>
      <c r="AV20">
        <v>989911.69099999999</v>
      </c>
      <c r="AW20">
        <v>0</v>
      </c>
      <c r="AX20">
        <v>0</v>
      </c>
      <c r="AY20">
        <v>2469988.6039999998</v>
      </c>
      <c r="AZ20">
        <v>901245.55099999998</v>
      </c>
      <c r="BA20">
        <v>1814165.5020000001</v>
      </c>
      <c r="BB20">
        <v>0</v>
      </c>
      <c r="BC20">
        <v>11044.2</v>
      </c>
      <c r="BD20">
        <v>2726455.2530000005</v>
      </c>
      <c r="BE20">
        <v>954505.54500000004</v>
      </c>
      <c r="BF20">
        <v>1833308.888</v>
      </c>
      <c r="BG20">
        <v>0</v>
      </c>
      <c r="BH20">
        <v>10344.575999999999</v>
      </c>
      <c r="BI20">
        <v>2798159.0090000001</v>
      </c>
      <c r="BJ20">
        <v>1063189</v>
      </c>
      <c r="BK20">
        <v>2124133.4279999998</v>
      </c>
      <c r="BL20">
        <v>0</v>
      </c>
      <c r="BM20">
        <v>238465.60800000001</v>
      </c>
      <c r="BN20">
        <v>3425788.0359999998</v>
      </c>
      <c r="BO20">
        <v>904107.67099999997</v>
      </c>
      <c r="BP20">
        <v>2069026.223</v>
      </c>
      <c r="BQ20">
        <v>0</v>
      </c>
      <c r="BR20">
        <v>149825.712</v>
      </c>
      <c r="BS20">
        <v>3122959.6059999997</v>
      </c>
      <c r="BT20">
        <v>839659.90399999998</v>
      </c>
      <c r="BU20">
        <v>1868148.84</v>
      </c>
      <c r="BV20">
        <v>0</v>
      </c>
      <c r="BW20">
        <v>201326.875</v>
      </c>
      <c r="BX20">
        <v>2909135.6189999999</v>
      </c>
      <c r="BY20">
        <v>862898.20400000003</v>
      </c>
      <c r="BZ20">
        <v>1923475.318</v>
      </c>
      <c r="CA20">
        <v>0</v>
      </c>
      <c r="CB20">
        <v>212467.52499999999</v>
      </c>
      <c r="CC20">
        <v>2998841.0469999998</v>
      </c>
      <c r="CD20">
        <v>865323.10600000003</v>
      </c>
      <c r="CE20">
        <v>1834951.1189999999</v>
      </c>
      <c r="CF20">
        <v>0</v>
      </c>
      <c r="CG20">
        <v>204971.44</v>
      </c>
      <c r="CH20">
        <v>2905245.665</v>
      </c>
      <c r="CI20">
        <v>835437.42599999998</v>
      </c>
      <c r="CJ20">
        <v>1966951.8230000001</v>
      </c>
      <c r="CK20">
        <v>0</v>
      </c>
      <c r="CL20">
        <v>205770.17</v>
      </c>
      <c r="CM20">
        <v>3008159.4189999998</v>
      </c>
      <c r="CN20">
        <v>722488.99100000004</v>
      </c>
      <c r="CO20">
        <v>1909669.0179999999</v>
      </c>
      <c r="CP20">
        <v>0</v>
      </c>
      <c r="CQ20">
        <v>205248.43</v>
      </c>
      <c r="CR20">
        <v>2837406.4390000002</v>
      </c>
      <c r="CS20">
        <v>747519.81799999997</v>
      </c>
      <c r="CT20">
        <v>1925094.5930000001</v>
      </c>
      <c r="CU20">
        <v>0</v>
      </c>
      <c r="CV20">
        <v>209620.1</v>
      </c>
      <c r="CW20">
        <v>2882234.5110000004</v>
      </c>
      <c r="CX20">
        <v>421369.09399999998</v>
      </c>
      <c r="CY20">
        <v>0</v>
      </c>
      <c r="CZ20">
        <v>0</v>
      </c>
      <c r="DA20">
        <v>3133419.1239999998</v>
      </c>
      <c r="DB20">
        <v>3554788.2179999999</v>
      </c>
      <c r="DC20">
        <v>438138.68800000002</v>
      </c>
      <c r="DD20">
        <v>0</v>
      </c>
      <c r="DE20">
        <v>0</v>
      </c>
      <c r="DF20">
        <v>3241539.926</v>
      </c>
      <c r="DG20">
        <v>3679678.6140000001</v>
      </c>
      <c r="DH20">
        <v>458919.28200000001</v>
      </c>
      <c r="DI20">
        <v>0</v>
      </c>
      <c r="DJ20">
        <v>0</v>
      </c>
      <c r="DK20">
        <v>3307611.5559999999</v>
      </c>
      <c r="DL20">
        <v>3766530.838</v>
      </c>
      <c r="DM20">
        <v>500042.41499999998</v>
      </c>
      <c r="DN20">
        <v>0</v>
      </c>
      <c r="DO20">
        <v>0</v>
      </c>
      <c r="DP20">
        <v>3287403.3059999999</v>
      </c>
      <c r="DQ20">
        <v>3787445.7209999999</v>
      </c>
      <c r="DR20">
        <v>515136.79599999997</v>
      </c>
      <c r="DS20">
        <v>0</v>
      </c>
      <c r="DT20">
        <v>0</v>
      </c>
      <c r="DU20">
        <v>3377471.946</v>
      </c>
      <c r="DV20">
        <v>3892608.7420000001</v>
      </c>
      <c r="DW20">
        <v>890.8</v>
      </c>
      <c r="DX20">
        <v>43.92</v>
      </c>
      <c r="DY20">
        <v>0</v>
      </c>
      <c r="DZ20">
        <v>0</v>
      </c>
      <c r="EA20">
        <v>934.71999999999991</v>
      </c>
      <c r="EB20">
        <v>817.54</v>
      </c>
      <c r="EC20">
        <v>70</v>
      </c>
      <c r="ED20">
        <v>0</v>
      </c>
      <c r="EE20">
        <v>0</v>
      </c>
      <c r="EF20">
        <v>887.54</v>
      </c>
      <c r="EG20">
        <v>816.24</v>
      </c>
      <c r="EH20">
        <v>70</v>
      </c>
      <c r="EI20">
        <v>0</v>
      </c>
      <c r="EJ20">
        <v>0</v>
      </c>
      <c r="EK20">
        <v>886.24</v>
      </c>
      <c r="EL20">
        <v>819.34</v>
      </c>
      <c r="EM20">
        <v>70</v>
      </c>
      <c r="EN20">
        <v>0</v>
      </c>
      <c r="EO20">
        <v>0</v>
      </c>
      <c r="EP20">
        <v>889.34</v>
      </c>
      <c r="EQ20">
        <v>827.94200000000001</v>
      </c>
      <c r="ER20">
        <v>70</v>
      </c>
      <c r="ES20">
        <v>0</v>
      </c>
      <c r="ET20">
        <v>0</v>
      </c>
      <c r="EU20">
        <v>897.94200000000001</v>
      </c>
      <c r="EV20">
        <v>827.94200000000001</v>
      </c>
      <c r="EW20">
        <v>70</v>
      </c>
      <c r="EX20">
        <v>0</v>
      </c>
      <c r="EY20">
        <v>0</v>
      </c>
      <c r="EZ20">
        <v>897.94200000000001</v>
      </c>
      <c r="FA20">
        <v>831.14200000000005</v>
      </c>
      <c r="FB20">
        <v>70</v>
      </c>
      <c r="FC20">
        <v>0</v>
      </c>
      <c r="FD20">
        <v>0</v>
      </c>
      <c r="FE20">
        <v>901.14200000000005</v>
      </c>
      <c r="FF20">
        <v>619.84199999999998</v>
      </c>
      <c r="FG20">
        <v>243.6</v>
      </c>
      <c r="FH20">
        <v>0</v>
      </c>
      <c r="FI20">
        <v>0</v>
      </c>
      <c r="FJ20">
        <v>863.44200000000001</v>
      </c>
      <c r="FK20">
        <v>619.88199999999995</v>
      </c>
      <c r="FL20">
        <v>243.6</v>
      </c>
      <c r="FM20">
        <v>0</v>
      </c>
      <c r="FN20">
        <v>0</v>
      </c>
      <c r="FO20">
        <v>863.48199999999997</v>
      </c>
      <c r="FP20">
        <v>619.88199999999995</v>
      </c>
      <c r="FQ20">
        <v>243.6</v>
      </c>
      <c r="FR20">
        <v>0</v>
      </c>
      <c r="FS20">
        <v>0</v>
      </c>
      <c r="FT20">
        <v>863.48199999999997</v>
      </c>
      <c r="FU20">
        <v>335.57100000000003</v>
      </c>
      <c r="FV20">
        <v>522.08600000000001</v>
      </c>
      <c r="FW20">
        <v>0</v>
      </c>
      <c r="FX20">
        <v>5.8250000000000002</v>
      </c>
      <c r="FY20">
        <v>863.48200000000008</v>
      </c>
      <c r="FZ20">
        <v>377.55799999999999</v>
      </c>
      <c r="GA20">
        <v>480.46800000000002</v>
      </c>
      <c r="GB20">
        <v>0</v>
      </c>
      <c r="GC20">
        <v>5.4560000000000004</v>
      </c>
      <c r="GD20">
        <v>863.48200000000008</v>
      </c>
      <c r="GE20">
        <v>513.9</v>
      </c>
      <c r="GF20">
        <v>764.79399999999998</v>
      </c>
      <c r="GG20">
        <v>0</v>
      </c>
      <c r="GH20">
        <v>125.773</v>
      </c>
      <c r="GI20">
        <v>1404.4669999999999</v>
      </c>
      <c r="GJ20">
        <v>288.529</v>
      </c>
      <c r="GK20">
        <v>604.96299999999997</v>
      </c>
      <c r="GL20">
        <v>0</v>
      </c>
      <c r="GM20">
        <v>79.022000000000006</v>
      </c>
      <c r="GN20">
        <v>972.51400000000001</v>
      </c>
      <c r="GO20">
        <v>287.017</v>
      </c>
      <c r="GP20">
        <v>595.67899999999997</v>
      </c>
      <c r="GQ20">
        <v>0</v>
      </c>
      <c r="GR20">
        <v>89.787999999999997</v>
      </c>
      <c r="GS20">
        <v>972.48399999999992</v>
      </c>
      <c r="GT20">
        <v>286.13</v>
      </c>
      <c r="GU20">
        <v>598.62800000000004</v>
      </c>
      <c r="GV20">
        <v>0</v>
      </c>
      <c r="GW20">
        <v>89.745999999999995</v>
      </c>
      <c r="GX20">
        <v>974.50400000000002</v>
      </c>
      <c r="GY20">
        <v>288.97399999999999</v>
      </c>
      <c r="GZ20">
        <v>598.72799999999995</v>
      </c>
      <c r="HA20">
        <v>0</v>
      </c>
      <c r="HB20">
        <v>90.102000000000004</v>
      </c>
      <c r="HC20">
        <v>977.80399999999997</v>
      </c>
      <c r="HD20">
        <v>291.18799999999999</v>
      </c>
      <c r="HE20">
        <v>598.72799999999995</v>
      </c>
      <c r="HF20">
        <v>0</v>
      </c>
      <c r="HG20">
        <v>90.427999999999997</v>
      </c>
      <c r="HH20">
        <v>980.34399999999994</v>
      </c>
      <c r="HI20">
        <v>294.35300000000001</v>
      </c>
      <c r="HJ20">
        <v>598.51499999999999</v>
      </c>
      <c r="HK20">
        <v>0</v>
      </c>
      <c r="HL20">
        <v>90.775999999999996</v>
      </c>
      <c r="HM20">
        <v>983.64399999999989</v>
      </c>
      <c r="HN20">
        <v>296.137</v>
      </c>
      <c r="HO20">
        <v>598.51499999999999</v>
      </c>
      <c r="HP20">
        <v>0</v>
      </c>
      <c r="HQ20">
        <v>90.992000000000004</v>
      </c>
      <c r="HR20">
        <v>985.64400000000001</v>
      </c>
      <c r="HS20">
        <v>182.43100000000001</v>
      </c>
      <c r="HT20">
        <v>0</v>
      </c>
      <c r="HU20">
        <v>0</v>
      </c>
      <c r="HV20">
        <v>803.21300000000008</v>
      </c>
      <c r="HW20">
        <v>985.64400000000012</v>
      </c>
      <c r="HX20">
        <v>182.44400000000002</v>
      </c>
      <c r="HY20">
        <v>0</v>
      </c>
      <c r="HZ20">
        <v>0</v>
      </c>
      <c r="IA20">
        <v>803.32</v>
      </c>
      <c r="IB20">
        <v>985.76400000000012</v>
      </c>
      <c r="IC20">
        <v>182.517</v>
      </c>
      <c r="ID20">
        <v>0</v>
      </c>
      <c r="IE20">
        <v>0</v>
      </c>
      <c r="IF20">
        <v>803.96699999999998</v>
      </c>
      <c r="IG20">
        <v>986.48399999999992</v>
      </c>
      <c r="IH20">
        <v>182.88300000000001</v>
      </c>
      <c r="II20">
        <v>0</v>
      </c>
      <c r="IJ20">
        <v>0</v>
      </c>
      <c r="IK20">
        <v>803.601</v>
      </c>
      <c r="IL20">
        <v>986.48400000000004</v>
      </c>
      <c r="IM20">
        <v>183.232</v>
      </c>
      <c r="IN20">
        <v>0</v>
      </c>
      <c r="IO20">
        <v>0</v>
      </c>
      <c r="IP20">
        <v>806.63</v>
      </c>
      <c r="IQ20">
        <v>989.86199999999997</v>
      </c>
    </row>
    <row r="21" spans="1:251" x14ac:dyDescent="0.3">
      <c r="A21" t="s">
        <v>18</v>
      </c>
      <c r="B21">
        <v>347449.90100000001</v>
      </c>
      <c r="C21">
        <v>0</v>
      </c>
      <c r="D21">
        <v>0</v>
      </c>
      <c r="E21">
        <v>0</v>
      </c>
      <c r="F21">
        <v>347449.90100000001</v>
      </c>
      <c r="G21">
        <v>367854.08000000002</v>
      </c>
      <c r="H21">
        <v>0</v>
      </c>
      <c r="I21">
        <v>0</v>
      </c>
      <c r="J21">
        <v>0</v>
      </c>
      <c r="K21">
        <v>367854.08000000002</v>
      </c>
      <c r="L21">
        <v>321658.96999999997</v>
      </c>
      <c r="M21">
        <v>0</v>
      </c>
      <c r="N21">
        <v>0</v>
      </c>
      <c r="O21">
        <v>0</v>
      </c>
      <c r="P21">
        <v>321658.96999999997</v>
      </c>
      <c r="Q21">
        <v>349964.59</v>
      </c>
      <c r="R21">
        <v>0</v>
      </c>
      <c r="S21">
        <v>0</v>
      </c>
      <c r="T21">
        <v>0</v>
      </c>
      <c r="U21">
        <v>349964.59</v>
      </c>
      <c r="V21">
        <v>336075.99800000002</v>
      </c>
      <c r="W21">
        <v>0</v>
      </c>
      <c r="X21">
        <v>0</v>
      </c>
      <c r="Y21">
        <v>0</v>
      </c>
      <c r="Z21">
        <v>336075.99800000002</v>
      </c>
      <c r="AA21">
        <v>343392.97899999999</v>
      </c>
      <c r="AB21">
        <v>0</v>
      </c>
      <c r="AC21">
        <v>0</v>
      </c>
      <c r="AD21">
        <v>0</v>
      </c>
      <c r="AE21">
        <v>343392.97899999999</v>
      </c>
      <c r="AF21">
        <v>344969.11199999996</v>
      </c>
      <c r="AG21">
        <v>0</v>
      </c>
      <c r="AH21">
        <v>0</v>
      </c>
      <c r="AI21">
        <v>0</v>
      </c>
      <c r="AJ21">
        <v>344969.11199999996</v>
      </c>
      <c r="AK21">
        <v>537820.71</v>
      </c>
      <c r="AL21">
        <v>0</v>
      </c>
      <c r="AM21">
        <v>0</v>
      </c>
      <c r="AN21">
        <v>0</v>
      </c>
      <c r="AO21">
        <v>537820.71</v>
      </c>
      <c r="AP21">
        <v>546271.95499999996</v>
      </c>
      <c r="AQ21">
        <v>0</v>
      </c>
      <c r="AR21">
        <v>0</v>
      </c>
      <c r="AS21">
        <v>0</v>
      </c>
      <c r="AT21">
        <v>546271.95499999996</v>
      </c>
      <c r="AU21">
        <v>539676.09699999995</v>
      </c>
      <c r="AV21">
        <v>0</v>
      </c>
      <c r="AW21">
        <v>0</v>
      </c>
      <c r="AX21">
        <v>0</v>
      </c>
      <c r="AY21">
        <v>539676.09699999995</v>
      </c>
      <c r="AZ21">
        <v>566040.75800000003</v>
      </c>
      <c r="BA21">
        <v>0</v>
      </c>
      <c r="BB21">
        <v>0</v>
      </c>
      <c r="BC21">
        <v>0</v>
      </c>
      <c r="BD21">
        <v>566040.75800000003</v>
      </c>
      <c r="BE21">
        <v>554327.33499999996</v>
      </c>
      <c r="BF21">
        <v>0</v>
      </c>
      <c r="BG21">
        <v>0</v>
      </c>
      <c r="BH21">
        <v>0</v>
      </c>
      <c r="BI21">
        <v>554327.33499999996</v>
      </c>
      <c r="BJ21">
        <v>554583.25600000005</v>
      </c>
      <c r="BK21">
        <v>0</v>
      </c>
      <c r="BL21">
        <v>0</v>
      </c>
      <c r="BM21">
        <v>0</v>
      </c>
      <c r="BN21">
        <v>554583.25600000005</v>
      </c>
      <c r="BO21">
        <v>582019.04399999999</v>
      </c>
      <c r="BP21">
        <v>0</v>
      </c>
      <c r="BQ21">
        <v>0</v>
      </c>
      <c r="BR21">
        <v>0</v>
      </c>
      <c r="BS21">
        <v>582019.04399999999</v>
      </c>
      <c r="BT21">
        <v>551131.12</v>
      </c>
      <c r="BU21">
        <v>0</v>
      </c>
      <c r="BV21">
        <v>0</v>
      </c>
      <c r="BW21">
        <v>0</v>
      </c>
      <c r="BX21">
        <v>551131.12</v>
      </c>
      <c r="BY21">
        <v>520220.83199999999</v>
      </c>
      <c r="BZ21">
        <v>0</v>
      </c>
      <c r="CA21">
        <v>0</v>
      </c>
      <c r="CB21">
        <v>0</v>
      </c>
      <c r="CC21">
        <v>520220.83199999999</v>
      </c>
      <c r="CD21">
        <v>470253.402</v>
      </c>
      <c r="CE21">
        <v>0</v>
      </c>
      <c r="CF21">
        <v>0</v>
      </c>
      <c r="CG21">
        <v>0</v>
      </c>
      <c r="CH21">
        <v>470253.402</v>
      </c>
      <c r="CI21">
        <v>470884.978</v>
      </c>
      <c r="CJ21">
        <v>0</v>
      </c>
      <c r="CK21">
        <v>0</v>
      </c>
      <c r="CL21">
        <v>0</v>
      </c>
      <c r="CM21">
        <v>470884.978</v>
      </c>
      <c r="CN21">
        <v>472144.342</v>
      </c>
      <c r="CO21">
        <v>0</v>
      </c>
      <c r="CP21">
        <v>0</v>
      </c>
      <c r="CQ21">
        <v>0</v>
      </c>
      <c r="CR21">
        <v>472144.342</v>
      </c>
      <c r="CS21">
        <v>507307.125</v>
      </c>
      <c r="CT21">
        <v>0</v>
      </c>
      <c r="CU21">
        <v>0</v>
      </c>
      <c r="CV21">
        <v>0</v>
      </c>
      <c r="CW21">
        <v>507307.125</v>
      </c>
      <c r="CX21">
        <v>487046.10100000002</v>
      </c>
      <c r="CY21">
        <v>0</v>
      </c>
      <c r="CZ21">
        <v>0</v>
      </c>
      <c r="DA21">
        <v>0</v>
      </c>
      <c r="DB21">
        <v>487046.10100000002</v>
      </c>
      <c r="DC21">
        <v>507132.93599999999</v>
      </c>
      <c r="DD21">
        <v>0</v>
      </c>
      <c r="DE21">
        <v>0</v>
      </c>
      <c r="DF21">
        <v>0</v>
      </c>
      <c r="DG21">
        <v>507132.93599999999</v>
      </c>
      <c r="DH21">
        <v>548204.01399999997</v>
      </c>
      <c r="DI21">
        <v>0</v>
      </c>
      <c r="DJ21">
        <v>0</v>
      </c>
      <c r="DK21">
        <v>0</v>
      </c>
      <c r="DL21">
        <v>548204.01399999997</v>
      </c>
      <c r="DM21">
        <v>533434.20900000003</v>
      </c>
      <c r="DN21">
        <v>0</v>
      </c>
      <c r="DO21">
        <v>0</v>
      </c>
      <c r="DP21">
        <v>0</v>
      </c>
      <c r="DQ21">
        <v>533434.20900000003</v>
      </c>
      <c r="DR21">
        <v>536228.99699999997</v>
      </c>
      <c r="DS21">
        <v>0</v>
      </c>
      <c r="DT21">
        <v>0</v>
      </c>
      <c r="DU21">
        <v>0</v>
      </c>
      <c r="DV21">
        <v>536228.99699999997</v>
      </c>
      <c r="DW21">
        <v>550.20000000000005</v>
      </c>
      <c r="DX21">
        <v>0</v>
      </c>
      <c r="DY21">
        <v>0</v>
      </c>
      <c r="DZ21">
        <v>0</v>
      </c>
      <c r="EA21">
        <v>550.20000000000005</v>
      </c>
      <c r="EB21">
        <v>544.79999999999995</v>
      </c>
      <c r="EC21">
        <v>0</v>
      </c>
      <c r="ED21">
        <v>0</v>
      </c>
      <c r="EE21">
        <v>0</v>
      </c>
      <c r="EF21">
        <v>544.79999999999995</v>
      </c>
      <c r="EG21">
        <v>544.20000000000005</v>
      </c>
      <c r="EH21">
        <v>0</v>
      </c>
      <c r="EI21">
        <v>0</v>
      </c>
      <c r="EJ21">
        <v>0</v>
      </c>
      <c r="EK21">
        <v>544.20000000000005</v>
      </c>
      <c r="EL21">
        <v>544.20000000000005</v>
      </c>
      <c r="EM21">
        <v>0</v>
      </c>
      <c r="EN21">
        <v>0</v>
      </c>
      <c r="EO21">
        <v>0</v>
      </c>
      <c r="EP21">
        <v>544.20000000000005</v>
      </c>
      <c r="EQ21">
        <v>478.13900000000001</v>
      </c>
      <c r="ER21">
        <v>0</v>
      </c>
      <c r="ES21">
        <v>0</v>
      </c>
      <c r="ET21">
        <v>0</v>
      </c>
      <c r="EU21">
        <v>478.13900000000001</v>
      </c>
      <c r="EV21">
        <v>478.13900000000001</v>
      </c>
      <c r="EW21">
        <v>0</v>
      </c>
      <c r="EX21">
        <v>0</v>
      </c>
      <c r="EY21">
        <v>0</v>
      </c>
      <c r="EZ21">
        <v>478.13900000000001</v>
      </c>
      <c r="FA21">
        <v>478.13900000000001</v>
      </c>
      <c r="FB21">
        <v>0</v>
      </c>
      <c r="FC21">
        <v>0</v>
      </c>
      <c r="FD21">
        <v>0</v>
      </c>
      <c r="FE21">
        <v>478.13900000000001</v>
      </c>
      <c r="FF21">
        <v>475.48399999999998</v>
      </c>
      <c r="FG21">
        <v>0</v>
      </c>
      <c r="FH21">
        <v>0</v>
      </c>
      <c r="FI21">
        <v>0</v>
      </c>
      <c r="FJ21">
        <v>475.48399999999998</v>
      </c>
      <c r="FK21">
        <v>475.34300000000002</v>
      </c>
      <c r="FL21">
        <v>0</v>
      </c>
      <c r="FM21">
        <v>0</v>
      </c>
      <c r="FN21">
        <v>0</v>
      </c>
      <c r="FO21">
        <v>475.34300000000002</v>
      </c>
      <c r="FP21">
        <v>475.34300000000002</v>
      </c>
      <c r="FQ21">
        <v>0</v>
      </c>
      <c r="FR21">
        <v>0</v>
      </c>
      <c r="FS21">
        <v>0</v>
      </c>
      <c r="FT21">
        <v>475.34300000000002</v>
      </c>
      <c r="FU21">
        <v>464.63600000000002</v>
      </c>
      <c r="FV21">
        <v>0</v>
      </c>
      <c r="FW21">
        <v>0</v>
      </c>
      <c r="FX21">
        <v>0</v>
      </c>
      <c r="FY21">
        <v>464.63600000000002</v>
      </c>
      <c r="FZ21">
        <v>464.66500000000002</v>
      </c>
      <c r="GA21">
        <v>0</v>
      </c>
      <c r="GB21">
        <v>0</v>
      </c>
      <c r="GC21">
        <v>0</v>
      </c>
      <c r="GD21">
        <v>464.66500000000002</v>
      </c>
      <c r="GE21">
        <v>469.1</v>
      </c>
      <c r="GF21">
        <v>0</v>
      </c>
      <c r="GG21">
        <v>0</v>
      </c>
      <c r="GH21">
        <v>0</v>
      </c>
      <c r="GI21">
        <v>469.1</v>
      </c>
      <c r="GJ21">
        <v>469.08199999999999</v>
      </c>
      <c r="GK21">
        <v>0</v>
      </c>
      <c r="GL21">
        <v>0</v>
      </c>
      <c r="GM21">
        <v>0</v>
      </c>
      <c r="GN21">
        <v>469.08199999999999</v>
      </c>
      <c r="GO21">
        <v>467.30200000000002</v>
      </c>
      <c r="GP21">
        <v>0</v>
      </c>
      <c r="GQ21">
        <v>0</v>
      </c>
      <c r="GR21">
        <v>0</v>
      </c>
      <c r="GS21">
        <v>467.30200000000002</v>
      </c>
      <c r="GT21">
        <v>470.13200000000001</v>
      </c>
      <c r="GU21">
        <v>0</v>
      </c>
      <c r="GV21">
        <v>0</v>
      </c>
      <c r="GW21">
        <v>0</v>
      </c>
      <c r="GX21">
        <v>470.13200000000001</v>
      </c>
      <c r="GY21">
        <v>402.84199999999998</v>
      </c>
      <c r="GZ21">
        <v>0</v>
      </c>
      <c r="HA21">
        <v>0</v>
      </c>
      <c r="HB21">
        <v>0</v>
      </c>
      <c r="HC21">
        <v>402.84199999999998</v>
      </c>
      <c r="HD21">
        <v>413.512</v>
      </c>
      <c r="HE21">
        <v>0</v>
      </c>
      <c r="HF21">
        <v>0</v>
      </c>
      <c r="HG21">
        <v>0</v>
      </c>
      <c r="HH21">
        <v>413.512</v>
      </c>
      <c r="HI21">
        <v>413.512</v>
      </c>
      <c r="HJ21">
        <v>0</v>
      </c>
      <c r="HK21">
        <v>0</v>
      </c>
      <c r="HL21">
        <v>0</v>
      </c>
      <c r="HM21">
        <v>413.512</v>
      </c>
      <c r="HN21">
        <v>413.512</v>
      </c>
      <c r="HO21">
        <v>0</v>
      </c>
      <c r="HP21">
        <v>0</v>
      </c>
      <c r="HQ21">
        <v>0</v>
      </c>
      <c r="HR21">
        <v>413.512</v>
      </c>
      <c r="HS21">
        <v>411.91400000000004</v>
      </c>
      <c r="HT21">
        <v>0</v>
      </c>
      <c r="HU21">
        <v>0</v>
      </c>
      <c r="HV21">
        <v>0</v>
      </c>
      <c r="HW21">
        <v>411.91400000000004</v>
      </c>
      <c r="HX21">
        <v>411.91400000000004</v>
      </c>
      <c r="HY21">
        <v>0</v>
      </c>
      <c r="HZ21">
        <v>0</v>
      </c>
      <c r="IA21">
        <v>0</v>
      </c>
      <c r="IB21">
        <v>411.91400000000004</v>
      </c>
      <c r="IC21">
        <v>411.91399999999999</v>
      </c>
      <c r="ID21">
        <v>0</v>
      </c>
      <c r="IE21">
        <v>0</v>
      </c>
      <c r="IF21">
        <v>0</v>
      </c>
      <c r="IG21">
        <v>411.91399999999999</v>
      </c>
      <c r="IH21">
        <v>413.24400000000003</v>
      </c>
      <c r="II21">
        <v>0</v>
      </c>
      <c r="IJ21">
        <v>0</v>
      </c>
      <c r="IK21">
        <v>0</v>
      </c>
      <c r="IL21">
        <v>413.24400000000003</v>
      </c>
      <c r="IM21">
        <v>400.95400000000001</v>
      </c>
      <c r="IN21">
        <v>0</v>
      </c>
      <c r="IO21">
        <v>0</v>
      </c>
      <c r="IP21">
        <v>0</v>
      </c>
      <c r="IQ21">
        <v>400.95400000000001</v>
      </c>
    </row>
    <row r="22" spans="1:251" x14ac:dyDescent="0.3">
      <c r="A22" t="s">
        <v>19</v>
      </c>
      <c r="B22">
        <v>1341373.267</v>
      </c>
      <c r="C22">
        <v>183567.02499999999</v>
      </c>
      <c r="D22">
        <v>0</v>
      </c>
      <c r="E22">
        <v>0</v>
      </c>
      <c r="F22">
        <v>1524940.2919999999</v>
      </c>
      <c r="G22">
        <v>1392702.92</v>
      </c>
      <c r="H22">
        <v>177840.55</v>
      </c>
      <c r="I22">
        <v>0</v>
      </c>
      <c r="J22">
        <v>0</v>
      </c>
      <c r="K22">
        <v>1570543.47</v>
      </c>
      <c r="L22">
        <v>1429850.02</v>
      </c>
      <c r="M22">
        <v>172212.72</v>
      </c>
      <c r="N22">
        <v>0</v>
      </c>
      <c r="O22">
        <v>0</v>
      </c>
      <c r="P22">
        <v>1602062.74</v>
      </c>
      <c r="Q22">
        <v>1541241.78</v>
      </c>
      <c r="R22">
        <v>178857.22</v>
      </c>
      <c r="S22">
        <v>0</v>
      </c>
      <c r="T22">
        <v>0</v>
      </c>
      <c r="U22">
        <v>1720099</v>
      </c>
      <c r="V22">
        <v>1600380.9950000001</v>
      </c>
      <c r="W22">
        <v>178594.11600000001</v>
      </c>
      <c r="X22">
        <v>0</v>
      </c>
      <c r="Y22">
        <v>0</v>
      </c>
      <c r="Z22">
        <v>1778975.111</v>
      </c>
      <c r="AA22">
        <v>1602278.9110000001</v>
      </c>
      <c r="AB22">
        <v>185889.31599999999</v>
      </c>
      <c r="AC22">
        <v>0</v>
      </c>
      <c r="AD22">
        <v>0</v>
      </c>
      <c r="AE22">
        <v>1788168.227</v>
      </c>
      <c r="AF22">
        <v>1645044.1669999999</v>
      </c>
      <c r="AG22">
        <v>181908.04599999997</v>
      </c>
      <c r="AH22">
        <v>0</v>
      </c>
      <c r="AI22">
        <v>0</v>
      </c>
      <c r="AJ22">
        <v>1826952.213</v>
      </c>
      <c r="AK22">
        <v>1847985.11</v>
      </c>
      <c r="AL22">
        <v>173444.66</v>
      </c>
      <c r="AM22">
        <v>0</v>
      </c>
      <c r="AN22">
        <v>0</v>
      </c>
      <c r="AO22">
        <v>2021429.77</v>
      </c>
      <c r="AP22">
        <v>1940931.9909999999</v>
      </c>
      <c r="AQ22">
        <v>169408.46900000001</v>
      </c>
      <c r="AR22">
        <v>0</v>
      </c>
      <c r="AS22">
        <v>0</v>
      </c>
      <c r="AT22">
        <v>2110340.46</v>
      </c>
      <c r="AU22">
        <v>2033164.9480000001</v>
      </c>
      <c r="AV22">
        <v>182242.07800000001</v>
      </c>
      <c r="AW22">
        <v>0</v>
      </c>
      <c r="AX22">
        <v>0</v>
      </c>
      <c r="AY22">
        <v>2215407.0260000001</v>
      </c>
      <c r="AZ22">
        <v>1928150.327</v>
      </c>
      <c r="BA22">
        <v>340179.60800000001</v>
      </c>
      <c r="BB22">
        <v>0</v>
      </c>
      <c r="BC22">
        <v>0</v>
      </c>
      <c r="BD22">
        <v>2268329.9350000001</v>
      </c>
      <c r="BE22">
        <v>1993906.2509999999</v>
      </c>
      <c r="BF22">
        <v>341247.342</v>
      </c>
      <c r="BG22">
        <v>0</v>
      </c>
      <c r="BH22">
        <v>0</v>
      </c>
      <c r="BI22">
        <v>2335153.5929999999</v>
      </c>
      <c r="BJ22">
        <v>2023077.5660000001</v>
      </c>
      <c r="BK22">
        <v>349333.08799999999</v>
      </c>
      <c r="BL22">
        <v>0</v>
      </c>
      <c r="BM22">
        <v>0</v>
      </c>
      <c r="BN22">
        <v>2372410.6540000001</v>
      </c>
      <c r="BO22">
        <v>2068737.0530000001</v>
      </c>
      <c r="BP22">
        <v>344456.25900000002</v>
      </c>
      <c r="BQ22">
        <v>0</v>
      </c>
      <c r="BR22">
        <v>0</v>
      </c>
      <c r="BS22">
        <v>2413193.3119999999</v>
      </c>
      <c r="BT22">
        <v>1988366.2390000001</v>
      </c>
      <c r="BU22">
        <v>326709.51699999999</v>
      </c>
      <c r="BV22">
        <v>0</v>
      </c>
      <c r="BW22">
        <v>0</v>
      </c>
      <c r="BX22">
        <v>2315075.7560000001</v>
      </c>
      <c r="BY22">
        <v>2010085.264</v>
      </c>
      <c r="BZ22">
        <v>332125.58399999997</v>
      </c>
      <c r="CA22">
        <v>0</v>
      </c>
      <c r="CB22">
        <v>0</v>
      </c>
      <c r="CC22">
        <v>2342210.8479999998</v>
      </c>
      <c r="CD22">
        <v>1868916.585</v>
      </c>
      <c r="CE22">
        <v>322214.93699999998</v>
      </c>
      <c r="CF22">
        <v>0</v>
      </c>
      <c r="CG22">
        <v>0</v>
      </c>
      <c r="CH22">
        <v>2191131.5219999999</v>
      </c>
      <c r="CI22">
        <v>1793532.92</v>
      </c>
      <c r="CJ22">
        <v>309702.94199999998</v>
      </c>
      <c r="CK22">
        <v>0</v>
      </c>
      <c r="CL22">
        <v>0</v>
      </c>
      <c r="CM22">
        <v>2103235.8619999997</v>
      </c>
      <c r="CN22">
        <v>1768962.27</v>
      </c>
      <c r="CO22">
        <v>313709.22700000001</v>
      </c>
      <c r="CP22">
        <v>0</v>
      </c>
      <c r="CQ22">
        <v>0</v>
      </c>
      <c r="CR22">
        <v>2082671.497</v>
      </c>
      <c r="CS22">
        <v>1893981.7050000001</v>
      </c>
      <c r="CT22">
        <v>321371.234</v>
      </c>
      <c r="CU22">
        <v>0</v>
      </c>
      <c r="CV22">
        <v>0</v>
      </c>
      <c r="CW22">
        <v>2215352.9390000002</v>
      </c>
      <c r="CX22">
        <v>1648637.27</v>
      </c>
      <c r="CY22">
        <v>349783.36</v>
      </c>
      <c r="CZ22">
        <v>0</v>
      </c>
      <c r="DA22">
        <v>186713.84</v>
      </c>
      <c r="DB22">
        <v>2185134.4699999997</v>
      </c>
      <c r="DC22">
        <v>1690285.169</v>
      </c>
      <c r="DD22">
        <v>351929.84</v>
      </c>
      <c r="DE22">
        <v>0</v>
      </c>
      <c r="DF22">
        <v>192157.818</v>
      </c>
      <c r="DG22">
        <v>2234372.827</v>
      </c>
      <c r="DH22">
        <v>1799459.2620000001</v>
      </c>
      <c r="DI22">
        <v>373574.67700000003</v>
      </c>
      <c r="DJ22">
        <v>0</v>
      </c>
      <c r="DK22">
        <v>205567.62</v>
      </c>
      <c r="DL22">
        <v>2378601.5590000004</v>
      </c>
      <c r="DM22">
        <v>1850287.9380000001</v>
      </c>
      <c r="DN22">
        <v>369441.625</v>
      </c>
      <c r="DO22">
        <v>0</v>
      </c>
      <c r="DP22">
        <v>204320.28</v>
      </c>
      <c r="DQ22">
        <v>2424049.8429999999</v>
      </c>
      <c r="DR22">
        <v>1875723.449</v>
      </c>
      <c r="DS22">
        <v>376571.46500000003</v>
      </c>
      <c r="DT22">
        <v>0</v>
      </c>
      <c r="DU22">
        <v>207262.21400000001</v>
      </c>
      <c r="DV22">
        <v>2459557.128</v>
      </c>
      <c r="DW22">
        <v>937.42</v>
      </c>
      <c r="DX22">
        <v>68.680000000000007</v>
      </c>
      <c r="DY22">
        <v>0</v>
      </c>
      <c r="DZ22">
        <v>0</v>
      </c>
      <c r="EA22">
        <v>1006.0999999999999</v>
      </c>
      <c r="EB22">
        <v>937.44</v>
      </c>
      <c r="EC22">
        <v>68.680000000000007</v>
      </c>
      <c r="ED22">
        <v>0</v>
      </c>
      <c r="EE22">
        <v>0</v>
      </c>
      <c r="EF22">
        <v>1006.1200000000001</v>
      </c>
      <c r="EG22">
        <v>938.69</v>
      </c>
      <c r="EH22">
        <v>68.680000000000007</v>
      </c>
      <c r="EI22">
        <v>0</v>
      </c>
      <c r="EJ22">
        <v>0</v>
      </c>
      <c r="EK22">
        <v>1007.3700000000001</v>
      </c>
      <c r="EL22">
        <v>938.92</v>
      </c>
      <c r="EM22">
        <v>68.680000000000007</v>
      </c>
      <c r="EN22">
        <v>0</v>
      </c>
      <c r="EO22">
        <v>0</v>
      </c>
      <c r="EP22">
        <v>1007.5999999999999</v>
      </c>
      <c r="EQ22">
        <v>938.92499999999995</v>
      </c>
      <c r="ER22">
        <v>68.680000000000007</v>
      </c>
      <c r="ES22">
        <v>0</v>
      </c>
      <c r="ET22">
        <v>0</v>
      </c>
      <c r="EU22">
        <v>1007.605</v>
      </c>
      <c r="EV22">
        <v>938.92499999999995</v>
      </c>
      <c r="EW22">
        <v>68.680000000000007</v>
      </c>
      <c r="EX22">
        <v>0</v>
      </c>
      <c r="EY22">
        <v>0</v>
      </c>
      <c r="EZ22">
        <v>1007.605</v>
      </c>
      <c r="FA22">
        <v>897.96699999999998</v>
      </c>
      <c r="FB22">
        <v>68.680000000000007</v>
      </c>
      <c r="FC22">
        <v>0</v>
      </c>
      <c r="FD22">
        <v>0</v>
      </c>
      <c r="FE22">
        <v>966.64699999999993</v>
      </c>
      <c r="FF22">
        <v>872.995</v>
      </c>
      <c r="FG22">
        <v>79.81</v>
      </c>
      <c r="FH22">
        <v>0</v>
      </c>
      <c r="FI22">
        <v>0</v>
      </c>
      <c r="FJ22">
        <v>952.80500000000006</v>
      </c>
      <c r="FK22">
        <v>863.28599999999994</v>
      </c>
      <c r="FL22">
        <v>79.81</v>
      </c>
      <c r="FM22">
        <v>0</v>
      </c>
      <c r="FN22">
        <v>0</v>
      </c>
      <c r="FO22">
        <v>943.096</v>
      </c>
      <c r="FP22">
        <v>879.50900000000001</v>
      </c>
      <c r="FQ22">
        <v>79.81</v>
      </c>
      <c r="FR22">
        <v>0</v>
      </c>
      <c r="FS22">
        <v>0</v>
      </c>
      <c r="FT22">
        <v>959.31899999999996</v>
      </c>
      <c r="FU22">
        <v>791.06700000000001</v>
      </c>
      <c r="FV22">
        <v>179.42400000000001</v>
      </c>
      <c r="FW22">
        <v>0</v>
      </c>
      <c r="FX22">
        <v>0</v>
      </c>
      <c r="FY22">
        <v>970.49099999999999</v>
      </c>
      <c r="FZ22">
        <v>792.97299999999996</v>
      </c>
      <c r="GA22">
        <v>178.18799999999999</v>
      </c>
      <c r="GB22">
        <v>0</v>
      </c>
      <c r="GC22">
        <v>0</v>
      </c>
      <c r="GD22">
        <v>971.16099999999994</v>
      </c>
      <c r="GE22">
        <v>793.875</v>
      </c>
      <c r="GF22">
        <v>181.84700000000001</v>
      </c>
      <c r="GG22">
        <v>0</v>
      </c>
      <c r="GH22">
        <v>0</v>
      </c>
      <c r="GI22">
        <v>975.72199999999998</v>
      </c>
      <c r="GJ22">
        <v>798.74300000000005</v>
      </c>
      <c r="GK22">
        <v>179.809</v>
      </c>
      <c r="GL22">
        <v>0</v>
      </c>
      <c r="GM22">
        <v>0</v>
      </c>
      <c r="GN22">
        <v>978.55200000000002</v>
      </c>
      <c r="GO22">
        <v>801.08699999999999</v>
      </c>
      <c r="GP22">
        <v>180.465</v>
      </c>
      <c r="GQ22">
        <v>0</v>
      </c>
      <c r="GR22">
        <v>0</v>
      </c>
      <c r="GS22">
        <v>981.55200000000002</v>
      </c>
      <c r="GT22">
        <v>801.06399999999996</v>
      </c>
      <c r="GU22">
        <v>180.488</v>
      </c>
      <c r="GV22">
        <v>0</v>
      </c>
      <c r="GW22">
        <v>0</v>
      </c>
      <c r="GX22">
        <v>981.55199999999991</v>
      </c>
      <c r="GY22">
        <v>801.03200000000004</v>
      </c>
      <c r="GZ22">
        <v>180.52</v>
      </c>
      <c r="HA22">
        <v>0</v>
      </c>
      <c r="HB22">
        <v>0</v>
      </c>
      <c r="HC22">
        <v>981.55200000000002</v>
      </c>
      <c r="HD22">
        <v>801.01300000000003</v>
      </c>
      <c r="HE22">
        <v>180.53899999999999</v>
      </c>
      <c r="HF22">
        <v>0</v>
      </c>
      <c r="HG22">
        <v>0</v>
      </c>
      <c r="HH22">
        <v>981.55200000000002</v>
      </c>
      <c r="HI22">
        <v>801.22400000000005</v>
      </c>
      <c r="HJ22">
        <v>180.59800000000001</v>
      </c>
      <c r="HK22">
        <v>0</v>
      </c>
      <c r="HL22">
        <v>0</v>
      </c>
      <c r="HM22">
        <v>981.82200000000012</v>
      </c>
      <c r="HN22">
        <v>801.22400000000005</v>
      </c>
      <c r="HO22">
        <v>180.59800000000001</v>
      </c>
      <c r="HP22">
        <v>0</v>
      </c>
      <c r="HQ22">
        <v>0</v>
      </c>
      <c r="HR22">
        <v>981.82200000000012</v>
      </c>
      <c r="HS22">
        <v>737.39300000000003</v>
      </c>
      <c r="HT22">
        <v>226.446</v>
      </c>
      <c r="HU22">
        <v>0</v>
      </c>
      <c r="HV22">
        <v>17.983000000000001</v>
      </c>
      <c r="HW22">
        <v>981.822</v>
      </c>
      <c r="HX22">
        <v>737.39300000000003</v>
      </c>
      <c r="HY22">
        <v>228.018</v>
      </c>
      <c r="HZ22">
        <v>0</v>
      </c>
      <c r="IA22">
        <v>17.983000000000001</v>
      </c>
      <c r="IB22">
        <v>983.39400000000001</v>
      </c>
      <c r="IC22">
        <v>737.71699999999998</v>
      </c>
      <c r="ID22">
        <v>228.185</v>
      </c>
      <c r="IE22">
        <v>0</v>
      </c>
      <c r="IF22">
        <v>17.991</v>
      </c>
      <c r="IG22">
        <v>983.89300000000003</v>
      </c>
      <c r="IH22">
        <v>738.56600000000003</v>
      </c>
      <c r="II22">
        <v>228.53299999999999</v>
      </c>
      <c r="IJ22">
        <v>0</v>
      </c>
      <c r="IK22">
        <v>18.007000000000001</v>
      </c>
      <c r="IL22">
        <v>985.10599999999999</v>
      </c>
      <c r="IM22">
        <v>738.56600000000003</v>
      </c>
      <c r="IN22">
        <v>228.53299999999999</v>
      </c>
      <c r="IO22">
        <v>0</v>
      </c>
      <c r="IP22">
        <v>18.007000000000001</v>
      </c>
      <c r="IQ22">
        <v>985.10599999999999</v>
      </c>
    </row>
    <row r="23" spans="1:251" x14ac:dyDescent="0.3">
      <c r="A23" t="s">
        <v>20</v>
      </c>
      <c r="B23">
        <v>323066.43800000002</v>
      </c>
      <c r="C23">
        <v>0</v>
      </c>
      <c r="D23">
        <v>0</v>
      </c>
      <c r="E23">
        <v>0</v>
      </c>
      <c r="F23">
        <v>323066.43800000002</v>
      </c>
      <c r="G23">
        <v>328112.65999999997</v>
      </c>
      <c r="H23">
        <v>0</v>
      </c>
      <c r="I23">
        <v>0</v>
      </c>
      <c r="J23">
        <v>0</v>
      </c>
      <c r="K23">
        <v>328112.65999999997</v>
      </c>
      <c r="L23">
        <v>364139.34</v>
      </c>
      <c r="M23">
        <v>0</v>
      </c>
      <c r="N23">
        <v>0</v>
      </c>
      <c r="O23">
        <v>0</v>
      </c>
      <c r="P23">
        <v>364139.34</v>
      </c>
      <c r="Q23">
        <v>366001.5</v>
      </c>
      <c r="R23">
        <v>0</v>
      </c>
      <c r="S23">
        <v>0</v>
      </c>
      <c r="T23">
        <v>0</v>
      </c>
      <c r="U23">
        <v>366001.5</v>
      </c>
      <c r="V23">
        <v>368757.20799999998</v>
      </c>
      <c r="W23">
        <v>0</v>
      </c>
      <c r="X23">
        <v>0</v>
      </c>
      <c r="Y23">
        <v>0</v>
      </c>
      <c r="Z23">
        <v>368757.20799999998</v>
      </c>
      <c r="AA23">
        <v>368249.10800000001</v>
      </c>
      <c r="AB23">
        <v>0</v>
      </c>
      <c r="AC23">
        <v>0</v>
      </c>
      <c r="AD23">
        <v>0</v>
      </c>
      <c r="AE23">
        <v>368249.10800000001</v>
      </c>
      <c r="AF23">
        <v>367209.94899999996</v>
      </c>
      <c r="AG23">
        <v>0</v>
      </c>
      <c r="AH23">
        <v>0</v>
      </c>
      <c r="AI23">
        <v>0</v>
      </c>
      <c r="AJ23">
        <v>367209.94899999996</v>
      </c>
      <c r="AK23">
        <v>622886.05299999996</v>
      </c>
      <c r="AL23">
        <v>0</v>
      </c>
      <c r="AM23">
        <v>0</v>
      </c>
      <c r="AN23">
        <v>0</v>
      </c>
      <c r="AO23">
        <v>622886.05299999996</v>
      </c>
      <c r="AP23">
        <v>634946.59400000004</v>
      </c>
      <c r="AQ23">
        <v>0</v>
      </c>
      <c r="AR23">
        <v>0</v>
      </c>
      <c r="AS23">
        <v>0</v>
      </c>
      <c r="AT23">
        <v>634946.59400000004</v>
      </c>
      <c r="AU23">
        <v>664254.73300000001</v>
      </c>
      <c r="AV23">
        <v>0</v>
      </c>
      <c r="AW23">
        <v>0</v>
      </c>
      <c r="AX23">
        <v>0</v>
      </c>
      <c r="AY23">
        <v>664254.73300000001</v>
      </c>
      <c r="AZ23">
        <v>710294.34299999999</v>
      </c>
      <c r="BA23">
        <v>0</v>
      </c>
      <c r="BB23">
        <v>0</v>
      </c>
      <c r="BC23">
        <v>0</v>
      </c>
      <c r="BD23">
        <v>710294.34299999999</v>
      </c>
      <c r="BE23">
        <v>703051.99300000002</v>
      </c>
      <c r="BF23">
        <v>0</v>
      </c>
      <c r="BG23">
        <v>0</v>
      </c>
      <c r="BH23">
        <v>0</v>
      </c>
      <c r="BI23">
        <v>703051.99300000002</v>
      </c>
      <c r="BJ23">
        <v>695605.17599999998</v>
      </c>
      <c r="BK23">
        <v>0</v>
      </c>
      <c r="BL23">
        <v>0</v>
      </c>
      <c r="BM23">
        <v>0</v>
      </c>
      <c r="BN23">
        <v>695605.17599999998</v>
      </c>
      <c r="BO23">
        <v>668341.826</v>
      </c>
      <c r="BP23">
        <v>0</v>
      </c>
      <c r="BQ23">
        <v>0</v>
      </c>
      <c r="BR23">
        <v>0</v>
      </c>
      <c r="BS23">
        <v>668341.826</v>
      </c>
      <c r="BT23">
        <v>671669.59699999995</v>
      </c>
      <c r="BU23">
        <v>0</v>
      </c>
      <c r="BV23">
        <v>0</v>
      </c>
      <c r="BW23">
        <v>0</v>
      </c>
      <c r="BX23">
        <v>671669.59699999995</v>
      </c>
      <c r="BY23">
        <v>649670.20700000005</v>
      </c>
      <c r="BZ23">
        <v>0</v>
      </c>
      <c r="CA23">
        <v>0</v>
      </c>
      <c r="CB23">
        <v>0</v>
      </c>
      <c r="CC23">
        <v>649670.20700000005</v>
      </c>
      <c r="CD23">
        <v>657319.14599999995</v>
      </c>
      <c r="CE23">
        <v>0</v>
      </c>
      <c r="CF23">
        <v>0</v>
      </c>
      <c r="CG23">
        <v>0</v>
      </c>
      <c r="CH23">
        <v>657319.14599999995</v>
      </c>
      <c r="CI23">
        <v>689797.89099999995</v>
      </c>
      <c r="CJ23">
        <v>0</v>
      </c>
      <c r="CK23">
        <v>0</v>
      </c>
      <c r="CL23">
        <v>0</v>
      </c>
      <c r="CM23">
        <v>689797.89099999995</v>
      </c>
      <c r="CN23">
        <v>693674.86399999994</v>
      </c>
      <c r="CO23">
        <v>0</v>
      </c>
      <c r="CP23">
        <v>0</v>
      </c>
      <c r="CQ23">
        <v>0</v>
      </c>
      <c r="CR23">
        <v>693674.86399999994</v>
      </c>
      <c r="CS23">
        <v>686149.62199999997</v>
      </c>
      <c r="CT23">
        <v>0</v>
      </c>
      <c r="CU23">
        <v>0</v>
      </c>
      <c r="CV23">
        <v>0</v>
      </c>
      <c r="CW23">
        <v>686149.62199999997</v>
      </c>
      <c r="CX23">
        <v>697451.09400000004</v>
      </c>
      <c r="CY23">
        <v>0</v>
      </c>
      <c r="CZ23">
        <v>0</v>
      </c>
      <c r="DA23">
        <v>0</v>
      </c>
      <c r="DB23">
        <v>697451.09400000004</v>
      </c>
      <c r="DC23">
        <v>694492.3</v>
      </c>
      <c r="DD23">
        <v>0</v>
      </c>
      <c r="DE23">
        <v>0</v>
      </c>
      <c r="DF23">
        <v>0</v>
      </c>
      <c r="DG23">
        <v>694492.3</v>
      </c>
      <c r="DH23">
        <v>709234.7</v>
      </c>
      <c r="DI23">
        <v>0</v>
      </c>
      <c r="DJ23">
        <v>0</v>
      </c>
      <c r="DK23">
        <v>0</v>
      </c>
      <c r="DL23">
        <v>709234.7</v>
      </c>
      <c r="DM23">
        <v>732284</v>
      </c>
      <c r="DN23">
        <v>0</v>
      </c>
      <c r="DO23">
        <v>0</v>
      </c>
      <c r="DP23">
        <v>0</v>
      </c>
      <c r="DQ23">
        <v>732284</v>
      </c>
      <c r="DR23">
        <v>728347.75</v>
      </c>
      <c r="DS23">
        <v>0</v>
      </c>
      <c r="DT23">
        <v>0</v>
      </c>
      <c r="DU23">
        <v>0</v>
      </c>
      <c r="DV23">
        <v>728347.75</v>
      </c>
      <c r="DW23">
        <v>553.20000000000005</v>
      </c>
      <c r="DX23">
        <v>0</v>
      </c>
      <c r="DY23">
        <v>0</v>
      </c>
      <c r="DZ23">
        <v>0</v>
      </c>
      <c r="EA23">
        <v>553.20000000000005</v>
      </c>
      <c r="EB23">
        <v>559.24</v>
      </c>
      <c r="EC23">
        <v>0</v>
      </c>
      <c r="ED23">
        <v>0</v>
      </c>
      <c r="EE23">
        <v>0</v>
      </c>
      <c r="EF23">
        <v>559.24</v>
      </c>
      <c r="EG23">
        <v>566.24</v>
      </c>
      <c r="EH23">
        <v>0</v>
      </c>
      <c r="EI23">
        <v>0</v>
      </c>
      <c r="EJ23">
        <v>0</v>
      </c>
      <c r="EK23">
        <v>566.24</v>
      </c>
      <c r="EL23">
        <v>566.24</v>
      </c>
      <c r="EM23">
        <v>0</v>
      </c>
      <c r="EN23">
        <v>0</v>
      </c>
      <c r="EO23">
        <v>0</v>
      </c>
      <c r="EP23">
        <v>566.24</v>
      </c>
      <c r="EQ23">
        <v>567.03599999999994</v>
      </c>
      <c r="ER23">
        <v>0</v>
      </c>
      <c r="ES23">
        <v>0</v>
      </c>
      <c r="ET23">
        <v>0</v>
      </c>
      <c r="EU23">
        <v>567.03599999999994</v>
      </c>
      <c r="EV23">
        <v>567.03599999999994</v>
      </c>
      <c r="EW23">
        <v>0</v>
      </c>
      <c r="EX23">
        <v>0</v>
      </c>
      <c r="EY23">
        <v>0</v>
      </c>
      <c r="EZ23">
        <v>567.03599999999994</v>
      </c>
      <c r="FA23">
        <v>436.39699999999999</v>
      </c>
      <c r="FB23">
        <v>0</v>
      </c>
      <c r="FC23">
        <v>0</v>
      </c>
      <c r="FD23">
        <v>0</v>
      </c>
      <c r="FE23">
        <v>436.39699999999999</v>
      </c>
      <c r="FF23">
        <v>571.83600000000001</v>
      </c>
      <c r="FG23">
        <v>0</v>
      </c>
      <c r="FH23">
        <v>0</v>
      </c>
      <c r="FI23">
        <v>0</v>
      </c>
      <c r="FJ23">
        <v>571.83600000000001</v>
      </c>
      <c r="FK23">
        <v>571.83600000000001</v>
      </c>
      <c r="FL23">
        <v>0</v>
      </c>
      <c r="FM23">
        <v>0</v>
      </c>
      <c r="FN23">
        <v>0</v>
      </c>
      <c r="FO23">
        <v>571.83600000000001</v>
      </c>
      <c r="FP23">
        <v>573.53599999999994</v>
      </c>
      <c r="FQ23">
        <v>0</v>
      </c>
      <c r="FR23">
        <v>0</v>
      </c>
      <c r="FS23">
        <v>0</v>
      </c>
      <c r="FT23">
        <v>573.53599999999994</v>
      </c>
      <c r="FU23">
        <v>572.33600000000001</v>
      </c>
      <c r="FV23">
        <v>0</v>
      </c>
      <c r="FW23">
        <v>0</v>
      </c>
      <c r="FX23">
        <v>0</v>
      </c>
      <c r="FY23">
        <v>572.33600000000001</v>
      </c>
      <c r="FZ23">
        <v>572.53599999999994</v>
      </c>
      <c r="GA23">
        <v>0</v>
      </c>
      <c r="GB23">
        <v>0</v>
      </c>
      <c r="GC23">
        <v>0</v>
      </c>
      <c r="GD23">
        <v>572.53599999999994</v>
      </c>
      <c r="GE23">
        <v>573.43600000000004</v>
      </c>
      <c r="GF23">
        <v>0</v>
      </c>
      <c r="GG23">
        <v>0</v>
      </c>
      <c r="GH23">
        <v>0</v>
      </c>
      <c r="GI23">
        <v>573.43600000000004</v>
      </c>
      <c r="GJ23">
        <v>574.73599999999999</v>
      </c>
      <c r="GK23">
        <v>0</v>
      </c>
      <c r="GL23">
        <v>0</v>
      </c>
      <c r="GM23">
        <v>0</v>
      </c>
      <c r="GN23">
        <v>574.73599999999999</v>
      </c>
      <c r="GO23">
        <v>575.63599999999997</v>
      </c>
      <c r="GP23">
        <v>0</v>
      </c>
      <c r="GQ23">
        <v>0</v>
      </c>
      <c r="GR23">
        <v>0</v>
      </c>
      <c r="GS23">
        <v>575.63599999999997</v>
      </c>
      <c r="GT23">
        <v>577.87599999999998</v>
      </c>
      <c r="GU23">
        <v>0</v>
      </c>
      <c r="GV23">
        <v>0</v>
      </c>
      <c r="GW23">
        <v>0</v>
      </c>
      <c r="GX23">
        <v>577.87599999999998</v>
      </c>
      <c r="GY23">
        <v>577.27599999999995</v>
      </c>
      <c r="GZ23">
        <v>0</v>
      </c>
      <c r="HA23">
        <v>0</v>
      </c>
      <c r="HB23">
        <v>0</v>
      </c>
      <c r="HC23">
        <v>577.27599999999995</v>
      </c>
      <c r="HD23">
        <v>577.27599999999995</v>
      </c>
      <c r="HE23">
        <v>0</v>
      </c>
      <c r="HF23">
        <v>0</v>
      </c>
      <c r="HG23">
        <v>0</v>
      </c>
      <c r="HH23">
        <v>577.27599999999995</v>
      </c>
      <c r="HI23">
        <v>577.27599999999995</v>
      </c>
      <c r="HJ23">
        <v>0</v>
      </c>
      <c r="HK23">
        <v>0</v>
      </c>
      <c r="HL23">
        <v>0</v>
      </c>
      <c r="HM23">
        <v>577.27599999999995</v>
      </c>
      <c r="HN23">
        <v>577.27599999999995</v>
      </c>
      <c r="HO23">
        <v>0</v>
      </c>
      <c r="HP23">
        <v>0</v>
      </c>
      <c r="HQ23">
        <v>0</v>
      </c>
      <c r="HR23">
        <v>577.27599999999995</v>
      </c>
      <c r="HS23">
        <v>577.77600000000007</v>
      </c>
      <c r="HT23">
        <v>0</v>
      </c>
      <c r="HU23">
        <v>0</v>
      </c>
      <c r="HV23">
        <v>0</v>
      </c>
      <c r="HW23">
        <v>577.77600000000007</v>
      </c>
      <c r="HX23">
        <v>577.77600000000007</v>
      </c>
      <c r="HY23">
        <v>0</v>
      </c>
      <c r="HZ23">
        <v>0</v>
      </c>
      <c r="IA23">
        <v>0</v>
      </c>
      <c r="IB23">
        <v>577.77600000000007</v>
      </c>
      <c r="IC23">
        <v>577.77599999999995</v>
      </c>
      <c r="ID23">
        <v>0</v>
      </c>
      <c r="IE23">
        <v>0</v>
      </c>
      <c r="IF23">
        <v>0</v>
      </c>
      <c r="IG23">
        <v>577.77599999999995</v>
      </c>
      <c r="IH23">
        <v>577.77599999999995</v>
      </c>
      <c r="II23">
        <v>0</v>
      </c>
      <c r="IJ23">
        <v>0</v>
      </c>
      <c r="IK23">
        <v>0</v>
      </c>
      <c r="IL23">
        <v>577.77599999999995</v>
      </c>
      <c r="IM23">
        <v>577.77599999999995</v>
      </c>
      <c r="IN23">
        <v>0</v>
      </c>
      <c r="IO23">
        <v>0</v>
      </c>
      <c r="IP23">
        <v>0</v>
      </c>
      <c r="IQ23">
        <v>577.77599999999995</v>
      </c>
    </row>
    <row r="24" spans="1:251" x14ac:dyDescent="0.3">
      <c r="A24" t="s">
        <v>21</v>
      </c>
      <c r="B24">
        <v>355556.75099999999</v>
      </c>
      <c r="C24">
        <v>0</v>
      </c>
      <c r="D24">
        <v>0</v>
      </c>
      <c r="E24">
        <v>0</v>
      </c>
      <c r="F24">
        <v>355556.75099999999</v>
      </c>
      <c r="G24">
        <v>383186.68</v>
      </c>
      <c r="H24">
        <v>0</v>
      </c>
      <c r="I24">
        <v>0</v>
      </c>
      <c r="J24">
        <v>0</v>
      </c>
      <c r="K24">
        <v>383186.68</v>
      </c>
      <c r="L24">
        <v>405803.42</v>
      </c>
      <c r="M24">
        <v>0</v>
      </c>
      <c r="N24">
        <v>0</v>
      </c>
      <c r="O24">
        <v>0</v>
      </c>
      <c r="P24">
        <v>405803.42</v>
      </c>
      <c r="Q24">
        <v>407459.05</v>
      </c>
      <c r="R24">
        <v>0</v>
      </c>
      <c r="S24">
        <v>0</v>
      </c>
      <c r="T24">
        <v>0</v>
      </c>
      <c r="U24">
        <v>407459.05</v>
      </c>
      <c r="V24">
        <v>401521.63299999997</v>
      </c>
      <c r="W24">
        <v>0</v>
      </c>
      <c r="X24">
        <v>0</v>
      </c>
      <c r="Y24">
        <v>0</v>
      </c>
      <c r="Z24">
        <v>401521.63299999997</v>
      </c>
      <c r="AA24">
        <v>466625.88900000002</v>
      </c>
      <c r="AB24">
        <v>0</v>
      </c>
      <c r="AC24">
        <v>0</v>
      </c>
      <c r="AD24">
        <v>0</v>
      </c>
      <c r="AE24">
        <v>466625.88900000002</v>
      </c>
      <c r="AF24">
        <v>445106.04099999997</v>
      </c>
      <c r="AG24">
        <v>0</v>
      </c>
      <c r="AH24">
        <v>0</v>
      </c>
      <c r="AI24">
        <v>0</v>
      </c>
      <c r="AJ24">
        <v>445106.04099999997</v>
      </c>
      <c r="AK24">
        <v>544644.47400000005</v>
      </c>
      <c r="AL24">
        <v>0</v>
      </c>
      <c r="AM24">
        <v>0</v>
      </c>
      <c r="AN24">
        <v>0</v>
      </c>
      <c r="AO24">
        <v>544644.47400000005</v>
      </c>
      <c r="AP24">
        <v>587209.451</v>
      </c>
      <c r="AQ24">
        <v>0</v>
      </c>
      <c r="AR24">
        <v>0</v>
      </c>
      <c r="AS24">
        <v>0</v>
      </c>
      <c r="AT24">
        <v>587209.451</v>
      </c>
      <c r="AU24">
        <v>551756.65899999999</v>
      </c>
      <c r="AV24">
        <v>0</v>
      </c>
      <c r="AW24">
        <v>0</v>
      </c>
      <c r="AX24">
        <v>0</v>
      </c>
      <c r="AY24">
        <v>551756.65899999999</v>
      </c>
      <c r="AZ24">
        <v>651901.39800000004</v>
      </c>
      <c r="BA24">
        <v>159.16</v>
      </c>
      <c r="BB24">
        <v>0</v>
      </c>
      <c r="BC24">
        <v>0</v>
      </c>
      <c r="BD24">
        <v>652060.55800000008</v>
      </c>
      <c r="BE24">
        <v>604277.75300000003</v>
      </c>
      <c r="BF24">
        <v>159.16</v>
      </c>
      <c r="BG24">
        <v>0</v>
      </c>
      <c r="BH24">
        <v>0</v>
      </c>
      <c r="BI24">
        <v>604436.91300000006</v>
      </c>
      <c r="BJ24">
        <v>594015.86499999999</v>
      </c>
      <c r="BK24">
        <v>159.16</v>
      </c>
      <c r="BL24">
        <v>0</v>
      </c>
      <c r="BM24">
        <v>0</v>
      </c>
      <c r="BN24">
        <v>594175.02500000002</v>
      </c>
      <c r="BO24">
        <v>550546.52</v>
      </c>
      <c r="BP24">
        <v>159.16</v>
      </c>
      <c r="BQ24">
        <v>0</v>
      </c>
      <c r="BR24">
        <v>0</v>
      </c>
      <c r="BS24">
        <v>550705.68000000005</v>
      </c>
      <c r="BT24">
        <v>541024.83600000001</v>
      </c>
      <c r="BU24">
        <v>159.16</v>
      </c>
      <c r="BV24">
        <v>0</v>
      </c>
      <c r="BW24">
        <v>0</v>
      </c>
      <c r="BX24">
        <v>541183.99600000004</v>
      </c>
      <c r="BY24">
        <v>545313.83600000001</v>
      </c>
      <c r="BZ24">
        <v>159.16</v>
      </c>
      <c r="CA24">
        <v>0</v>
      </c>
      <c r="CB24">
        <v>0</v>
      </c>
      <c r="CC24">
        <v>545472.99600000004</v>
      </c>
      <c r="CD24">
        <v>497506.76500000001</v>
      </c>
      <c r="CE24">
        <v>159.16</v>
      </c>
      <c r="CF24">
        <v>0</v>
      </c>
      <c r="CG24">
        <v>0</v>
      </c>
      <c r="CH24">
        <v>497665.92499999999</v>
      </c>
      <c r="CI24">
        <v>507597.67</v>
      </c>
      <c r="CJ24">
        <v>138.4</v>
      </c>
      <c r="CK24">
        <v>0</v>
      </c>
      <c r="CL24">
        <v>0</v>
      </c>
      <c r="CM24">
        <v>507736.07</v>
      </c>
      <c r="CN24">
        <v>511074.03</v>
      </c>
      <c r="CO24">
        <v>138.4</v>
      </c>
      <c r="CP24">
        <v>0</v>
      </c>
      <c r="CQ24">
        <v>0</v>
      </c>
      <c r="CR24">
        <v>511212.43000000005</v>
      </c>
      <c r="CS24">
        <v>526052.03</v>
      </c>
      <c r="CT24">
        <v>138.4</v>
      </c>
      <c r="CU24">
        <v>0</v>
      </c>
      <c r="CV24">
        <v>0</v>
      </c>
      <c r="CW24">
        <v>526190.43000000005</v>
      </c>
      <c r="CX24">
        <v>528514.35600000003</v>
      </c>
      <c r="CY24">
        <v>9994.0910000000003</v>
      </c>
      <c r="CZ24">
        <v>0</v>
      </c>
      <c r="DA24">
        <v>0</v>
      </c>
      <c r="DB24">
        <v>538508.44700000004</v>
      </c>
      <c r="DC24">
        <v>549916.65599999996</v>
      </c>
      <c r="DD24">
        <v>10034.091</v>
      </c>
      <c r="DE24">
        <v>0</v>
      </c>
      <c r="DF24">
        <v>0</v>
      </c>
      <c r="DG24">
        <v>559950.74699999997</v>
      </c>
      <c r="DH24">
        <v>580696.40399999998</v>
      </c>
      <c r="DI24">
        <v>10151.949000000001</v>
      </c>
      <c r="DJ24">
        <v>0</v>
      </c>
      <c r="DK24">
        <v>0</v>
      </c>
      <c r="DL24">
        <v>590848.353</v>
      </c>
      <c r="DM24">
        <v>596708.16399999999</v>
      </c>
      <c r="DN24">
        <v>10186.549000000001</v>
      </c>
      <c r="DO24">
        <v>0</v>
      </c>
      <c r="DP24">
        <v>0</v>
      </c>
      <c r="DQ24">
        <v>606894.71299999999</v>
      </c>
      <c r="DR24">
        <v>613745.01399999997</v>
      </c>
      <c r="DS24">
        <v>10171.949000000001</v>
      </c>
      <c r="DT24">
        <v>0</v>
      </c>
      <c r="DU24">
        <v>0</v>
      </c>
      <c r="DV24">
        <v>623916.96299999999</v>
      </c>
      <c r="DW24">
        <v>381.49099999999999</v>
      </c>
      <c r="DX24">
        <v>0</v>
      </c>
      <c r="DY24">
        <v>0</v>
      </c>
      <c r="DZ24">
        <v>0</v>
      </c>
      <c r="EA24">
        <v>381.49099999999999</v>
      </c>
      <c r="EB24">
        <v>382.35</v>
      </c>
      <c r="EC24">
        <v>0</v>
      </c>
      <c r="ED24">
        <v>0</v>
      </c>
      <c r="EE24">
        <v>0</v>
      </c>
      <c r="EF24">
        <v>382.35</v>
      </c>
      <c r="EG24">
        <v>360.85</v>
      </c>
      <c r="EH24">
        <v>0</v>
      </c>
      <c r="EI24">
        <v>0</v>
      </c>
      <c r="EJ24">
        <v>0</v>
      </c>
      <c r="EK24">
        <v>360.85</v>
      </c>
      <c r="EL24">
        <v>367.25</v>
      </c>
      <c r="EM24">
        <v>0</v>
      </c>
      <c r="EN24">
        <v>0</v>
      </c>
      <c r="EO24">
        <v>0</v>
      </c>
      <c r="EP24">
        <v>367.25</v>
      </c>
      <c r="EQ24">
        <v>372.25099999999998</v>
      </c>
      <c r="ER24">
        <v>0</v>
      </c>
      <c r="ES24">
        <v>0</v>
      </c>
      <c r="ET24">
        <v>0</v>
      </c>
      <c r="EU24">
        <v>372.25099999999998</v>
      </c>
      <c r="EV24">
        <v>372.25099999999998</v>
      </c>
      <c r="EW24">
        <v>0</v>
      </c>
      <c r="EX24">
        <v>0</v>
      </c>
      <c r="EY24">
        <v>0</v>
      </c>
      <c r="EZ24">
        <v>372.25099999999998</v>
      </c>
      <c r="FA24">
        <v>355.851</v>
      </c>
      <c r="FB24">
        <v>0</v>
      </c>
      <c r="FC24">
        <v>0</v>
      </c>
      <c r="FD24">
        <v>0</v>
      </c>
      <c r="FE24">
        <v>355.851</v>
      </c>
      <c r="FF24">
        <v>364.45100000000002</v>
      </c>
      <c r="FG24">
        <v>0</v>
      </c>
      <c r="FH24">
        <v>0</v>
      </c>
      <c r="FI24">
        <v>0</v>
      </c>
      <c r="FJ24">
        <v>364.45100000000002</v>
      </c>
      <c r="FK24">
        <v>364.45100000000002</v>
      </c>
      <c r="FL24">
        <v>0</v>
      </c>
      <c r="FM24">
        <v>0</v>
      </c>
      <c r="FN24">
        <v>0</v>
      </c>
      <c r="FO24">
        <v>364.45100000000002</v>
      </c>
      <c r="FP24">
        <v>358.89100000000002</v>
      </c>
      <c r="FQ24">
        <v>0</v>
      </c>
      <c r="FR24">
        <v>0</v>
      </c>
      <c r="FS24">
        <v>0</v>
      </c>
      <c r="FT24">
        <v>358.89100000000002</v>
      </c>
      <c r="FU24">
        <v>358.54500000000002</v>
      </c>
      <c r="FV24">
        <v>0.34599999999999997</v>
      </c>
      <c r="FW24">
        <v>0</v>
      </c>
      <c r="FX24">
        <v>0</v>
      </c>
      <c r="FY24">
        <v>358.89100000000002</v>
      </c>
      <c r="FZ24">
        <v>358.54500000000002</v>
      </c>
      <c r="GA24">
        <v>0.34599999999999997</v>
      </c>
      <c r="GB24">
        <v>0</v>
      </c>
      <c r="GC24">
        <v>0</v>
      </c>
      <c r="GD24">
        <v>358.89100000000002</v>
      </c>
      <c r="GE24">
        <v>366.09500000000003</v>
      </c>
      <c r="GF24">
        <v>0.34599999999999997</v>
      </c>
      <c r="GG24">
        <v>0</v>
      </c>
      <c r="GH24">
        <v>0</v>
      </c>
      <c r="GI24">
        <v>366.44100000000003</v>
      </c>
      <c r="GJ24">
        <v>362.875</v>
      </c>
      <c r="GK24">
        <v>0.34599999999999997</v>
      </c>
      <c r="GL24">
        <v>0</v>
      </c>
      <c r="GM24">
        <v>0</v>
      </c>
      <c r="GN24">
        <v>363.221</v>
      </c>
      <c r="GO24">
        <v>362.875</v>
      </c>
      <c r="GP24">
        <v>0.34599999999999997</v>
      </c>
      <c r="GQ24">
        <v>0</v>
      </c>
      <c r="GR24">
        <v>0</v>
      </c>
      <c r="GS24">
        <v>363.221</v>
      </c>
      <c r="GT24">
        <v>362.875</v>
      </c>
      <c r="GU24">
        <v>0.34599999999999997</v>
      </c>
      <c r="GV24">
        <v>0</v>
      </c>
      <c r="GW24">
        <v>0</v>
      </c>
      <c r="GX24">
        <v>363.221</v>
      </c>
      <c r="GY24">
        <v>359.875</v>
      </c>
      <c r="GZ24">
        <v>0.34599999999999997</v>
      </c>
      <c r="HA24">
        <v>0</v>
      </c>
      <c r="HB24">
        <v>0</v>
      </c>
      <c r="HC24">
        <v>360.221</v>
      </c>
      <c r="HD24">
        <v>369.17500000000001</v>
      </c>
      <c r="HE24">
        <v>0.34599999999999997</v>
      </c>
      <c r="HF24">
        <v>0</v>
      </c>
      <c r="HG24">
        <v>0</v>
      </c>
      <c r="HH24">
        <v>369.52100000000002</v>
      </c>
      <c r="HI24">
        <v>372.875</v>
      </c>
      <c r="HJ24">
        <v>0.34599999999999997</v>
      </c>
      <c r="HK24">
        <v>0</v>
      </c>
      <c r="HL24">
        <v>0</v>
      </c>
      <c r="HM24">
        <v>373.221</v>
      </c>
      <c r="HN24">
        <v>374.27499999999998</v>
      </c>
      <c r="HO24">
        <v>0.34599999999999997</v>
      </c>
      <c r="HP24">
        <v>0</v>
      </c>
      <c r="HQ24">
        <v>0</v>
      </c>
      <c r="HR24">
        <v>374.62099999999998</v>
      </c>
      <c r="HS24">
        <v>366.89400000000001</v>
      </c>
      <c r="HT24">
        <v>11.727</v>
      </c>
      <c r="HU24">
        <v>0</v>
      </c>
      <c r="HV24">
        <v>0</v>
      </c>
      <c r="HW24">
        <v>378.62099999999998</v>
      </c>
      <c r="HX24">
        <v>372.39400000000001</v>
      </c>
      <c r="HY24">
        <v>11.727</v>
      </c>
      <c r="HZ24">
        <v>0</v>
      </c>
      <c r="IA24">
        <v>0</v>
      </c>
      <c r="IB24">
        <v>384.12099999999998</v>
      </c>
      <c r="IC24">
        <v>374.31599999999997</v>
      </c>
      <c r="ID24">
        <v>11.805</v>
      </c>
      <c r="IE24">
        <v>0</v>
      </c>
      <c r="IF24">
        <v>0</v>
      </c>
      <c r="IG24">
        <v>386.12099999999998</v>
      </c>
      <c r="IH24">
        <v>374.31599999999997</v>
      </c>
      <c r="II24">
        <v>11.805</v>
      </c>
      <c r="IJ24">
        <v>0</v>
      </c>
      <c r="IK24">
        <v>0</v>
      </c>
      <c r="IL24">
        <v>386.12099999999998</v>
      </c>
      <c r="IM24">
        <v>375.71600000000001</v>
      </c>
      <c r="IN24">
        <v>11.805</v>
      </c>
      <c r="IO24">
        <v>0</v>
      </c>
      <c r="IP24">
        <v>0</v>
      </c>
      <c r="IQ24">
        <v>387.52100000000002</v>
      </c>
    </row>
    <row r="25" spans="1:251" x14ac:dyDescent="0.3">
      <c r="A25" t="s">
        <v>22</v>
      </c>
      <c r="B25">
        <v>318557.07199999999</v>
      </c>
      <c r="C25">
        <v>0</v>
      </c>
      <c r="D25">
        <v>0</v>
      </c>
      <c r="E25">
        <v>0</v>
      </c>
      <c r="F25">
        <v>318557.07199999999</v>
      </c>
      <c r="G25">
        <v>293113.59000000003</v>
      </c>
      <c r="H25">
        <v>0</v>
      </c>
      <c r="I25">
        <v>0</v>
      </c>
      <c r="J25">
        <v>0</v>
      </c>
      <c r="K25">
        <v>293113.59000000003</v>
      </c>
      <c r="L25">
        <v>314023.38</v>
      </c>
      <c r="M25">
        <v>0</v>
      </c>
      <c r="N25">
        <v>0</v>
      </c>
      <c r="O25">
        <v>0</v>
      </c>
      <c r="P25">
        <v>314023.38</v>
      </c>
      <c r="Q25">
        <v>336985.02</v>
      </c>
      <c r="R25">
        <v>0</v>
      </c>
      <c r="S25">
        <v>0</v>
      </c>
      <c r="T25">
        <v>0</v>
      </c>
      <c r="U25">
        <v>336985.02</v>
      </c>
      <c r="V25">
        <v>332628.57400000002</v>
      </c>
      <c r="W25">
        <v>0</v>
      </c>
      <c r="X25">
        <v>0</v>
      </c>
      <c r="Y25">
        <v>0</v>
      </c>
      <c r="Z25">
        <v>332628.57400000002</v>
      </c>
      <c r="AA25">
        <v>314011.098</v>
      </c>
      <c r="AB25">
        <v>0</v>
      </c>
      <c r="AC25">
        <v>0</v>
      </c>
      <c r="AD25">
        <v>0</v>
      </c>
      <c r="AE25">
        <v>314011.098</v>
      </c>
      <c r="AF25">
        <v>323499.60700000002</v>
      </c>
      <c r="AG25">
        <v>0</v>
      </c>
      <c r="AH25">
        <v>0</v>
      </c>
      <c r="AI25">
        <v>0</v>
      </c>
      <c r="AJ25">
        <v>323499.60700000002</v>
      </c>
      <c r="AK25">
        <v>471167.86499999999</v>
      </c>
      <c r="AL25">
        <v>0</v>
      </c>
      <c r="AM25">
        <v>0</v>
      </c>
      <c r="AN25">
        <v>0</v>
      </c>
      <c r="AO25">
        <v>471167.86499999999</v>
      </c>
      <c r="AP25">
        <v>501667.87699999998</v>
      </c>
      <c r="AQ25">
        <v>0</v>
      </c>
      <c r="AR25">
        <v>0</v>
      </c>
      <c r="AS25">
        <v>0</v>
      </c>
      <c r="AT25">
        <v>501667.87699999998</v>
      </c>
      <c r="AU25">
        <v>535569.14199999999</v>
      </c>
      <c r="AV25">
        <v>0</v>
      </c>
      <c r="AW25">
        <v>0</v>
      </c>
      <c r="AX25">
        <v>0</v>
      </c>
      <c r="AY25">
        <v>535569.14199999999</v>
      </c>
      <c r="AZ25">
        <v>517644.51199999999</v>
      </c>
      <c r="BA25">
        <v>0</v>
      </c>
      <c r="BB25">
        <v>0</v>
      </c>
      <c r="BC25">
        <v>0</v>
      </c>
      <c r="BD25">
        <v>517644.51199999999</v>
      </c>
      <c r="BE25">
        <v>573724.70200000005</v>
      </c>
      <c r="BF25">
        <v>0</v>
      </c>
      <c r="BG25">
        <v>0</v>
      </c>
      <c r="BH25">
        <v>0</v>
      </c>
      <c r="BI25">
        <v>573724.70200000005</v>
      </c>
      <c r="BJ25">
        <v>559059.98600000003</v>
      </c>
      <c r="BK25">
        <v>0</v>
      </c>
      <c r="BL25">
        <v>0</v>
      </c>
      <c r="BM25">
        <v>0</v>
      </c>
      <c r="BN25">
        <v>559059.98600000003</v>
      </c>
      <c r="BO25">
        <v>573702.14399999997</v>
      </c>
      <c r="BP25">
        <v>0</v>
      </c>
      <c r="BQ25">
        <v>0</v>
      </c>
      <c r="BR25">
        <v>0</v>
      </c>
      <c r="BS25">
        <v>573702.14399999997</v>
      </c>
      <c r="BT25">
        <v>546917.12399999995</v>
      </c>
      <c r="BU25">
        <v>0</v>
      </c>
      <c r="BV25">
        <v>0</v>
      </c>
      <c r="BW25">
        <v>0</v>
      </c>
      <c r="BX25">
        <v>546917.12399999995</v>
      </c>
      <c r="BY25">
        <v>542460.23800000001</v>
      </c>
      <c r="BZ25">
        <v>0</v>
      </c>
      <c r="CA25">
        <v>0</v>
      </c>
      <c r="CB25">
        <v>0</v>
      </c>
      <c r="CC25">
        <v>542460.23800000001</v>
      </c>
      <c r="CD25">
        <v>523768.08600000001</v>
      </c>
      <c r="CE25">
        <v>0</v>
      </c>
      <c r="CF25">
        <v>0</v>
      </c>
      <c r="CG25">
        <v>0</v>
      </c>
      <c r="CH25">
        <v>523768.08600000001</v>
      </c>
      <c r="CI25">
        <v>539621.04200000002</v>
      </c>
      <c r="CJ25">
        <v>0</v>
      </c>
      <c r="CK25">
        <v>0</v>
      </c>
      <c r="CL25">
        <v>0</v>
      </c>
      <c r="CM25">
        <v>539621.04200000002</v>
      </c>
      <c r="CN25">
        <v>516444.00799999997</v>
      </c>
      <c r="CO25">
        <v>0</v>
      </c>
      <c r="CP25">
        <v>0</v>
      </c>
      <c r="CQ25">
        <v>0</v>
      </c>
      <c r="CR25">
        <v>516444.00799999997</v>
      </c>
      <c r="CS25">
        <v>541531.79700000002</v>
      </c>
      <c r="CT25">
        <v>0</v>
      </c>
      <c r="CU25">
        <v>0</v>
      </c>
      <c r="CV25">
        <v>0</v>
      </c>
      <c r="CW25">
        <v>541531.79700000002</v>
      </c>
      <c r="CX25">
        <v>562896.77800000005</v>
      </c>
      <c r="CY25">
        <v>0</v>
      </c>
      <c r="CZ25">
        <v>0</v>
      </c>
      <c r="DA25">
        <v>0</v>
      </c>
      <c r="DB25">
        <v>562896.77800000005</v>
      </c>
      <c r="DC25">
        <v>560589.92799999996</v>
      </c>
      <c r="DD25">
        <v>0</v>
      </c>
      <c r="DE25">
        <v>0</v>
      </c>
      <c r="DF25">
        <v>0</v>
      </c>
      <c r="DG25">
        <v>560589.92799999996</v>
      </c>
      <c r="DH25">
        <v>592500.65700000001</v>
      </c>
      <c r="DI25">
        <v>0</v>
      </c>
      <c r="DJ25">
        <v>0</v>
      </c>
      <c r="DK25">
        <v>0</v>
      </c>
      <c r="DL25">
        <v>592500.65700000001</v>
      </c>
      <c r="DM25">
        <v>593654.50199999998</v>
      </c>
      <c r="DN25">
        <v>0</v>
      </c>
      <c r="DO25">
        <v>0</v>
      </c>
      <c r="DP25">
        <v>0</v>
      </c>
      <c r="DQ25">
        <v>593654.50199999998</v>
      </c>
      <c r="DR25">
        <v>605075.71299999999</v>
      </c>
      <c r="DS25">
        <v>0</v>
      </c>
      <c r="DT25">
        <v>0</v>
      </c>
      <c r="DU25">
        <v>0</v>
      </c>
      <c r="DV25">
        <v>605075.71299999999</v>
      </c>
      <c r="DW25">
        <v>402</v>
      </c>
      <c r="DX25">
        <v>0</v>
      </c>
      <c r="DY25">
        <v>0</v>
      </c>
      <c r="DZ25">
        <v>0</v>
      </c>
      <c r="EA25">
        <v>402</v>
      </c>
      <c r="EB25">
        <v>402.03</v>
      </c>
      <c r="EC25">
        <v>0</v>
      </c>
      <c r="ED25">
        <v>0</v>
      </c>
      <c r="EE25">
        <v>0</v>
      </c>
      <c r="EF25">
        <v>402.03</v>
      </c>
      <c r="EG25">
        <v>371.13</v>
      </c>
      <c r="EH25">
        <v>0</v>
      </c>
      <c r="EI25">
        <v>0</v>
      </c>
      <c r="EJ25">
        <v>0</v>
      </c>
      <c r="EK25">
        <v>371.13</v>
      </c>
      <c r="EL25">
        <v>371.43</v>
      </c>
      <c r="EM25">
        <v>0</v>
      </c>
      <c r="EN25">
        <v>0</v>
      </c>
      <c r="EO25">
        <v>0</v>
      </c>
      <c r="EP25">
        <v>371.43</v>
      </c>
      <c r="EQ25">
        <v>371.62900000000002</v>
      </c>
      <c r="ER25">
        <v>0</v>
      </c>
      <c r="ES25">
        <v>0</v>
      </c>
      <c r="ET25">
        <v>0</v>
      </c>
      <c r="EU25">
        <v>371.62900000000002</v>
      </c>
      <c r="EV25">
        <v>372.60199999999998</v>
      </c>
      <c r="EW25">
        <v>0</v>
      </c>
      <c r="EX25">
        <v>0</v>
      </c>
      <c r="EY25">
        <v>0</v>
      </c>
      <c r="EZ25">
        <v>372.60199999999998</v>
      </c>
      <c r="FA25">
        <v>373.50200000000001</v>
      </c>
      <c r="FB25">
        <v>0</v>
      </c>
      <c r="FC25">
        <v>0</v>
      </c>
      <c r="FD25">
        <v>0</v>
      </c>
      <c r="FE25">
        <v>373.50200000000001</v>
      </c>
      <c r="FF25">
        <v>374.52699999999999</v>
      </c>
      <c r="FG25">
        <v>0</v>
      </c>
      <c r="FH25">
        <v>0</v>
      </c>
      <c r="FI25">
        <v>0</v>
      </c>
      <c r="FJ25">
        <v>374.52699999999999</v>
      </c>
      <c r="FK25">
        <v>374.52699999999999</v>
      </c>
      <c r="FL25">
        <v>0</v>
      </c>
      <c r="FM25">
        <v>0</v>
      </c>
      <c r="FN25">
        <v>0</v>
      </c>
      <c r="FO25">
        <v>374.52699999999999</v>
      </c>
      <c r="FP25">
        <v>378.02800000000002</v>
      </c>
      <c r="FQ25">
        <v>0</v>
      </c>
      <c r="FR25">
        <v>0</v>
      </c>
      <c r="FS25">
        <v>0</v>
      </c>
      <c r="FT25">
        <v>378.02800000000002</v>
      </c>
      <c r="FU25">
        <v>377.94299999999998</v>
      </c>
      <c r="FV25">
        <v>0</v>
      </c>
      <c r="FW25">
        <v>0</v>
      </c>
      <c r="FX25">
        <v>0</v>
      </c>
      <c r="FY25">
        <v>377.94299999999998</v>
      </c>
      <c r="FZ25">
        <v>378.39299999999997</v>
      </c>
      <c r="GA25">
        <v>0</v>
      </c>
      <c r="GB25">
        <v>0</v>
      </c>
      <c r="GC25">
        <v>0</v>
      </c>
      <c r="GD25">
        <v>378.39299999999997</v>
      </c>
      <c r="GE25">
        <v>383.37</v>
      </c>
      <c r="GF25">
        <v>0</v>
      </c>
      <c r="GG25">
        <v>0</v>
      </c>
      <c r="GH25">
        <v>0</v>
      </c>
      <c r="GI25">
        <v>383.37</v>
      </c>
      <c r="GJ25">
        <v>417.09</v>
      </c>
      <c r="GK25">
        <v>0</v>
      </c>
      <c r="GL25">
        <v>0</v>
      </c>
      <c r="GM25">
        <v>0</v>
      </c>
      <c r="GN25">
        <v>417.09</v>
      </c>
      <c r="GO25">
        <v>417.91</v>
      </c>
      <c r="GP25">
        <v>0</v>
      </c>
      <c r="GQ25">
        <v>0</v>
      </c>
      <c r="GR25">
        <v>0</v>
      </c>
      <c r="GS25">
        <v>417.91</v>
      </c>
      <c r="GT25">
        <v>418.06</v>
      </c>
      <c r="GU25">
        <v>0</v>
      </c>
      <c r="GV25">
        <v>0</v>
      </c>
      <c r="GW25">
        <v>0</v>
      </c>
      <c r="GX25">
        <v>418.06</v>
      </c>
      <c r="GY25">
        <v>419.41</v>
      </c>
      <c r="GZ25">
        <v>0</v>
      </c>
      <c r="HA25">
        <v>0</v>
      </c>
      <c r="HB25">
        <v>0</v>
      </c>
      <c r="HC25">
        <v>419.41</v>
      </c>
      <c r="HD25">
        <v>419.41</v>
      </c>
      <c r="HE25">
        <v>0</v>
      </c>
      <c r="HF25">
        <v>0</v>
      </c>
      <c r="HG25">
        <v>0</v>
      </c>
      <c r="HH25">
        <v>419.41</v>
      </c>
      <c r="HI25">
        <v>419.41</v>
      </c>
      <c r="HJ25">
        <v>0</v>
      </c>
      <c r="HK25">
        <v>0</v>
      </c>
      <c r="HL25">
        <v>0</v>
      </c>
      <c r="HM25">
        <v>419.41</v>
      </c>
      <c r="HN25">
        <v>419.41</v>
      </c>
      <c r="HO25">
        <v>0</v>
      </c>
      <c r="HP25">
        <v>0</v>
      </c>
      <c r="HQ25">
        <v>0</v>
      </c>
      <c r="HR25">
        <v>419.41</v>
      </c>
      <c r="HS25">
        <v>419.41</v>
      </c>
      <c r="HT25">
        <v>0</v>
      </c>
      <c r="HU25">
        <v>0</v>
      </c>
      <c r="HV25">
        <v>0</v>
      </c>
      <c r="HW25">
        <v>419.41</v>
      </c>
      <c r="HX25">
        <v>419.41</v>
      </c>
      <c r="HY25">
        <v>0</v>
      </c>
      <c r="HZ25">
        <v>0</v>
      </c>
      <c r="IA25">
        <v>0</v>
      </c>
      <c r="IB25">
        <v>419.41</v>
      </c>
      <c r="IC25">
        <v>419.41</v>
      </c>
      <c r="ID25">
        <v>0</v>
      </c>
      <c r="IE25">
        <v>0</v>
      </c>
      <c r="IF25">
        <v>0</v>
      </c>
      <c r="IG25">
        <v>419.41</v>
      </c>
      <c r="IH25">
        <v>419.41</v>
      </c>
      <c r="II25">
        <v>0</v>
      </c>
      <c r="IJ25">
        <v>0</v>
      </c>
      <c r="IK25">
        <v>0</v>
      </c>
      <c r="IL25">
        <v>419.41</v>
      </c>
      <c r="IM25">
        <v>419.41</v>
      </c>
      <c r="IN25">
        <v>0</v>
      </c>
      <c r="IO25">
        <v>0</v>
      </c>
      <c r="IP25">
        <v>0</v>
      </c>
      <c r="IQ25">
        <v>419.41</v>
      </c>
    </row>
    <row r="26" spans="1:251" x14ac:dyDescent="0.3">
      <c r="A26" t="s">
        <v>23</v>
      </c>
      <c r="B26">
        <v>1120901.855</v>
      </c>
      <c r="C26">
        <v>0</v>
      </c>
      <c r="D26">
        <v>0</v>
      </c>
      <c r="E26">
        <v>0</v>
      </c>
      <c r="F26">
        <v>1120901.855</v>
      </c>
      <c r="G26">
        <v>1115323.73</v>
      </c>
      <c r="H26">
        <v>0</v>
      </c>
      <c r="I26">
        <v>0</v>
      </c>
      <c r="J26">
        <v>0</v>
      </c>
      <c r="K26">
        <v>1115323.73</v>
      </c>
      <c r="L26">
        <v>1062574.93</v>
      </c>
      <c r="M26">
        <v>0</v>
      </c>
      <c r="N26">
        <v>0</v>
      </c>
      <c r="O26">
        <v>0</v>
      </c>
      <c r="P26">
        <v>1062574.93</v>
      </c>
      <c r="Q26">
        <v>1091117.05</v>
      </c>
      <c r="R26">
        <v>0</v>
      </c>
      <c r="S26">
        <v>0</v>
      </c>
      <c r="T26">
        <v>0</v>
      </c>
      <c r="U26">
        <v>1091117.05</v>
      </c>
      <c r="V26">
        <v>1064758.9739999999</v>
      </c>
      <c r="W26">
        <v>0</v>
      </c>
      <c r="X26">
        <v>0</v>
      </c>
      <c r="Y26">
        <v>0</v>
      </c>
      <c r="Z26">
        <v>1064758.9739999999</v>
      </c>
      <c r="AA26">
        <v>1147680.273</v>
      </c>
      <c r="AB26">
        <v>0</v>
      </c>
      <c r="AC26">
        <v>0</v>
      </c>
      <c r="AD26">
        <v>0</v>
      </c>
      <c r="AE26">
        <v>1147680.273</v>
      </c>
      <c r="AF26">
        <v>1265349.629</v>
      </c>
      <c r="AG26">
        <v>0</v>
      </c>
      <c r="AH26">
        <v>0</v>
      </c>
      <c r="AI26">
        <v>0</v>
      </c>
      <c r="AJ26">
        <v>1265349.629</v>
      </c>
      <c r="AK26">
        <v>1366096.6440000001</v>
      </c>
      <c r="AL26">
        <v>0</v>
      </c>
      <c r="AM26">
        <v>0</v>
      </c>
      <c r="AN26">
        <v>0</v>
      </c>
      <c r="AO26">
        <v>1366096.6440000001</v>
      </c>
      <c r="AP26">
        <v>1421948.878</v>
      </c>
      <c r="AQ26">
        <v>0</v>
      </c>
      <c r="AR26">
        <v>0</v>
      </c>
      <c r="AS26">
        <v>0</v>
      </c>
      <c r="AT26">
        <v>1421948.878</v>
      </c>
      <c r="AU26">
        <v>1492622.8389999999</v>
      </c>
      <c r="AV26">
        <v>0</v>
      </c>
      <c r="AW26">
        <v>0</v>
      </c>
      <c r="AX26">
        <v>0</v>
      </c>
      <c r="AY26">
        <v>1492622.8389999999</v>
      </c>
      <c r="AZ26">
        <v>1539258.365</v>
      </c>
      <c r="BA26">
        <v>0</v>
      </c>
      <c r="BB26">
        <v>0</v>
      </c>
      <c r="BC26">
        <v>0</v>
      </c>
      <c r="BD26">
        <v>1539258.365</v>
      </c>
      <c r="BE26">
        <v>1558215.085</v>
      </c>
      <c r="BF26">
        <v>0</v>
      </c>
      <c r="BG26">
        <v>0</v>
      </c>
      <c r="BH26">
        <v>0</v>
      </c>
      <c r="BI26">
        <v>1558215.085</v>
      </c>
      <c r="BJ26">
        <v>1589892.287</v>
      </c>
      <c r="BK26">
        <v>0</v>
      </c>
      <c r="BL26">
        <v>0</v>
      </c>
      <c r="BM26">
        <v>0</v>
      </c>
      <c r="BN26">
        <v>1589892.287</v>
      </c>
      <c r="BO26">
        <v>1676190.253</v>
      </c>
      <c r="BP26">
        <v>0</v>
      </c>
      <c r="BQ26">
        <v>0</v>
      </c>
      <c r="BR26">
        <v>0</v>
      </c>
      <c r="BS26">
        <v>1676190.253</v>
      </c>
      <c r="BT26">
        <v>1661932.0870000001</v>
      </c>
      <c r="BU26">
        <v>0</v>
      </c>
      <c r="BV26">
        <v>0</v>
      </c>
      <c r="BW26">
        <v>0</v>
      </c>
      <c r="BX26">
        <v>1661932.0870000001</v>
      </c>
      <c r="BY26">
        <v>1535908.861</v>
      </c>
      <c r="BZ26">
        <v>0</v>
      </c>
      <c r="CA26">
        <v>0</v>
      </c>
      <c r="CB26">
        <v>0</v>
      </c>
      <c r="CC26">
        <v>1535908.861</v>
      </c>
      <c r="CD26">
        <v>1489358.94</v>
      </c>
      <c r="CE26">
        <v>0</v>
      </c>
      <c r="CF26">
        <v>0</v>
      </c>
      <c r="CG26">
        <v>0</v>
      </c>
      <c r="CH26">
        <v>1489358.94</v>
      </c>
      <c r="CI26">
        <v>1392716.963</v>
      </c>
      <c r="CJ26">
        <v>0</v>
      </c>
      <c r="CK26">
        <v>0</v>
      </c>
      <c r="CL26">
        <v>0</v>
      </c>
      <c r="CM26">
        <v>1392716.963</v>
      </c>
      <c r="CN26">
        <v>1377172.5889999999</v>
      </c>
      <c r="CO26">
        <v>0</v>
      </c>
      <c r="CP26">
        <v>0</v>
      </c>
      <c r="CQ26">
        <v>0</v>
      </c>
      <c r="CR26">
        <v>1377172.5889999999</v>
      </c>
      <c r="CS26">
        <v>1352118.9</v>
      </c>
      <c r="CT26">
        <v>0</v>
      </c>
      <c r="CU26">
        <v>0</v>
      </c>
      <c r="CV26">
        <v>0</v>
      </c>
      <c r="CW26">
        <v>1352118.9</v>
      </c>
      <c r="CX26">
        <v>1358206.202</v>
      </c>
      <c r="CY26">
        <v>139278.014</v>
      </c>
      <c r="CZ26">
        <v>0</v>
      </c>
      <c r="DA26">
        <v>0</v>
      </c>
      <c r="DB26">
        <v>1497484.216</v>
      </c>
      <c r="DC26">
        <v>1363061.6470000001</v>
      </c>
      <c r="DD26">
        <v>138023.96400000001</v>
      </c>
      <c r="DE26">
        <v>0</v>
      </c>
      <c r="DF26">
        <v>0</v>
      </c>
      <c r="DG26">
        <v>1501085.611</v>
      </c>
      <c r="DH26">
        <v>1451921.1839999999</v>
      </c>
      <c r="DI26">
        <v>137812.614</v>
      </c>
      <c r="DJ26">
        <v>0</v>
      </c>
      <c r="DK26">
        <v>0</v>
      </c>
      <c r="DL26">
        <v>1589733.798</v>
      </c>
      <c r="DM26">
        <v>1546276.8489999999</v>
      </c>
      <c r="DN26">
        <v>138959.96400000001</v>
      </c>
      <c r="DO26">
        <v>0</v>
      </c>
      <c r="DP26">
        <v>0</v>
      </c>
      <c r="DQ26">
        <v>1685236.8129999998</v>
      </c>
      <c r="DR26">
        <v>1448937.1189999999</v>
      </c>
      <c r="DS26">
        <v>139071.764</v>
      </c>
      <c r="DT26">
        <v>0</v>
      </c>
      <c r="DU26">
        <v>0</v>
      </c>
      <c r="DV26">
        <v>1588008.8829999999</v>
      </c>
      <c r="DW26">
        <v>656.7</v>
      </c>
      <c r="DX26">
        <v>0</v>
      </c>
      <c r="DY26">
        <v>0</v>
      </c>
      <c r="DZ26">
        <v>0</v>
      </c>
      <c r="EA26">
        <v>656.7</v>
      </c>
      <c r="EB26">
        <v>656.74</v>
      </c>
      <c r="EC26">
        <v>0</v>
      </c>
      <c r="ED26">
        <v>0</v>
      </c>
      <c r="EE26">
        <v>0</v>
      </c>
      <c r="EF26">
        <v>656.74</v>
      </c>
      <c r="EG26">
        <v>656.74</v>
      </c>
      <c r="EH26">
        <v>0</v>
      </c>
      <c r="EI26">
        <v>0</v>
      </c>
      <c r="EJ26">
        <v>0</v>
      </c>
      <c r="EK26">
        <v>656.74</v>
      </c>
      <c r="EL26">
        <v>657.54</v>
      </c>
      <c r="EM26">
        <v>0</v>
      </c>
      <c r="EN26">
        <v>0</v>
      </c>
      <c r="EO26">
        <v>0</v>
      </c>
      <c r="EP26">
        <v>657.54</v>
      </c>
      <c r="EQ26">
        <v>656.34500000000003</v>
      </c>
      <c r="ER26">
        <v>0</v>
      </c>
      <c r="ES26">
        <v>0</v>
      </c>
      <c r="ET26">
        <v>0</v>
      </c>
      <c r="EU26">
        <v>656.34500000000003</v>
      </c>
      <c r="EV26">
        <v>654.745</v>
      </c>
      <c r="EW26">
        <v>0</v>
      </c>
      <c r="EX26">
        <v>0</v>
      </c>
      <c r="EY26">
        <v>0</v>
      </c>
      <c r="EZ26">
        <v>654.745</v>
      </c>
      <c r="FA26">
        <v>654.745</v>
      </c>
      <c r="FB26">
        <v>0</v>
      </c>
      <c r="FC26">
        <v>0</v>
      </c>
      <c r="FD26">
        <v>0</v>
      </c>
      <c r="FE26">
        <v>654.745</v>
      </c>
      <c r="FF26">
        <v>654.745</v>
      </c>
      <c r="FG26">
        <v>0</v>
      </c>
      <c r="FH26">
        <v>0</v>
      </c>
      <c r="FI26">
        <v>0</v>
      </c>
      <c r="FJ26">
        <v>654.745</v>
      </c>
      <c r="FK26">
        <v>663.495</v>
      </c>
      <c r="FL26">
        <v>0</v>
      </c>
      <c r="FM26">
        <v>0</v>
      </c>
      <c r="FN26">
        <v>0</v>
      </c>
      <c r="FO26">
        <v>663.495</v>
      </c>
      <c r="FP26">
        <v>665.495</v>
      </c>
      <c r="FQ26">
        <v>0</v>
      </c>
      <c r="FR26">
        <v>0</v>
      </c>
      <c r="FS26">
        <v>0</v>
      </c>
      <c r="FT26">
        <v>665.495</v>
      </c>
      <c r="FU26">
        <v>665.495</v>
      </c>
      <c r="FV26">
        <v>0</v>
      </c>
      <c r="FW26">
        <v>0</v>
      </c>
      <c r="FX26">
        <v>0</v>
      </c>
      <c r="FY26">
        <v>665.495</v>
      </c>
      <c r="FZ26">
        <v>665.495</v>
      </c>
      <c r="GA26">
        <v>0</v>
      </c>
      <c r="GB26">
        <v>0</v>
      </c>
      <c r="GC26">
        <v>0</v>
      </c>
      <c r="GD26">
        <v>665.495</v>
      </c>
      <c r="GE26">
        <v>665.495</v>
      </c>
      <c r="GF26">
        <v>0</v>
      </c>
      <c r="GG26">
        <v>0</v>
      </c>
      <c r="GH26">
        <v>0</v>
      </c>
      <c r="GI26">
        <v>665.495</v>
      </c>
      <c r="GJ26">
        <v>665.495</v>
      </c>
      <c r="GK26">
        <v>0</v>
      </c>
      <c r="GL26">
        <v>0</v>
      </c>
      <c r="GM26">
        <v>0</v>
      </c>
      <c r="GN26">
        <v>665.495</v>
      </c>
      <c r="GO26">
        <v>665.495</v>
      </c>
      <c r="GP26">
        <v>0</v>
      </c>
      <c r="GQ26">
        <v>0</v>
      </c>
      <c r="GR26">
        <v>0</v>
      </c>
      <c r="GS26">
        <v>665.495</v>
      </c>
      <c r="GT26">
        <v>665.495</v>
      </c>
      <c r="GU26">
        <v>0</v>
      </c>
      <c r="GV26">
        <v>0</v>
      </c>
      <c r="GW26">
        <v>0</v>
      </c>
      <c r="GX26">
        <v>665.495</v>
      </c>
      <c r="GY26">
        <v>665.495</v>
      </c>
      <c r="GZ26">
        <v>0</v>
      </c>
      <c r="HA26">
        <v>0</v>
      </c>
      <c r="HB26">
        <v>0</v>
      </c>
      <c r="HC26">
        <v>665.495</v>
      </c>
      <c r="HD26">
        <v>665.495</v>
      </c>
      <c r="HE26">
        <v>0</v>
      </c>
      <c r="HF26">
        <v>0</v>
      </c>
      <c r="HG26">
        <v>0</v>
      </c>
      <c r="HH26">
        <v>665.495</v>
      </c>
      <c r="HI26">
        <v>665.43</v>
      </c>
      <c r="HJ26">
        <v>0</v>
      </c>
      <c r="HK26">
        <v>0</v>
      </c>
      <c r="HL26">
        <v>0</v>
      </c>
      <c r="HM26">
        <v>665.43</v>
      </c>
      <c r="HN26">
        <v>665.43</v>
      </c>
      <c r="HO26">
        <v>0</v>
      </c>
      <c r="HP26">
        <v>0</v>
      </c>
      <c r="HQ26">
        <v>0</v>
      </c>
      <c r="HR26">
        <v>665.43</v>
      </c>
      <c r="HS26">
        <v>508.702</v>
      </c>
      <c r="HT26">
        <v>156.72800000000001</v>
      </c>
      <c r="HU26">
        <v>0</v>
      </c>
      <c r="HV26">
        <v>0</v>
      </c>
      <c r="HW26">
        <v>665.43000000000006</v>
      </c>
      <c r="HX26">
        <v>508.702</v>
      </c>
      <c r="HY26">
        <v>156.72800000000001</v>
      </c>
      <c r="HZ26">
        <v>0</v>
      </c>
      <c r="IA26">
        <v>0</v>
      </c>
      <c r="IB26">
        <v>665.43000000000006</v>
      </c>
      <c r="IC26">
        <v>508.702</v>
      </c>
      <c r="ID26">
        <v>156.72800000000001</v>
      </c>
      <c r="IE26">
        <v>0</v>
      </c>
      <c r="IF26">
        <v>0</v>
      </c>
      <c r="IG26">
        <v>665.43000000000006</v>
      </c>
      <c r="IH26">
        <v>508.702</v>
      </c>
      <c r="II26">
        <v>156.72800000000001</v>
      </c>
      <c r="IJ26">
        <v>0</v>
      </c>
      <c r="IK26">
        <v>0</v>
      </c>
      <c r="IL26">
        <v>665.43000000000006</v>
      </c>
      <c r="IM26">
        <v>508.702</v>
      </c>
      <c r="IN26">
        <v>156.72800000000001</v>
      </c>
      <c r="IO26">
        <v>0</v>
      </c>
      <c r="IP26">
        <v>0</v>
      </c>
      <c r="IQ26">
        <v>665.43000000000006</v>
      </c>
    </row>
    <row r="27" spans="1:251" x14ac:dyDescent="0.3">
      <c r="A27" t="s">
        <v>24</v>
      </c>
      <c r="B27">
        <v>627115.06000000006</v>
      </c>
      <c r="C27">
        <v>0</v>
      </c>
      <c r="D27">
        <v>0</v>
      </c>
      <c r="E27">
        <v>0</v>
      </c>
      <c r="F27">
        <v>627115.06000000006</v>
      </c>
      <c r="G27">
        <v>593871.71</v>
      </c>
      <c r="H27">
        <v>0</v>
      </c>
      <c r="I27">
        <v>0</v>
      </c>
      <c r="J27">
        <v>0</v>
      </c>
      <c r="K27">
        <v>593871.71</v>
      </c>
      <c r="L27">
        <v>658467.29</v>
      </c>
      <c r="M27">
        <v>0</v>
      </c>
      <c r="N27">
        <v>0</v>
      </c>
      <c r="O27">
        <v>0</v>
      </c>
      <c r="P27">
        <v>658467.29</v>
      </c>
      <c r="Q27">
        <v>629318.32999999996</v>
      </c>
      <c r="R27">
        <v>0</v>
      </c>
      <c r="S27">
        <v>0</v>
      </c>
      <c r="T27">
        <v>0</v>
      </c>
      <c r="U27">
        <v>629318.32999999996</v>
      </c>
      <c r="V27">
        <v>646467.90300000005</v>
      </c>
      <c r="W27">
        <v>0</v>
      </c>
      <c r="X27">
        <v>0</v>
      </c>
      <c r="Y27">
        <v>0</v>
      </c>
      <c r="Z27">
        <v>646467.90300000005</v>
      </c>
      <c r="AA27">
        <v>687380.603</v>
      </c>
      <c r="AB27">
        <v>0</v>
      </c>
      <c r="AC27">
        <v>0</v>
      </c>
      <c r="AD27">
        <v>0</v>
      </c>
      <c r="AE27">
        <v>687380.603</v>
      </c>
      <c r="AF27">
        <v>655919.25300000003</v>
      </c>
      <c r="AG27">
        <v>0</v>
      </c>
      <c r="AH27">
        <v>0</v>
      </c>
      <c r="AI27">
        <v>0</v>
      </c>
      <c r="AJ27">
        <v>655919.25300000003</v>
      </c>
      <c r="AK27">
        <v>874508.43400000001</v>
      </c>
      <c r="AL27">
        <v>0</v>
      </c>
      <c r="AM27">
        <v>0</v>
      </c>
      <c r="AN27">
        <v>0</v>
      </c>
      <c r="AO27">
        <v>874508.43400000001</v>
      </c>
      <c r="AP27">
        <v>990247.93200000003</v>
      </c>
      <c r="AQ27">
        <v>0</v>
      </c>
      <c r="AR27">
        <v>0</v>
      </c>
      <c r="AS27">
        <v>0</v>
      </c>
      <c r="AT27">
        <v>990247.93200000003</v>
      </c>
      <c r="AU27">
        <v>904150.01899999997</v>
      </c>
      <c r="AV27">
        <v>0</v>
      </c>
      <c r="AW27">
        <v>0</v>
      </c>
      <c r="AX27">
        <v>0</v>
      </c>
      <c r="AY27">
        <v>904150.01899999997</v>
      </c>
      <c r="AZ27">
        <v>737420.99100000004</v>
      </c>
      <c r="BA27">
        <v>362375.00300000003</v>
      </c>
      <c r="BB27">
        <v>0</v>
      </c>
      <c r="BC27">
        <v>0</v>
      </c>
      <c r="BD27">
        <v>1099795.9939999999</v>
      </c>
      <c r="BE27">
        <v>735222.19099999999</v>
      </c>
      <c r="BF27">
        <v>352944.07</v>
      </c>
      <c r="BG27">
        <v>0</v>
      </c>
      <c r="BH27">
        <v>0</v>
      </c>
      <c r="BI27">
        <v>1088166.2609999999</v>
      </c>
      <c r="BJ27">
        <v>725716.62300000002</v>
      </c>
      <c r="BK27">
        <v>319560.11499999999</v>
      </c>
      <c r="BL27">
        <v>0</v>
      </c>
      <c r="BM27">
        <v>0</v>
      </c>
      <c r="BN27">
        <v>1045276.738</v>
      </c>
      <c r="BO27">
        <v>721795.92799999996</v>
      </c>
      <c r="BP27">
        <v>360335.79</v>
      </c>
      <c r="BQ27">
        <v>0</v>
      </c>
      <c r="BR27">
        <v>0</v>
      </c>
      <c r="BS27">
        <v>1082131.7179999999</v>
      </c>
      <c r="BT27">
        <v>697547.90399999998</v>
      </c>
      <c r="BU27">
        <v>346672.28200000001</v>
      </c>
      <c r="BV27">
        <v>0</v>
      </c>
      <c r="BW27">
        <v>0</v>
      </c>
      <c r="BX27">
        <v>1044220.186</v>
      </c>
      <c r="BY27">
        <v>698189.10400000005</v>
      </c>
      <c r="BZ27">
        <v>344791.58199999999</v>
      </c>
      <c r="CA27">
        <v>0</v>
      </c>
      <c r="CB27">
        <v>0</v>
      </c>
      <c r="CC27">
        <v>1042980.686</v>
      </c>
      <c r="CD27">
        <v>697972.95600000001</v>
      </c>
      <c r="CE27">
        <v>347508.55</v>
      </c>
      <c r="CF27">
        <v>0</v>
      </c>
      <c r="CG27">
        <v>0</v>
      </c>
      <c r="CH27">
        <v>1045481.5060000001</v>
      </c>
      <c r="CI27">
        <v>649009.58200000005</v>
      </c>
      <c r="CJ27">
        <v>328044.72700000001</v>
      </c>
      <c r="CK27">
        <v>0</v>
      </c>
      <c r="CL27">
        <v>0</v>
      </c>
      <c r="CM27">
        <v>977054.30900000012</v>
      </c>
      <c r="CN27">
        <v>621173.48199999996</v>
      </c>
      <c r="CO27">
        <v>321943.22700000001</v>
      </c>
      <c r="CP27">
        <v>0</v>
      </c>
      <c r="CQ27">
        <v>0</v>
      </c>
      <c r="CR27">
        <v>943116.70900000003</v>
      </c>
      <c r="CS27">
        <v>620561.39399999997</v>
      </c>
      <c r="CT27">
        <v>311599.87900000002</v>
      </c>
      <c r="CU27">
        <v>0</v>
      </c>
      <c r="CV27">
        <v>0</v>
      </c>
      <c r="CW27">
        <v>932161.27300000004</v>
      </c>
      <c r="CX27">
        <v>577906.01</v>
      </c>
      <c r="CY27">
        <v>315617.17499999999</v>
      </c>
      <c r="CZ27">
        <v>0</v>
      </c>
      <c r="DA27">
        <v>0</v>
      </c>
      <c r="DB27">
        <v>893523.18500000006</v>
      </c>
      <c r="DC27">
        <v>644283.66200000001</v>
      </c>
      <c r="DD27">
        <v>340872.94699999999</v>
      </c>
      <c r="DE27">
        <v>0</v>
      </c>
      <c r="DF27">
        <v>0</v>
      </c>
      <c r="DG27">
        <v>985156.60899999994</v>
      </c>
      <c r="DH27">
        <v>667761.19799999997</v>
      </c>
      <c r="DI27">
        <v>355907.033</v>
      </c>
      <c r="DJ27">
        <v>0</v>
      </c>
      <c r="DK27">
        <v>0</v>
      </c>
      <c r="DL27">
        <v>1023668.2309999999</v>
      </c>
      <c r="DM27">
        <v>681408.68599999999</v>
      </c>
      <c r="DN27">
        <v>373892.53100000002</v>
      </c>
      <c r="DO27">
        <v>0</v>
      </c>
      <c r="DP27">
        <v>0</v>
      </c>
      <c r="DQ27">
        <v>1055301.2169999999</v>
      </c>
      <c r="DR27">
        <v>692680.94799999997</v>
      </c>
      <c r="DS27">
        <v>382287.49800000002</v>
      </c>
      <c r="DT27">
        <v>0</v>
      </c>
      <c r="DU27">
        <v>0</v>
      </c>
      <c r="DV27">
        <v>1074968.446</v>
      </c>
      <c r="DW27">
        <v>675.60299999999995</v>
      </c>
      <c r="DX27">
        <v>0</v>
      </c>
      <c r="DY27">
        <v>0</v>
      </c>
      <c r="DZ27">
        <v>0</v>
      </c>
      <c r="EA27">
        <v>675.60299999999995</v>
      </c>
      <c r="EB27">
        <v>674.37</v>
      </c>
      <c r="EC27">
        <v>0</v>
      </c>
      <c r="ED27">
        <v>0</v>
      </c>
      <c r="EE27">
        <v>0</v>
      </c>
      <c r="EF27">
        <v>674.37</v>
      </c>
      <c r="EG27">
        <v>676.27</v>
      </c>
      <c r="EH27">
        <v>0</v>
      </c>
      <c r="EI27">
        <v>0</v>
      </c>
      <c r="EJ27">
        <v>0</v>
      </c>
      <c r="EK27">
        <v>676.27</v>
      </c>
      <c r="EL27">
        <v>674.57</v>
      </c>
      <c r="EM27">
        <v>0</v>
      </c>
      <c r="EN27">
        <v>0</v>
      </c>
      <c r="EO27">
        <v>0</v>
      </c>
      <c r="EP27">
        <v>674.57</v>
      </c>
      <c r="EQ27">
        <v>674.471</v>
      </c>
      <c r="ER27">
        <v>0</v>
      </c>
      <c r="ES27">
        <v>0</v>
      </c>
      <c r="ET27">
        <v>0</v>
      </c>
      <c r="EU27">
        <v>674.471</v>
      </c>
      <c r="EV27">
        <v>674.57100000000003</v>
      </c>
      <c r="EW27">
        <v>0</v>
      </c>
      <c r="EX27">
        <v>0</v>
      </c>
      <c r="EY27">
        <v>0</v>
      </c>
      <c r="EZ27">
        <v>674.57100000000003</v>
      </c>
      <c r="FA27">
        <v>674.27099999999996</v>
      </c>
      <c r="FB27">
        <v>0</v>
      </c>
      <c r="FC27">
        <v>0</v>
      </c>
      <c r="FD27">
        <v>0</v>
      </c>
      <c r="FE27">
        <v>674.27099999999996</v>
      </c>
      <c r="FF27">
        <v>673.471</v>
      </c>
      <c r="FG27">
        <v>0</v>
      </c>
      <c r="FH27">
        <v>0</v>
      </c>
      <c r="FI27">
        <v>0</v>
      </c>
      <c r="FJ27">
        <v>673.471</v>
      </c>
      <c r="FK27">
        <v>659.471</v>
      </c>
      <c r="FL27">
        <v>0</v>
      </c>
      <c r="FM27">
        <v>0</v>
      </c>
      <c r="FN27">
        <v>0</v>
      </c>
      <c r="FO27">
        <v>659.471</v>
      </c>
      <c r="FP27">
        <v>659.58100000000002</v>
      </c>
      <c r="FQ27">
        <v>0</v>
      </c>
      <c r="FR27">
        <v>0</v>
      </c>
      <c r="FS27">
        <v>0</v>
      </c>
      <c r="FT27">
        <v>659.58100000000002</v>
      </c>
      <c r="FU27">
        <v>500.20100000000002</v>
      </c>
      <c r="FV27">
        <v>159.38</v>
      </c>
      <c r="FW27">
        <v>0</v>
      </c>
      <c r="FX27">
        <v>0</v>
      </c>
      <c r="FY27">
        <v>659.58100000000002</v>
      </c>
      <c r="FZ27">
        <v>497.64400000000001</v>
      </c>
      <c r="GA27">
        <v>161.93700000000001</v>
      </c>
      <c r="GB27">
        <v>0</v>
      </c>
      <c r="GC27">
        <v>0</v>
      </c>
      <c r="GD27">
        <v>659.58100000000002</v>
      </c>
      <c r="GE27">
        <v>499.55599999999998</v>
      </c>
      <c r="GF27">
        <v>159.31800000000001</v>
      </c>
      <c r="GG27">
        <v>0</v>
      </c>
      <c r="GH27">
        <v>0</v>
      </c>
      <c r="GI27">
        <v>658.87400000000002</v>
      </c>
      <c r="GJ27">
        <v>497.14100000000002</v>
      </c>
      <c r="GK27">
        <v>161.733</v>
      </c>
      <c r="GL27">
        <v>0</v>
      </c>
      <c r="GM27">
        <v>0</v>
      </c>
      <c r="GN27">
        <v>658.87400000000002</v>
      </c>
      <c r="GO27">
        <v>497.14100000000002</v>
      </c>
      <c r="GP27">
        <v>165.20099999999999</v>
      </c>
      <c r="GQ27">
        <v>0</v>
      </c>
      <c r="GR27">
        <v>0</v>
      </c>
      <c r="GS27">
        <v>662.34199999999998</v>
      </c>
      <c r="GT27">
        <v>497.14100000000002</v>
      </c>
      <c r="GU27">
        <v>165.20099999999999</v>
      </c>
      <c r="GV27">
        <v>0</v>
      </c>
      <c r="GW27">
        <v>0</v>
      </c>
      <c r="GX27">
        <v>662.34199999999998</v>
      </c>
      <c r="GY27">
        <v>496.75299999999999</v>
      </c>
      <c r="GZ27">
        <v>165.589</v>
      </c>
      <c r="HA27">
        <v>0</v>
      </c>
      <c r="HB27">
        <v>0</v>
      </c>
      <c r="HC27">
        <v>662.34199999999998</v>
      </c>
      <c r="HD27">
        <v>496.57600000000002</v>
      </c>
      <c r="HE27">
        <v>164.99600000000001</v>
      </c>
      <c r="HF27">
        <v>0</v>
      </c>
      <c r="HG27">
        <v>0</v>
      </c>
      <c r="HH27">
        <v>661.572</v>
      </c>
      <c r="HI27">
        <v>506.476</v>
      </c>
      <c r="HJ27">
        <v>170.096</v>
      </c>
      <c r="HK27">
        <v>0</v>
      </c>
      <c r="HL27">
        <v>0</v>
      </c>
      <c r="HM27">
        <v>676.572</v>
      </c>
      <c r="HN27">
        <v>489.84399999999999</v>
      </c>
      <c r="HO27">
        <v>161.52799999999999</v>
      </c>
      <c r="HP27">
        <v>0</v>
      </c>
      <c r="HQ27">
        <v>0</v>
      </c>
      <c r="HR27">
        <v>651.37199999999996</v>
      </c>
      <c r="HS27">
        <v>489.51400000000001</v>
      </c>
      <c r="HT27">
        <v>160.93800000000002</v>
      </c>
      <c r="HU27">
        <v>0</v>
      </c>
      <c r="HV27">
        <v>0</v>
      </c>
      <c r="HW27">
        <v>650.452</v>
      </c>
      <c r="HX27">
        <v>490.392</v>
      </c>
      <c r="HY27">
        <v>161.39000000000001</v>
      </c>
      <c r="HZ27">
        <v>0</v>
      </c>
      <c r="IA27">
        <v>0</v>
      </c>
      <c r="IB27">
        <v>651.78200000000004</v>
      </c>
      <c r="IC27">
        <v>488.69600000000003</v>
      </c>
      <c r="ID27">
        <v>160.51599999999999</v>
      </c>
      <c r="IE27">
        <v>0</v>
      </c>
      <c r="IF27">
        <v>0</v>
      </c>
      <c r="IG27">
        <v>649.21199999999999</v>
      </c>
      <c r="IH27">
        <v>488.82799999999997</v>
      </c>
      <c r="II27">
        <v>160.584</v>
      </c>
      <c r="IJ27">
        <v>0</v>
      </c>
      <c r="IK27">
        <v>0</v>
      </c>
      <c r="IL27">
        <v>649.41200000000003</v>
      </c>
      <c r="IM27">
        <v>488.53100000000001</v>
      </c>
      <c r="IN27">
        <v>161.19399999999999</v>
      </c>
      <c r="IO27">
        <v>0</v>
      </c>
      <c r="IP27">
        <v>0</v>
      </c>
      <c r="IQ27">
        <v>649.72500000000002</v>
      </c>
    </row>
    <row r="28" spans="1:251" x14ac:dyDescent="0.3">
      <c r="A28" t="s">
        <v>25</v>
      </c>
      <c r="B28">
        <v>579598.02300000004</v>
      </c>
      <c r="C28">
        <v>121343.61500000001</v>
      </c>
      <c r="D28">
        <v>0</v>
      </c>
      <c r="E28">
        <v>0</v>
      </c>
      <c r="F28">
        <v>700941.63800000004</v>
      </c>
      <c r="G28">
        <v>580781.02</v>
      </c>
      <c r="H28">
        <v>129307.04</v>
      </c>
      <c r="I28">
        <v>0</v>
      </c>
      <c r="J28">
        <v>0</v>
      </c>
      <c r="K28">
        <v>710088.06</v>
      </c>
      <c r="L28">
        <v>606516.02</v>
      </c>
      <c r="M28">
        <v>135286.07999999999</v>
      </c>
      <c r="N28">
        <v>0</v>
      </c>
      <c r="O28">
        <v>0</v>
      </c>
      <c r="P28">
        <v>741802.1</v>
      </c>
      <c r="Q28">
        <v>612531.56000000006</v>
      </c>
      <c r="R28">
        <v>130715.88</v>
      </c>
      <c r="S28">
        <v>0</v>
      </c>
      <c r="T28">
        <v>0</v>
      </c>
      <c r="U28">
        <v>743247.44000000006</v>
      </c>
      <c r="V28">
        <v>616832.36199999996</v>
      </c>
      <c r="W28">
        <v>131726.285</v>
      </c>
      <c r="X28">
        <v>0</v>
      </c>
      <c r="Y28">
        <v>0</v>
      </c>
      <c r="Z28">
        <v>748558.647</v>
      </c>
      <c r="AA28">
        <v>677241.13399999996</v>
      </c>
      <c r="AB28">
        <v>134728.685</v>
      </c>
      <c r="AC28">
        <v>0</v>
      </c>
      <c r="AD28">
        <v>0</v>
      </c>
      <c r="AE28">
        <v>811969.8189999999</v>
      </c>
      <c r="AF28">
        <v>675912.05199999991</v>
      </c>
      <c r="AG28">
        <v>134556.63500000001</v>
      </c>
      <c r="AH28">
        <v>0</v>
      </c>
      <c r="AI28">
        <v>0</v>
      </c>
      <c r="AJ28">
        <v>810468.68699999992</v>
      </c>
      <c r="AK28">
        <v>753421.22400000005</v>
      </c>
      <c r="AL28">
        <v>120050.18399999999</v>
      </c>
      <c r="AM28">
        <v>0</v>
      </c>
      <c r="AN28">
        <v>0</v>
      </c>
      <c r="AO28">
        <v>873471.40800000005</v>
      </c>
      <c r="AP28">
        <v>763238.96900000004</v>
      </c>
      <c r="AQ28">
        <v>121993.18799999999</v>
      </c>
      <c r="AR28">
        <v>0</v>
      </c>
      <c r="AS28">
        <v>0</v>
      </c>
      <c r="AT28">
        <v>885232.15700000001</v>
      </c>
      <c r="AU28">
        <v>761519.402</v>
      </c>
      <c r="AV28">
        <v>123456.52800000001</v>
      </c>
      <c r="AW28">
        <v>0</v>
      </c>
      <c r="AX28">
        <v>0</v>
      </c>
      <c r="AY28">
        <v>884975.93</v>
      </c>
      <c r="AZ28">
        <v>805885.61</v>
      </c>
      <c r="BA28">
        <v>287050.52600000001</v>
      </c>
      <c r="BB28">
        <v>0</v>
      </c>
      <c r="BC28">
        <v>0</v>
      </c>
      <c r="BD28">
        <v>1092936.1359999999</v>
      </c>
      <c r="BE28">
        <v>798076.21699999995</v>
      </c>
      <c r="BF28">
        <v>347842.90600000002</v>
      </c>
      <c r="BG28">
        <v>0</v>
      </c>
      <c r="BH28">
        <v>0</v>
      </c>
      <c r="BI28">
        <v>1145919.1229999999</v>
      </c>
      <c r="BJ28">
        <v>823432.75</v>
      </c>
      <c r="BK28">
        <v>381991.234</v>
      </c>
      <c r="BL28">
        <v>0</v>
      </c>
      <c r="BM28">
        <v>0</v>
      </c>
      <c r="BN28">
        <v>1205423.9839999999</v>
      </c>
      <c r="BO28">
        <v>821018.79399999999</v>
      </c>
      <c r="BP28">
        <v>381438.64899999998</v>
      </c>
      <c r="BQ28">
        <v>0</v>
      </c>
      <c r="BR28">
        <v>0</v>
      </c>
      <c r="BS28">
        <v>1202457.443</v>
      </c>
      <c r="BT28">
        <v>759058.93299999996</v>
      </c>
      <c r="BU28">
        <v>355637.01500000001</v>
      </c>
      <c r="BV28">
        <v>0</v>
      </c>
      <c r="BW28">
        <v>0</v>
      </c>
      <c r="BX28">
        <v>1114695.9479999999</v>
      </c>
      <c r="BY28">
        <v>755863.55799999996</v>
      </c>
      <c r="BZ28">
        <v>367082.64500000002</v>
      </c>
      <c r="CA28">
        <v>0</v>
      </c>
      <c r="CB28">
        <v>0</v>
      </c>
      <c r="CC28">
        <v>1122946.203</v>
      </c>
      <c r="CD28">
        <v>728008.26199999999</v>
      </c>
      <c r="CE28">
        <v>351446.75900000002</v>
      </c>
      <c r="CF28">
        <v>0</v>
      </c>
      <c r="CG28">
        <v>0</v>
      </c>
      <c r="CH28">
        <v>1079455.0209999999</v>
      </c>
      <c r="CI28">
        <v>653074.576</v>
      </c>
      <c r="CJ28">
        <v>349632.14500000002</v>
      </c>
      <c r="CK28">
        <v>0</v>
      </c>
      <c r="CL28">
        <v>0</v>
      </c>
      <c r="CM28">
        <v>1002706.721</v>
      </c>
      <c r="CN28">
        <v>655950.58700000006</v>
      </c>
      <c r="CO28">
        <v>336389.14500000002</v>
      </c>
      <c r="CP28">
        <v>0</v>
      </c>
      <c r="CQ28">
        <v>0</v>
      </c>
      <c r="CR28">
        <v>992339.73200000008</v>
      </c>
      <c r="CS28">
        <v>663305.43500000006</v>
      </c>
      <c r="CT28">
        <v>340487.87199999997</v>
      </c>
      <c r="CU28">
        <v>0</v>
      </c>
      <c r="CV28">
        <v>0</v>
      </c>
      <c r="CW28">
        <v>1003793.307</v>
      </c>
      <c r="CX28">
        <v>738253.647</v>
      </c>
      <c r="CY28">
        <v>343694.53600000002</v>
      </c>
      <c r="CZ28">
        <v>0</v>
      </c>
      <c r="DA28">
        <v>0</v>
      </c>
      <c r="DB28">
        <v>1081948.183</v>
      </c>
      <c r="DC28">
        <v>792455.50100000005</v>
      </c>
      <c r="DD28">
        <v>353763.66399999999</v>
      </c>
      <c r="DE28">
        <v>0</v>
      </c>
      <c r="DF28">
        <v>0</v>
      </c>
      <c r="DG28">
        <v>1146219.165</v>
      </c>
      <c r="DH28">
        <v>836676.17099999997</v>
      </c>
      <c r="DI28">
        <v>369315.565</v>
      </c>
      <c r="DJ28">
        <v>0</v>
      </c>
      <c r="DK28">
        <v>0</v>
      </c>
      <c r="DL28">
        <v>1205991.736</v>
      </c>
      <c r="DM28">
        <v>863465.92</v>
      </c>
      <c r="DN28">
        <v>376628.91499999998</v>
      </c>
      <c r="DO28">
        <v>0</v>
      </c>
      <c r="DP28">
        <v>0</v>
      </c>
      <c r="DQ28">
        <v>1240094.835</v>
      </c>
      <c r="DR28">
        <v>847522.6</v>
      </c>
      <c r="DS28">
        <v>373305.78499999997</v>
      </c>
      <c r="DT28">
        <v>0</v>
      </c>
      <c r="DU28">
        <v>0</v>
      </c>
      <c r="DV28">
        <v>1220828.385</v>
      </c>
      <c r="DW28">
        <v>410.66</v>
      </c>
      <c r="DX28">
        <v>64.94</v>
      </c>
      <c r="DY28">
        <v>0</v>
      </c>
      <c r="DZ28">
        <v>0</v>
      </c>
      <c r="EA28">
        <v>475.6</v>
      </c>
      <c r="EB28">
        <v>410.95</v>
      </c>
      <c r="EC28">
        <v>64.94</v>
      </c>
      <c r="ED28">
        <v>0</v>
      </c>
      <c r="EE28">
        <v>0</v>
      </c>
      <c r="EF28">
        <v>475.89</v>
      </c>
      <c r="EG28">
        <v>410.95</v>
      </c>
      <c r="EH28">
        <v>64.94</v>
      </c>
      <c r="EI28">
        <v>0</v>
      </c>
      <c r="EJ28">
        <v>0</v>
      </c>
      <c r="EK28">
        <v>475.89</v>
      </c>
      <c r="EL28">
        <v>436.15</v>
      </c>
      <c r="EM28">
        <v>64.94</v>
      </c>
      <c r="EN28">
        <v>0</v>
      </c>
      <c r="EO28">
        <v>0</v>
      </c>
      <c r="EP28">
        <v>501.09</v>
      </c>
      <c r="EQ28">
        <v>461.24900000000002</v>
      </c>
      <c r="ER28">
        <v>64.94</v>
      </c>
      <c r="ES28">
        <v>0</v>
      </c>
      <c r="ET28">
        <v>0</v>
      </c>
      <c r="EU28">
        <v>526.18900000000008</v>
      </c>
      <c r="EV28">
        <v>464.34899999999999</v>
      </c>
      <c r="EW28">
        <v>64.94</v>
      </c>
      <c r="EX28">
        <v>0</v>
      </c>
      <c r="EY28">
        <v>0</v>
      </c>
      <c r="EZ28">
        <v>529.28899999999999</v>
      </c>
      <c r="FA28">
        <v>464.24900000000002</v>
      </c>
      <c r="FB28">
        <v>64.94</v>
      </c>
      <c r="FC28">
        <v>0</v>
      </c>
      <c r="FD28">
        <v>0</v>
      </c>
      <c r="FE28">
        <v>529.18900000000008</v>
      </c>
      <c r="FF28">
        <v>442.18799999999999</v>
      </c>
      <c r="FG28">
        <v>80.001000000000005</v>
      </c>
      <c r="FH28">
        <v>0</v>
      </c>
      <c r="FI28">
        <v>0</v>
      </c>
      <c r="FJ28">
        <v>522.18899999999996</v>
      </c>
      <c r="FK28">
        <v>449.27100000000002</v>
      </c>
      <c r="FL28">
        <v>80.001000000000005</v>
      </c>
      <c r="FM28">
        <v>0</v>
      </c>
      <c r="FN28">
        <v>0</v>
      </c>
      <c r="FO28">
        <v>529.27200000000005</v>
      </c>
      <c r="FP28">
        <v>449.22800000000001</v>
      </c>
      <c r="FQ28">
        <v>80.001000000000005</v>
      </c>
      <c r="FR28">
        <v>0</v>
      </c>
      <c r="FS28">
        <v>0</v>
      </c>
      <c r="FT28">
        <v>529.22900000000004</v>
      </c>
      <c r="FU28">
        <v>425.97300000000001</v>
      </c>
      <c r="FV28">
        <v>103.276</v>
      </c>
      <c r="FW28">
        <v>0</v>
      </c>
      <c r="FX28">
        <v>0</v>
      </c>
      <c r="FY28">
        <v>529.24900000000002</v>
      </c>
      <c r="FZ28">
        <v>342.65199999999999</v>
      </c>
      <c r="GA28">
        <v>186.577</v>
      </c>
      <c r="GB28">
        <v>0</v>
      </c>
      <c r="GC28">
        <v>0</v>
      </c>
      <c r="GD28">
        <v>529.22900000000004</v>
      </c>
      <c r="GE28">
        <v>385.51600000000002</v>
      </c>
      <c r="GF28">
        <v>223.04300000000001</v>
      </c>
      <c r="GG28">
        <v>0</v>
      </c>
      <c r="GH28">
        <v>0</v>
      </c>
      <c r="GI28">
        <v>608.55899999999997</v>
      </c>
      <c r="GJ28">
        <v>390.38900000000001</v>
      </c>
      <c r="GK28">
        <v>218.17</v>
      </c>
      <c r="GL28">
        <v>0</v>
      </c>
      <c r="GM28">
        <v>0</v>
      </c>
      <c r="GN28">
        <v>608.55899999999997</v>
      </c>
      <c r="GO28">
        <v>390.86399999999998</v>
      </c>
      <c r="GP28">
        <v>218.935</v>
      </c>
      <c r="GQ28">
        <v>0</v>
      </c>
      <c r="GR28">
        <v>0</v>
      </c>
      <c r="GS28">
        <v>609.79899999999998</v>
      </c>
      <c r="GT28">
        <v>390.94400000000002</v>
      </c>
      <c r="GU28">
        <v>219.065</v>
      </c>
      <c r="GV28">
        <v>0</v>
      </c>
      <c r="GW28">
        <v>0</v>
      </c>
      <c r="GX28">
        <v>610.00900000000001</v>
      </c>
      <c r="GY28">
        <v>384.20400000000001</v>
      </c>
      <c r="GZ28">
        <v>209.02500000000001</v>
      </c>
      <c r="HA28">
        <v>0</v>
      </c>
      <c r="HB28">
        <v>0</v>
      </c>
      <c r="HC28">
        <v>593.22900000000004</v>
      </c>
      <c r="HD28">
        <v>392.80399999999997</v>
      </c>
      <c r="HE28">
        <v>209.02500000000001</v>
      </c>
      <c r="HF28">
        <v>0</v>
      </c>
      <c r="HG28">
        <v>0</v>
      </c>
      <c r="HH28">
        <v>601.82899999999995</v>
      </c>
      <c r="HI28">
        <v>394.404</v>
      </c>
      <c r="HJ28">
        <v>209.02500000000001</v>
      </c>
      <c r="HK28">
        <v>0</v>
      </c>
      <c r="HL28">
        <v>0</v>
      </c>
      <c r="HM28">
        <v>603.42899999999997</v>
      </c>
      <c r="HN28">
        <v>407.77800000000002</v>
      </c>
      <c r="HO28">
        <v>209.05099999999999</v>
      </c>
      <c r="HP28">
        <v>0</v>
      </c>
      <c r="HQ28">
        <v>0</v>
      </c>
      <c r="HR28">
        <v>616.82899999999995</v>
      </c>
      <c r="HS28">
        <v>439.05700000000002</v>
      </c>
      <c r="HT28">
        <v>181.126</v>
      </c>
      <c r="HU28">
        <v>0</v>
      </c>
      <c r="HV28">
        <v>0</v>
      </c>
      <c r="HW28">
        <v>620.18299999999999</v>
      </c>
      <c r="HX28">
        <v>440.65700000000004</v>
      </c>
      <c r="HY28">
        <v>181.126</v>
      </c>
      <c r="HZ28">
        <v>0</v>
      </c>
      <c r="IA28">
        <v>0</v>
      </c>
      <c r="IB28">
        <v>621.78300000000002</v>
      </c>
      <c r="IC28">
        <v>439.71</v>
      </c>
      <c r="ID28">
        <v>181.965</v>
      </c>
      <c r="IE28">
        <v>0</v>
      </c>
      <c r="IF28">
        <v>0</v>
      </c>
      <c r="IG28">
        <v>621.67499999999995</v>
      </c>
      <c r="IH28">
        <v>439.71</v>
      </c>
      <c r="II28">
        <v>181.965</v>
      </c>
      <c r="IJ28">
        <v>0</v>
      </c>
      <c r="IK28">
        <v>0</v>
      </c>
      <c r="IL28">
        <v>621.67499999999995</v>
      </c>
      <c r="IM28">
        <v>439.71</v>
      </c>
      <c r="IN28">
        <v>181.965</v>
      </c>
      <c r="IO28">
        <v>0</v>
      </c>
      <c r="IP28">
        <v>0</v>
      </c>
      <c r="IQ28">
        <v>621.67499999999995</v>
      </c>
    </row>
    <row r="29" spans="1:251" x14ac:dyDescent="0.3">
      <c r="A29" t="s">
        <v>26</v>
      </c>
      <c r="B29">
        <v>1428228.5549999999</v>
      </c>
      <c r="C29">
        <v>320660.44300000003</v>
      </c>
      <c r="D29">
        <v>725034.35</v>
      </c>
      <c r="E29">
        <v>0</v>
      </c>
      <c r="F29">
        <v>2473923.3479999998</v>
      </c>
      <c r="G29">
        <v>1548996.63</v>
      </c>
      <c r="H29">
        <v>336031.9</v>
      </c>
      <c r="I29">
        <v>805851.24</v>
      </c>
      <c r="J29">
        <v>0</v>
      </c>
      <c r="K29">
        <v>2690879.7699999996</v>
      </c>
      <c r="L29">
        <v>1582102.15</v>
      </c>
      <c r="M29">
        <v>350626.99</v>
      </c>
      <c r="N29">
        <v>859322.47</v>
      </c>
      <c r="O29">
        <v>0</v>
      </c>
      <c r="P29">
        <v>2792051.61</v>
      </c>
      <c r="Q29">
        <v>1698310.65</v>
      </c>
      <c r="R29">
        <v>351012.17</v>
      </c>
      <c r="S29">
        <v>905424.9</v>
      </c>
      <c r="T29">
        <v>0</v>
      </c>
      <c r="U29">
        <v>2954747.7199999997</v>
      </c>
      <c r="V29">
        <v>1726341.5530000001</v>
      </c>
      <c r="W29">
        <v>343302.37099999998</v>
      </c>
      <c r="X29">
        <v>909252.902</v>
      </c>
      <c r="Y29">
        <v>0</v>
      </c>
      <c r="Z29">
        <v>2978896.8260000004</v>
      </c>
      <c r="AA29">
        <v>1713715.1529999999</v>
      </c>
      <c r="AB29">
        <v>330294.47100000002</v>
      </c>
      <c r="AC29">
        <v>864720.902</v>
      </c>
      <c r="AD29">
        <v>0</v>
      </c>
      <c r="AE29">
        <v>2908730.5259999996</v>
      </c>
      <c r="AF29">
        <v>1714320.1530000002</v>
      </c>
      <c r="AG29">
        <v>342082.75349999999</v>
      </c>
      <c r="AH29">
        <v>919214.9439999999</v>
      </c>
      <c r="AI29">
        <v>0</v>
      </c>
      <c r="AJ29">
        <v>2975617.8504999997</v>
      </c>
      <c r="AK29">
        <v>2129026.4559999998</v>
      </c>
      <c r="AL29">
        <v>319630.451</v>
      </c>
      <c r="AM29">
        <v>1544792.7439999999</v>
      </c>
      <c r="AN29">
        <v>0</v>
      </c>
      <c r="AO29">
        <v>3993449.6509999996</v>
      </c>
      <c r="AP29">
        <v>2322154.2390000001</v>
      </c>
      <c r="AQ29">
        <v>364892.76199999999</v>
      </c>
      <c r="AR29">
        <v>1679395.682</v>
      </c>
      <c r="AS29">
        <v>8199.5</v>
      </c>
      <c r="AT29">
        <v>4374642.1830000002</v>
      </c>
      <c r="AU29">
        <v>2445173.943</v>
      </c>
      <c r="AV29">
        <v>367645.304</v>
      </c>
      <c r="AW29">
        <v>1729269.2379999999</v>
      </c>
      <c r="AX29">
        <v>8385.2489999999998</v>
      </c>
      <c r="AY29">
        <v>4550473.7339999992</v>
      </c>
      <c r="AZ29">
        <v>1712824.8289999999</v>
      </c>
      <c r="BA29">
        <v>0</v>
      </c>
      <c r="BB29">
        <v>3301737.63</v>
      </c>
      <c r="BC29">
        <v>0</v>
      </c>
      <c r="BD29">
        <v>5014562.4589999998</v>
      </c>
      <c r="BE29">
        <v>1722269.673</v>
      </c>
      <c r="BF29">
        <v>0</v>
      </c>
      <c r="BG29">
        <v>3305949.5180000002</v>
      </c>
      <c r="BH29">
        <v>0</v>
      </c>
      <c r="BI29">
        <v>5028219.1909999996</v>
      </c>
      <c r="BJ29">
        <v>1706884.2520000001</v>
      </c>
      <c r="BK29">
        <v>0</v>
      </c>
      <c r="BL29">
        <v>3337776.0060000001</v>
      </c>
      <c r="BM29">
        <v>0</v>
      </c>
      <c r="BN29">
        <v>5044660.2580000004</v>
      </c>
      <c r="BO29">
        <v>1723968.4280000001</v>
      </c>
      <c r="BP29">
        <v>0</v>
      </c>
      <c r="BQ29">
        <v>3463323.2220000001</v>
      </c>
      <c r="BR29">
        <v>0</v>
      </c>
      <c r="BS29">
        <v>5187291.6500000004</v>
      </c>
      <c r="BT29">
        <v>1658428.8829999999</v>
      </c>
      <c r="BU29">
        <v>0</v>
      </c>
      <c r="BV29">
        <v>3328741.003</v>
      </c>
      <c r="BW29">
        <v>0</v>
      </c>
      <c r="BX29">
        <v>4987169.8859999999</v>
      </c>
      <c r="BY29">
        <v>1590206.9669999999</v>
      </c>
      <c r="BZ29">
        <v>0</v>
      </c>
      <c r="CA29">
        <v>3317195.8990000002</v>
      </c>
      <c r="CB29">
        <v>0</v>
      </c>
      <c r="CC29">
        <v>4907402.8660000004</v>
      </c>
      <c r="CD29">
        <v>1524787.5789999999</v>
      </c>
      <c r="CE29">
        <v>0</v>
      </c>
      <c r="CF29">
        <v>3378236.801</v>
      </c>
      <c r="CG29">
        <v>0</v>
      </c>
      <c r="CH29">
        <v>4903024.38</v>
      </c>
      <c r="CI29">
        <v>1439333.098</v>
      </c>
      <c r="CJ29">
        <v>0</v>
      </c>
      <c r="CK29">
        <v>3352385.7439999999</v>
      </c>
      <c r="CL29">
        <v>0</v>
      </c>
      <c r="CM29">
        <v>4791718.8420000002</v>
      </c>
      <c r="CN29">
        <v>1438338.0149999999</v>
      </c>
      <c r="CO29">
        <v>0</v>
      </c>
      <c r="CP29">
        <v>3288123.3160000001</v>
      </c>
      <c r="CQ29">
        <v>0</v>
      </c>
      <c r="CR29">
        <v>4726461.3310000002</v>
      </c>
      <c r="CS29">
        <v>1393259.304</v>
      </c>
      <c r="CT29">
        <v>0</v>
      </c>
      <c r="CU29">
        <v>3279000.6630000002</v>
      </c>
      <c r="CV29">
        <v>0</v>
      </c>
      <c r="CW29">
        <v>4672259.9670000002</v>
      </c>
      <c r="CX29">
        <v>1285977.0900000001</v>
      </c>
      <c r="CY29">
        <v>0</v>
      </c>
      <c r="CZ29">
        <v>3475985.7829999998</v>
      </c>
      <c r="DA29">
        <v>0</v>
      </c>
      <c r="DB29">
        <v>4761962.8729999997</v>
      </c>
      <c r="DC29">
        <v>1310986.568</v>
      </c>
      <c r="DD29">
        <v>0</v>
      </c>
      <c r="DE29">
        <v>3555101.4810000001</v>
      </c>
      <c r="DF29">
        <v>0</v>
      </c>
      <c r="DG29">
        <v>4866088.0490000006</v>
      </c>
      <c r="DH29">
        <v>1488173.3</v>
      </c>
      <c r="DI29">
        <v>0</v>
      </c>
      <c r="DJ29">
        <v>3661167.2259999998</v>
      </c>
      <c r="DK29">
        <v>0</v>
      </c>
      <c r="DL29">
        <v>5149340.5259999996</v>
      </c>
      <c r="DM29">
        <v>1604574.9180000001</v>
      </c>
      <c r="DN29">
        <v>0</v>
      </c>
      <c r="DO29">
        <v>3714083.892</v>
      </c>
      <c r="DP29">
        <v>0</v>
      </c>
      <c r="DQ29">
        <v>5318658.8100000005</v>
      </c>
      <c r="DR29">
        <v>1640522.7679999999</v>
      </c>
      <c r="DS29">
        <v>0</v>
      </c>
      <c r="DT29">
        <v>3765049.4210000001</v>
      </c>
      <c r="DU29">
        <v>0</v>
      </c>
      <c r="DV29">
        <v>5405572.1890000002</v>
      </c>
      <c r="DW29">
        <v>1341.55</v>
      </c>
      <c r="DX29">
        <v>102.22</v>
      </c>
      <c r="DY29">
        <v>150.22999999999999</v>
      </c>
      <c r="DZ29">
        <v>0</v>
      </c>
      <c r="EA29">
        <v>1594</v>
      </c>
      <c r="EB29">
        <v>1441.36</v>
      </c>
      <c r="EC29">
        <v>102.22</v>
      </c>
      <c r="ED29">
        <v>150.22999999999999</v>
      </c>
      <c r="EE29">
        <v>0</v>
      </c>
      <c r="EF29">
        <v>1693.81</v>
      </c>
      <c r="EG29">
        <v>1476.36</v>
      </c>
      <c r="EH29">
        <v>102.22</v>
      </c>
      <c r="EI29">
        <v>150.22999999999999</v>
      </c>
      <c r="EJ29">
        <v>0</v>
      </c>
      <c r="EK29">
        <v>1728.81</v>
      </c>
      <c r="EL29">
        <v>1479.36</v>
      </c>
      <c r="EM29">
        <v>102.22</v>
      </c>
      <c r="EN29">
        <v>150.22999999999999</v>
      </c>
      <c r="EO29">
        <v>0</v>
      </c>
      <c r="EP29">
        <v>1731.81</v>
      </c>
      <c r="EQ29">
        <v>1485.337</v>
      </c>
      <c r="ER29">
        <v>102.22</v>
      </c>
      <c r="ES29">
        <v>150.22999999999999</v>
      </c>
      <c r="ET29">
        <v>0</v>
      </c>
      <c r="EU29">
        <v>1737.787</v>
      </c>
      <c r="EV29">
        <v>1483.337</v>
      </c>
      <c r="EW29">
        <v>102.22</v>
      </c>
      <c r="EX29">
        <v>150.22999999999999</v>
      </c>
      <c r="EY29">
        <v>0</v>
      </c>
      <c r="EZ29">
        <v>1735.787</v>
      </c>
      <c r="FA29">
        <v>1505.3120000000001</v>
      </c>
      <c r="FB29">
        <v>102.22</v>
      </c>
      <c r="FC29">
        <v>150.22999999999999</v>
      </c>
      <c r="FD29">
        <v>0</v>
      </c>
      <c r="FE29">
        <v>1757.7620000000002</v>
      </c>
      <c r="FF29">
        <v>952.56100000000004</v>
      </c>
      <c r="FG29">
        <v>102.756</v>
      </c>
      <c r="FH29">
        <v>715.255</v>
      </c>
      <c r="FI29">
        <v>0</v>
      </c>
      <c r="FJ29">
        <v>1770.5720000000001</v>
      </c>
      <c r="FK29">
        <v>978.54600000000005</v>
      </c>
      <c r="FL29">
        <v>102.72199999999999</v>
      </c>
      <c r="FM29">
        <v>715.255</v>
      </c>
      <c r="FN29">
        <v>4.423</v>
      </c>
      <c r="FO29">
        <v>1800.9460000000001</v>
      </c>
      <c r="FP29">
        <v>983.39</v>
      </c>
      <c r="FQ29">
        <v>101.878</v>
      </c>
      <c r="FR29">
        <v>715.255</v>
      </c>
      <c r="FS29">
        <v>4.423</v>
      </c>
      <c r="FT29">
        <v>1804.9460000000001</v>
      </c>
      <c r="FU29">
        <v>573.67899999999997</v>
      </c>
      <c r="FV29">
        <v>0</v>
      </c>
      <c r="FW29">
        <v>1232.2670000000001</v>
      </c>
      <c r="FX29">
        <v>0</v>
      </c>
      <c r="FY29">
        <v>1805.9459999999999</v>
      </c>
      <c r="FZ29">
        <v>576.06700000000001</v>
      </c>
      <c r="GA29">
        <v>0</v>
      </c>
      <c r="GB29">
        <v>1238.8789999999999</v>
      </c>
      <c r="GC29">
        <v>0</v>
      </c>
      <c r="GD29">
        <v>1814.9459999999999</v>
      </c>
      <c r="GE29">
        <v>575.44899999999996</v>
      </c>
      <c r="GF29">
        <v>0</v>
      </c>
      <c r="GG29">
        <v>1239.5239999999999</v>
      </c>
      <c r="GH29">
        <v>0</v>
      </c>
      <c r="GI29">
        <v>1814.973</v>
      </c>
      <c r="GJ29">
        <v>574.10699999999997</v>
      </c>
      <c r="GK29">
        <v>0</v>
      </c>
      <c r="GL29">
        <v>1235.816</v>
      </c>
      <c r="GM29">
        <v>0</v>
      </c>
      <c r="GN29">
        <v>1809.923</v>
      </c>
      <c r="GO29">
        <v>578.47400000000005</v>
      </c>
      <c r="GP29">
        <v>0</v>
      </c>
      <c r="GQ29">
        <v>1248.473</v>
      </c>
      <c r="GR29">
        <v>0</v>
      </c>
      <c r="GS29">
        <v>1826.9470000000001</v>
      </c>
      <c r="GT29">
        <v>579.37099999999998</v>
      </c>
      <c r="GU29">
        <v>0</v>
      </c>
      <c r="GV29">
        <v>1251.287</v>
      </c>
      <c r="GW29">
        <v>0</v>
      </c>
      <c r="GX29">
        <v>1830.6579999999999</v>
      </c>
      <c r="GY29">
        <v>580.45500000000004</v>
      </c>
      <c r="GZ29">
        <v>0</v>
      </c>
      <c r="HA29">
        <v>1254.873</v>
      </c>
      <c r="HB29">
        <v>0</v>
      </c>
      <c r="HC29">
        <v>1835.328</v>
      </c>
      <c r="HD29">
        <v>580.42600000000004</v>
      </c>
      <c r="HE29">
        <v>0</v>
      </c>
      <c r="HF29">
        <v>1254.902</v>
      </c>
      <c r="HG29">
        <v>0</v>
      </c>
      <c r="HH29">
        <v>1835.328</v>
      </c>
      <c r="HI29">
        <v>573.95899999999995</v>
      </c>
      <c r="HJ29">
        <v>0</v>
      </c>
      <c r="HK29">
        <v>1236.4590000000001</v>
      </c>
      <c r="HL29">
        <v>0</v>
      </c>
      <c r="HM29">
        <v>1810.4180000000001</v>
      </c>
      <c r="HN29">
        <v>572.79</v>
      </c>
      <c r="HO29">
        <v>0</v>
      </c>
      <c r="HP29">
        <v>1237.6279999999999</v>
      </c>
      <c r="HQ29">
        <v>0</v>
      </c>
      <c r="HR29">
        <v>1810.4179999999999</v>
      </c>
      <c r="HS29">
        <v>488.52100000000002</v>
      </c>
      <c r="HT29">
        <v>0</v>
      </c>
      <c r="HU29">
        <v>1321.8970000000002</v>
      </c>
      <c r="HV29">
        <v>0</v>
      </c>
      <c r="HW29">
        <v>1810.4180000000001</v>
      </c>
      <c r="HX29">
        <v>488.58800000000002</v>
      </c>
      <c r="HY29">
        <v>0</v>
      </c>
      <c r="HZ29">
        <v>1322.15</v>
      </c>
      <c r="IA29">
        <v>0</v>
      </c>
      <c r="IB29">
        <v>1810.7380000000001</v>
      </c>
      <c r="IC29">
        <v>488.61099999999999</v>
      </c>
      <c r="ID29">
        <v>0</v>
      </c>
      <c r="IE29">
        <v>1322.2370000000001</v>
      </c>
      <c r="IF29">
        <v>0</v>
      </c>
      <c r="IG29">
        <v>1810.848</v>
      </c>
      <c r="IH29">
        <v>489.94900000000001</v>
      </c>
      <c r="II29">
        <v>0</v>
      </c>
      <c r="IJ29">
        <v>1322.1089999999999</v>
      </c>
      <c r="IK29">
        <v>0</v>
      </c>
      <c r="IL29">
        <v>1812.058</v>
      </c>
      <c r="IM29">
        <v>490.17200000000003</v>
      </c>
      <c r="IN29">
        <v>0</v>
      </c>
      <c r="IO29">
        <v>1322.1089999999999</v>
      </c>
      <c r="IP29">
        <v>0</v>
      </c>
      <c r="IQ29">
        <v>1812.2809999999999</v>
      </c>
    </row>
    <row r="30" spans="1:251" x14ac:dyDescent="0.3">
      <c r="A30" t="s">
        <v>27</v>
      </c>
      <c r="B30">
        <v>1130131.0120000001</v>
      </c>
      <c r="C30">
        <v>814855.26399999997</v>
      </c>
      <c r="D30">
        <v>0</v>
      </c>
      <c r="E30">
        <v>0</v>
      </c>
      <c r="F30">
        <v>1944986.2760000001</v>
      </c>
      <c r="G30">
        <v>1212319.6100000001</v>
      </c>
      <c r="H30">
        <v>796937.7</v>
      </c>
      <c r="I30">
        <v>0</v>
      </c>
      <c r="J30">
        <v>0</v>
      </c>
      <c r="K30">
        <v>2009257.31</v>
      </c>
      <c r="L30">
        <v>1228980.8999999999</v>
      </c>
      <c r="M30">
        <v>807381.24</v>
      </c>
      <c r="N30">
        <v>0</v>
      </c>
      <c r="O30">
        <v>0</v>
      </c>
      <c r="P30">
        <v>2036362.14</v>
      </c>
      <c r="Q30">
        <v>1229506.51</v>
      </c>
      <c r="R30">
        <v>799774.59</v>
      </c>
      <c r="S30">
        <v>0</v>
      </c>
      <c r="T30">
        <v>0</v>
      </c>
      <c r="U30">
        <v>2029281.1</v>
      </c>
      <c r="V30">
        <v>1247969.3840000001</v>
      </c>
      <c r="W30">
        <v>777572.94499999995</v>
      </c>
      <c r="X30">
        <v>0</v>
      </c>
      <c r="Y30">
        <v>0</v>
      </c>
      <c r="Z30">
        <v>2025542.3289999999</v>
      </c>
      <c r="AA30">
        <v>1265750.6580000001</v>
      </c>
      <c r="AB30">
        <v>791616.745</v>
      </c>
      <c r="AC30">
        <v>0</v>
      </c>
      <c r="AD30">
        <v>0</v>
      </c>
      <c r="AE30">
        <v>2057367.4029999999</v>
      </c>
      <c r="AF30">
        <v>1306766.3810000001</v>
      </c>
      <c r="AG30">
        <v>821026.54499999993</v>
      </c>
      <c r="AH30">
        <v>0</v>
      </c>
      <c r="AI30">
        <v>0</v>
      </c>
      <c r="AJ30">
        <v>2127792.926</v>
      </c>
      <c r="AK30">
        <v>1710154.3659999999</v>
      </c>
      <c r="AL30">
        <v>929486.32499999995</v>
      </c>
      <c r="AM30">
        <v>0</v>
      </c>
      <c r="AN30">
        <v>0</v>
      </c>
      <c r="AO30">
        <v>2639640.6909999996</v>
      </c>
      <c r="AP30">
        <v>1771549.9569999999</v>
      </c>
      <c r="AQ30">
        <v>933944.29399999999</v>
      </c>
      <c r="AR30">
        <v>0</v>
      </c>
      <c r="AS30">
        <v>0</v>
      </c>
      <c r="AT30">
        <v>2705494.2510000002</v>
      </c>
      <c r="AU30">
        <v>1830917.898</v>
      </c>
      <c r="AV30">
        <v>988445.58299999998</v>
      </c>
      <c r="AW30">
        <v>0</v>
      </c>
      <c r="AX30">
        <v>0</v>
      </c>
      <c r="AY30">
        <v>2819363.4810000001</v>
      </c>
      <c r="AZ30">
        <v>1378335.7</v>
      </c>
      <c r="BA30">
        <v>1728529.048</v>
      </c>
      <c r="BB30">
        <v>0</v>
      </c>
      <c r="BC30">
        <v>0</v>
      </c>
      <c r="BD30">
        <v>3106864.7479999997</v>
      </c>
      <c r="BE30">
        <v>1265902.8959999999</v>
      </c>
      <c r="BF30">
        <v>2067351.925</v>
      </c>
      <c r="BG30">
        <v>0</v>
      </c>
      <c r="BH30">
        <v>0</v>
      </c>
      <c r="BI30">
        <v>3333254.821</v>
      </c>
      <c r="BJ30">
        <v>1275819.594</v>
      </c>
      <c r="BK30">
        <v>2036416.8359999999</v>
      </c>
      <c r="BL30">
        <v>0</v>
      </c>
      <c r="BM30">
        <v>0</v>
      </c>
      <c r="BN30">
        <v>3312236.4299999997</v>
      </c>
      <c r="BO30">
        <v>1213378.7990000001</v>
      </c>
      <c r="BP30">
        <v>1928322.405</v>
      </c>
      <c r="BQ30">
        <v>0</v>
      </c>
      <c r="BR30">
        <v>0</v>
      </c>
      <c r="BS30">
        <v>3141701.2039999999</v>
      </c>
      <c r="BT30">
        <v>1165226.567</v>
      </c>
      <c r="BU30">
        <v>1900813.8489999999</v>
      </c>
      <c r="BV30">
        <v>0</v>
      </c>
      <c r="BW30">
        <v>0</v>
      </c>
      <c r="BX30">
        <v>3066040.4160000002</v>
      </c>
      <c r="BY30">
        <v>1158429.625</v>
      </c>
      <c r="BZ30">
        <v>1868414.5789999999</v>
      </c>
      <c r="CA30">
        <v>0</v>
      </c>
      <c r="CB30">
        <v>0</v>
      </c>
      <c r="CC30">
        <v>3026844.2039999999</v>
      </c>
      <c r="CD30">
        <v>1146154.442</v>
      </c>
      <c r="CE30">
        <v>1846277.1189999999</v>
      </c>
      <c r="CF30">
        <v>0</v>
      </c>
      <c r="CG30">
        <v>0</v>
      </c>
      <c r="CH30">
        <v>2992431.5609999998</v>
      </c>
      <c r="CI30">
        <v>1137639.7320000001</v>
      </c>
      <c r="CJ30">
        <v>1826897.4639999999</v>
      </c>
      <c r="CK30">
        <v>0</v>
      </c>
      <c r="CL30">
        <v>0</v>
      </c>
      <c r="CM30">
        <v>2964537.196</v>
      </c>
      <c r="CN30">
        <v>1081687.905</v>
      </c>
      <c r="CO30">
        <v>1720230.4469999999</v>
      </c>
      <c r="CP30">
        <v>0</v>
      </c>
      <c r="CQ30">
        <v>0</v>
      </c>
      <c r="CR30">
        <v>2801918.352</v>
      </c>
      <c r="CS30">
        <v>1060065.1070000001</v>
      </c>
      <c r="CT30">
        <v>1718177.828</v>
      </c>
      <c r="CU30">
        <v>0</v>
      </c>
      <c r="CV30">
        <v>0</v>
      </c>
      <c r="CW30">
        <v>2778242.9350000001</v>
      </c>
      <c r="CX30">
        <v>719815.76599999995</v>
      </c>
      <c r="CY30">
        <v>329825.745</v>
      </c>
      <c r="CZ30">
        <v>2009099.8659999999</v>
      </c>
      <c r="DA30">
        <v>0</v>
      </c>
      <c r="DB30">
        <v>3058741.3769999999</v>
      </c>
      <c r="DC30">
        <v>760067.29200000002</v>
      </c>
      <c r="DD30">
        <v>366998.26299999998</v>
      </c>
      <c r="DE30">
        <v>2050520.8030000001</v>
      </c>
      <c r="DF30">
        <v>0</v>
      </c>
      <c r="DG30">
        <v>3177586.358</v>
      </c>
      <c r="DH30">
        <v>779348.15399999998</v>
      </c>
      <c r="DI30">
        <v>367411.00900000002</v>
      </c>
      <c r="DJ30">
        <v>2050207.192</v>
      </c>
      <c r="DK30">
        <v>0</v>
      </c>
      <c r="DL30">
        <v>3196966.355</v>
      </c>
      <c r="DM30">
        <v>791009.68</v>
      </c>
      <c r="DN30">
        <v>384591.99300000002</v>
      </c>
      <c r="DO30">
        <v>2098608.7570000002</v>
      </c>
      <c r="DP30">
        <v>0</v>
      </c>
      <c r="DQ30">
        <v>3274210.43</v>
      </c>
      <c r="DR30">
        <v>777136.39199999999</v>
      </c>
      <c r="DS30">
        <v>378567.53700000001</v>
      </c>
      <c r="DT30">
        <v>2066540.747</v>
      </c>
      <c r="DU30">
        <v>0</v>
      </c>
      <c r="DV30">
        <v>3222244.676</v>
      </c>
      <c r="DW30">
        <v>1322.4839999999999</v>
      </c>
      <c r="DX30">
        <v>193.43700000000001</v>
      </c>
      <c r="DY30">
        <v>0</v>
      </c>
      <c r="DZ30">
        <v>0</v>
      </c>
      <c r="EA30">
        <v>1515.9209999999998</v>
      </c>
      <c r="EB30">
        <v>1325.17</v>
      </c>
      <c r="EC30">
        <v>194.22</v>
      </c>
      <c r="ED30">
        <v>0</v>
      </c>
      <c r="EE30">
        <v>0</v>
      </c>
      <c r="EF30">
        <v>1519.39</v>
      </c>
      <c r="EG30">
        <v>1338.67</v>
      </c>
      <c r="EH30">
        <v>194.22</v>
      </c>
      <c r="EI30">
        <v>0</v>
      </c>
      <c r="EJ30">
        <v>0</v>
      </c>
      <c r="EK30">
        <v>1532.89</v>
      </c>
      <c r="EL30">
        <v>1364.27</v>
      </c>
      <c r="EM30">
        <v>194.22</v>
      </c>
      <c r="EN30">
        <v>0</v>
      </c>
      <c r="EO30">
        <v>0</v>
      </c>
      <c r="EP30">
        <v>1558.49</v>
      </c>
      <c r="EQ30">
        <v>1365.2750000000001</v>
      </c>
      <c r="ER30">
        <v>194.22</v>
      </c>
      <c r="ES30">
        <v>0</v>
      </c>
      <c r="ET30">
        <v>0</v>
      </c>
      <c r="EU30">
        <v>1559.4950000000001</v>
      </c>
      <c r="EV30">
        <v>1412.675</v>
      </c>
      <c r="EW30">
        <v>194.22</v>
      </c>
      <c r="EX30">
        <v>0</v>
      </c>
      <c r="EY30">
        <v>0</v>
      </c>
      <c r="EZ30">
        <v>1606.895</v>
      </c>
      <c r="FA30">
        <v>1424.5729999999999</v>
      </c>
      <c r="FB30">
        <v>194.22399999999999</v>
      </c>
      <c r="FC30">
        <v>0</v>
      </c>
      <c r="FD30">
        <v>0</v>
      </c>
      <c r="FE30">
        <v>1618.7969999999998</v>
      </c>
      <c r="FF30">
        <v>1236.1769999999999</v>
      </c>
      <c r="FG30">
        <v>390.41800000000001</v>
      </c>
      <c r="FH30">
        <v>0</v>
      </c>
      <c r="FI30">
        <v>0</v>
      </c>
      <c r="FJ30">
        <v>1626.5949999999998</v>
      </c>
      <c r="FK30">
        <v>1254.2570000000001</v>
      </c>
      <c r="FL30">
        <v>390.41800000000001</v>
      </c>
      <c r="FM30">
        <v>0</v>
      </c>
      <c r="FN30">
        <v>0</v>
      </c>
      <c r="FO30">
        <v>1644.6750000000002</v>
      </c>
      <c r="FP30">
        <v>1256.2370000000001</v>
      </c>
      <c r="FQ30">
        <v>390.41800000000001</v>
      </c>
      <c r="FR30">
        <v>0</v>
      </c>
      <c r="FS30">
        <v>0</v>
      </c>
      <c r="FT30">
        <v>1646.6550000000002</v>
      </c>
      <c r="FU30">
        <v>844.68600000000004</v>
      </c>
      <c r="FV30">
        <v>806.779</v>
      </c>
      <c r="FW30">
        <v>0</v>
      </c>
      <c r="FX30">
        <v>0</v>
      </c>
      <c r="FY30">
        <v>1651.4650000000001</v>
      </c>
      <c r="FZ30">
        <v>664.69299999999998</v>
      </c>
      <c r="GA30">
        <v>991.78200000000004</v>
      </c>
      <c r="GB30">
        <v>0</v>
      </c>
      <c r="GC30">
        <v>0</v>
      </c>
      <c r="GD30">
        <v>1656.4749999999999</v>
      </c>
      <c r="GE30">
        <v>653.36500000000001</v>
      </c>
      <c r="GF30">
        <v>1006.08</v>
      </c>
      <c r="GG30">
        <v>0</v>
      </c>
      <c r="GH30">
        <v>0</v>
      </c>
      <c r="GI30">
        <v>1659.4450000000002</v>
      </c>
      <c r="GJ30">
        <v>668.55</v>
      </c>
      <c r="GK30">
        <v>998.56500000000005</v>
      </c>
      <c r="GL30">
        <v>0</v>
      </c>
      <c r="GM30">
        <v>0</v>
      </c>
      <c r="GN30">
        <v>1667.115</v>
      </c>
      <c r="GO30">
        <v>668.71799999999996</v>
      </c>
      <c r="GP30">
        <v>998.91800000000001</v>
      </c>
      <c r="GQ30">
        <v>0</v>
      </c>
      <c r="GR30">
        <v>0</v>
      </c>
      <c r="GS30">
        <v>1667.636</v>
      </c>
      <c r="GT30">
        <v>668.80899999999997</v>
      </c>
      <c r="GU30">
        <v>999.42700000000002</v>
      </c>
      <c r="GV30">
        <v>0</v>
      </c>
      <c r="GW30">
        <v>0</v>
      </c>
      <c r="GX30">
        <v>1668.2359999999999</v>
      </c>
      <c r="GY30">
        <v>669.11300000000006</v>
      </c>
      <c r="GZ30">
        <v>1000.013</v>
      </c>
      <c r="HA30">
        <v>0</v>
      </c>
      <c r="HB30">
        <v>0</v>
      </c>
      <c r="HC30">
        <v>1669.1260000000002</v>
      </c>
      <c r="HD30">
        <v>677.85199999999998</v>
      </c>
      <c r="HE30">
        <v>1017.434</v>
      </c>
      <c r="HF30">
        <v>0</v>
      </c>
      <c r="HG30">
        <v>0</v>
      </c>
      <c r="HH30">
        <v>1695.2860000000001</v>
      </c>
      <c r="HI30">
        <v>677.88400000000001</v>
      </c>
      <c r="HJ30">
        <v>1017.402</v>
      </c>
      <c r="HK30">
        <v>0</v>
      </c>
      <c r="HL30">
        <v>0</v>
      </c>
      <c r="HM30">
        <v>1695.2860000000001</v>
      </c>
      <c r="HN30">
        <v>677.35299999999995</v>
      </c>
      <c r="HO30">
        <v>1016.373</v>
      </c>
      <c r="HP30">
        <v>0</v>
      </c>
      <c r="HQ30">
        <v>0</v>
      </c>
      <c r="HR30">
        <v>1693.7260000000001</v>
      </c>
      <c r="HS30">
        <v>469.37100000000004</v>
      </c>
      <c r="HT30">
        <v>263.41700000000003</v>
      </c>
      <c r="HU30">
        <v>965.35700000000008</v>
      </c>
      <c r="HV30">
        <v>0</v>
      </c>
      <c r="HW30">
        <v>1698.145</v>
      </c>
      <c r="HX30">
        <v>471.33600000000001</v>
      </c>
      <c r="HY30">
        <v>264.90199999999999</v>
      </c>
      <c r="HZ30">
        <v>971.41700000000003</v>
      </c>
      <c r="IA30">
        <v>0</v>
      </c>
      <c r="IB30">
        <v>1707.6550000000002</v>
      </c>
      <c r="IC30">
        <v>462.94600000000003</v>
      </c>
      <c r="ID30">
        <v>258.33800000000002</v>
      </c>
      <c r="IE30">
        <v>946.66</v>
      </c>
      <c r="IF30">
        <v>0</v>
      </c>
      <c r="IG30">
        <v>1667.944</v>
      </c>
      <c r="IH30">
        <v>464.85500000000002</v>
      </c>
      <c r="II30">
        <v>259.83199999999999</v>
      </c>
      <c r="IJ30">
        <v>952.28800000000001</v>
      </c>
      <c r="IK30">
        <v>0</v>
      </c>
      <c r="IL30">
        <v>1676.9749999999999</v>
      </c>
      <c r="IM30">
        <v>465.30700000000002</v>
      </c>
      <c r="IN30">
        <v>260.18599999999998</v>
      </c>
      <c r="IO30">
        <v>953.62199999999996</v>
      </c>
      <c r="IP30">
        <v>0</v>
      </c>
      <c r="IQ30">
        <v>1679.1149999999998</v>
      </c>
    </row>
    <row r="31" spans="1:251" x14ac:dyDescent="0.3">
      <c r="A31" t="s">
        <v>28</v>
      </c>
      <c r="B31">
        <v>2527489.3330000001</v>
      </c>
      <c r="C31">
        <v>1045810.15</v>
      </c>
      <c r="D31">
        <v>5314.8</v>
      </c>
      <c r="E31">
        <v>17509391.877999999</v>
      </c>
      <c r="F31">
        <v>21088006.160999998</v>
      </c>
      <c r="G31">
        <v>2497947.4700000002</v>
      </c>
      <c r="H31">
        <v>793188.29</v>
      </c>
      <c r="I31">
        <v>0</v>
      </c>
      <c r="J31">
        <v>18261081.329999998</v>
      </c>
      <c r="K31">
        <v>21552217.09</v>
      </c>
      <c r="L31">
        <v>2783319.62</v>
      </c>
      <c r="M31">
        <v>809221.51</v>
      </c>
      <c r="N31">
        <v>0</v>
      </c>
      <c r="O31">
        <v>18452236</v>
      </c>
      <c r="P31">
        <v>22044777.129999999</v>
      </c>
      <c r="Q31">
        <v>2566079.39</v>
      </c>
      <c r="R31">
        <v>836490.07</v>
      </c>
      <c r="S31">
        <v>0</v>
      </c>
      <c r="T31">
        <v>18776126.989999998</v>
      </c>
      <c r="U31">
        <v>22178696.449999999</v>
      </c>
      <c r="V31">
        <v>2715330.1310000001</v>
      </c>
      <c r="W31">
        <v>852955.07400000002</v>
      </c>
      <c r="X31">
        <v>0</v>
      </c>
      <c r="Y31">
        <v>19717527.795000002</v>
      </c>
      <c r="Z31">
        <v>23285813</v>
      </c>
      <c r="AA31">
        <v>2893449.4169999999</v>
      </c>
      <c r="AB31">
        <v>878851.01699999999</v>
      </c>
      <c r="AC31">
        <v>0</v>
      </c>
      <c r="AD31">
        <v>20257674.059</v>
      </c>
      <c r="AE31">
        <v>24029974.493000001</v>
      </c>
      <c r="AF31">
        <v>2805601.9780000001</v>
      </c>
      <c r="AG31">
        <v>849261.57349999994</v>
      </c>
      <c r="AH31">
        <v>0</v>
      </c>
      <c r="AI31">
        <v>20641787.331</v>
      </c>
      <c r="AJ31">
        <v>24296650.8825</v>
      </c>
      <c r="AK31">
        <v>3118252.9169999999</v>
      </c>
      <c r="AL31">
        <v>1039393.75</v>
      </c>
      <c r="AM31">
        <v>0</v>
      </c>
      <c r="AN31">
        <v>25101418.252999999</v>
      </c>
      <c r="AO31">
        <v>29259064.919999998</v>
      </c>
      <c r="AP31">
        <v>3683098.74</v>
      </c>
      <c r="AQ31">
        <v>1088828.358</v>
      </c>
      <c r="AR31">
        <v>0</v>
      </c>
      <c r="AS31">
        <v>27755739.096000001</v>
      </c>
      <c r="AT31">
        <v>32527666.194000002</v>
      </c>
      <c r="AU31">
        <v>4005402.3590000002</v>
      </c>
      <c r="AV31">
        <v>1152209.452</v>
      </c>
      <c r="AW31">
        <v>0</v>
      </c>
      <c r="AX31">
        <v>28255566.486000001</v>
      </c>
      <c r="AY31">
        <v>33413178.297000002</v>
      </c>
      <c r="AZ31">
        <v>1581854.7749999999</v>
      </c>
      <c r="BA31">
        <v>647421.84499999997</v>
      </c>
      <c r="BB31">
        <v>781.97299999999996</v>
      </c>
      <c r="BC31">
        <v>32778098.159000002</v>
      </c>
      <c r="BD31">
        <v>35008156.752000004</v>
      </c>
      <c r="BE31">
        <v>1592193.5970000001</v>
      </c>
      <c r="BF31">
        <v>640457.77500000002</v>
      </c>
      <c r="BG31">
        <v>765.33799999999997</v>
      </c>
      <c r="BH31">
        <v>32639608.138999999</v>
      </c>
      <c r="BI31">
        <v>34873024.848999999</v>
      </c>
      <c r="BJ31">
        <v>1560267.895</v>
      </c>
      <c r="BK31">
        <v>632589.38500000001</v>
      </c>
      <c r="BL31">
        <v>764.22900000000004</v>
      </c>
      <c r="BM31">
        <v>33395959.991999999</v>
      </c>
      <c r="BN31">
        <v>35589581.501000002</v>
      </c>
      <c r="BO31">
        <v>1648359.095</v>
      </c>
      <c r="BP31">
        <v>665723.40500000003</v>
      </c>
      <c r="BQ31">
        <v>769.774</v>
      </c>
      <c r="BR31">
        <v>34450518.810000002</v>
      </c>
      <c r="BS31">
        <v>36765371.084000006</v>
      </c>
      <c r="BT31">
        <v>1552103.87</v>
      </c>
      <c r="BU31">
        <v>652120.09100000001</v>
      </c>
      <c r="BV31">
        <v>762.65499999999997</v>
      </c>
      <c r="BW31">
        <v>32590712.072999999</v>
      </c>
      <c r="BX31">
        <v>34795698.688999996</v>
      </c>
      <c r="BY31">
        <v>1551802.344</v>
      </c>
      <c r="BZ31">
        <v>648625.51699999999</v>
      </c>
      <c r="CA31">
        <v>762.65499999999997</v>
      </c>
      <c r="CB31">
        <v>32748318.831</v>
      </c>
      <c r="CC31">
        <v>34949509.347000003</v>
      </c>
      <c r="CD31">
        <v>1370119.0120000001</v>
      </c>
      <c r="CE31">
        <v>614121.80900000001</v>
      </c>
      <c r="CF31">
        <v>762.65499999999997</v>
      </c>
      <c r="CG31">
        <v>32760252.888</v>
      </c>
      <c r="CH31">
        <v>34745256.364</v>
      </c>
      <c r="CI31">
        <v>1482686.828</v>
      </c>
      <c r="CJ31">
        <v>622127.16599999997</v>
      </c>
      <c r="CK31">
        <v>336.005</v>
      </c>
      <c r="CL31">
        <v>32246748.517999999</v>
      </c>
      <c r="CM31">
        <v>34351898.516999997</v>
      </c>
      <c r="CN31">
        <v>1446187.86</v>
      </c>
      <c r="CO31">
        <v>635680.81400000001</v>
      </c>
      <c r="CP31">
        <v>336.005</v>
      </c>
      <c r="CQ31">
        <v>31979432.230999999</v>
      </c>
      <c r="CR31">
        <v>34061636.909999996</v>
      </c>
      <c r="CS31">
        <v>1484611.1680000001</v>
      </c>
      <c r="CT31">
        <v>644654.59299999999</v>
      </c>
      <c r="CU31">
        <v>336.005</v>
      </c>
      <c r="CV31">
        <v>32484970.701000001</v>
      </c>
      <c r="CW31">
        <v>34614572.467</v>
      </c>
      <c r="CX31">
        <v>1249970.3900000001</v>
      </c>
      <c r="CY31">
        <v>0</v>
      </c>
      <c r="CZ31">
        <v>0</v>
      </c>
      <c r="DA31">
        <v>34464147.998000003</v>
      </c>
      <c r="DB31">
        <v>35714118.388000004</v>
      </c>
      <c r="DC31">
        <v>1353645.507</v>
      </c>
      <c r="DD31">
        <v>0</v>
      </c>
      <c r="DE31">
        <v>0</v>
      </c>
      <c r="DF31">
        <v>35342790.594999999</v>
      </c>
      <c r="DG31">
        <v>36696436.101999998</v>
      </c>
      <c r="DH31">
        <v>1374788.1259999999</v>
      </c>
      <c r="DI31">
        <v>0</v>
      </c>
      <c r="DJ31">
        <v>0</v>
      </c>
      <c r="DK31">
        <v>36763532.630000003</v>
      </c>
      <c r="DL31">
        <v>38138320.756000005</v>
      </c>
      <c r="DM31">
        <v>1396364.9280000001</v>
      </c>
      <c r="DN31">
        <v>0</v>
      </c>
      <c r="DO31">
        <v>0</v>
      </c>
      <c r="DP31">
        <v>37321436.862999998</v>
      </c>
      <c r="DQ31">
        <v>38717801.791000001</v>
      </c>
      <c r="DR31">
        <v>1420406.5560000001</v>
      </c>
      <c r="DS31">
        <v>0</v>
      </c>
      <c r="DT31">
        <v>0</v>
      </c>
      <c r="DU31">
        <v>37835621.089000002</v>
      </c>
      <c r="DV31">
        <v>39256027.645000003</v>
      </c>
      <c r="DW31">
        <v>1365.03</v>
      </c>
      <c r="DX31">
        <v>219.06</v>
      </c>
      <c r="DY31">
        <v>1.72</v>
      </c>
      <c r="DZ31">
        <v>3256.69</v>
      </c>
      <c r="EA31">
        <v>4842.5</v>
      </c>
      <c r="EB31">
        <v>1453.24</v>
      </c>
      <c r="EC31">
        <v>166.87</v>
      </c>
      <c r="ED31">
        <v>0</v>
      </c>
      <c r="EE31">
        <v>3258.41</v>
      </c>
      <c r="EF31">
        <v>4878.5200000000004</v>
      </c>
      <c r="EG31">
        <v>1512.68</v>
      </c>
      <c r="EH31">
        <v>168.17</v>
      </c>
      <c r="EI31">
        <v>0</v>
      </c>
      <c r="EJ31">
        <v>3258.41</v>
      </c>
      <c r="EK31">
        <v>4939.26</v>
      </c>
      <c r="EL31">
        <v>1532.69</v>
      </c>
      <c r="EM31">
        <v>166.87</v>
      </c>
      <c r="EN31">
        <v>0</v>
      </c>
      <c r="EO31">
        <v>3258.41</v>
      </c>
      <c r="EP31">
        <v>4957.9699999999993</v>
      </c>
      <c r="EQ31">
        <v>1535.076</v>
      </c>
      <c r="ER31">
        <v>166.87</v>
      </c>
      <c r="ES31">
        <v>0</v>
      </c>
      <c r="ET31">
        <v>3258.41</v>
      </c>
      <c r="EU31">
        <v>4960.3559999999998</v>
      </c>
      <c r="EV31">
        <v>1648.682</v>
      </c>
      <c r="EW31">
        <v>166.87</v>
      </c>
      <c r="EX31">
        <v>0</v>
      </c>
      <c r="EY31">
        <v>3258.41</v>
      </c>
      <c r="EZ31">
        <v>5073.9619999999995</v>
      </c>
      <c r="FA31">
        <v>1657.2559999999999</v>
      </c>
      <c r="FB31">
        <v>167.14</v>
      </c>
      <c r="FC31">
        <v>0</v>
      </c>
      <c r="FD31">
        <v>3391.3540000000003</v>
      </c>
      <c r="FE31">
        <v>5215.75</v>
      </c>
      <c r="FF31">
        <v>461.59100000000001</v>
      </c>
      <c r="FG31">
        <v>338.20499999999998</v>
      </c>
      <c r="FH31">
        <v>0</v>
      </c>
      <c r="FI31">
        <v>4345.1279999999997</v>
      </c>
      <c r="FJ31">
        <v>5144.924</v>
      </c>
      <c r="FK31">
        <v>493.04899999999998</v>
      </c>
      <c r="FL31">
        <v>338.20499999999998</v>
      </c>
      <c r="FM31">
        <v>0</v>
      </c>
      <c r="FN31">
        <v>4345.143</v>
      </c>
      <c r="FO31">
        <v>5176.3969999999999</v>
      </c>
      <c r="FP31">
        <v>728.02800000000002</v>
      </c>
      <c r="FQ31">
        <v>338.20499999999998</v>
      </c>
      <c r="FR31">
        <v>0</v>
      </c>
      <c r="FS31">
        <v>4345.143</v>
      </c>
      <c r="FT31">
        <v>5411.3760000000002</v>
      </c>
      <c r="FU31">
        <v>402.88400000000001</v>
      </c>
      <c r="FV31">
        <v>157.9</v>
      </c>
      <c r="FW31">
        <v>0.35799999999999998</v>
      </c>
      <c r="FX31">
        <v>4851.1369999999997</v>
      </c>
      <c r="FY31">
        <v>5412.2789999999995</v>
      </c>
      <c r="FZ31">
        <v>387.161</v>
      </c>
      <c r="GA31">
        <v>145.554</v>
      </c>
      <c r="GB31">
        <v>0.34300000000000003</v>
      </c>
      <c r="GC31">
        <v>4560.2910000000002</v>
      </c>
      <c r="GD31">
        <v>5093.3490000000002</v>
      </c>
      <c r="GE31">
        <v>387.70699999999999</v>
      </c>
      <c r="GF31">
        <v>149.11199999999999</v>
      </c>
      <c r="GG31">
        <v>0.34200000000000003</v>
      </c>
      <c r="GH31">
        <v>4609.7950000000001</v>
      </c>
      <c r="GI31">
        <v>5146.9560000000001</v>
      </c>
      <c r="GJ31">
        <v>392.38099999999997</v>
      </c>
      <c r="GK31">
        <v>148.148</v>
      </c>
      <c r="GL31">
        <v>0.34699999999999998</v>
      </c>
      <c r="GM31">
        <v>4653.915</v>
      </c>
      <c r="GN31">
        <v>5194.7910000000002</v>
      </c>
      <c r="GO31">
        <v>393.97899999999998</v>
      </c>
      <c r="GP31">
        <v>148.97999999999999</v>
      </c>
      <c r="GQ31">
        <v>0.34799999999999998</v>
      </c>
      <c r="GR31">
        <v>4678.1360000000004</v>
      </c>
      <c r="GS31">
        <v>5221.4430000000002</v>
      </c>
      <c r="GT31">
        <v>393.85399999999998</v>
      </c>
      <c r="GU31">
        <v>148.946</v>
      </c>
      <c r="GV31">
        <v>0.34799999999999998</v>
      </c>
      <c r="GW31">
        <v>4677.5219999999999</v>
      </c>
      <c r="GX31">
        <v>5220.67</v>
      </c>
      <c r="GY31">
        <v>393.44499999999999</v>
      </c>
      <c r="GZ31">
        <v>148.71799999999999</v>
      </c>
      <c r="HA31">
        <v>0.34799999999999998</v>
      </c>
      <c r="HB31">
        <v>4672.0860000000002</v>
      </c>
      <c r="HC31">
        <v>5214.5969999999998</v>
      </c>
      <c r="HD31">
        <v>393.80200000000002</v>
      </c>
      <c r="HE31">
        <v>148.905</v>
      </c>
      <c r="HF31">
        <v>0.34799999999999998</v>
      </c>
      <c r="HG31">
        <v>4677.9279999999999</v>
      </c>
      <c r="HH31">
        <v>5220.9830000000002</v>
      </c>
      <c r="HI31">
        <v>393.78699999999998</v>
      </c>
      <c r="HJ31">
        <v>148.87299999999999</v>
      </c>
      <c r="HK31">
        <v>0.34799999999999998</v>
      </c>
      <c r="HL31">
        <v>4676.2960000000003</v>
      </c>
      <c r="HM31">
        <v>5219.3040000000001</v>
      </c>
      <c r="HN31">
        <v>393.38299999999998</v>
      </c>
      <c r="HO31">
        <v>148.66200000000001</v>
      </c>
      <c r="HP31">
        <v>0.34799999999999998</v>
      </c>
      <c r="HQ31">
        <v>4669.7610000000004</v>
      </c>
      <c r="HR31">
        <v>5212.1540000000005</v>
      </c>
      <c r="HS31">
        <v>290.53800000000001</v>
      </c>
      <c r="HT31">
        <v>0</v>
      </c>
      <c r="HU31">
        <v>0</v>
      </c>
      <c r="HV31">
        <v>4934.4660000000003</v>
      </c>
      <c r="HW31">
        <v>5225.0040000000008</v>
      </c>
      <c r="HX31">
        <v>295.66700000000003</v>
      </c>
      <c r="HY31">
        <v>0</v>
      </c>
      <c r="HZ31">
        <v>0</v>
      </c>
      <c r="IA31">
        <v>4987.9540000000006</v>
      </c>
      <c r="IB31">
        <v>5283.621000000001</v>
      </c>
      <c r="IC31">
        <v>295.43799999999999</v>
      </c>
      <c r="ID31">
        <v>0</v>
      </c>
      <c r="IE31">
        <v>0</v>
      </c>
      <c r="IF31">
        <v>4981.5969999999998</v>
      </c>
      <c r="IG31">
        <v>5277.0349999999999</v>
      </c>
      <c r="IH31">
        <v>296.09899999999999</v>
      </c>
      <c r="II31">
        <v>0</v>
      </c>
      <c r="IJ31">
        <v>0</v>
      </c>
      <c r="IK31">
        <v>4999.3720000000003</v>
      </c>
      <c r="IL31">
        <v>5295.4710000000005</v>
      </c>
      <c r="IM31">
        <v>296.91899999999998</v>
      </c>
      <c r="IN31">
        <v>0</v>
      </c>
      <c r="IO31">
        <v>0</v>
      </c>
      <c r="IP31">
        <v>5021.8720000000003</v>
      </c>
      <c r="IQ31">
        <v>5318.7910000000002</v>
      </c>
    </row>
    <row r="32" spans="1:251" x14ac:dyDescent="0.3">
      <c r="A32" t="s">
        <v>29</v>
      </c>
      <c r="B32">
        <v>647730.18400000001</v>
      </c>
      <c r="C32">
        <v>0</v>
      </c>
      <c r="D32">
        <v>0</v>
      </c>
      <c r="E32">
        <v>0</v>
      </c>
      <c r="F32">
        <v>647730.18400000001</v>
      </c>
      <c r="G32">
        <v>624780.1</v>
      </c>
      <c r="H32">
        <v>0</v>
      </c>
      <c r="I32">
        <v>0</v>
      </c>
      <c r="J32">
        <v>0</v>
      </c>
      <c r="K32">
        <v>624780.1</v>
      </c>
      <c r="L32">
        <v>675289.91</v>
      </c>
      <c r="M32">
        <v>0</v>
      </c>
      <c r="N32">
        <v>0</v>
      </c>
      <c r="O32">
        <v>0</v>
      </c>
      <c r="P32">
        <v>675289.91</v>
      </c>
      <c r="Q32">
        <v>660060.41</v>
      </c>
      <c r="R32">
        <v>0</v>
      </c>
      <c r="S32">
        <v>0</v>
      </c>
      <c r="T32">
        <v>0</v>
      </c>
      <c r="U32">
        <v>660060.41</v>
      </c>
      <c r="V32">
        <v>662364.52899999998</v>
      </c>
      <c r="W32">
        <v>0</v>
      </c>
      <c r="X32">
        <v>0</v>
      </c>
      <c r="Y32">
        <v>0</v>
      </c>
      <c r="Z32">
        <v>662364.52899999998</v>
      </c>
      <c r="AA32">
        <v>684046.21600000001</v>
      </c>
      <c r="AB32">
        <v>0</v>
      </c>
      <c r="AC32">
        <v>0</v>
      </c>
      <c r="AD32">
        <v>0</v>
      </c>
      <c r="AE32">
        <v>684046.21600000001</v>
      </c>
      <c r="AF32">
        <v>692442.71799999999</v>
      </c>
      <c r="AG32">
        <v>0</v>
      </c>
      <c r="AH32">
        <v>0</v>
      </c>
      <c r="AI32">
        <v>0</v>
      </c>
      <c r="AJ32">
        <v>692442.71799999999</v>
      </c>
      <c r="AK32">
        <v>1010972.161</v>
      </c>
      <c r="AL32">
        <v>0</v>
      </c>
      <c r="AM32">
        <v>0</v>
      </c>
      <c r="AN32">
        <v>0</v>
      </c>
      <c r="AO32">
        <v>1010972.161</v>
      </c>
      <c r="AP32">
        <v>1047472.971</v>
      </c>
      <c r="AQ32">
        <v>0</v>
      </c>
      <c r="AR32">
        <v>0</v>
      </c>
      <c r="AS32">
        <v>0</v>
      </c>
      <c r="AT32">
        <v>1047472.971</v>
      </c>
      <c r="AU32">
        <v>1052348.348</v>
      </c>
      <c r="AV32">
        <v>0</v>
      </c>
      <c r="AW32">
        <v>0</v>
      </c>
      <c r="AX32">
        <v>0</v>
      </c>
      <c r="AY32">
        <v>1052348.348</v>
      </c>
      <c r="AZ32">
        <v>1101360.0989999999</v>
      </c>
      <c r="BA32">
        <v>0</v>
      </c>
      <c r="BB32">
        <v>0</v>
      </c>
      <c r="BC32">
        <v>0</v>
      </c>
      <c r="BD32">
        <v>1101360.0989999999</v>
      </c>
      <c r="BE32">
        <v>1149211.4879999999</v>
      </c>
      <c r="BF32">
        <v>0</v>
      </c>
      <c r="BG32">
        <v>0</v>
      </c>
      <c r="BH32">
        <v>0</v>
      </c>
      <c r="BI32">
        <v>1149211.4879999999</v>
      </c>
      <c r="BJ32">
        <v>1153466.3570000001</v>
      </c>
      <c r="BK32">
        <v>0</v>
      </c>
      <c r="BL32">
        <v>0</v>
      </c>
      <c r="BM32">
        <v>0</v>
      </c>
      <c r="BN32">
        <v>1153466.3570000001</v>
      </c>
      <c r="BO32">
        <v>1182937.7050000001</v>
      </c>
      <c r="BP32">
        <v>0</v>
      </c>
      <c r="BQ32">
        <v>0</v>
      </c>
      <c r="BR32">
        <v>0</v>
      </c>
      <c r="BS32">
        <v>1182937.7050000001</v>
      </c>
      <c r="BT32">
        <v>1131885.0120000001</v>
      </c>
      <c r="BU32">
        <v>0</v>
      </c>
      <c r="BV32">
        <v>0</v>
      </c>
      <c r="BW32">
        <v>0</v>
      </c>
      <c r="BX32">
        <v>1131885.0120000001</v>
      </c>
      <c r="BY32">
        <v>1090738.814</v>
      </c>
      <c r="BZ32">
        <v>0</v>
      </c>
      <c r="CA32">
        <v>0</v>
      </c>
      <c r="CB32">
        <v>0</v>
      </c>
      <c r="CC32">
        <v>1090738.814</v>
      </c>
      <c r="CD32">
        <v>1100711.9040000001</v>
      </c>
      <c r="CE32">
        <v>0</v>
      </c>
      <c r="CF32">
        <v>0</v>
      </c>
      <c r="CG32">
        <v>0</v>
      </c>
      <c r="CH32">
        <v>1100711.9040000001</v>
      </c>
      <c r="CI32">
        <v>1083575.656</v>
      </c>
      <c r="CJ32">
        <v>0</v>
      </c>
      <c r="CK32">
        <v>0</v>
      </c>
      <c r="CL32">
        <v>0</v>
      </c>
      <c r="CM32">
        <v>1083575.656</v>
      </c>
      <c r="CN32">
        <v>1113964.2</v>
      </c>
      <c r="CO32">
        <v>0</v>
      </c>
      <c r="CP32">
        <v>0</v>
      </c>
      <c r="CQ32">
        <v>0</v>
      </c>
      <c r="CR32">
        <v>1113964.2</v>
      </c>
      <c r="CS32">
        <v>1069531.9480000001</v>
      </c>
      <c r="CT32">
        <v>0</v>
      </c>
      <c r="CU32">
        <v>0</v>
      </c>
      <c r="CV32">
        <v>0</v>
      </c>
      <c r="CW32">
        <v>1069531.9480000001</v>
      </c>
      <c r="CX32">
        <v>1100809.466</v>
      </c>
      <c r="CY32">
        <v>0</v>
      </c>
      <c r="CZ32">
        <v>0</v>
      </c>
      <c r="DA32">
        <v>0</v>
      </c>
      <c r="DB32">
        <v>1100809.466</v>
      </c>
      <c r="DC32">
        <v>1093535.47</v>
      </c>
      <c r="DD32">
        <v>0</v>
      </c>
      <c r="DE32">
        <v>0</v>
      </c>
      <c r="DF32">
        <v>0</v>
      </c>
      <c r="DG32">
        <v>1093535.47</v>
      </c>
      <c r="DH32">
        <v>1156707.0819999999</v>
      </c>
      <c r="DI32">
        <v>0</v>
      </c>
      <c r="DJ32">
        <v>0</v>
      </c>
      <c r="DK32">
        <v>0</v>
      </c>
      <c r="DL32">
        <v>1156707.0819999999</v>
      </c>
      <c r="DM32">
        <v>1181119.8359999999</v>
      </c>
      <c r="DN32">
        <v>0</v>
      </c>
      <c r="DO32">
        <v>0</v>
      </c>
      <c r="DP32">
        <v>0</v>
      </c>
      <c r="DQ32">
        <v>1181119.8359999999</v>
      </c>
      <c r="DR32">
        <v>1189111.027</v>
      </c>
      <c r="DS32">
        <v>0</v>
      </c>
      <c r="DT32">
        <v>0</v>
      </c>
      <c r="DU32">
        <v>0</v>
      </c>
      <c r="DV32">
        <v>1189111.027</v>
      </c>
      <c r="DW32">
        <v>883.7</v>
      </c>
      <c r="DX32">
        <v>0</v>
      </c>
      <c r="DY32">
        <v>0</v>
      </c>
      <c r="DZ32">
        <v>0</v>
      </c>
      <c r="EA32">
        <v>883.7</v>
      </c>
      <c r="EB32">
        <v>883.74</v>
      </c>
      <c r="EC32">
        <v>0</v>
      </c>
      <c r="ED32">
        <v>0</v>
      </c>
      <c r="EE32">
        <v>0</v>
      </c>
      <c r="EF32">
        <v>883.74</v>
      </c>
      <c r="EG32">
        <v>883.74</v>
      </c>
      <c r="EH32">
        <v>0</v>
      </c>
      <c r="EI32">
        <v>0</v>
      </c>
      <c r="EJ32">
        <v>0</v>
      </c>
      <c r="EK32">
        <v>883.74</v>
      </c>
      <c r="EL32">
        <v>883.74</v>
      </c>
      <c r="EM32">
        <v>0</v>
      </c>
      <c r="EN32">
        <v>0</v>
      </c>
      <c r="EO32">
        <v>0</v>
      </c>
      <c r="EP32">
        <v>883.74</v>
      </c>
      <c r="EQ32">
        <v>883.73900000000003</v>
      </c>
      <c r="ER32">
        <v>0</v>
      </c>
      <c r="ES32">
        <v>0</v>
      </c>
      <c r="ET32">
        <v>0</v>
      </c>
      <c r="EU32">
        <v>883.73900000000003</v>
      </c>
      <c r="EV32">
        <v>867.83900000000006</v>
      </c>
      <c r="EW32">
        <v>0</v>
      </c>
      <c r="EX32">
        <v>0</v>
      </c>
      <c r="EY32">
        <v>0</v>
      </c>
      <c r="EZ32">
        <v>867.83900000000006</v>
      </c>
      <c r="FA32">
        <v>860.68</v>
      </c>
      <c r="FB32">
        <v>0</v>
      </c>
      <c r="FC32">
        <v>0</v>
      </c>
      <c r="FD32">
        <v>0</v>
      </c>
      <c r="FE32">
        <v>860.68</v>
      </c>
      <c r="FF32">
        <v>884.53899999999999</v>
      </c>
      <c r="FG32">
        <v>0</v>
      </c>
      <c r="FH32">
        <v>0</v>
      </c>
      <c r="FI32">
        <v>0</v>
      </c>
      <c r="FJ32">
        <v>884.53899999999999</v>
      </c>
      <c r="FK32">
        <v>884.58900000000006</v>
      </c>
      <c r="FL32">
        <v>0</v>
      </c>
      <c r="FM32">
        <v>0</v>
      </c>
      <c r="FN32">
        <v>0</v>
      </c>
      <c r="FO32">
        <v>884.58900000000006</v>
      </c>
      <c r="FP32">
        <v>884.98299999999995</v>
      </c>
      <c r="FQ32">
        <v>0</v>
      </c>
      <c r="FR32">
        <v>0</v>
      </c>
      <c r="FS32">
        <v>0</v>
      </c>
      <c r="FT32">
        <v>884.98299999999995</v>
      </c>
      <c r="FU32">
        <v>884.94200000000001</v>
      </c>
      <c r="FV32">
        <v>0</v>
      </c>
      <c r="FW32">
        <v>0</v>
      </c>
      <c r="FX32">
        <v>0</v>
      </c>
      <c r="FY32">
        <v>884.94200000000001</v>
      </c>
      <c r="FZ32">
        <v>920.38199999999995</v>
      </c>
      <c r="GA32">
        <v>0</v>
      </c>
      <c r="GB32">
        <v>0</v>
      </c>
      <c r="GC32">
        <v>0</v>
      </c>
      <c r="GD32">
        <v>920.38199999999995</v>
      </c>
      <c r="GE32">
        <v>921.08199999999999</v>
      </c>
      <c r="GF32">
        <v>0</v>
      </c>
      <c r="GG32">
        <v>0</v>
      </c>
      <c r="GH32">
        <v>0</v>
      </c>
      <c r="GI32">
        <v>921.08199999999999</v>
      </c>
      <c r="GJ32">
        <v>933.78200000000004</v>
      </c>
      <c r="GK32">
        <v>0</v>
      </c>
      <c r="GL32">
        <v>0</v>
      </c>
      <c r="GM32">
        <v>0</v>
      </c>
      <c r="GN32">
        <v>933.78200000000004</v>
      </c>
      <c r="GO32">
        <v>933.78200000000004</v>
      </c>
      <c r="GP32">
        <v>0</v>
      </c>
      <c r="GQ32">
        <v>0</v>
      </c>
      <c r="GR32">
        <v>0</v>
      </c>
      <c r="GS32">
        <v>933.78200000000004</v>
      </c>
      <c r="GT32">
        <v>935.28200000000004</v>
      </c>
      <c r="GU32">
        <v>0</v>
      </c>
      <c r="GV32">
        <v>0</v>
      </c>
      <c r="GW32">
        <v>0</v>
      </c>
      <c r="GX32">
        <v>935.28200000000004</v>
      </c>
      <c r="GY32">
        <v>935.28200000000004</v>
      </c>
      <c r="GZ32">
        <v>0</v>
      </c>
      <c r="HA32">
        <v>0</v>
      </c>
      <c r="HB32">
        <v>0</v>
      </c>
      <c r="HC32">
        <v>935.28200000000004</v>
      </c>
      <c r="HD32">
        <v>935.18200000000002</v>
      </c>
      <c r="HE32">
        <v>0</v>
      </c>
      <c r="HF32">
        <v>0</v>
      </c>
      <c r="HG32">
        <v>0</v>
      </c>
      <c r="HH32">
        <v>935.18200000000002</v>
      </c>
      <c r="HI32">
        <v>935.072</v>
      </c>
      <c r="HJ32">
        <v>0</v>
      </c>
      <c r="HK32">
        <v>0</v>
      </c>
      <c r="HL32">
        <v>0</v>
      </c>
      <c r="HM32">
        <v>935.072</v>
      </c>
      <c r="HN32">
        <v>934.76199999999994</v>
      </c>
      <c r="HO32">
        <v>0</v>
      </c>
      <c r="HP32">
        <v>0</v>
      </c>
      <c r="HQ32">
        <v>0</v>
      </c>
      <c r="HR32">
        <v>934.76199999999994</v>
      </c>
      <c r="HS32">
        <v>934.10200000000009</v>
      </c>
      <c r="HT32">
        <v>0</v>
      </c>
      <c r="HU32">
        <v>0</v>
      </c>
      <c r="HV32">
        <v>0</v>
      </c>
      <c r="HW32">
        <v>934.10200000000009</v>
      </c>
      <c r="HX32">
        <v>934.10200000000009</v>
      </c>
      <c r="HY32">
        <v>0</v>
      </c>
      <c r="HZ32">
        <v>0</v>
      </c>
      <c r="IA32">
        <v>0</v>
      </c>
      <c r="IB32">
        <v>934.10200000000009</v>
      </c>
      <c r="IC32">
        <v>934.10199999999998</v>
      </c>
      <c r="ID32">
        <v>0</v>
      </c>
      <c r="IE32">
        <v>0</v>
      </c>
      <c r="IF32">
        <v>0</v>
      </c>
      <c r="IG32">
        <v>934.10199999999998</v>
      </c>
      <c r="IH32">
        <v>934.10199999999998</v>
      </c>
      <c r="II32">
        <v>0</v>
      </c>
      <c r="IJ32">
        <v>0</v>
      </c>
      <c r="IK32">
        <v>0</v>
      </c>
      <c r="IL32">
        <v>934.10199999999998</v>
      </c>
      <c r="IM32">
        <v>937.62199999999996</v>
      </c>
      <c r="IN32">
        <v>0</v>
      </c>
      <c r="IO32">
        <v>0</v>
      </c>
      <c r="IP32">
        <v>0</v>
      </c>
      <c r="IQ32">
        <v>937.62199999999996</v>
      </c>
    </row>
    <row r="33" spans="1:251" x14ac:dyDescent="0.3">
      <c r="A33" t="s">
        <v>30</v>
      </c>
      <c r="B33">
        <v>1166868.6629999999</v>
      </c>
      <c r="C33">
        <v>10243.35</v>
      </c>
      <c r="D33">
        <v>1585575.8230000001</v>
      </c>
      <c r="E33">
        <v>0</v>
      </c>
      <c r="F33">
        <v>2762687.8360000001</v>
      </c>
      <c r="G33">
        <v>1274627.3</v>
      </c>
      <c r="H33">
        <v>217104.65</v>
      </c>
      <c r="I33">
        <v>1797561.48</v>
      </c>
      <c r="J33">
        <v>0</v>
      </c>
      <c r="K33">
        <v>3289293.4299999997</v>
      </c>
      <c r="L33">
        <v>1466865.25</v>
      </c>
      <c r="M33">
        <v>211954.65</v>
      </c>
      <c r="N33">
        <v>1639570.58</v>
      </c>
      <c r="O33">
        <v>0</v>
      </c>
      <c r="P33">
        <v>3318390.48</v>
      </c>
      <c r="Q33">
        <v>1493507.15</v>
      </c>
      <c r="R33">
        <v>290381.53999999998</v>
      </c>
      <c r="S33">
        <v>1688723.15</v>
      </c>
      <c r="T33">
        <v>0</v>
      </c>
      <c r="U33">
        <v>3472611.84</v>
      </c>
      <c r="V33">
        <v>1554956.6569999999</v>
      </c>
      <c r="W33">
        <v>284685.14399999997</v>
      </c>
      <c r="X33">
        <v>1756879.665</v>
      </c>
      <c r="Y33">
        <v>0</v>
      </c>
      <c r="Z33">
        <v>3596521.466</v>
      </c>
      <c r="AA33">
        <v>1604108.2560000001</v>
      </c>
      <c r="AB33">
        <v>300197.39500000002</v>
      </c>
      <c r="AC33">
        <v>1788372.162</v>
      </c>
      <c r="AD33">
        <v>0</v>
      </c>
      <c r="AE33">
        <v>3692677.8130000001</v>
      </c>
      <c r="AF33">
        <v>1472085.878</v>
      </c>
      <c r="AG33">
        <v>444359.81900000002</v>
      </c>
      <c r="AH33">
        <v>1918335.7754999998</v>
      </c>
      <c r="AI33">
        <v>0</v>
      </c>
      <c r="AJ33">
        <v>3834781.4725000001</v>
      </c>
      <c r="AK33">
        <v>1636455.11</v>
      </c>
      <c r="AL33">
        <v>382354.39600000001</v>
      </c>
      <c r="AM33">
        <v>1961052.6410000001</v>
      </c>
      <c r="AN33">
        <v>0</v>
      </c>
      <c r="AO33">
        <v>3979862.1469999999</v>
      </c>
      <c r="AP33">
        <v>1655837.7479999999</v>
      </c>
      <c r="AQ33">
        <v>412510.34700000001</v>
      </c>
      <c r="AR33">
        <v>2017339.4469999999</v>
      </c>
      <c r="AS33">
        <v>0</v>
      </c>
      <c r="AT33">
        <v>4085687.5419999999</v>
      </c>
      <c r="AU33">
        <v>1651306.1939999999</v>
      </c>
      <c r="AV33">
        <v>408066.255</v>
      </c>
      <c r="AW33">
        <v>2037244.284</v>
      </c>
      <c r="AX33">
        <v>0</v>
      </c>
      <c r="AY33">
        <v>4096616.733</v>
      </c>
      <c r="AZ33">
        <v>1333436.8689999999</v>
      </c>
      <c r="BA33">
        <v>0</v>
      </c>
      <c r="BB33">
        <v>3013207.6189999999</v>
      </c>
      <c r="BC33">
        <v>0</v>
      </c>
      <c r="BD33">
        <v>4346644.4879999999</v>
      </c>
      <c r="BE33">
        <v>1279369.7709999999</v>
      </c>
      <c r="BF33">
        <v>0</v>
      </c>
      <c r="BG33">
        <v>3019646.6630000002</v>
      </c>
      <c r="BH33">
        <v>0</v>
      </c>
      <c r="BI33">
        <v>4299016.4340000004</v>
      </c>
      <c r="BJ33">
        <v>1270040.477</v>
      </c>
      <c r="BK33">
        <v>0</v>
      </c>
      <c r="BL33">
        <v>3123730.2259999998</v>
      </c>
      <c r="BM33">
        <v>0</v>
      </c>
      <c r="BN33">
        <v>4393770.7029999997</v>
      </c>
      <c r="BO33">
        <v>1392267.879</v>
      </c>
      <c r="BP33">
        <v>0</v>
      </c>
      <c r="BQ33">
        <v>3181672.6940000001</v>
      </c>
      <c r="BR33">
        <v>0</v>
      </c>
      <c r="BS33">
        <v>4573940.5729999999</v>
      </c>
      <c r="BT33">
        <v>1224636.639</v>
      </c>
      <c r="BU33">
        <v>0</v>
      </c>
      <c r="BV33">
        <v>2711998.5729999999</v>
      </c>
      <c r="BW33">
        <v>0</v>
      </c>
      <c r="BX33">
        <v>3936635.2119999998</v>
      </c>
      <c r="BY33">
        <v>1231526.355</v>
      </c>
      <c r="BZ33">
        <v>0</v>
      </c>
      <c r="CA33">
        <v>2890280.5260000001</v>
      </c>
      <c r="CB33">
        <v>0</v>
      </c>
      <c r="CC33">
        <v>4121806.8810000001</v>
      </c>
      <c r="CD33">
        <v>1231749.8840000001</v>
      </c>
      <c r="CE33">
        <v>0</v>
      </c>
      <c r="CF33">
        <v>2804816.2570000002</v>
      </c>
      <c r="CG33">
        <v>0</v>
      </c>
      <c r="CH33">
        <v>4036566.1410000003</v>
      </c>
      <c r="CI33">
        <v>1260125.227</v>
      </c>
      <c r="CJ33">
        <v>0</v>
      </c>
      <c r="CK33">
        <v>2794707.6209999998</v>
      </c>
      <c r="CL33">
        <v>0</v>
      </c>
      <c r="CM33">
        <v>4054832.8479999998</v>
      </c>
      <c r="CN33">
        <v>1278875.048</v>
      </c>
      <c r="CO33">
        <v>0</v>
      </c>
      <c r="CP33">
        <v>2820101.5290000001</v>
      </c>
      <c r="CQ33">
        <v>0</v>
      </c>
      <c r="CR33">
        <v>4098976.577</v>
      </c>
      <c r="CS33">
        <v>1164057.213</v>
      </c>
      <c r="CT33">
        <v>0</v>
      </c>
      <c r="CU33">
        <v>2849254.727</v>
      </c>
      <c r="CV33">
        <v>0</v>
      </c>
      <c r="CW33">
        <v>4013311.94</v>
      </c>
      <c r="CX33">
        <v>1156346.99</v>
      </c>
      <c r="CY33">
        <v>46100.948000000004</v>
      </c>
      <c r="CZ33">
        <v>3030240.6439999999</v>
      </c>
      <c r="DA33">
        <v>0</v>
      </c>
      <c r="DB33">
        <v>4232688.5820000004</v>
      </c>
      <c r="DC33">
        <v>1163666.477</v>
      </c>
      <c r="DD33">
        <v>47138.771999999997</v>
      </c>
      <c r="DE33">
        <v>3123725.8280000002</v>
      </c>
      <c r="DF33">
        <v>0</v>
      </c>
      <c r="DG33">
        <v>4334531.0769999996</v>
      </c>
      <c r="DH33">
        <v>1297633.2479999999</v>
      </c>
      <c r="DI33">
        <v>47692.133999999998</v>
      </c>
      <c r="DJ33">
        <v>3191980.4649999999</v>
      </c>
      <c r="DK33">
        <v>0</v>
      </c>
      <c r="DL33">
        <v>4537305.8470000001</v>
      </c>
      <c r="DM33">
        <v>1246224.6159999999</v>
      </c>
      <c r="DN33">
        <v>47734.8</v>
      </c>
      <c r="DO33">
        <v>3275989.7289999998</v>
      </c>
      <c r="DP33">
        <v>0</v>
      </c>
      <c r="DQ33">
        <v>4569949.1449999996</v>
      </c>
      <c r="DR33">
        <v>1386296.46</v>
      </c>
      <c r="DS33">
        <v>50851.084999999999</v>
      </c>
      <c r="DT33">
        <v>3398705.77</v>
      </c>
      <c r="DU33">
        <v>0</v>
      </c>
      <c r="DV33">
        <v>4835853.3149999995</v>
      </c>
      <c r="DW33">
        <v>727.44</v>
      </c>
      <c r="DX33">
        <v>2.7890000000000001</v>
      </c>
      <c r="DY33">
        <v>476.95100000000002</v>
      </c>
      <c r="DZ33">
        <v>0</v>
      </c>
      <c r="EA33">
        <v>1207.18</v>
      </c>
      <c r="EB33">
        <v>571.67999999999995</v>
      </c>
      <c r="EC33">
        <v>161</v>
      </c>
      <c r="ED33">
        <v>476.86</v>
      </c>
      <c r="EE33">
        <v>0</v>
      </c>
      <c r="EF33">
        <v>1209.54</v>
      </c>
      <c r="EG33">
        <v>574.61</v>
      </c>
      <c r="EH33">
        <v>160</v>
      </c>
      <c r="EI33">
        <v>476.86</v>
      </c>
      <c r="EJ33">
        <v>0</v>
      </c>
      <c r="EK33">
        <v>1211.47</v>
      </c>
      <c r="EL33">
        <v>408.34</v>
      </c>
      <c r="EM33">
        <v>160.97999999999999</v>
      </c>
      <c r="EN33">
        <v>476.86</v>
      </c>
      <c r="EO33">
        <v>0</v>
      </c>
      <c r="EP33">
        <v>1046.1799999999998</v>
      </c>
      <c r="EQ33">
        <v>416.11599999999999</v>
      </c>
      <c r="ER33">
        <v>160</v>
      </c>
      <c r="ES33">
        <v>476.86</v>
      </c>
      <c r="ET33">
        <v>0</v>
      </c>
      <c r="EU33">
        <v>1052.9760000000001</v>
      </c>
      <c r="EV33">
        <v>416.93799999999999</v>
      </c>
      <c r="EW33">
        <v>160</v>
      </c>
      <c r="EX33">
        <v>476.86</v>
      </c>
      <c r="EY33">
        <v>0</v>
      </c>
      <c r="EZ33">
        <v>1053.798</v>
      </c>
      <c r="FA33">
        <v>194.21199999999999</v>
      </c>
      <c r="FB33">
        <v>160</v>
      </c>
      <c r="FC33">
        <v>476.86</v>
      </c>
      <c r="FD33">
        <v>0</v>
      </c>
      <c r="FE33">
        <v>831.072</v>
      </c>
      <c r="FF33">
        <v>275.09399999999999</v>
      </c>
      <c r="FG33">
        <v>175.85400000000001</v>
      </c>
      <c r="FH33">
        <v>603.15700000000004</v>
      </c>
      <c r="FI33">
        <v>0</v>
      </c>
      <c r="FJ33">
        <v>1054.105</v>
      </c>
      <c r="FK33">
        <v>275.11399999999998</v>
      </c>
      <c r="FL33">
        <v>175.85400000000001</v>
      </c>
      <c r="FM33">
        <v>603.15700000000004</v>
      </c>
      <c r="FN33">
        <v>0</v>
      </c>
      <c r="FO33">
        <v>1054.125</v>
      </c>
      <c r="FP33">
        <v>266.93099999999998</v>
      </c>
      <c r="FQ33">
        <v>175.85400000000001</v>
      </c>
      <c r="FR33">
        <v>603.15700000000004</v>
      </c>
      <c r="FS33">
        <v>0</v>
      </c>
      <c r="FT33">
        <v>1045.942</v>
      </c>
      <c r="FU33">
        <v>188.506</v>
      </c>
      <c r="FV33">
        <v>0</v>
      </c>
      <c r="FW33">
        <v>872.46600000000001</v>
      </c>
      <c r="FX33">
        <v>0</v>
      </c>
      <c r="FY33">
        <v>1060.972</v>
      </c>
      <c r="FZ33">
        <v>183.81299999999999</v>
      </c>
      <c r="GA33">
        <v>0</v>
      </c>
      <c r="GB33">
        <v>884.48199999999997</v>
      </c>
      <c r="GC33">
        <v>0</v>
      </c>
      <c r="GD33">
        <v>1068.2950000000001</v>
      </c>
      <c r="GE33">
        <v>183.48</v>
      </c>
      <c r="GF33">
        <v>0</v>
      </c>
      <c r="GG33">
        <v>889.94500000000005</v>
      </c>
      <c r="GH33">
        <v>0</v>
      </c>
      <c r="GI33">
        <v>1073.425</v>
      </c>
      <c r="GJ33">
        <v>184.22399999999999</v>
      </c>
      <c r="GK33">
        <v>0</v>
      </c>
      <c r="GL33">
        <v>889.88099999999997</v>
      </c>
      <c r="GM33">
        <v>0</v>
      </c>
      <c r="GN33">
        <v>1074.105</v>
      </c>
      <c r="GO33">
        <v>184.18</v>
      </c>
      <c r="GP33">
        <v>0</v>
      </c>
      <c r="GQ33">
        <v>891.84900000000005</v>
      </c>
      <c r="GR33">
        <v>0</v>
      </c>
      <c r="GS33">
        <v>1076.029</v>
      </c>
      <c r="GT33">
        <v>185.28299999999999</v>
      </c>
      <c r="GU33">
        <v>0</v>
      </c>
      <c r="GV33">
        <v>902.17600000000004</v>
      </c>
      <c r="GW33">
        <v>0</v>
      </c>
      <c r="GX33">
        <v>1087.4590000000001</v>
      </c>
      <c r="GY33">
        <v>185.63499999999999</v>
      </c>
      <c r="GZ33">
        <v>0</v>
      </c>
      <c r="HA33">
        <v>904.29399999999998</v>
      </c>
      <c r="HB33">
        <v>0</v>
      </c>
      <c r="HC33">
        <v>1089.9290000000001</v>
      </c>
      <c r="HD33">
        <v>185.65199999999999</v>
      </c>
      <c r="HE33">
        <v>0</v>
      </c>
      <c r="HF33">
        <v>905.10699999999997</v>
      </c>
      <c r="HG33">
        <v>0</v>
      </c>
      <c r="HH33">
        <v>1090.759</v>
      </c>
      <c r="HI33">
        <v>185.56299999999999</v>
      </c>
      <c r="HJ33">
        <v>0</v>
      </c>
      <c r="HK33">
        <v>910.17600000000004</v>
      </c>
      <c r="HL33">
        <v>0</v>
      </c>
      <c r="HM33">
        <v>1095.739</v>
      </c>
      <c r="HN33">
        <v>185.595</v>
      </c>
      <c r="HO33">
        <v>0</v>
      </c>
      <c r="HP33">
        <v>911.274</v>
      </c>
      <c r="HQ33">
        <v>0</v>
      </c>
      <c r="HR33">
        <v>1096.8689999999999</v>
      </c>
      <c r="HS33">
        <v>124.18100000000001</v>
      </c>
      <c r="HT33">
        <v>32.47</v>
      </c>
      <c r="HU33">
        <v>940.64800000000002</v>
      </c>
      <c r="HV33">
        <v>0</v>
      </c>
      <c r="HW33">
        <v>1097.299</v>
      </c>
      <c r="HX33">
        <v>124.42</v>
      </c>
      <c r="HY33">
        <v>32.654000000000003</v>
      </c>
      <c r="HZ33">
        <v>945.005</v>
      </c>
      <c r="IA33">
        <v>0</v>
      </c>
      <c r="IB33">
        <v>1102.079</v>
      </c>
      <c r="IC33">
        <v>124.604</v>
      </c>
      <c r="ID33">
        <v>32.795999999999999</v>
      </c>
      <c r="IE33">
        <v>948.38900000000001</v>
      </c>
      <c r="IF33">
        <v>0</v>
      </c>
      <c r="IG33">
        <v>1105.789</v>
      </c>
      <c r="IH33">
        <v>124.611</v>
      </c>
      <c r="II33">
        <v>32.802</v>
      </c>
      <c r="IJ33">
        <v>948.52499999999998</v>
      </c>
      <c r="IK33">
        <v>0</v>
      </c>
      <c r="IL33">
        <v>1105.9380000000001</v>
      </c>
      <c r="IM33">
        <v>123.732</v>
      </c>
      <c r="IN33">
        <v>32.936999999999998</v>
      </c>
      <c r="IO33">
        <v>952.1</v>
      </c>
      <c r="IP33">
        <v>0</v>
      </c>
      <c r="IQ33">
        <v>1108.769</v>
      </c>
    </row>
    <row r="34" spans="1:251" x14ac:dyDescent="0.3">
      <c r="A34" t="s">
        <v>31</v>
      </c>
      <c r="B34">
        <v>1651213.327</v>
      </c>
      <c r="C34">
        <v>190235.13399999999</v>
      </c>
      <c r="D34">
        <v>0</v>
      </c>
      <c r="E34">
        <v>0</v>
      </c>
      <c r="F34">
        <v>1841448.4610000001</v>
      </c>
      <c r="G34">
        <v>1750042.64</v>
      </c>
      <c r="H34">
        <v>193296.89</v>
      </c>
      <c r="I34">
        <v>0</v>
      </c>
      <c r="J34">
        <v>0</v>
      </c>
      <c r="K34">
        <v>1943339.5299999998</v>
      </c>
      <c r="L34">
        <v>1807322.24</v>
      </c>
      <c r="M34">
        <v>188781.7</v>
      </c>
      <c r="N34">
        <v>0</v>
      </c>
      <c r="O34">
        <v>0</v>
      </c>
      <c r="P34">
        <v>1996103.94</v>
      </c>
      <c r="Q34">
        <v>1899771.85</v>
      </c>
      <c r="R34">
        <v>180779.81</v>
      </c>
      <c r="S34">
        <v>0</v>
      </c>
      <c r="T34">
        <v>0</v>
      </c>
      <c r="U34">
        <v>2080551.6600000001</v>
      </c>
      <c r="V34">
        <v>1949061.7350000001</v>
      </c>
      <c r="W34">
        <v>188550.25700000001</v>
      </c>
      <c r="X34">
        <v>0</v>
      </c>
      <c r="Y34">
        <v>0</v>
      </c>
      <c r="Z34">
        <v>2137611.9920000001</v>
      </c>
      <c r="AA34">
        <v>1981679.3259999999</v>
      </c>
      <c r="AB34">
        <v>186650.41699999999</v>
      </c>
      <c r="AC34">
        <v>0</v>
      </c>
      <c r="AD34">
        <v>0</v>
      </c>
      <c r="AE34">
        <v>2168329.7429999998</v>
      </c>
      <c r="AF34">
        <v>1968952.1850000001</v>
      </c>
      <c r="AG34">
        <v>192778.37</v>
      </c>
      <c r="AH34">
        <v>0</v>
      </c>
      <c r="AI34">
        <v>0</v>
      </c>
      <c r="AJ34">
        <v>2161730.5550000002</v>
      </c>
      <c r="AK34">
        <v>2584019.0240000002</v>
      </c>
      <c r="AL34">
        <v>167602.24900000001</v>
      </c>
      <c r="AM34">
        <v>0</v>
      </c>
      <c r="AN34">
        <v>0</v>
      </c>
      <c r="AO34">
        <v>2751621.273</v>
      </c>
      <c r="AP34">
        <v>2615648.145</v>
      </c>
      <c r="AQ34">
        <v>171103.704</v>
      </c>
      <c r="AR34">
        <v>0</v>
      </c>
      <c r="AS34">
        <v>0</v>
      </c>
      <c r="AT34">
        <v>2786751.8489999999</v>
      </c>
      <c r="AU34">
        <v>2741667.588</v>
      </c>
      <c r="AV34">
        <v>166976.04300000001</v>
      </c>
      <c r="AW34">
        <v>0</v>
      </c>
      <c r="AX34">
        <v>0</v>
      </c>
      <c r="AY34">
        <v>2908643.6310000001</v>
      </c>
      <c r="AZ34">
        <v>2713459.514</v>
      </c>
      <c r="BA34">
        <v>290781.19699999999</v>
      </c>
      <c r="BB34">
        <v>0</v>
      </c>
      <c r="BC34">
        <v>0</v>
      </c>
      <c r="BD34">
        <v>3004240.7110000001</v>
      </c>
      <c r="BE34">
        <v>2687352.017</v>
      </c>
      <c r="BF34">
        <v>312580.51799999998</v>
      </c>
      <c r="BG34">
        <v>0</v>
      </c>
      <c r="BH34">
        <v>0</v>
      </c>
      <c r="BI34">
        <v>2999932.5350000001</v>
      </c>
      <c r="BJ34">
        <v>2708887.531</v>
      </c>
      <c r="BK34">
        <v>314960.97200000001</v>
      </c>
      <c r="BL34">
        <v>0</v>
      </c>
      <c r="BM34">
        <v>0</v>
      </c>
      <c r="BN34">
        <v>3023848.503</v>
      </c>
      <c r="BO34">
        <v>2767819.4270000001</v>
      </c>
      <c r="BP34">
        <v>323694.56099999999</v>
      </c>
      <c r="BQ34">
        <v>0</v>
      </c>
      <c r="BR34">
        <v>0</v>
      </c>
      <c r="BS34">
        <v>3091513.9879999999</v>
      </c>
      <c r="BT34">
        <v>2680957.588</v>
      </c>
      <c r="BU34">
        <v>301458.98300000001</v>
      </c>
      <c r="BV34">
        <v>0</v>
      </c>
      <c r="BW34">
        <v>0</v>
      </c>
      <c r="BX34">
        <v>2982416.571</v>
      </c>
      <c r="BY34">
        <v>2623637.2990000001</v>
      </c>
      <c r="BZ34">
        <v>296347.48499999999</v>
      </c>
      <c r="CA34">
        <v>0</v>
      </c>
      <c r="CB34">
        <v>0</v>
      </c>
      <c r="CC34">
        <v>2919984.784</v>
      </c>
      <c r="CD34">
        <v>2642278.3470000001</v>
      </c>
      <c r="CE34">
        <v>304058.03700000001</v>
      </c>
      <c r="CF34">
        <v>0</v>
      </c>
      <c r="CG34">
        <v>0</v>
      </c>
      <c r="CH34">
        <v>2946336.3840000001</v>
      </c>
      <c r="CI34">
        <v>2573594.4980000001</v>
      </c>
      <c r="CJ34">
        <v>295664.74400000001</v>
      </c>
      <c r="CK34">
        <v>0</v>
      </c>
      <c r="CL34">
        <v>0</v>
      </c>
      <c r="CM34">
        <v>2869259.2420000001</v>
      </c>
      <c r="CN34">
        <v>2549622.378</v>
      </c>
      <c r="CO34">
        <v>288592.71500000003</v>
      </c>
      <c r="CP34">
        <v>0</v>
      </c>
      <c r="CQ34">
        <v>0</v>
      </c>
      <c r="CR34">
        <v>2838215.0929999999</v>
      </c>
      <c r="CS34">
        <v>2562537.031</v>
      </c>
      <c r="CT34">
        <v>293711.41600000003</v>
      </c>
      <c r="CU34">
        <v>0</v>
      </c>
      <c r="CV34">
        <v>0</v>
      </c>
      <c r="CW34">
        <v>2856248.4470000002</v>
      </c>
      <c r="CX34">
        <v>2592927.1880000001</v>
      </c>
      <c r="CY34">
        <v>270746.95600000001</v>
      </c>
      <c r="CZ34">
        <v>0</v>
      </c>
      <c r="DA34">
        <v>0</v>
      </c>
      <c r="DB34">
        <v>2863674.1440000003</v>
      </c>
      <c r="DC34">
        <v>2635848.429</v>
      </c>
      <c r="DD34">
        <v>269826.30599999998</v>
      </c>
      <c r="DE34">
        <v>0</v>
      </c>
      <c r="DF34">
        <v>0</v>
      </c>
      <c r="DG34">
        <v>2905674.7349999999</v>
      </c>
      <c r="DH34">
        <v>2690330.895</v>
      </c>
      <c r="DI34">
        <v>272426.50599999999</v>
      </c>
      <c r="DJ34">
        <v>0</v>
      </c>
      <c r="DK34">
        <v>0</v>
      </c>
      <c r="DL34">
        <v>2962757.4010000001</v>
      </c>
      <c r="DM34">
        <v>2833882.372</v>
      </c>
      <c r="DN34">
        <v>273627.2</v>
      </c>
      <c r="DO34">
        <v>0</v>
      </c>
      <c r="DP34">
        <v>0</v>
      </c>
      <c r="DQ34">
        <v>3107509.5720000002</v>
      </c>
      <c r="DR34">
        <v>2795004.304</v>
      </c>
      <c r="DS34">
        <v>271178.20400000003</v>
      </c>
      <c r="DT34">
        <v>0</v>
      </c>
      <c r="DU34">
        <v>0</v>
      </c>
      <c r="DV34">
        <v>3066182.5079999999</v>
      </c>
      <c r="DW34">
        <v>1638.46</v>
      </c>
      <c r="DX34">
        <v>73.739999999999995</v>
      </c>
      <c r="DY34">
        <v>0</v>
      </c>
      <c r="DZ34">
        <v>0</v>
      </c>
      <c r="EA34">
        <v>1712.2</v>
      </c>
      <c r="EB34">
        <v>1630.85</v>
      </c>
      <c r="EC34">
        <v>73.739999999999995</v>
      </c>
      <c r="ED34">
        <v>0</v>
      </c>
      <c r="EE34">
        <v>0</v>
      </c>
      <c r="EF34">
        <v>1704.59</v>
      </c>
      <c r="EG34">
        <v>1643.31</v>
      </c>
      <c r="EH34">
        <v>73.739999999999995</v>
      </c>
      <c r="EI34">
        <v>0</v>
      </c>
      <c r="EJ34">
        <v>0</v>
      </c>
      <c r="EK34">
        <v>1717.05</v>
      </c>
      <c r="EL34">
        <v>1615.61</v>
      </c>
      <c r="EM34">
        <v>73.739999999999995</v>
      </c>
      <c r="EN34">
        <v>0</v>
      </c>
      <c r="EO34">
        <v>0</v>
      </c>
      <c r="EP34">
        <v>1689.35</v>
      </c>
      <c r="EQ34">
        <v>1620.0360000000001</v>
      </c>
      <c r="ER34">
        <v>73.739999999999995</v>
      </c>
      <c r="ES34">
        <v>0</v>
      </c>
      <c r="ET34">
        <v>0</v>
      </c>
      <c r="EU34">
        <v>1693.7760000000001</v>
      </c>
      <c r="EV34">
        <v>1612.836</v>
      </c>
      <c r="EW34">
        <v>73.739999999999995</v>
      </c>
      <c r="EX34">
        <v>0</v>
      </c>
      <c r="EY34">
        <v>0</v>
      </c>
      <c r="EZ34">
        <v>1686.576</v>
      </c>
      <c r="FA34">
        <v>1605.04</v>
      </c>
      <c r="FB34">
        <v>73.781000000000006</v>
      </c>
      <c r="FC34">
        <v>0</v>
      </c>
      <c r="FD34">
        <v>0</v>
      </c>
      <c r="FE34">
        <v>1678.8209999999999</v>
      </c>
      <c r="FF34">
        <v>1604.94</v>
      </c>
      <c r="FG34">
        <v>81.915999999999997</v>
      </c>
      <c r="FH34">
        <v>0</v>
      </c>
      <c r="FI34">
        <v>0</v>
      </c>
      <c r="FJ34">
        <v>1686.856</v>
      </c>
      <c r="FK34">
        <v>1605.441</v>
      </c>
      <c r="FL34">
        <v>81.915999999999997</v>
      </c>
      <c r="FM34">
        <v>0</v>
      </c>
      <c r="FN34">
        <v>0</v>
      </c>
      <c r="FO34">
        <v>1687.357</v>
      </c>
      <c r="FP34">
        <v>1605.8530000000001</v>
      </c>
      <c r="FQ34">
        <v>81.915999999999997</v>
      </c>
      <c r="FR34">
        <v>0</v>
      </c>
      <c r="FS34">
        <v>0</v>
      </c>
      <c r="FT34">
        <v>1687.769</v>
      </c>
      <c r="FU34">
        <v>1505.047</v>
      </c>
      <c r="FV34">
        <v>187.374</v>
      </c>
      <c r="FW34">
        <v>0</v>
      </c>
      <c r="FX34">
        <v>0</v>
      </c>
      <c r="FY34">
        <v>1692.421</v>
      </c>
      <c r="FZ34">
        <v>1505.2919999999999</v>
      </c>
      <c r="GA34">
        <v>187.41399999999999</v>
      </c>
      <c r="GB34">
        <v>0</v>
      </c>
      <c r="GC34">
        <v>0</v>
      </c>
      <c r="GD34">
        <v>1692.7059999999999</v>
      </c>
      <c r="GE34">
        <v>1529.894</v>
      </c>
      <c r="GF34">
        <v>194.85400000000001</v>
      </c>
      <c r="GG34">
        <v>0</v>
      </c>
      <c r="GH34">
        <v>0</v>
      </c>
      <c r="GI34">
        <v>1724.748</v>
      </c>
      <c r="GJ34">
        <v>1532.8689999999999</v>
      </c>
      <c r="GK34">
        <v>191.87899999999999</v>
      </c>
      <c r="GL34">
        <v>0</v>
      </c>
      <c r="GM34">
        <v>0</v>
      </c>
      <c r="GN34">
        <v>1724.7479999999998</v>
      </c>
      <c r="GO34">
        <v>1532.1890000000001</v>
      </c>
      <c r="GP34">
        <v>191.76900000000001</v>
      </c>
      <c r="GQ34">
        <v>0</v>
      </c>
      <c r="GR34">
        <v>0</v>
      </c>
      <c r="GS34">
        <v>1723.9580000000001</v>
      </c>
      <c r="GT34">
        <v>1537.8409999999999</v>
      </c>
      <c r="GU34">
        <v>191.72900000000001</v>
      </c>
      <c r="GV34">
        <v>0</v>
      </c>
      <c r="GW34">
        <v>0</v>
      </c>
      <c r="GX34">
        <v>1729.57</v>
      </c>
      <c r="GY34">
        <v>1535.962</v>
      </c>
      <c r="GZ34">
        <v>191.82900000000001</v>
      </c>
      <c r="HA34">
        <v>0</v>
      </c>
      <c r="HB34">
        <v>0</v>
      </c>
      <c r="HC34">
        <v>1727.7909999999999</v>
      </c>
      <c r="HD34">
        <v>1536.607</v>
      </c>
      <c r="HE34">
        <v>191.934</v>
      </c>
      <c r="HF34">
        <v>0</v>
      </c>
      <c r="HG34">
        <v>0</v>
      </c>
      <c r="HH34">
        <v>1728.5409999999999</v>
      </c>
      <c r="HI34">
        <v>1536.595</v>
      </c>
      <c r="HJ34">
        <v>191.946</v>
      </c>
      <c r="HK34">
        <v>0</v>
      </c>
      <c r="HL34">
        <v>0</v>
      </c>
      <c r="HM34">
        <v>1728.5409999999999</v>
      </c>
      <c r="HN34">
        <v>1542.3889999999999</v>
      </c>
      <c r="HO34">
        <v>192.88200000000001</v>
      </c>
      <c r="HP34">
        <v>0</v>
      </c>
      <c r="HQ34">
        <v>0</v>
      </c>
      <c r="HR34">
        <v>1735.271</v>
      </c>
      <c r="HS34">
        <v>1537.2330000000002</v>
      </c>
      <c r="HT34">
        <v>190.03800000000001</v>
      </c>
      <c r="HU34">
        <v>0</v>
      </c>
      <c r="HV34">
        <v>0</v>
      </c>
      <c r="HW34">
        <v>1727.2710000000002</v>
      </c>
      <c r="HX34">
        <v>1547.3150000000001</v>
      </c>
      <c r="HY34">
        <v>190.07900000000001</v>
      </c>
      <c r="HZ34">
        <v>0</v>
      </c>
      <c r="IA34">
        <v>0</v>
      </c>
      <c r="IB34">
        <v>1737.394</v>
      </c>
      <c r="IC34">
        <v>1547.3150000000001</v>
      </c>
      <c r="ID34">
        <v>190.07900000000001</v>
      </c>
      <c r="IE34">
        <v>0</v>
      </c>
      <c r="IF34">
        <v>0</v>
      </c>
      <c r="IG34">
        <v>1737.394</v>
      </c>
      <c r="IH34">
        <v>1547.3150000000001</v>
      </c>
      <c r="II34">
        <v>190.07900000000001</v>
      </c>
      <c r="IJ34">
        <v>0</v>
      </c>
      <c r="IK34">
        <v>0</v>
      </c>
      <c r="IL34">
        <v>1737.394</v>
      </c>
      <c r="IM34">
        <v>1547.3150000000001</v>
      </c>
      <c r="IN34">
        <v>190.07900000000001</v>
      </c>
      <c r="IO34">
        <v>0</v>
      </c>
      <c r="IP34">
        <v>0</v>
      </c>
      <c r="IQ34">
        <v>1737.394</v>
      </c>
    </row>
    <row r="35" spans="1:251" x14ac:dyDescent="0.3">
      <c r="A35" t="s">
        <v>32</v>
      </c>
      <c r="B35">
        <v>717878.39800000004</v>
      </c>
      <c r="C35">
        <v>0</v>
      </c>
      <c r="D35">
        <v>0</v>
      </c>
      <c r="E35">
        <v>0</v>
      </c>
      <c r="F35">
        <v>717878.39800000004</v>
      </c>
      <c r="G35">
        <v>778324.77</v>
      </c>
      <c r="H35">
        <v>0</v>
      </c>
      <c r="I35">
        <v>0</v>
      </c>
      <c r="J35">
        <v>0</v>
      </c>
      <c r="K35">
        <v>778324.77</v>
      </c>
      <c r="L35">
        <v>804339.43</v>
      </c>
      <c r="M35">
        <v>0</v>
      </c>
      <c r="N35">
        <v>0</v>
      </c>
      <c r="O35">
        <v>0</v>
      </c>
      <c r="P35">
        <v>804339.43</v>
      </c>
      <c r="Q35">
        <v>779871.13</v>
      </c>
      <c r="R35">
        <v>0</v>
      </c>
      <c r="S35">
        <v>0</v>
      </c>
      <c r="T35">
        <v>0</v>
      </c>
      <c r="U35">
        <v>779871.13</v>
      </c>
      <c r="V35">
        <v>830637.43299999996</v>
      </c>
      <c r="W35">
        <v>0</v>
      </c>
      <c r="X35">
        <v>0</v>
      </c>
      <c r="Y35">
        <v>0</v>
      </c>
      <c r="Z35">
        <v>830637.43299999996</v>
      </c>
      <c r="AA35">
        <v>863689.72100000002</v>
      </c>
      <c r="AB35">
        <v>0</v>
      </c>
      <c r="AC35">
        <v>0</v>
      </c>
      <c r="AD35">
        <v>0</v>
      </c>
      <c r="AE35">
        <v>863689.72100000002</v>
      </c>
      <c r="AF35">
        <v>866674.62099999993</v>
      </c>
      <c r="AG35">
        <v>0</v>
      </c>
      <c r="AH35">
        <v>0</v>
      </c>
      <c r="AI35">
        <v>0</v>
      </c>
      <c r="AJ35">
        <v>866674.62099999993</v>
      </c>
      <c r="AK35">
        <v>1124150.9709999999</v>
      </c>
      <c r="AL35">
        <v>0</v>
      </c>
      <c r="AM35">
        <v>0</v>
      </c>
      <c r="AN35">
        <v>0</v>
      </c>
      <c r="AO35">
        <v>1124150.9709999999</v>
      </c>
      <c r="AP35">
        <v>1156986.7930000001</v>
      </c>
      <c r="AQ35">
        <v>0</v>
      </c>
      <c r="AR35">
        <v>0</v>
      </c>
      <c r="AS35">
        <v>0</v>
      </c>
      <c r="AT35">
        <v>1156986.7930000001</v>
      </c>
      <c r="AU35">
        <v>1178159.091</v>
      </c>
      <c r="AV35">
        <v>0</v>
      </c>
      <c r="AW35">
        <v>0</v>
      </c>
      <c r="AX35">
        <v>0</v>
      </c>
      <c r="AY35">
        <v>1178159.091</v>
      </c>
      <c r="AZ35">
        <v>1254620.4820000001</v>
      </c>
      <c r="BA35">
        <v>0</v>
      </c>
      <c r="BB35">
        <v>0</v>
      </c>
      <c r="BC35">
        <v>0</v>
      </c>
      <c r="BD35">
        <v>1254620.4820000001</v>
      </c>
      <c r="BE35">
        <v>1252918.675</v>
      </c>
      <c r="BF35">
        <v>0</v>
      </c>
      <c r="BG35">
        <v>0</v>
      </c>
      <c r="BH35">
        <v>0</v>
      </c>
      <c r="BI35">
        <v>1252918.675</v>
      </c>
      <c r="BJ35">
        <v>1262495.9939999999</v>
      </c>
      <c r="BK35">
        <v>0</v>
      </c>
      <c r="BL35">
        <v>0</v>
      </c>
      <c r="BM35">
        <v>0</v>
      </c>
      <c r="BN35">
        <v>1262495.9939999999</v>
      </c>
      <c r="BO35">
        <v>1335692.845</v>
      </c>
      <c r="BP35">
        <v>0</v>
      </c>
      <c r="BQ35">
        <v>0</v>
      </c>
      <c r="BR35">
        <v>0</v>
      </c>
      <c r="BS35">
        <v>1335692.845</v>
      </c>
      <c r="BT35">
        <v>1193861.6159999999</v>
      </c>
      <c r="BU35">
        <v>0</v>
      </c>
      <c r="BV35">
        <v>0</v>
      </c>
      <c r="BW35">
        <v>0</v>
      </c>
      <c r="BX35">
        <v>1193861.6159999999</v>
      </c>
      <c r="BY35">
        <v>1165157.317</v>
      </c>
      <c r="BZ35">
        <v>0</v>
      </c>
      <c r="CA35">
        <v>0</v>
      </c>
      <c r="CB35">
        <v>0</v>
      </c>
      <c r="CC35">
        <v>1165157.317</v>
      </c>
      <c r="CD35">
        <v>1190899.0970000001</v>
      </c>
      <c r="CE35">
        <v>0</v>
      </c>
      <c r="CF35">
        <v>0</v>
      </c>
      <c r="CG35">
        <v>0</v>
      </c>
      <c r="CH35">
        <v>1190899.0970000001</v>
      </c>
      <c r="CI35">
        <v>1102420.9809999999</v>
      </c>
      <c r="CJ35">
        <v>0</v>
      </c>
      <c r="CK35">
        <v>0</v>
      </c>
      <c r="CL35">
        <v>0</v>
      </c>
      <c r="CM35">
        <v>1102420.9809999999</v>
      </c>
      <c r="CN35">
        <v>1082565.5589999999</v>
      </c>
      <c r="CO35">
        <v>0</v>
      </c>
      <c r="CP35">
        <v>0</v>
      </c>
      <c r="CQ35">
        <v>0</v>
      </c>
      <c r="CR35">
        <v>1082565.5589999999</v>
      </c>
      <c r="CS35">
        <v>1139222.3489999999</v>
      </c>
      <c r="CT35">
        <v>0</v>
      </c>
      <c r="CU35">
        <v>0</v>
      </c>
      <c r="CV35">
        <v>0</v>
      </c>
      <c r="CW35">
        <v>1139222.3489999999</v>
      </c>
      <c r="CX35">
        <v>1122080.8970000001</v>
      </c>
      <c r="CY35">
        <v>0</v>
      </c>
      <c r="CZ35">
        <v>0</v>
      </c>
      <c r="DA35">
        <v>0</v>
      </c>
      <c r="DB35">
        <v>1122080.8970000001</v>
      </c>
      <c r="DC35">
        <v>1173897.129</v>
      </c>
      <c r="DD35">
        <v>0</v>
      </c>
      <c r="DE35">
        <v>0</v>
      </c>
      <c r="DF35">
        <v>0</v>
      </c>
      <c r="DG35">
        <v>1173897.129</v>
      </c>
      <c r="DH35">
        <v>1184099.5900000001</v>
      </c>
      <c r="DI35">
        <v>0</v>
      </c>
      <c r="DJ35">
        <v>0</v>
      </c>
      <c r="DK35">
        <v>0</v>
      </c>
      <c r="DL35">
        <v>1184099.5900000001</v>
      </c>
      <c r="DM35">
        <v>1242947.6240000001</v>
      </c>
      <c r="DN35">
        <v>0</v>
      </c>
      <c r="DO35">
        <v>0</v>
      </c>
      <c r="DP35">
        <v>0</v>
      </c>
      <c r="DQ35">
        <v>1242947.6240000001</v>
      </c>
      <c r="DR35">
        <v>1200649.034</v>
      </c>
      <c r="DS35">
        <v>0</v>
      </c>
      <c r="DT35">
        <v>0</v>
      </c>
      <c r="DU35">
        <v>0</v>
      </c>
      <c r="DV35">
        <v>1200649.034</v>
      </c>
      <c r="DW35">
        <v>696.6</v>
      </c>
      <c r="DX35">
        <v>0</v>
      </c>
      <c r="DY35">
        <v>0</v>
      </c>
      <c r="DZ35">
        <v>0</v>
      </c>
      <c r="EA35">
        <v>696.6</v>
      </c>
      <c r="EB35">
        <v>696.51</v>
      </c>
      <c r="EC35">
        <v>0</v>
      </c>
      <c r="ED35">
        <v>0</v>
      </c>
      <c r="EE35">
        <v>0</v>
      </c>
      <c r="EF35">
        <v>696.51</v>
      </c>
      <c r="EG35">
        <v>696.51</v>
      </c>
      <c r="EH35">
        <v>0</v>
      </c>
      <c r="EI35">
        <v>0</v>
      </c>
      <c r="EJ35">
        <v>0</v>
      </c>
      <c r="EK35">
        <v>696.51</v>
      </c>
      <c r="EL35">
        <v>696.51</v>
      </c>
      <c r="EM35">
        <v>0</v>
      </c>
      <c r="EN35">
        <v>0</v>
      </c>
      <c r="EO35">
        <v>0</v>
      </c>
      <c r="EP35">
        <v>696.51</v>
      </c>
      <c r="EQ35">
        <v>696.43399999999997</v>
      </c>
      <c r="ER35">
        <v>0</v>
      </c>
      <c r="ES35">
        <v>0</v>
      </c>
      <c r="ET35">
        <v>0</v>
      </c>
      <c r="EU35">
        <v>696.43399999999997</v>
      </c>
      <c r="EV35">
        <v>700.43399999999997</v>
      </c>
      <c r="EW35">
        <v>0</v>
      </c>
      <c r="EX35">
        <v>0</v>
      </c>
      <c r="EY35">
        <v>0</v>
      </c>
      <c r="EZ35">
        <v>700.43399999999997</v>
      </c>
      <c r="FA35">
        <v>696.43399999999997</v>
      </c>
      <c r="FB35">
        <v>0</v>
      </c>
      <c r="FC35">
        <v>0</v>
      </c>
      <c r="FD35">
        <v>0</v>
      </c>
      <c r="FE35">
        <v>696.43399999999997</v>
      </c>
      <c r="FF35">
        <v>696.43399999999997</v>
      </c>
      <c r="FG35">
        <v>0</v>
      </c>
      <c r="FH35">
        <v>0</v>
      </c>
      <c r="FI35">
        <v>0</v>
      </c>
      <c r="FJ35">
        <v>696.43399999999997</v>
      </c>
      <c r="FK35">
        <v>696.44500000000005</v>
      </c>
      <c r="FL35">
        <v>0</v>
      </c>
      <c r="FM35">
        <v>0</v>
      </c>
      <c r="FN35">
        <v>0</v>
      </c>
      <c r="FO35">
        <v>696.44500000000005</v>
      </c>
      <c r="FP35">
        <v>696.45399999999995</v>
      </c>
      <c r="FQ35">
        <v>0</v>
      </c>
      <c r="FR35">
        <v>0</v>
      </c>
      <c r="FS35">
        <v>0</v>
      </c>
      <c r="FT35">
        <v>696.45399999999995</v>
      </c>
      <c r="FU35">
        <v>696.49900000000002</v>
      </c>
      <c r="FV35">
        <v>0</v>
      </c>
      <c r="FW35">
        <v>0</v>
      </c>
      <c r="FX35">
        <v>0</v>
      </c>
      <c r="FY35">
        <v>696.49900000000002</v>
      </c>
      <c r="FZ35">
        <v>695.53</v>
      </c>
      <c r="GA35">
        <v>0</v>
      </c>
      <c r="GB35">
        <v>0</v>
      </c>
      <c r="GC35">
        <v>0</v>
      </c>
      <c r="GD35">
        <v>695.53</v>
      </c>
      <c r="GE35">
        <v>694.8</v>
      </c>
      <c r="GF35">
        <v>0</v>
      </c>
      <c r="GG35">
        <v>0</v>
      </c>
      <c r="GH35">
        <v>0</v>
      </c>
      <c r="GI35">
        <v>694.8</v>
      </c>
      <c r="GJ35">
        <v>694.8</v>
      </c>
      <c r="GK35">
        <v>0</v>
      </c>
      <c r="GL35">
        <v>0</v>
      </c>
      <c r="GM35">
        <v>0</v>
      </c>
      <c r="GN35">
        <v>694.8</v>
      </c>
      <c r="GO35">
        <v>694.8</v>
      </c>
      <c r="GP35">
        <v>0</v>
      </c>
      <c r="GQ35">
        <v>0</v>
      </c>
      <c r="GR35">
        <v>0</v>
      </c>
      <c r="GS35">
        <v>694.8</v>
      </c>
      <c r="GT35">
        <v>694.87800000000004</v>
      </c>
      <c r="GU35">
        <v>0</v>
      </c>
      <c r="GV35">
        <v>0</v>
      </c>
      <c r="GW35">
        <v>0</v>
      </c>
      <c r="GX35">
        <v>694.87800000000004</v>
      </c>
      <c r="GY35">
        <v>693.87800000000004</v>
      </c>
      <c r="GZ35">
        <v>0</v>
      </c>
      <c r="HA35">
        <v>0</v>
      </c>
      <c r="HB35">
        <v>0</v>
      </c>
      <c r="HC35">
        <v>693.87800000000004</v>
      </c>
      <c r="HD35">
        <v>693.87800000000004</v>
      </c>
      <c r="HE35">
        <v>0</v>
      </c>
      <c r="HF35">
        <v>0</v>
      </c>
      <c r="HG35">
        <v>0</v>
      </c>
      <c r="HH35">
        <v>693.87800000000004</v>
      </c>
      <c r="HI35">
        <v>693.87800000000004</v>
      </c>
      <c r="HJ35">
        <v>0</v>
      </c>
      <c r="HK35">
        <v>0</v>
      </c>
      <c r="HL35">
        <v>0</v>
      </c>
      <c r="HM35">
        <v>693.87800000000004</v>
      </c>
      <c r="HN35">
        <v>693.87800000000004</v>
      </c>
      <c r="HO35">
        <v>0</v>
      </c>
      <c r="HP35">
        <v>0</v>
      </c>
      <c r="HQ35">
        <v>0</v>
      </c>
      <c r="HR35">
        <v>693.87800000000004</v>
      </c>
      <c r="HS35">
        <v>693.85300000000007</v>
      </c>
      <c r="HT35">
        <v>0</v>
      </c>
      <c r="HU35">
        <v>0</v>
      </c>
      <c r="HV35">
        <v>0</v>
      </c>
      <c r="HW35">
        <v>693.85300000000007</v>
      </c>
      <c r="HX35">
        <v>693.85300000000007</v>
      </c>
      <c r="HY35">
        <v>0</v>
      </c>
      <c r="HZ35">
        <v>0</v>
      </c>
      <c r="IA35">
        <v>0</v>
      </c>
      <c r="IB35">
        <v>693.85300000000007</v>
      </c>
      <c r="IC35">
        <v>693.85299999999995</v>
      </c>
      <c r="ID35">
        <v>0</v>
      </c>
      <c r="IE35">
        <v>0</v>
      </c>
      <c r="IF35">
        <v>0</v>
      </c>
      <c r="IG35">
        <v>693.85299999999995</v>
      </c>
      <c r="IH35">
        <v>693.85299999999995</v>
      </c>
      <c r="II35">
        <v>0</v>
      </c>
      <c r="IJ35">
        <v>0</v>
      </c>
      <c r="IK35">
        <v>0</v>
      </c>
      <c r="IL35">
        <v>693.85299999999995</v>
      </c>
      <c r="IM35">
        <v>693.85299999999995</v>
      </c>
      <c r="IN35">
        <v>0</v>
      </c>
      <c r="IO35">
        <v>0</v>
      </c>
      <c r="IP35">
        <v>0</v>
      </c>
      <c r="IQ35">
        <v>693.85299999999995</v>
      </c>
    </row>
    <row r="36" spans="1:251" x14ac:dyDescent="0.3">
      <c r="A36" t="s">
        <v>33</v>
      </c>
      <c r="B36">
        <v>244100.53899999999</v>
      </c>
      <c r="C36">
        <v>0</v>
      </c>
      <c r="D36">
        <v>0</v>
      </c>
      <c r="E36">
        <v>0</v>
      </c>
      <c r="F36">
        <v>244100.53899999999</v>
      </c>
      <c r="G36">
        <v>243414.44</v>
      </c>
      <c r="H36">
        <v>0</v>
      </c>
      <c r="I36">
        <v>0</v>
      </c>
      <c r="J36">
        <v>0</v>
      </c>
      <c r="K36">
        <v>243414.44</v>
      </c>
      <c r="L36">
        <v>252231.5</v>
      </c>
      <c r="M36">
        <v>0</v>
      </c>
      <c r="N36">
        <v>0</v>
      </c>
      <c r="O36">
        <v>0</v>
      </c>
      <c r="P36">
        <v>252231.5</v>
      </c>
      <c r="Q36">
        <v>230348.52</v>
      </c>
      <c r="R36">
        <v>0</v>
      </c>
      <c r="S36">
        <v>0</v>
      </c>
      <c r="T36">
        <v>0</v>
      </c>
      <c r="U36">
        <v>230348.52</v>
      </c>
      <c r="V36">
        <v>242288.31299999999</v>
      </c>
      <c r="W36">
        <v>0</v>
      </c>
      <c r="X36">
        <v>0</v>
      </c>
      <c r="Y36">
        <v>0</v>
      </c>
      <c r="Z36">
        <v>242288.31299999999</v>
      </c>
      <c r="AA36">
        <v>245523.94099999999</v>
      </c>
      <c r="AB36">
        <v>0</v>
      </c>
      <c r="AC36">
        <v>0</v>
      </c>
      <c r="AD36">
        <v>0</v>
      </c>
      <c r="AE36">
        <v>245523.94099999999</v>
      </c>
      <c r="AF36">
        <v>246128.35500000001</v>
      </c>
      <c r="AG36">
        <v>0</v>
      </c>
      <c r="AH36">
        <v>0</v>
      </c>
      <c r="AI36">
        <v>0</v>
      </c>
      <c r="AJ36">
        <v>246128.35500000001</v>
      </c>
      <c r="AK36">
        <v>442586.46</v>
      </c>
      <c r="AL36">
        <v>0</v>
      </c>
      <c r="AM36">
        <v>0</v>
      </c>
      <c r="AN36">
        <v>0</v>
      </c>
      <c r="AO36">
        <v>442586.46</v>
      </c>
      <c r="AP36">
        <v>455415.16200000001</v>
      </c>
      <c r="AQ36">
        <v>0</v>
      </c>
      <c r="AR36">
        <v>0</v>
      </c>
      <c r="AS36">
        <v>0</v>
      </c>
      <c r="AT36">
        <v>455415.16200000001</v>
      </c>
      <c r="AU36">
        <v>456019.71500000003</v>
      </c>
      <c r="AV36">
        <v>0</v>
      </c>
      <c r="AW36">
        <v>0</v>
      </c>
      <c r="AX36">
        <v>0</v>
      </c>
      <c r="AY36">
        <v>456019.71500000003</v>
      </c>
      <c r="AZ36">
        <v>462853.78</v>
      </c>
      <c r="BA36">
        <v>0</v>
      </c>
      <c r="BB36">
        <v>0</v>
      </c>
      <c r="BC36">
        <v>0</v>
      </c>
      <c r="BD36">
        <v>462853.78</v>
      </c>
      <c r="BE36">
        <v>466921.57900000003</v>
      </c>
      <c r="BF36">
        <v>0</v>
      </c>
      <c r="BG36">
        <v>0</v>
      </c>
      <c r="BH36">
        <v>0</v>
      </c>
      <c r="BI36">
        <v>466921.57900000003</v>
      </c>
      <c r="BJ36">
        <v>455430.74</v>
      </c>
      <c r="BK36">
        <v>0</v>
      </c>
      <c r="BL36">
        <v>0</v>
      </c>
      <c r="BM36">
        <v>0</v>
      </c>
      <c r="BN36">
        <v>455430.74</v>
      </c>
      <c r="BO36">
        <v>451182.01699999999</v>
      </c>
      <c r="BP36">
        <v>0</v>
      </c>
      <c r="BQ36">
        <v>0</v>
      </c>
      <c r="BR36">
        <v>0</v>
      </c>
      <c r="BS36">
        <v>451182.01699999999</v>
      </c>
      <c r="BT36">
        <v>451154.75799999997</v>
      </c>
      <c r="BU36">
        <v>0</v>
      </c>
      <c r="BV36">
        <v>0</v>
      </c>
      <c r="BW36">
        <v>0</v>
      </c>
      <c r="BX36">
        <v>451154.75799999997</v>
      </c>
      <c r="BY36">
        <v>438147.125</v>
      </c>
      <c r="BZ36">
        <v>0</v>
      </c>
      <c r="CA36">
        <v>0</v>
      </c>
      <c r="CB36">
        <v>0</v>
      </c>
      <c r="CC36">
        <v>438147.125</v>
      </c>
      <c r="CD36">
        <v>444674.01500000001</v>
      </c>
      <c r="CE36">
        <v>0</v>
      </c>
      <c r="CF36">
        <v>0</v>
      </c>
      <c r="CG36">
        <v>0</v>
      </c>
      <c r="CH36">
        <v>444674.01500000001</v>
      </c>
      <c r="CI36">
        <v>429278.772</v>
      </c>
      <c r="CJ36">
        <v>0</v>
      </c>
      <c r="CK36">
        <v>0</v>
      </c>
      <c r="CL36">
        <v>0</v>
      </c>
      <c r="CM36">
        <v>429278.772</v>
      </c>
      <c r="CN36">
        <v>430339.24200000003</v>
      </c>
      <c r="CO36">
        <v>0</v>
      </c>
      <c r="CP36">
        <v>0</v>
      </c>
      <c r="CQ36">
        <v>0</v>
      </c>
      <c r="CR36">
        <v>430339.24200000003</v>
      </c>
      <c r="CS36">
        <v>421579.57799999998</v>
      </c>
      <c r="CT36">
        <v>0</v>
      </c>
      <c r="CU36">
        <v>0</v>
      </c>
      <c r="CV36">
        <v>0</v>
      </c>
      <c r="CW36">
        <v>421579.57799999998</v>
      </c>
      <c r="CX36">
        <v>426323.07400000002</v>
      </c>
      <c r="CY36">
        <v>0</v>
      </c>
      <c r="CZ36">
        <v>0</v>
      </c>
      <c r="DA36">
        <v>0</v>
      </c>
      <c r="DB36">
        <v>426323.07400000002</v>
      </c>
      <c r="DC36">
        <v>418316.93</v>
      </c>
      <c r="DD36">
        <v>0</v>
      </c>
      <c r="DE36">
        <v>0</v>
      </c>
      <c r="DF36">
        <v>0</v>
      </c>
      <c r="DG36">
        <v>418316.93</v>
      </c>
      <c r="DH36">
        <v>426889.13400000002</v>
      </c>
      <c r="DI36">
        <v>0</v>
      </c>
      <c r="DJ36">
        <v>0</v>
      </c>
      <c r="DK36">
        <v>0</v>
      </c>
      <c r="DL36">
        <v>426889.13400000002</v>
      </c>
      <c r="DM36">
        <v>430922.41200000001</v>
      </c>
      <c r="DN36">
        <v>0</v>
      </c>
      <c r="DO36">
        <v>0</v>
      </c>
      <c r="DP36">
        <v>0</v>
      </c>
      <c r="DQ36">
        <v>430922.41200000001</v>
      </c>
      <c r="DR36">
        <v>424334.8</v>
      </c>
      <c r="DS36">
        <v>0</v>
      </c>
      <c r="DT36">
        <v>0</v>
      </c>
      <c r="DU36">
        <v>0</v>
      </c>
      <c r="DV36">
        <v>424334.8</v>
      </c>
      <c r="DW36">
        <v>573.6</v>
      </c>
      <c r="DX36">
        <v>0</v>
      </c>
      <c r="DY36">
        <v>0</v>
      </c>
      <c r="DZ36">
        <v>0</v>
      </c>
      <c r="EA36">
        <v>573.6</v>
      </c>
      <c r="EB36">
        <v>573.62</v>
      </c>
      <c r="EC36">
        <v>0</v>
      </c>
      <c r="ED36">
        <v>0</v>
      </c>
      <c r="EE36">
        <v>0</v>
      </c>
      <c r="EF36">
        <v>573.62</v>
      </c>
      <c r="EG36">
        <v>573.62</v>
      </c>
      <c r="EH36">
        <v>0</v>
      </c>
      <c r="EI36">
        <v>0</v>
      </c>
      <c r="EJ36">
        <v>0</v>
      </c>
      <c r="EK36">
        <v>573.62</v>
      </c>
      <c r="EL36">
        <v>495.62</v>
      </c>
      <c r="EM36">
        <v>0</v>
      </c>
      <c r="EN36">
        <v>0</v>
      </c>
      <c r="EO36">
        <v>0</v>
      </c>
      <c r="EP36">
        <v>495.62</v>
      </c>
      <c r="EQ36">
        <v>495.62</v>
      </c>
      <c r="ER36">
        <v>0</v>
      </c>
      <c r="ES36">
        <v>0</v>
      </c>
      <c r="ET36">
        <v>0</v>
      </c>
      <c r="EU36">
        <v>495.62</v>
      </c>
      <c r="EV36">
        <v>495.62</v>
      </c>
      <c r="EW36">
        <v>0</v>
      </c>
      <c r="EX36">
        <v>0</v>
      </c>
      <c r="EY36">
        <v>0</v>
      </c>
      <c r="EZ36">
        <v>495.62</v>
      </c>
      <c r="FA36">
        <v>495.62</v>
      </c>
      <c r="FB36">
        <v>0</v>
      </c>
      <c r="FC36">
        <v>0</v>
      </c>
      <c r="FD36">
        <v>0</v>
      </c>
      <c r="FE36">
        <v>495.62</v>
      </c>
      <c r="FF36">
        <v>495.62</v>
      </c>
      <c r="FG36">
        <v>0</v>
      </c>
      <c r="FH36">
        <v>0</v>
      </c>
      <c r="FI36">
        <v>0</v>
      </c>
      <c r="FJ36">
        <v>495.62</v>
      </c>
      <c r="FK36">
        <v>495.62</v>
      </c>
      <c r="FL36">
        <v>0</v>
      </c>
      <c r="FM36">
        <v>0</v>
      </c>
      <c r="FN36">
        <v>0</v>
      </c>
      <c r="FO36">
        <v>495.62</v>
      </c>
      <c r="FP36">
        <v>495.62</v>
      </c>
      <c r="FQ36">
        <v>0</v>
      </c>
      <c r="FR36">
        <v>0</v>
      </c>
      <c r="FS36">
        <v>0</v>
      </c>
      <c r="FT36">
        <v>495.62</v>
      </c>
      <c r="FU36">
        <v>495.62</v>
      </c>
      <c r="FV36">
        <v>0</v>
      </c>
      <c r="FW36">
        <v>0</v>
      </c>
      <c r="FX36">
        <v>0</v>
      </c>
      <c r="FY36">
        <v>495.62</v>
      </c>
      <c r="FZ36">
        <v>495.62</v>
      </c>
      <c r="GA36">
        <v>0</v>
      </c>
      <c r="GB36">
        <v>0</v>
      </c>
      <c r="GC36">
        <v>0</v>
      </c>
      <c r="GD36">
        <v>495.62</v>
      </c>
      <c r="GE36">
        <v>495.62</v>
      </c>
      <c r="GF36">
        <v>0</v>
      </c>
      <c r="GG36">
        <v>0</v>
      </c>
      <c r="GH36">
        <v>0</v>
      </c>
      <c r="GI36">
        <v>495.62</v>
      </c>
      <c r="GJ36">
        <v>493.62</v>
      </c>
      <c r="GK36">
        <v>0</v>
      </c>
      <c r="GL36">
        <v>0</v>
      </c>
      <c r="GM36">
        <v>0</v>
      </c>
      <c r="GN36">
        <v>493.62</v>
      </c>
      <c r="GO36">
        <v>493.02</v>
      </c>
      <c r="GP36">
        <v>0</v>
      </c>
      <c r="GQ36">
        <v>0</v>
      </c>
      <c r="GR36">
        <v>0</v>
      </c>
      <c r="GS36">
        <v>493.02</v>
      </c>
      <c r="GT36">
        <v>492.82</v>
      </c>
      <c r="GU36">
        <v>0</v>
      </c>
      <c r="GV36">
        <v>0</v>
      </c>
      <c r="GW36">
        <v>0</v>
      </c>
      <c r="GX36">
        <v>492.82</v>
      </c>
      <c r="GY36">
        <v>492.22</v>
      </c>
      <c r="GZ36">
        <v>0</v>
      </c>
      <c r="HA36">
        <v>0</v>
      </c>
      <c r="HB36">
        <v>0</v>
      </c>
      <c r="HC36">
        <v>492.22</v>
      </c>
      <c r="HD36">
        <v>492.22</v>
      </c>
      <c r="HE36">
        <v>0</v>
      </c>
      <c r="HF36">
        <v>0</v>
      </c>
      <c r="HG36">
        <v>0</v>
      </c>
      <c r="HH36">
        <v>492.22</v>
      </c>
      <c r="HI36">
        <v>490.62</v>
      </c>
      <c r="HJ36">
        <v>0</v>
      </c>
      <c r="HK36">
        <v>0</v>
      </c>
      <c r="HL36">
        <v>0</v>
      </c>
      <c r="HM36">
        <v>490.62</v>
      </c>
      <c r="HN36">
        <v>490.12</v>
      </c>
      <c r="HO36">
        <v>0</v>
      </c>
      <c r="HP36">
        <v>0</v>
      </c>
      <c r="HQ36">
        <v>0</v>
      </c>
      <c r="HR36">
        <v>490.12</v>
      </c>
      <c r="HS36">
        <v>490.12</v>
      </c>
      <c r="HT36">
        <v>0</v>
      </c>
      <c r="HU36">
        <v>0</v>
      </c>
      <c r="HV36">
        <v>0</v>
      </c>
      <c r="HW36">
        <v>490.12</v>
      </c>
      <c r="HX36">
        <v>490.17</v>
      </c>
      <c r="HY36">
        <v>0</v>
      </c>
      <c r="HZ36">
        <v>0</v>
      </c>
      <c r="IA36">
        <v>0</v>
      </c>
      <c r="IB36">
        <v>490.17</v>
      </c>
      <c r="IC36">
        <v>490.92</v>
      </c>
      <c r="ID36">
        <v>0</v>
      </c>
      <c r="IE36">
        <v>0</v>
      </c>
      <c r="IF36">
        <v>0</v>
      </c>
      <c r="IG36">
        <v>490.92</v>
      </c>
      <c r="IH36">
        <v>490.83</v>
      </c>
      <c r="II36">
        <v>0</v>
      </c>
      <c r="IJ36">
        <v>0</v>
      </c>
      <c r="IK36">
        <v>0</v>
      </c>
      <c r="IL36">
        <v>490.83</v>
      </c>
      <c r="IM36">
        <v>490.83</v>
      </c>
      <c r="IN36">
        <v>0</v>
      </c>
      <c r="IO36">
        <v>0</v>
      </c>
      <c r="IP36">
        <v>0</v>
      </c>
      <c r="IQ36">
        <v>490.83</v>
      </c>
    </row>
    <row r="37" spans="1:251" x14ac:dyDescent="0.3">
      <c r="A37" t="s">
        <v>34</v>
      </c>
      <c r="B37">
        <v>2369443.5419999999</v>
      </c>
      <c r="C37">
        <v>2099962.9300000002</v>
      </c>
      <c r="D37">
        <v>0</v>
      </c>
      <c r="E37">
        <v>0</v>
      </c>
      <c r="F37">
        <v>4469406.4720000001</v>
      </c>
      <c r="G37">
        <v>2454234.48</v>
      </c>
      <c r="H37">
        <v>2129322.3199999998</v>
      </c>
      <c r="I37">
        <v>0</v>
      </c>
      <c r="J37">
        <v>0</v>
      </c>
      <c r="K37">
        <v>4583556.8</v>
      </c>
      <c r="L37">
        <v>2499268.1800000002</v>
      </c>
      <c r="M37">
        <v>2269377.09</v>
      </c>
      <c r="N37">
        <v>0</v>
      </c>
      <c r="O37">
        <v>0</v>
      </c>
      <c r="P37">
        <v>4768645.2699999996</v>
      </c>
      <c r="Q37">
        <v>2816428.3</v>
      </c>
      <c r="R37">
        <v>2297916.13</v>
      </c>
      <c r="S37">
        <v>0</v>
      </c>
      <c r="T37">
        <v>0</v>
      </c>
      <c r="U37">
        <v>5114344.43</v>
      </c>
      <c r="V37">
        <v>2795958.7319999998</v>
      </c>
      <c r="W37">
        <v>2310031.327</v>
      </c>
      <c r="X37">
        <v>0</v>
      </c>
      <c r="Y37">
        <v>0</v>
      </c>
      <c r="Z37">
        <v>5105990.0590000004</v>
      </c>
      <c r="AA37">
        <v>3404258.7349999999</v>
      </c>
      <c r="AB37">
        <v>2436457.9679999999</v>
      </c>
      <c r="AC37">
        <v>0</v>
      </c>
      <c r="AD37">
        <v>0</v>
      </c>
      <c r="AE37">
        <v>5840716.7029999997</v>
      </c>
      <c r="AF37">
        <v>3524220.7560000001</v>
      </c>
      <c r="AG37">
        <v>2483248.3870000001</v>
      </c>
      <c r="AH37">
        <v>0</v>
      </c>
      <c r="AI37">
        <v>0</v>
      </c>
      <c r="AJ37">
        <v>6007469.1430000002</v>
      </c>
      <c r="AK37">
        <v>4013015.24</v>
      </c>
      <c r="AL37">
        <v>2912331.1970000002</v>
      </c>
      <c r="AM37">
        <v>0</v>
      </c>
      <c r="AN37">
        <v>0</v>
      </c>
      <c r="AO37">
        <v>6925346.4370000008</v>
      </c>
      <c r="AP37">
        <v>4009247.605</v>
      </c>
      <c r="AQ37">
        <v>2943068.7919999999</v>
      </c>
      <c r="AR37">
        <v>0</v>
      </c>
      <c r="AS37">
        <v>0</v>
      </c>
      <c r="AT37">
        <v>6952316.3969999999</v>
      </c>
      <c r="AU37">
        <v>4443927.1770000001</v>
      </c>
      <c r="AV37">
        <v>3010641.8470000001</v>
      </c>
      <c r="AW37">
        <v>0</v>
      </c>
      <c r="AX37">
        <v>0</v>
      </c>
      <c r="AY37">
        <v>7454569.0240000002</v>
      </c>
      <c r="AZ37">
        <v>3368765.3870000001</v>
      </c>
      <c r="BA37">
        <v>1244417.9480000001</v>
      </c>
      <c r="BB37">
        <v>3603445.19</v>
      </c>
      <c r="BC37">
        <v>103112.576</v>
      </c>
      <c r="BD37">
        <v>8319741.1010000007</v>
      </c>
      <c r="BE37">
        <v>3583159.06</v>
      </c>
      <c r="BF37">
        <v>1301643.6329999999</v>
      </c>
      <c r="BG37">
        <v>3642647.2140000002</v>
      </c>
      <c r="BH37">
        <v>87448.76</v>
      </c>
      <c r="BI37">
        <v>8614898.6669999994</v>
      </c>
      <c r="BJ37">
        <v>3626266.5890000002</v>
      </c>
      <c r="BK37">
        <v>1280942.1810000001</v>
      </c>
      <c r="BL37">
        <v>3607336.7420000001</v>
      </c>
      <c r="BM37">
        <v>90535.604000000007</v>
      </c>
      <c r="BN37">
        <v>8605081.1160000004</v>
      </c>
      <c r="BO37">
        <v>3562662.7519999999</v>
      </c>
      <c r="BP37">
        <v>1312231.27</v>
      </c>
      <c r="BQ37">
        <v>3654122.6069999998</v>
      </c>
      <c r="BR37">
        <v>91133.14</v>
      </c>
      <c r="BS37">
        <v>8620149.7690000013</v>
      </c>
      <c r="BT37">
        <v>3194388.7450000001</v>
      </c>
      <c r="BU37">
        <v>1225252.1610000001</v>
      </c>
      <c r="BV37">
        <v>3616751.3640000001</v>
      </c>
      <c r="BW37">
        <v>88280.3</v>
      </c>
      <c r="BX37">
        <v>8124672.5700000003</v>
      </c>
      <c r="BY37">
        <v>3063161.0839999998</v>
      </c>
      <c r="BZ37">
        <v>1213637.165</v>
      </c>
      <c r="CA37">
        <v>3658823.3820000002</v>
      </c>
      <c r="CB37">
        <v>88872.12</v>
      </c>
      <c r="CC37">
        <v>8024493.7510000002</v>
      </c>
      <c r="CD37">
        <v>3084647.5890000002</v>
      </c>
      <c r="CE37">
        <v>1219046.4469999999</v>
      </c>
      <c r="CF37">
        <v>3662447.9989999998</v>
      </c>
      <c r="CG37">
        <v>88529.54</v>
      </c>
      <c r="CH37">
        <v>8054671.5750000002</v>
      </c>
      <c r="CI37">
        <v>3074497.6039999998</v>
      </c>
      <c r="CJ37">
        <v>1205344.355</v>
      </c>
      <c r="CK37">
        <v>3539141.2629999998</v>
      </c>
      <c r="CL37">
        <v>87591.58</v>
      </c>
      <c r="CM37">
        <v>7906574.8019999992</v>
      </c>
      <c r="CN37">
        <v>3096948.5</v>
      </c>
      <c r="CO37">
        <v>1224896.828</v>
      </c>
      <c r="CP37">
        <v>3459434.3110000002</v>
      </c>
      <c r="CQ37">
        <v>89466.92</v>
      </c>
      <c r="CR37">
        <v>7870746.5590000004</v>
      </c>
      <c r="CS37">
        <v>3114845.4109999998</v>
      </c>
      <c r="CT37">
        <v>1288195.9750000001</v>
      </c>
      <c r="CU37">
        <v>3516427.0380000002</v>
      </c>
      <c r="CV37">
        <v>89427.199999999997</v>
      </c>
      <c r="CW37">
        <v>8008895.6240000008</v>
      </c>
      <c r="CX37">
        <v>1766600.6680000001</v>
      </c>
      <c r="CY37">
        <v>269032.28000000003</v>
      </c>
      <c r="CZ37">
        <v>3933011.12</v>
      </c>
      <c r="DA37">
        <v>2782424.1540000001</v>
      </c>
      <c r="DB37">
        <v>8751068.2219999991</v>
      </c>
      <c r="DC37">
        <v>1856645.747</v>
      </c>
      <c r="DD37">
        <v>290675.27</v>
      </c>
      <c r="DE37">
        <v>4118808.4789999998</v>
      </c>
      <c r="DF37">
        <v>2954546.298</v>
      </c>
      <c r="DG37">
        <v>9220675.7939999998</v>
      </c>
      <c r="DH37">
        <v>2041798.3629999999</v>
      </c>
      <c r="DI37">
        <v>295567.32</v>
      </c>
      <c r="DJ37">
        <v>4195146.7549999999</v>
      </c>
      <c r="DK37">
        <v>3076775.08</v>
      </c>
      <c r="DL37">
        <v>9609287.5179999992</v>
      </c>
      <c r="DM37">
        <v>2143682.5290000001</v>
      </c>
      <c r="DN37">
        <v>310024.76</v>
      </c>
      <c r="DO37">
        <v>4330665.1940000001</v>
      </c>
      <c r="DP37">
        <v>3180083.14</v>
      </c>
      <c r="DQ37">
        <v>9964455.6229999997</v>
      </c>
      <c r="DR37">
        <v>2184116.0869999998</v>
      </c>
      <c r="DS37">
        <v>308708.46999999997</v>
      </c>
      <c r="DT37">
        <v>4342432.4589999998</v>
      </c>
      <c r="DU37">
        <v>3260607.588</v>
      </c>
      <c r="DV37">
        <v>10095864.604</v>
      </c>
      <c r="DW37">
        <v>1519.12</v>
      </c>
      <c r="DX37">
        <v>455.18</v>
      </c>
      <c r="DY37">
        <v>0</v>
      </c>
      <c r="DZ37">
        <v>0</v>
      </c>
      <c r="EA37">
        <v>1974.3</v>
      </c>
      <c r="EB37">
        <v>1611.48</v>
      </c>
      <c r="EC37">
        <v>381.12</v>
      </c>
      <c r="ED37">
        <v>0</v>
      </c>
      <c r="EE37">
        <v>0</v>
      </c>
      <c r="EF37">
        <v>1992.6</v>
      </c>
      <c r="EG37">
        <v>1623.95</v>
      </c>
      <c r="EH37">
        <v>381.11</v>
      </c>
      <c r="EI37">
        <v>0</v>
      </c>
      <c r="EJ37">
        <v>0</v>
      </c>
      <c r="EK37">
        <v>2005.06</v>
      </c>
      <c r="EL37">
        <v>1672.15</v>
      </c>
      <c r="EM37">
        <v>372.72</v>
      </c>
      <c r="EN37">
        <v>0</v>
      </c>
      <c r="EO37">
        <v>0</v>
      </c>
      <c r="EP37">
        <v>2044.8700000000001</v>
      </c>
      <c r="EQ37">
        <v>1688.547</v>
      </c>
      <c r="ER37">
        <v>372.72</v>
      </c>
      <c r="ES37">
        <v>0</v>
      </c>
      <c r="ET37">
        <v>0</v>
      </c>
      <c r="EU37">
        <v>2061.2669999999998</v>
      </c>
      <c r="EV37">
        <v>1722.3820000000001</v>
      </c>
      <c r="EW37">
        <v>372.72</v>
      </c>
      <c r="EX37">
        <v>0</v>
      </c>
      <c r="EY37">
        <v>0</v>
      </c>
      <c r="EZ37">
        <v>2095.1019999999999</v>
      </c>
      <c r="FA37">
        <v>1730.0679999999998</v>
      </c>
      <c r="FB37">
        <v>372.303</v>
      </c>
      <c r="FC37">
        <v>0</v>
      </c>
      <c r="FD37">
        <v>0</v>
      </c>
      <c r="FE37">
        <v>2102.3709999999996</v>
      </c>
      <c r="FF37">
        <v>1295.944</v>
      </c>
      <c r="FG37">
        <v>852.42100000000005</v>
      </c>
      <c r="FH37">
        <v>0</v>
      </c>
      <c r="FI37">
        <v>0</v>
      </c>
      <c r="FJ37">
        <v>2148.3649999999998</v>
      </c>
      <c r="FK37">
        <v>1327.0740000000001</v>
      </c>
      <c r="FL37">
        <v>852.42100000000005</v>
      </c>
      <c r="FM37">
        <v>0</v>
      </c>
      <c r="FN37">
        <v>0</v>
      </c>
      <c r="FO37">
        <v>2179.4949999999999</v>
      </c>
      <c r="FP37">
        <v>1344.4269999999999</v>
      </c>
      <c r="FQ37">
        <v>852.42100000000005</v>
      </c>
      <c r="FR37">
        <v>0</v>
      </c>
      <c r="FS37">
        <v>0</v>
      </c>
      <c r="FT37">
        <v>2196.848</v>
      </c>
      <c r="FU37">
        <v>903.23699999999997</v>
      </c>
      <c r="FV37">
        <v>279.77300000000002</v>
      </c>
      <c r="FW37">
        <v>1002.961</v>
      </c>
      <c r="FX37">
        <v>36.497</v>
      </c>
      <c r="FY37">
        <v>2222.4679999999998</v>
      </c>
      <c r="FZ37">
        <v>925.64099999999996</v>
      </c>
      <c r="GA37">
        <v>276.99</v>
      </c>
      <c r="GB37">
        <v>1019.27</v>
      </c>
      <c r="GC37">
        <v>37.145000000000003</v>
      </c>
      <c r="GD37">
        <v>2259.0459999999998</v>
      </c>
      <c r="GE37">
        <v>931.74699999999996</v>
      </c>
      <c r="GF37">
        <v>291.351</v>
      </c>
      <c r="GG37">
        <v>1040.3679999999999</v>
      </c>
      <c r="GH37">
        <v>38.209000000000003</v>
      </c>
      <c r="GI37">
        <v>2301.6749999999997</v>
      </c>
      <c r="GJ37">
        <v>952.476</v>
      </c>
      <c r="GK37">
        <v>290.96600000000001</v>
      </c>
      <c r="GL37">
        <v>1058.258</v>
      </c>
      <c r="GM37">
        <v>38.825000000000003</v>
      </c>
      <c r="GN37">
        <v>2340.5249999999996</v>
      </c>
      <c r="GO37">
        <v>960.44100000000003</v>
      </c>
      <c r="GP37">
        <v>293.55700000000002</v>
      </c>
      <c r="GQ37">
        <v>1070.0219999999999</v>
      </c>
      <c r="GR37">
        <v>39.356999999999999</v>
      </c>
      <c r="GS37">
        <v>2363.377</v>
      </c>
      <c r="GT37">
        <v>947.24599999999998</v>
      </c>
      <c r="GU37">
        <v>312.33300000000003</v>
      </c>
      <c r="GV37">
        <v>1076.6969999999999</v>
      </c>
      <c r="GW37">
        <v>39.643000000000001</v>
      </c>
      <c r="GX37">
        <v>2375.9189999999999</v>
      </c>
      <c r="GY37">
        <v>950.76700000000005</v>
      </c>
      <c r="GZ37">
        <v>313.858</v>
      </c>
      <c r="HA37">
        <v>1079.82</v>
      </c>
      <c r="HB37">
        <v>39.728999999999999</v>
      </c>
      <c r="HC37">
        <v>2384.1739999999995</v>
      </c>
      <c r="HD37">
        <v>956.99400000000003</v>
      </c>
      <c r="HE37">
        <v>313.21600000000001</v>
      </c>
      <c r="HF37">
        <v>1086.5219999999999</v>
      </c>
      <c r="HG37">
        <v>40.014000000000003</v>
      </c>
      <c r="HH37">
        <v>2396.7460000000001</v>
      </c>
      <c r="HI37">
        <v>956.99400000000003</v>
      </c>
      <c r="HJ37">
        <v>312.899</v>
      </c>
      <c r="HK37">
        <v>1086.27</v>
      </c>
      <c r="HL37">
        <v>39.996000000000002</v>
      </c>
      <c r="HM37">
        <v>2396.1590000000001</v>
      </c>
      <c r="HN37">
        <v>948.12599999999998</v>
      </c>
      <c r="HO37">
        <v>314.69499999999999</v>
      </c>
      <c r="HP37">
        <v>1084.8530000000001</v>
      </c>
      <c r="HQ37">
        <v>39.935000000000002</v>
      </c>
      <c r="HR37">
        <v>2387.6089999999999</v>
      </c>
      <c r="HS37">
        <v>653.62700000000007</v>
      </c>
      <c r="HT37">
        <v>83.484000000000009</v>
      </c>
      <c r="HU37">
        <v>1049.748</v>
      </c>
      <c r="HV37">
        <v>610.32799999999997</v>
      </c>
      <c r="HW37">
        <v>2397.1869999999999</v>
      </c>
      <c r="HX37">
        <v>644.72</v>
      </c>
      <c r="HY37">
        <v>84.573999999999998</v>
      </c>
      <c r="HZ37">
        <v>1027.01</v>
      </c>
      <c r="IA37">
        <v>598.53899999999999</v>
      </c>
      <c r="IB37">
        <v>2354.8429999999998</v>
      </c>
      <c r="IC37">
        <v>648.78700000000003</v>
      </c>
      <c r="ID37">
        <v>87.674000000000007</v>
      </c>
      <c r="IE37">
        <v>1029.0250000000001</v>
      </c>
      <c r="IF37">
        <v>601.24699999999996</v>
      </c>
      <c r="IG37">
        <v>2366.7330000000002</v>
      </c>
      <c r="IH37">
        <v>650.95699999999999</v>
      </c>
      <c r="II37">
        <v>88.763999999999996</v>
      </c>
      <c r="IJ37">
        <v>1033.58</v>
      </c>
      <c r="IK37">
        <v>604.322</v>
      </c>
      <c r="IL37">
        <v>2377.623</v>
      </c>
      <c r="IM37">
        <v>657.92899999999997</v>
      </c>
      <c r="IN37">
        <v>96.674000000000007</v>
      </c>
      <c r="IO37">
        <v>1043.93</v>
      </c>
      <c r="IP37">
        <v>616.12900000000002</v>
      </c>
      <c r="IQ37">
        <v>2414.6619999999998</v>
      </c>
    </row>
    <row r="38" spans="1:251" x14ac:dyDescent="0.3">
      <c r="A38" t="s">
        <v>35</v>
      </c>
      <c r="B38">
        <v>2613206.2889999999</v>
      </c>
      <c r="C38">
        <v>299669.09999999998</v>
      </c>
      <c r="D38">
        <v>12314.68</v>
      </c>
      <c r="E38">
        <v>5146305.4050000003</v>
      </c>
      <c r="F38">
        <v>8071495.4740000004</v>
      </c>
      <c r="G38">
        <v>2681867.04</v>
      </c>
      <c r="H38">
        <v>305063.09999999998</v>
      </c>
      <c r="I38">
        <v>0</v>
      </c>
      <c r="J38">
        <v>6196792.25</v>
      </c>
      <c r="K38">
        <v>9183722.3900000006</v>
      </c>
      <c r="L38">
        <v>2672972.2599999998</v>
      </c>
      <c r="M38">
        <v>305063.09999999998</v>
      </c>
      <c r="N38">
        <v>0</v>
      </c>
      <c r="O38">
        <v>6335684.5199999996</v>
      </c>
      <c r="P38">
        <v>9313719.879999999</v>
      </c>
      <c r="Q38">
        <v>3018569.92</v>
      </c>
      <c r="R38">
        <v>324264.8</v>
      </c>
      <c r="S38">
        <v>0</v>
      </c>
      <c r="T38">
        <v>6485870.5599999996</v>
      </c>
      <c r="U38">
        <v>9828705.2799999993</v>
      </c>
      <c r="V38">
        <v>3146940.8930000002</v>
      </c>
      <c r="W38">
        <v>324264.8</v>
      </c>
      <c r="X38">
        <v>0</v>
      </c>
      <c r="Y38">
        <v>6517259.3810000001</v>
      </c>
      <c r="Z38">
        <v>9988465.074000001</v>
      </c>
      <c r="AA38">
        <v>3275253.3080000002</v>
      </c>
      <c r="AB38">
        <v>324603.72200000001</v>
      </c>
      <c r="AC38">
        <v>0</v>
      </c>
      <c r="AD38">
        <v>6604465.9939999999</v>
      </c>
      <c r="AE38">
        <v>10204323.024</v>
      </c>
      <c r="AF38">
        <v>3364556.7719999999</v>
      </c>
      <c r="AG38">
        <v>329723.38199999998</v>
      </c>
      <c r="AH38">
        <v>0</v>
      </c>
      <c r="AI38">
        <v>6620791.3940000003</v>
      </c>
      <c r="AJ38">
        <v>10315071.548</v>
      </c>
      <c r="AK38">
        <v>3842722.4270000001</v>
      </c>
      <c r="AL38">
        <v>476507.48599999998</v>
      </c>
      <c r="AM38">
        <v>0</v>
      </c>
      <c r="AN38">
        <v>8838044.9969999995</v>
      </c>
      <c r="AO38">
        <v>13157274.91</v>
      </c>
      <c r="AP38">
        <v>3787885.963</v>
      </c>
      <c r="AQ38">
        <v>475618.88</v>
      </c>
      <c r="AR38">
        <v>292512.16899999999</v>
      </c>
      <c r="AS38">
        <v>9254109.8640000001</v>
      </c>
      <c r="AT38">
        <v>13810126.876</v>
      </c>
      <c r="AU38">
        <v>4134614.6749999998</v>
      </c>
      <c r="AV38">
        <v>330753.35800000001</v>
      </c>
      <c r="AW38">
        <v>299811.45600000001</v>
      </c>
      <c r="AX38">
        <v>9647007.2050000001</v>
      </c>
      <c r="AY38">
        <v>14412186.694</v>
      </c>
      <c r="AZ38">
        <v>1853874.071</v>
      </c>
      <c r="BA38">
        <v>639047.44499999995</v>
      </c>
      <c r="BB38">
        <v>0</v>
      </c>
      <c r="BC38">
        <v>14948967.463</v>
      </c>
      <c r="BD38">
        <v>17441888.978999998</v>
      </c>
      <c r="BE38">
        <v>1580688.058</v>
      </c>
      <c r="BF38">
        <v>659951.51899999997</v>
      </c>
      <c r="BG38">
        <v>0</v>
      </c>
      <c r="BH38">
        <v>16096016.895</v>
      </c>
      <c r="BI38">
        <v>18336656.471999999</v>
      </c>
      <c r="BJ38">
        <v>1971100.095</v>
      </c>
      <c r="BK38">
        <v>678910.82900000003</v>
      </c>
      <c r="BL38">
        <v>0</v>
      </c>
      <c r="BM38">
        <v>15423641.375</v>
      </c>
      <c r="BN38">
        <v>18073652.298999999</v>
      </c>
      <c r="BO38">
        <v>2020843.4809999999</v>
      </c>
      <c r="BP38">
        <v>714514.35100000002</v>
      </c>
      <c r="BQ38">
        <v>0</v>
      </c>
      <c r="BR38">
        <v>15508691.777000001</v>
      </c>
      <c r="BS38">
        <v>18244049.609000001</v>
      </c>
      <c r="BT38">
        <v>1961718.922</v>
      </c>
      <c r="BU38">
        <v>725319.64099999995</v>
      </c>
      <c r="BV38">
        <v>0</v>
      </c>
      <c r="BW38">
        <v>14829268.426000001</v>
      </c>
      <c r="BX38">
        <v>17516306.989</v>
      </c>
      <c r="BY38">
        <v>1896233.7180000001</v>
      </c>
      <c r="BZ38">
        <v>728179.84299999999</v>
      </c>
      <c r="CA38">
        <v>0</v>
      </c>
      <c r="CB38">
        <v>14872265.132999999</v>
      </c>
      <c r="CC38">
        <v>17496678.693999998</v>
      </c>
      <c r="CD38">
        <v>1902188.6310000001</v>
      </c>
      <c r="CE38">
        <v>757950.57900000003</v>
      </c>
      <c r="CF38">
        <v>0</v>
      </c>
      <c r="CG38">
        <v>14919139.274</v>
      </c>
      <c r="CH38">
        <v>17579278.484000001</v>
      </c>
      <c r="CI38">
        <v>2103438.9879999999</v>
      </c>
      <c r="CJ38">
        <v>738511.30799999996</v>
      </c>
      <c r="CK38">
        <v>0</v>
      </c>
      <c r="CL38">
        <v>14839923.664999999</v>
      </c>
      <c r="CM38">
        <v>17681873.960999999</v>
      </c>
      <c r="CN38">
        <v>2025464.077</v>
      </c>
      <c r="CO38">
        <v>748728.78599999996</v>
      </c>
      <c r="CP38">
        <v>0</v>
      </c>
      <c r="CQ38">
        <v>14876515.999</v>
      </c>
      <c r="CR38">
        <v>17650708.862</v>
      </c>
      <c r="CS38">
        <v>2067884.5959999999</v>
      </c>
      <c r="CT38">
        <v>779645.87100000004</v>
      </c>
      <c r="CU38">
        <v>0</v>
      </c>
      <c r="CV38">
        <v>15149477.4</v>
      </c>
      <c r="CW38">
        <v>17997007.866999999</v>
      </c>
      <c r="CX38">
        <v>1530580.7239999999</v>
      </c>
      <c r="CY38">
        <v>0</v>
      </c>
      <c r="CZ38">
        <v>0</v>
      </c>
      <c r="DA38">
        <v>18346432.166000001</v>
      </c>
      <c r="DB38">
        <v>19877012.890000001</v>
      </c>
      <c r="DC38">
        <v>1470930.9890000001</v>
      </c>
      <c r="DD38">
        <v>0</v>
      </c>
      <c r="DE38">
        <v>0</v>
      </c>
      <c r="DF38">
        <v>18655256.311999999</v>
      </c>
      <c r="DG38">
        <v>20126187.300999999</v>
      </c>
      <c r="DH38">
        <v>1531016.0819999999</v>
      </c>
      <c r="DI38">
        <v>0</v>
      </c>
      <c r="DJ38">
        <v>0</v>
      </c>
      <c r="DK38">
        <v>19341081.046999998</v>
      </c>
      <c r="DL38">
        <v>20872097.128999997</v>
      </c>
      <c r="DM38">
        <v>1564475.344</v>
      </c>
      <c r="DN38">
        <v>0</v>
      </c>
      <c r="DO38">
        <v>0</v>
      </c>
      <c r="DP38">
        <v>19471216.952</v>
      </c>
      <c r="DQ38">
        <v>21035692.296</v>
      </c>
      <c r="DR38">
        <v>1609383.8859999999</v>
      </c>
      <c r="DS38">
        <v>0</v>
      </c>
      <c r="DT38">
        <v>0</v>
      </c>
      <c r="DU38">
        <v>19819097.522999998</v>
      </c>
      <c r="DV38">
        <v>21428481.408999998</v>
      </c>
      <c r="DW38">
        <v>3302.2759999999998</v>
      </c>
      <c r="DX38">
        <v>166.5</v>
      </c>
      <c r="DY38">
        <v>9.1140000000000008</v>
      </c>
      <c r="DZ38">
        <v>1354.9860000000001</v>
      </c>
      <c r="EA38">
        <v>4832.8760000000002</v>
      </c>
      <c r="EB38">
        <v>3323.26</v>
      </c>
      <c r="EC38">
        <v>166.5</v>
      </c>
      <c r="ED38">
        <v>0</v>
      </c>
      <c r="EE38">
        <v>1364.01</v>
      </c>
      <c r="EF38">
        <v>4853.7700000000004</v>
      </c>
      <c r="EG38">
        <v>3329.77</v>
      </c>
      <c r="EH38">
        <v>166.5</v>
      </c>
      <c r="EI38">
        <v>0</v>
      </c>
      <c r="EJ38">
        <v>1364.1</v>
      </c>
      <c r="EK38">
        <v>4860.37</v>
      </c>
      <c r="EL38">
        <v>3364.37</v>
      </c>
      <c r="EM38">
        <v>166.5</v>
      </c>
      <c r="EN38">
        <v>0</v>
      </c>
      <c r="EO38">
        <v>1364.1</v>
      </c>
      <c r="EP38">
        <v>4894.9699999999993</v>
      </c>
      <c r="EQ38">
        <v>3358.5819999999999</v>
      </c>
      <c r="ER38">
        <v>166.5</v>
      </c>
      <c r="ES38">
        <v>0</v>
      </c>
      <c r="ET38">
        <v>1364.1</v>
      </c>
      <c r="EU38">
        <v>4889.1819999999998</v>
      </c>
      <c r="EV38">
        <v>3375.8380000000002</v>
      </c>
      <c r="EW38">
        <v>166.5</v>
      </c>
      <c r="EX38">
        <v>0</v>
      </c>
      <c r="EY38">
        <v>1364.1</v>
      </c>
      <c r="EZ38">
        <v>4906.4380000000001</v>
      </c>
      <c r="FA38">
        <v>2958.7829999999999</v>
      </c>
      <c r="FB38">
        <v>166.5</v>
      </c>
      <c r="FC38">
        <v>0</v>
      </c>
      <c r="FD38">
        <v>1360.1790000000001</v>
      </c>
      <c r="FE38">
        <v>4485.4619999999995</v>
      </c>
      <c r="FF38">
        <v>1496.1559999999999</v>
      </c>
      <c r="FG38">
        <v>454.83499999999998</v>
      </c>
      <c r="FH38">
        <v>0</v>
      </c>
      <c r="FI38">
        <v>2404.623</v>
      </c>
      <c r="FJ38">
        <v>4355.6139999999996</v>
      </c>
      <c r="FK38">
        <v>1272.5709999999999</v>
      </c>
      <c r="FL38">
        <v>440.77</v>
      </c>
      <c r="FM38">
        <v>270.34399999999999</v>
      </c>
      <c r="FN38">
        <v>2404.623</v>
      </c>
      <c r="FO38">
        <v>4388.308</v>
      </c>
      <c r="FP38">
        <v>1456.9860000000001</v>
      </c>
      <c r="FQ38">
        <v>257.55500000000001</v>
      </c>
      <c r="FR38">
        <v>270.34399999999999</v>
      </c>
      <c r="FS38">
        <v>2404.623</v>
      </c>
      <c r="FT38">
        <v>4389.5079999999998</v>
      </c>
      <c r="FU38">
        <v>1031.28</v>
      </c>
      <c r="FV38">
        <v>278.911</v>
      </c>
      <c r="FW38">
        <v>0</v>
      </c>
      <c r="FX38">
        <v>3079.3220000000001</v>
      </c>
      <c r="FY38">
        <v>4389.5129999999999</v>
      </c>
      <c r="FZ38">
        <v>621.16700000000003</v>
      </c>
      <c r="GA38">
        <v>267.18400000000003</v>
      </c>
      <c r="GB38">
        <v>0</v>
      </c>
      <c r="GC38">
        <v>3503.6750000000002</v>
      </c>
      <c r="GD38">
        <v>4392.0259999999998</v>
      </c>
      <c r="GE38">
        <v>1130.963</v>
      </c>
      <c r="GF38">
        <v>281.22399999999999</v>
      </c>
      <c r="GG38">
        <v>0</v>
      </c>
      <c r="GH38">
        <v>3014.4650000000001</v>
      </c>
      <c r="GI38">
        <v>4426.652</v>
      </c>
      <c r="GJ38">
        <v>1167.2470000000001</v>
      </c>
      <c r="GK38">
        <v>269.81700000000001</v>
      </c>
      <c r="GL38">
        <v>0</v>
      </c>
      <c r="GM38">
        <v>3004.4349999999999</v>
      </c>
      <c r="GN38">
        <v>4441.4989999999998</v>
      </c>
      <c r="GO38">
        <v>1145.066</v>
      </c>
      <c r="GP38">
        <v>269.97500000000002</v>
      </c>
      <c r="GQ38">
        <v>0</v>
      </c>
      <c r="GR38">
        <v>3031.5770000000002</v>
      </c>
      <c r="GS38">
        <v>4446.6180000000004</v>
      </c>
      <c r="GT38">
        <v>1147.652</v>
      </c>
      <c r="GU38">
        <v>270.65800000000002</v>
      </c>
      <c r="GV38">
        <v>0</v>
      </c>
      <c r="GW38">
        <v>3045.576</v>
      </c>
      <c r="GX38">
        <v>4463.8860000000004</v>
      </c>
      <c r="GY38">
        <v>1147.3130000000001</v>
      </c>
      <c r="GZ38">
        <v>270.59899999999999</v>
      </c>
      <c r="HA38">
        <v>0</v>
      </c>
      <c r="HB38">
        <v>3045.973</v>
      </c>
      <c r="HC38">
        <v>4463.8850000000002</v>
      </c>
      <c r="HD38">
        <v>1149.1389999999999</v>
      </c>
      <c r="HE38">
        <v>271.49299999999999</v>
      </c>
      <c r="HF38">
        <v>0</v>
      </c>
      <c r="HG38">
        <v>3058.5129999999999</v>
      </c>
      <c r="HH38">
        <v>4479.1449999999995</v>
      </c>
      <c r="HI38">
        <v>1159.117</v>
      </c>
      <c r="HJ38">
        <v>275.58199999999999</v>
      </c>
      <c r="HK38">
        <v>0</v>
      </c>
      <c r="HL38">
        <v>3116.5859999999998</v>
      </c>
      <c r="HM38">
        <v>4551.2849999999999</v>
      </c>
      <c r="HN38">
        <v>1159.6110000000001</v>
      </c>
      <c r="HO38">
        <v>275.74599999999998</v>
      </c>
      <c r="HP38">
        <v>0</v>
      </c>
      <c r="HQ38">
        <v>3122.9229999999998</v>
      </c>
      <c r="HR38">
        <v>4558.28</v>
      </c>
      <c r="HS38">
        <v>870.41600000000005</v>
      </c>
      <c r="HT38">
        <v>0</v>
      </c>
      <c r="HU38">
        <v>0</v>
      </c>
      <c r="HV38">
        <v>3694.154</v>
      </c>
      <c r="HW38">
        <v>4564.57</v>
      </c>
      <c r="HX38">
        <v>869.43200000000002</v>
      </c>
      <c r="HY38">
        <v>0</v>
      </c>
      <c r="HZ38">
        <v>0</v>
      </c>
      <c r="IA38">
        <v>3695.1380000000004</v>
      </c>
      <c r="IB38">
        <v>4564.5700000000006</v>
      </c>
      <c r="IC38">
        <v>867.202</v>
      </c>
      <c r="ID38">
        <v>0</v>
      </c>
      <c r="IE38">
        <v>0</v>
      </c>
      <c r="IF38">
        <v>3691.5390000000002</v>
      </c>
      <c r="IG38">
        <v>4558.741</v>
      </c>
      <c r="IH38">
        <v>875.68299999999999</v>
      </c>
      <c r="II38">
        <v>0</v>
      </c>
      <c r="IJ38">
        <v>0</v>
      </c>
      <c r="IK38">
        <v>3714.7269999999999</v>
      </c>
      <c r="IL38">
        <v>4590.41</v>
      </c>
      <c r="IM38">
        <v>873.20600000000002</v>
      </c>
      <c r="IN38">
        <v>0</v>
      </c>
      <c r="IO38">
        <v>0</v>
      </c>
      <c r="IP38">
        <v>3699.3409999999999</v>
      </c>
      <c r="IQ38">
        <v>4572.5469999999996</v>
      </c>
    </row>
    <row r="39" spans="1:251" x14ac:dyDescent="0.3">
      <c r="A39" t="s">
        <v>36</v>
      </c>
      <c r="B39">
        <v>772421.86</v>
      </c>
      <c r="C39">
        <v>0</v>
      </c>
      <c r="D39">
        <v>4001386.6239999998</v>
      </c>
      <c r="E39">
        <v>0</v>
      </c>
      <c r="F39">
        <v>4773808.4840000002</v>
      </c>
      <c r="G39">
        <v>842106.26</v>
      </c>
      <c r="H39">
        <v>0</v>
      </c>
      <c r="I39">
        <v>4151406.78</v>
      </c>
      <c r="J39">
        <v>0</v>
      </c>
      <c r="K39">
        <v>4993513.04</v>
      </c>
      <c r="L39">
        <v>893305.86</v>
      </c>
      <c r="M39">
        <v>0</v>
      </c>
      <c r="N39">
        <v>4220608.4800000004</v>
      </c>
      <c r="O39">
        <v>0</v>
      </c>
      <c r="P39">
        <v>5113914.3400000008</v>
      </c>
      <c r="Q39">
        <v>822695.39</v>
      </c>
      <c r="R39">
        <v>0</v>
      </c>
      <c r="S39">
        <v>4243544.33</v>
      </c>
      <c r="T39">
        <v>0</v>
      </c>
      <c r="U39">
        <v>5066239.72</v>
      </c>
      <c r="V39">
        <v>854206.49699999997</v>
      </c>
      <c r="W39">
        <v>0</v>
      </c>
      <c r="X39">
        <v>4289279.4649999999</v>
      </c>
      <c r="Y39">
        <v>0</v>
      </c>
      <c r="Z39">
        <v>5143485.9619999994</v>
      </c>
      <c r="AA39">
        <v>901707.62300000002</v>
      </c>
      <c r="AB39">
        <v>0</v>
      </c>
      <c r="AC39">
        <v>4429571.3779999996</v>
      </c>
      <c r="AD39">
        <v>0</v>
      </c>
      <c r="AE39">
        <v>5331279.0009999992</v>
      </c>
      <c r="AF39">
        <v>925078.48</v>
      </c>
      <c r="AG39">
        <v>0</v>
      </c>
      <c r="AH39">
        <v>4498501.977</v>
      </c>
      <c r="AI39">
        <v>0</v>
      </c>
      <c r="AJ39">
        <v>5423580.4570000004</v>
      </c>
      <c r="AK39">
        <v>825628.57799999998</v>
      </c>
      <c r="AL39">
        <v>0</v>
      </c>
      <c r="AM39">
        <v>4963398.1069999998</v>
      </c>
      <c r="AN39">
        <v>0</v>
      </c>
      <c r="AO39">
        <v>5789026.6849999996</v>
      </c>
      <c r="AP39">
        <v>875787.51100000006</v>
      </c>
      <c r="AQ39">
        <v>0</v>
      </c>
      <c r="AR39">
        <v>5261796.13</v>
      </c>
      <c r="AS39">
        <v>0</v>
      </c>
      <c r="AT39">
        <v>6137583.6409999998</v>
      </c>
      <c r="AU39">
        <v>913760.91099999996</v>
      </c>
      <c r="AV39">
        <v>0</v>
      </c>
      <c r="AW39">
        <v>0</v>
      </c>
      <c r="AX39">
        <v>6003215.284</v>
      </c>
      <c r="AY39">
        <v>6916976.1950000003</v>
      </c>
      <c r="AZ39">
        <v>895414.75300000003</v>
      </c>
      <c r="BA39">
        <v>0</v>
      </c>
      <c r="BB39">
        <v>0</v>
      </c>
      <c r="BC39">
        <v>6472795.1830000002</v>
      </c>
      <c r="BD39">
        <v>7368209.9360000007</v>
      </c>
      <c r="BE39">
        <v>922961.63399999996</v>
      </c>
      <c r="BF39">
        <v>0</v>
      </c>
      <c r="BG39">
        <v>0</v>
      </c>
      <c r="BH39">
        <v>6738790.8090000004</v>
      </c>
      <c r="BI39">
        <v>7661752.443</v>
      </c>
      <c r="BJ39">
        <v>940445.41700000002</v>
      </c>
      <c r="BK39">
        <v>0</v>
      </c>
      <c r="BL39">
        <v>0</v>
      </c>
      <c r="BM39">
        <v>6848898.0580000002</v>
      </c>
      <c r="BN39">
        <v>7789343.4750000006</v>
      </c>
      <c r="BO39">
        <v>961665.37399999995</v>
      </c>
      <c r="BP39">
        <v>0</v>
      </c>
      <c r="BQ39">
        <v>0</v>
      </c>
      <c r="BR39">
        <v>6907578.1629999997</v>
      </c>
      <c r="BS39">
        <v>7869243.5369999995</v>
      </c>
      <c r="BT39">
        <v>870640.228</v>
      </c>
      <c r="BU39">
        <v>0</v>
      </c>
      <c r="BV39">
        <v>0</v>
      </c>
      <c r="BW39">
        <v>6629091.6550000003</v>
      </c>
      <c r="BX39">
        <v>7499731.8830000004</v>
      </c>
      <c r="BY39">
        <v>891713.64300000004</v>
      </c>
      <c r="BZ39">
        <v>0</v>
      </c>
      <c r="CA39">
        <v>0</v>
      </c>
      <c r="CB39">
        <v>6558964.8890000004</v>
      </c>
      <c r="CC39">
        <v>7450678.5320000006</v>
      </c>
      <c r="CD39">
        <v>965169.59299999999</v>
      </c>
      <c r="CE39">
        <v>0</v>
      </c>
      <c r="CF39">
        <v>0</v>
      </c>
      <c r="CG39">
        <v>6540806.0120000001</v>
      </c>
      <c r="CH39">
        <v>7505975.6050000004</v>
      </c>
      <c r="CI39">
        <v>898177.67200000002</v>
      </c>
      <c r="CJ39">
        <v>0</v>
      </c>
      <c r="CK39">
        <v>0</v>
      </c>
      <c r="CL39">
        <v>6352238.0789999999</v>
      </c>
      <c r="CM39">
        <v>7250415.7510000002</v>
      </c>
      <c r="CN39">
        <v>898720.90300000005</v>
      </c>
      <c r="CO39">
        <v>0</v>
      </c>
      <c r="CP39">
        <v>0</v>
      </c>
      <c r="CQ39">
        <v>6205331.0180000002</v>
      </c>
      <c r="CR39">
        <v>7104051.9210000001</v>
      </c>
      <c r="CS39">
        <v>928220.929</v>
      </c>
      <c r="CT39">
        <v>0</v>
      </c>
      <c r="CU39">
        <v>0</v>
      </c>
      <c r="CV39">
        <v>6274445.6749999998</v>
      </c>
      <c r="CW39">
        <v>7202666.6040000003</v>
      </c>
      <c r="CX39">
        <v>924824.20400000003</v>
      </c>
      <c r="CY39">
        <v>42639.027999999998</v>
      </c>
      <c r="CZ39">
        <v>0</v>
      </c>
      <c r="DA39">
        <v>6411778.1409999998</v>
      </c>
      <c r="DB39">
        <v>7379241.3729999997</v>
      </c>
      <c r="DC39">
        <v>965168.98300000001</v>
      </c>
      <c r="DD39">
        <v>43352.684000000001</v>
      </c>
      <c r="DE39">
        <v>0</v>
      </c>
      <c r="DF39">
        <v>6579669.4680000003</v>
      </c>
      <c r="DG39">
        <v>7588191.1350000007</v>
      </c>
      <c r="DH39">
        <v>990361.67099999997</v>
      </c>
      <c r="DI39">
        <v>43890.13</v>
      </c>
      <c r="DJ39">
        <v>0</v>
      </c>
      <c r="DK39">
        <v>6669507.0669999998</v>
      </c>
      <c r="DL39">
        <v>7703758.8679999998</v>
      </c>
      <c r="DM39">
        <v>967636.67299999995</v>
      </c>
      <c r="DN39">
        <v>42769.375999999997</v>
      </c>
      <c r="DO39">
        <v>0</v>
      </c>
      <c r="DP39">
        <v>6689019.5690000001</v>
      </c>
      <c r="DQ39">
        <v>7699425.6179999998</v>
      </c>
      <c r="DR39">
        <v>1013687.64</v>
      </c>
      <c r="DS39">
        <v>45346.118999999999</v>
      </c>
      <c r="DT39">
        <v>0</v>
      </c>
      <c r="DU39">
        <v>6835899.7139999997</v>
      </c>
      <c r="DV39">
        <v>7894933.4729999993</v>
      </c>
      <c r="DW39">
        <v>558.35</v>
      </c>
      <c r="DX39">
        <v>0</v>
      </c>
      <c r="DY39">
        <v>849.25</v>
      </c>
      <c r="DZ39">
        <v>0</v>
      </c>
      <c r="EA39">
        <v>1407.6</v>
      </c>
      <c r="EB39">
        <v>574.76</v>
      </c>
      <c r="EC39">
        <v>0</v>
      </c>
      <c r="ED39">
        <v>849.25</v>
      </c>
      <c r="EE39">
        <v>0</v>
      </c>
      <c r="EF39">
        <v>1424.01</v>
      </c>
      <c r="EG39">
        <v>601.26</v>
      </c>
      <c r="EH39">
        <v>0</v>
      </c>
      <c r="EI39">
        <v>849.25</v>
      </c>
      <c r="EJ39">
        <v>0</v>
      </c>
      <c r="EK39">
        <v>1450.51</v>
      </c>
      <c r="EL39">
        <v>606.07000000000005</v>
      </c>
      <c r="EM39">
        <v>0</v>
      </c>
      <c r="EN39">
        <v>849.25</v>
      </c>
      <c r="EO39">
        <v>0</v>
      </c>
      <c r="EP39">
        <v>1455.3200000000002</v>
      </c>
      <c r="EQ39">
        <v>622.18100000000004</v>
      </c>
      <c r="ER39">
        <v>0</v>
      </c>
      <c r="ES39">
        <v>849.25</v>
      </c>
      <c r="ET39">
        <v>0</v>
      </c>
      <c r="EU39">
        <v>1471.431</v>
      </c>
      <c r="EV39">
        <v>636.95299999999997</v>
      </c>
      <c r="EW39">
        <v>0</v>
      </c>
      <c r="EX39">
        <v>849.25</v>
      </c>
      <c r="EY39">
        <v>0</v>
      </c>
      <c r="EZ39">
        <v>1486.203</v>
      </c>
      <c r="FA39">
        <v>641.30600000000004</v>
      </c>
      <c r="FB39">
        <v>0</v>
      </c>
      <c r="FC39">
        <v>849.71500000000003</v>
      </c>
      <c r="FD39">
        <v>0</v>
      </c>
      <c r="FE39">
        <v>1491.0210000000002</v>
      </c>
      <c r="FF39">
        <v>314.483</v>
      </c>
      <c r="FG39">
        <v>0</v>
      </c>
      <c r="FH39">
        <v>1186.6279999999999</v>
      </c>
      <c r="FI39">
        <v>0</v>
      </c>
      <c r="FJ39">
        <v>1501.1109999999999</v>
      </c>
      <c r="FK39">
        <v>314.45499999999998</v>
      </c>
      <c r="FL39">
        <v>0</v>
      </c>
      <c r="FM39">
        <v>1190.1420000000001</v>
      </c>
      <c r="FN39">
        <v>0</v>
      </c>
      <c r="FO39">
        <v>1504.597</v>
      </c>
      <c r="FP39">
        <v>307.43900000000002</v>
      </c>
      <c r="FQ39">
        <v>0</v>
      </c>
      <c r="FR39">
        <v>0</v>
      </c>
      <c r="FS39">
        <v>1250.837</v>
      </c>
      <c r="FT39">
        <v>1558.2760000000001</v>
      </c>
      <c r="FU39">
        <v>409.36399999999998</v>
      </c>
      <c r="FV39">
        <v>0</v>
      </c>
      <c r="FW39">
        <v>0</v>
      </c>
      <c r="FX39">
        <v>1177.1610000000001</v>
      </c>
      <c r="FY39">
        <v>1586.5250000000001</v>
      </c>
      <c r="FZ39">
        <v>398.97</v>
      </c>
      <c r="GA39">
        <v>0</v>
      </c>
      <c r="GB39">
        <v>0</v>
      </c>
      <c r="GC39">
        <v>1170.615</v>
      </c>
      <c r="GD39">
        <v>1569.585</v>
      </c>
      <c r="GE39">
        <v>402.90199999999999</v>
      </c>
      <c r="GF39">
        <v>0</v>
      </c>
      <c r="GG39">
        <v>0</v>
      </c>
      <c r="GH39">
        <v>1194.5909999999999</v>
      </c>
      <c r="GI39">
        <v>1597.4929999999999</v>
      </c>
      <c r="GJ39">
        <v>413.14400000000001</v>
      </c>
      <c r="GK39">
        <v>0</v>
      </c>
      <c r="GL39">
        <v>0</v>
      </c>
      <c r="GM39">
        <v>1210.703</v>
      </c>
      <c r="GN39">
        <v>1623.847</v>
      </c>
      <c r="GO39">
        <v>419.14699999999999</v>
      </c>
      <c r="GP39">
        <v>0</v>
      </c>
      <c r="GQ39">
        <v>0</v>
      </c>
      <c r="GR39">
        <v>1217.6510000000001</v>
      </c>
      <c r="GS39">
        <v>1636.798</v>
      </c>
      <c r="GT39">
        <v>428.20499999999998</v>
      </c>
      <c r="GU39">
        <v>0</v>
      </c>
      <c r="GV39">
        <v>0</v>
      </c>
      <c r="GW39">
        <v>1234.575</v>
      </c>
      <c r="GX39">
        <v>1662.78</v>
      </c>
      <c r="GY39">
        <v>429.34100000000001</v>
      </c>
      <c r="GZ39">
        <v>0</v>
      </c>
      <c r="HA39">
        <v>0</v>
      </c>
      <c r="HB39">
        <v>1241.6489999999999</v>
      </c>
      <c r="HC39">
        <v>1670.9899999999998</v>
      </c>
      <c r="HD39">
        <v>419.97800000000001</v>
      </c>
      <c r="HE39">
        <v>0</v>
      </c>
      <c r="HF39">
        <v>0</v>
      </c>
      <c r="HG39">
        <v>1187.3019999999999</v>
      </c>
      <c r="HH39">
        <v>1607.28</v>
      </c>
      <c r="HI39">
        <v>420.43900000000002</v>
      </c>
      <c r="HJ39">
        <v>0</v>
      </c>
      <c r="HK39">
        <v>0</v>
      </c>
      <c r="HL39">
        <v>1189.7650000000001</v>
      </c>
      <c r="HM39">
        <v>1610.2040000000002</v>
      </c>
      <c r="HN39">
        <v>416.834</v>
      </c>
      <c r="HO39">
        <v>0</v>
      </c>
      <c r="HP39">
        <v>0</v>
      </c>
      <c r="HQ39">
        <v>1190.28</v>
      </c>
      <c r="HR39">
        <v>1607.114</v>
      </c>
      <c r="HS39">
        <v>421.57400000000001</v>
      </c>
      <c r="HT39">
        <v>11.895000000000001</v>
      </c>
      <c r="HU39">
        <v>0</v>
      </c>
      <c r="HV39">
        <v>1185.1320000000001</v>
      </c>
      <c r="HW39">
        <v>1618.6010000000001</v>
      </c>
      <c r="HX39">
        <v>422.77500000000003</v>
      </c>
      <c r="HY39">
        <v>11.966000000000001</v>
      </c>
      <c r="HZ39">
        <v>0</v>
      </c>
      <c r="IA39">
        <v>1193.5309999999999</v>
      </c>
      <c r="IB39">
        <v>1628.2719999999999</v>
      </c>
      <c r="IC39">
        <v>423.14499999999998</v>
      </c>
      <c r="ID39">
        <v>11.988</v>
      </c>
      <c r="IE39">
        <v>0</v>
      </c>
      <c r="IF39">
        <v>1196.135</v>
      </c>
      <c r="IG39">
        <v>1631.268</v>
      </c>
      <c r="IH39">
        <v>423.48899999999998</v>
      </c>
      <c r="II39">
        <v>12.007999999999999</v>
      </c>
      <c r="IJ39">
        <v>0</v>
      </c>
      <c r="IK39">
        <v>1198.5540000000001</v>
      </c>
      <c r="IL39">
        <v>1634.0509999999999</v>
      </c>
      <c r="IM39">
        <v>426.19799999999998</v>
      </c>
      <c r="IN39">
        <v>12.167999999999999</v>
      </c>
      <c r="IO39">
        <v>0</v>
      </c>
      <c r="IP39">
        <v>1217.7149999999999</v>
      </c>
      <c r="IQ39">
        <v>1656.0809999999999</v>
      </c>
    </row>
    <row r="40" spans="1:251" x14ac:dyDescent="0.3">
      <c r="A40" t="s">
        <v>37</v>
      </c>
      <c r="B40">
        <v>1002805.58</v>
      </c>
      <c r="C40">
        <v>0</v>
      </c>
      <c r="D40">
        <v>0</v>
      </c>
      <c r="E40">
        <v>0</v>
      </c>
      <c r="F40">
        <v>1002805.58</v>
      </c>
      <c r="G40">
        <v>996605.81</v>
      </c>
      <c r="H40">
        <v>0</v>
      </c>
      <c r="I40">
        <v>0</v>
      </c>
      <c r="J40">
        <v>0</v>
      </c>
      <c r="K40">
        <v>996605.81</v>
      </c>
      <c r="L40">
        <v>1038129.11</v>
      </c>
      <c r="M40">
        <v>0</v>
      </c>
      <c r="N40">
        <v>0</v>
      </c>
      <c r="O40">
        <v>0</v>
      </c>
      <c r="P40">
        <v>1038129.11</v>
      </c>
      <c r="Q40">
        <v>995784.74</v>
      </c>
      <c r="R40">
        <v>0</v>
      </c>
      <c r="S40">
        <v>0</v>
      </c>
      <c r="T40">
        <v>0</v>
      </c>
      <c r="U40">
        <v>995784.74</v>
      </c>
      <c r="V40">
        <v>1008325.415</v>
      </c>
      <c r="W40">
        <v>0</v>
      </c>
      <c r="X40">
        <v>0</v>
      </c>
      <c r="Y40">
        <v>0</v>
      </c>
      <c r="Z40">
        <v>1008325.415</v>
      </c>
      <c r="AA40">
        <v>1042694.147</v>
      </c>
      <c r="AB40">
        <v>0</v>
      </c>
      <c r="AC40">
        <v>0</v>
      </c>
      <c r="AD40">
        <v>0</v>
      </c>
      <c r="AE40">
        <v>1042694.147</v>
      </c>
      <c r="AF40">
        <v>1043429.0490000001</v>
      </c>
      <c r="AG40">
        <v>0</v>
      </c>
      <c r="AH40">
        <v>0</v>
      </c>
      <c r="AI40">
        <v>0</v>
      </c>
      <c r="AJ40">
        <v>1043429.0490000001</v>
      </c>
      <c r="AK40">
        <v>1575570.6610000001</v>
      </c>
      <c r="AL40">
        <v>0</v>
      </c>
      <c r="AM40">
        <v>0</v>
      </c>
      <c r="AN40">
        <v>0</v>
      </c>
      <c r="AO40">
        <v>1575570.6610000001</v>
      </c>
      <c r="AP40">
        <v>1635125.426</v>
      </c>
      <c r="AQ40">
        <v>0</v>
      </c>
      <c r="AR40">
        <v>0</v>
      </c>
      <c r="AS40">
        <v>0</v>
      </c>
      <c r="AT40">
        <v>1635125.426</v>
      </c>
      <c r="AU40">
        <v>1598217.7239999999</v>
      </c>
      <c r="AV40">
        <v>0</v>
      </c>
      <c r="AW40">
        <v>0</v>
      </c>
      <c r="AX40">
        <v>0</v>
      </c>
      <c r="AY40">
        <v>1598217.7239999999</v>
      </c>
      <c r="AZ40">
        <v>1668269.0279999999</v>
      </c>
      <c r="BA40">
        <v>0</v>
      </c>
      <c r="BB40">
        <v>0</v>
      </c>
      <c r="BC40">
        <v>0</v>
      </c>
      <c r="BD40">
        <v>1668269.0279999999</v>
      </c>
      <c r="BE40">
        <v>1706135.3929999999</v>
      </c>
      <c r="BF40">
        <v>0</v>
      </c>
      <c r="BG40">
        <v>0</v>
      </c>
      <c r="BH40">
        <v>0</v>
      </c>
      <c r="BI40">
        <v>1706135.3929999999</v>
      </c>
      <c r="BJ40">
        <v>1662880.37</v>
      </c>
      <c r="BK40">
        <v>0</v>
      </c>
      <c r="BL40">
        <v>0</v>
      </c>
      <c r="BM40">
        <v>0</v>
      </c>
      <c r="BN40">
        <v>1662880.37</v>
      </c>
      <c r="BO40">
        <v>1654728.2209999999</v>
      </c>
      <c r="BP40">
        <v>0</v>
      </c>
      <c r="BQ40">
        <v>0</v>
      </c>
      <c r="BR40">
        <v>0</v>
      </c>
      <c r="BS40">
        <v>1654728.2209999999</v>
      </c>
      <c r="BT40">
        <v>1639576.7309999999</v>
      </c>
      <c r="BU40">
        <v>0</v>
      </c>
      <c r="BV40">
        <v>0</v>
      </c>
      <c r="BW40">
        <v>0</v>
      </c>
      <c r="BX40">
        <v>1639576.7309999999</v>
      </c>
      <c r="BY40">
        <v>1601662.5120000001</v>
      </c>
      <c r="BZ40">
        <v>0</v>
      </c>
      <c r="CA40">
        <v>0</v>
      </c>
      <c r="CB40">
        <v>0</v>
      </c>
      <c r="CC40">
        <v>1601662.5120000001</v>
      </c>
      <c r="CD40">
        <v>1616902.0889999999</v>
      </c>
      <c r="CE40">
        <v>0</v>
      </c>
      <c r="CF40">
        <v>0</v>
      </c>
      <c r="CG40">
        <v>0</v>
      </c>
      <c r="CH40">
        <v>1616902.0889999999</v>
      </c>
      <c r="CI40">
        <v>1650517.2439999999</v>
      </c>
      <c r="CJ40">
        <v>0</v>
      </c>
      <c r="CK40">
        <v>0</v>
      </c>
      <c r="CL40">
        <v>0</v>
      </c>
      <c r="CM40">
        <v>1650517.2439999999</v>
      </c>
      <c r="CN40">
        <v>1689229.7819999999</v>
      </c>
      <c r="CO40">
        <v>0</v>
      </c>
      <c r="CP40">
        <v>0</v>
      </c>
      <c r="CQ40">
        <v>0</v>
      </c>
      <c r="CR40">
        <v>1689229.7819999999</v>
      </c>
      <c r="CS40">
        <v>1672856.98</v>
      </c>
      <c r="CT40">
        <v>0</v>
      </c>
      <c r="CU40">
        <v>0</v>
      </c>
      <c r="CV40">
        <v>0</v>
      </c>
      <c r="CW40">
        <v>1672856.98</v>
      </c>
      <c r="CX40">
        <v>1696467.048</v>
      </c>
      <c r="CY40">
        <v>0</v>
      </c>
      <c r="CZ40">
        <v>0</v>
      </c>
      <c r="DA40">
        <v>0</v>
      </c>
      <c r="DB40">
        <v>1696467.048</v>
      </c>
      <c r="DC40">
        <v>1748487.155</v>
      </c>
      <c r="DD40">
        <v>0</v>
      </c>
      <c r="DE40">
        <v>0</v>
      </c>
      <c r="DF40">
        <v>0</v>
      </c>
      <c r="DG40">
        <v>1748487.155</v>
      </c>
      <c r="DH40">
        <v>1812284.2339999999</v>
      </c>
      <c r="DI40">
        <v>0</v>
      </c>
      <c r="DJ40">
        <v>0</v>
      </c>
      <c r="DK40">
        <v>0</v>
      </c>
      <c r="DL40">
        <v>1812284.2339999999</v>
      </c>
      <c r="DM40">
        <v>1824846.318</v>
      </c>
      <c r="DN40">
        <v>0</v>
      </c>
      <c r="DO40">
        <v>0</v>
      </c>
      <c r="DP40">
        <v>0</v>
      </c>
      <c r="DQ40">
        <v>1824846.318</v>
      </c>
      <c r="DR40">
        <v>1811995.287</v>
      </c>
      <c r="DS40">
        <v>0</v>
      </c>
      <c r="DT40">
        <v>0</v>
      </c>
      <c r="DU40">
        <v>0</v>
      </c>
      <c r="DV40">
        <v>1811995.287</v>
      </c>
      <c r="DW40">
        <v>1273.7</v>
      </c>
      <c r="DX40">
        <v>0</v>
      </c>
      <c r="DY40">
        <v>0</v>
      </c>
      <c r="DZ40">
        <v>0</v>
      </c>
      <c r="EA40">
        <v>1273.7</v>
      </c>
      <c r="EB40">
        <v>1279.56</v>
      </c>
      <c r="EC40">
        <v>0</v>
      </c>
      <c r="ED40">
        <v>0</v>
      </c>
      <c r="EE40">
        <v>0</v>
      </c>
      <c r="EF40">
        <v>1279.56</v>
      </c>
      <c r="EG40">
        <v>1284.06</v>
      </c>
      <c r="EH40">
        <v>0</v>
      </c>
      <c r="EI40">
        <v>0</v>
      </c>
      <c r="EJ40">
        <v>0</v>
      </c>
      <c r="EK40">
        <v>1284.06</v>
      </c>
      <c r="EL40">
        <v>1288.3599999999999</v>
      </c>
      <c r="EM40">
        <v>0</v>
      </c>
      <c r="EN40">
        <v>0</v>
      </c>
      <c r="EO40">
        <v>0</v>
      </c>
      <c r="EP40">
        <v>1288.3599999999999</v>
      </c>
      <c r="EQ40">
        <v>1311.3610000000001</v>
      </c>
      <c r="ER40">
        <v>0</v>
      </c>
      <c r="ES40">
        <v>0</v>
      </c>
      <c r="ET40">
        <v>0</v>
      </c>
      <c r="EU40">
        <v>1311.3610000000001</v>
      </c>
      <c r="EV40">
        <v>1318.3610000000001</v>
      </c>
      <c r="EW40">
        <v>0</v>
      </c>
      <c r="EX40">
        <v>0</v>
      </c>
      <c r="EY40">
        <v>0</v>
      </c>
      <c r="EZ40">
        <v>1318.3610000000001</v>
      </c>
      <c r="FA40">
        <v>1337.3609999999999</v>
      </c>
      <c r="FB40">
        <v>0</v>
      </c>
      <c r="FC40">
        <v>0</v>
      </c>
      <c r="FD40">
        <v>0</v>
      </c>
      <c r="FE40">
        <v>1337.3609999999999</v>
      </c>
      <c r="FF40">
        <v>1395.771</v>
      </c>
      <c r="FG40">
        <v>0</v>
      </c>
      <c r="FH40">
        <v>0</v>
      </c>
      <c r="FI40">
        <v>0</v>
      </c>
      <c r="FJ40">
        <v>1395.771</v>
      </c>
      <c r="FK40">
        <v>1333.0820000000001</v>
      </c>
      <c r="FL40">
        <v>0</v>
      </c>
      <c r="FM40">
        <v>0</v>
      </c>
      <c r="FN40">
        <v>0</v>
      </c>
      <c r="FO40">
        <v>1333.0820000000001</v>
      </c>
      <c r="FP40">
        <v>1320.0719999999999</v>
      </c>
      <c r="FQ40">
        <v>0</v>
      </c>
      <c r="FR40">
        <v>0</v>
      </c>
      <c r="FS40">
        <v>0</v>
      </c>
      <c r="FT40">
        <v>1320.0719999999999</v>
      </c>
      <c r="FU40">
        <v>1322.452</v>
      </c>
      <c r="FV40">
        <v>0</v>
      </c>
      <c r="FW40">
        <v>0</v>
      </c>
      <c r="FX40">
        <v>0</v>
      </c>
      <c r="FY40">
        <v>1322.452</v>
      </c>
      <c r="FZ40">
        <v>1324.692</v>
      </c>
      <c r="GA40">
        <v>0</v>
      </c>
      <c r="GB40">
        <v>0</v>
      </c>
      <c r="GC40">
        <v>0</v>
      </c>
      <c r="GD40">
        <v>1324.692</v>
      </c>
      <c r="GE40">
        <v>1326.9480000000001</v>
      </c>
      <c r="GF40">
        <v>0</v>
      </c>
      <c r="GG40">
        <v>0</v>
      </c>
      <c r="GH40">
        <v>0</v>
      </c>
      <c r="GI40">
        <v>1326.9480000000001</v>
      </c>
      <c r="GJ40">
        <v>1333.4659999999999</v>
      </c>
      <c r="GK40">
        <v>0</v>
      </c>
      <c r="GL40">
        <v>0</v>
      </c>
      <c r="GM40">
        <v>0</v>
      </c>
      <c r="GN40">
        <v>1333.4659999999999</v>
      </c>
      <c r="GO40">
        <v>1335.546</v>
      </c>
      <c r="GP40">
        <v>0</v>
      </c>
      <c r="GQ40">
        <v>0</v>
      </c>
      <c r="GR40">
        <v>0</v>
      </c>
      <c r="GS40">
        <v>1335.546</v>
      </c>
      <c r="GT40">
        <v>1338.5630000000001</v>
      </c>
      <c r="GU40">
        <v>0</v>
      </c>
      <c r="GV40">
        <v>0</v>
      </c>
      <c r="GW40">
        <v>0</v>
      </c>
      <c r="GX40">
        <v>1338.5630000000001</v>
      </c>
      <c r="GY40">
        <v>1340.3330000000001</v>
      </c>
      <c r="GZ40">
        <v>0</v>
      </c>
      <c r="HA40">
        <v>0</v>
      </c>
      <c r="HB40">
        <v>0</v>
      </c>
      <c r="HC40">
        <v>1340.3330000000001</v>
      </c>
      <c r="HD40">
        <v>1339.9259999999999</v>
      </c>
      <c r="HE40">
        <v>0</v>
      </c>
      <c r="HF40">
        <v>0</v>
      </c>
      <c r="HG40">
        <v>0</v>
      </c>
      <c r="HH40">
        <v>1339.9259999999999</v>
      </c>
      <c r="HI40">
        <v>1339.9259999999999</v>
      </c>
      <c r="HJ40">
        <v>0</v>
      </c>
      <c r="HK40">
        <v>0</v>
      </c>
      <c r="HL40">
        <v>0</v>
      </c>
      <c r="HM40">
        <v>1339.9259999999999</v>
      </c>
      <c r="HN40">
        <v>1339.914</v>
      </c>
      <c r="HO40">
        <v>0</v>
      </c>
      <c r="HP40">
        <v>0</v>
      </c>
      <c r="HQ40">
        <v>0</v>
      </c>
      <c r="HR40">
        <v>1339.914</v>
      </c>
      <c r="HS40">
        <v>1339.914</v>
      </c>
      <c r="HT40">
        <v>0</v>
      </c>
      <c r="HU40">
        <v>0</v>
      </c>
      <c r="HV40">
        <v>0</v>
      </c>
      <c r="HW40">
        <v>1339.914</v>
      </c>
      <c r="HX40">
        <v>1339.88</v>
      </c>
      <c r="HY40">
        <v>0</v>
      </c>
      <c r="HZ40">
        <v>0</v>
      </c>
      <c r="IA40">
        <v>0</v>
      </c>
      <c r="IB40">
        <v>1339.88</v>
      </c>
      <c r="IC40">
        <v>1339.88</v>
      </c>
      <c r="ID40">
        <v>0</v>
      </c>
      <c r="IE40">
        <v>0</v>
      </c>
      <c r="IF40">
        <v>0</v>
      </c>
      <c r="IG40">
        <v>1339.88</v>
      </c>
      <c r="IH40">
        <v>1339.88</v>
      </c>
      <c r="II40">
        <v>0</v>
      </c>
      <c r="IJ40">
        <v>0</v>
      </c>
      <c r="IK40">
        <v>0</v>
      </c>
      <c r="IL40">
        <v>1339.88</v>
      </c>
      <c r="IM40">
        <v>1339.88</v>
      </c>
      <c r="IN40">
        <v>0</v>
      </c>
      <c r="IO40">
        <v>0</v>
      </c>
      <c r="IP40">
        <v>0</v>
      </c>
      <c r="IQ40">
        <v>1339.88</v>
      </c>
    </row>
    <row r="41" spans="1:251" x14ac:dyDescent="0.3">
      <c r="A41" t="s">
        <v>38</v>
      </c>
      <c r="B41">
        <v>355366.82299999997</v>
      </c>
      <c r="C41">
        <v>0</v>
      </c>
      <c r="D41">
        <v>0</v>
      </c>
      <c r="E41">
        <v>0</v>
      </c>
      <c r="F41">
        <v>355366.82299999997</v>
      </c>
      <c r="G41">
        <v>305116.48</v>
      </c>
      <c r="H41">
        <v>0</v>
      </c>
      <c r="I41">
        <v>0</v>
      </c>
      <c r="J41">
        <v>0</v>
      </c>
      <c r="K41">
        <v>305116.48</v>
      </c>
      <c r="L41">
        <v>301534.08000000002</v>
      </c>
      <c r="M41">
        <v>0</v>
      </c>
      <c r="N41">
        <v>0</v>
      </c>
      <c r="O41">
        <v>0</v>
      </c>
      <c r="P41">
        <v>301534.08000000002</v>
      </c>
      <c r="Q41">
        <v>288730.34000000003</v>
      </c>
      <c r="R41">
        <v>0</v>
      </c>
      <c r="S41">
        <v>0</v>
      </c>
      <c r="T41">
        <v>0</v>
      </c>
      <c r="U41">
        <v>288730.34000000003</v>
      </c>
      <c r="V41">
        <v>297841.37400000001</v>
      </c>
      <c r="W41">
        <v>0</v>
      </c>
      <c r="X41">
        <v>0</v>
      </c>
      <c r="Y41">
        <v>0</v>
      </c>
      <c r="Z41">
        <v>297841.37400000001</v>
      </c>
      <c r="AA41">
        <v>302413.98100000003</v>
      </c>
      <c r="AB41">
        <v>0</v>
      </c>
      <c r="AC41">
        <v>0</v>
      </c>
      <c r="AD41">
        <v>0</v>
      </c>
      <c r="AE41">
        <v>302413.98100000003</v>
      </c>
      <c r="AF41">
        <v>305924.98300000001</v>
      </c>
      <c r="AG41">
        <v>0</v>
      </c>
      <c r="AH41">
        <v>0</v>
      </c>
      <c r="AI41">
        <v>0</v>
      </c>
      <c r="AJ41">
        <v>305924.98300000001</v>
      </c>
      <c r="AK41">
        <v>523976.55900000001</v>
      </c>
      <c r="AL41">
        <v>0</v>
      </c>
      <c r="AM41">
        <v>0</v>
      </c>
      <c r="AN41">
        <v>0</v>
      </c>
      <c r="AO41">
        <v>523976.55900000001</v>
      </c>
      <c r="AP41">
        <v>546727.47400000005</v>
      </c>
      <c r="AQ41">
        <v>0</v>
      </c>
      <c r="AR41">
        <v>0</v>
      </c>
      <c r="AS41">
        <v>0</v>
      </c>
      <c r="AT41">
        <v>546727.47400000005</v>
      </c>
      <c r="AU41">
        <v>593429.43500000006</v>
      </c>
      <c r="AV41">
        <v>0</v>
      </c>
      <c r="AW41">
        <v>0</v>
      </c>
      <c r="AX41">
        <v>0</v>
      </c>
      <c r="AY41">
        <v>593429.43500000006</v>
      </c>
      <c r="AZ41">
        <v>562967.35199999996</v>
      </c>
      <c r="BA41">
        <v>0</v>
      </c>
      <c r="BB41">
        <v>0</v>
      </c>
      <c r="BC41">
        <v>0</v>
      </c>
      <c r="BD41">
        <v>562967.35199999996</v>
      </c>
      <c r="BE41">
        <v>570507.01399999997</v>
      </c>
      <c r="BF41">
        <v>0</v>
      </c>
      <c r="BG41">
        <v>0</v>
      </c>
      <c r="BH41">
        <v>0</v>
      </c>
      <c r="BI41">
        <v>570507.01399999997</v>
      </c>
      <c r="BJ41">
        <v>547119.02899999998</v>
      </c>
      <c r="BK41">
        <v>0</v>
      </c>
      <c r="BL41">
        <v>0</v>
      </c>
      <c r="BM41">
        <v>0</v>
      </c>
      <c r="BN41">
        <v>547119.02899999998</v>
      </c>
      <c r="BO41">
        <v>571647.53099999996</v>
      </c>
      <c r="BP41">
        <v>0</v>
      </c>
      <c r="BQ41">
        <v>0</v>
      </c>
      <c r="BR41">
        <v>0</v>
      </c>
      <c r="BS41">
        <v>571647.53099999996</v>
      </c>
      <c r="BT41">
        <v>558923.68299999996</v>
      </c>
      <c r="BU41">
        <v>0</v>
      </c>
      <c r="BV41">
        <v>0</v>
      </c>
      <c r="BW41">
        <v>0</v>
      </c>
      <c r="BX41">
        <v>558923.68299999996</v>
      </c>
      <c r="BY41">
        <v>545127.61600000004</v>
      </c>
      <c r="BZ41">
        <v>0</v>
      </c>
      <c r="CA41">
        <v>0</v>
      </c>
      <c r="CB41">
        <v>0</v>
      </c>
      <c r="CC41">
        <v>545127.61600000004</v>
      </c>
      <c r="CD41">
        <v>543864.26300000004</v>
      </c>
      <c r="CE41">
        <v>0</v>
      </c>
      <c r="CF41">
        <v>0</v>
      </c>
      <c r="CG41">
        <v>0</v>
      </c>
      <c r="CH41">
        <v>543864.26300000004</v>
      </c>
      <c r="CI41">
        <v>512832.35</v>
      </c>
      <c r="CJ41">
        <v>0</v>
      </c>
      <c r="CK41">
        <v>0</v>
      </c>
      <c r="CL41">
        <v>0</v>
      </c>
      <c r="CM41">
        <v>512832.35</v>
      </c>
      <c r="CN41">
        <v>527025.826</v>
      </c>
      <c r="CO41">
        <v>0</v>
      </c>
      <c r="CP41">
        <v>0</v>
      </c>
      <c r="CQ41">
        <v>0</v>
      </c>
      <c r="CR41">
        <v>527025.826</v>
      </c>
      <c r="CS41">
        <v>528275.98699999996</v>
      </c>
      <c r="CT41">
        <v>0</v>
      </c>
      <c r="CU41">
        <v>0</v>
      </c>
      <c r="CV41">
        <v>0</v>
      </c>
      <c r="CW41">
        <v>528275.98699999996</v>
      </c>
      <c r="CX41">
        <v>532312.56700000004</v>
      </c>
      <c r="CY41">
        <v>0</v>
      </c>
      <c r="CZ41">
        <v>0</v>
      </c>
      <c r="DA41">
        <v>0</v>
      </c>
      <c r="DB41">
        <v>532312.56700000004</v>
      </c>
      <c r="DC41">
        <v>551741.73199999996</v>
      </c>
      <c r="DD41">
        <v>0</v>
      </c>
      <c r="DE41">
        <v>0</v>
      </c>
      <c r="DF41">
        <v>0</v>
      </c>
      <c r="DG41">
        <v>551741.73199999996</v>
      </c>
      <c r="DH41">
        <v>555505.96499999997</v>
      </c>
      <c r="DI41">
        <v>0</v>
      </c>
      <c r="DJ41">
        <v>0</v>
      </c>
      <c r="DK41">
        <v>0</v>
      </c>
      <c r="DL41">
        <v>555505.96499999997</v>
      </c>
      <c r="DM41">
        <v>567516.97699999996</v>
      </c>
      <c r="DN41">
        <v>0</v>
      </c>
      <c r="DO41">
        <v>0</v>
      </c>
      <c r="DP41">
        <v>0</v>
      </c>
      <c r="DQ41">
        <v>567516.97699999996</v>
      </c>
      <c r="DR41">
        <v>568134.73199999996</v>
      </c>
      <c r="DS41">
        <v>0</v>
      </c>
      <c r="DT41">
        <v>0</v>
      </c>
      <c r="DU41">
        <v>0</v>
      </c>
      <c r="DV41">
        <v>568134.73199999996</v>
      </c>
      <c r="DW41">
        <v>855.9</v>
      </c>
      <c r="DX41">
        <v>0</v>
      </c>
      <c r="DY41">
        <v>0</v>
      </c>
      <c r="DZ41">
        <v>0</v>
      </c>
      <c r="EA41">
        <v>855.9</v>
      </c>
      <c r="EB41">
        <v>845.49</v>
      </c>
      <c r="EC41">
        <v>0</v>
      </c>
      <c r="ED41">
        <v>0</v>
      </c>
      <c r="EE41">
        <v>0</v>
      </c>
      <c r="EF41">
        <v>845.49</v>
      </c>
      <c r="EG41">
        <v>845.99</v>
      </c>
      <c r="EH41">
        <v>0</v>
      </c>
      <c r="EI41">
        <v>0</v>
      </c>
      <c r="EJ41">
        <v>0</v>
      </c>
      <c r="EK41">
        <v>845.99</v>
      </c>
      <c r="EL41">
        <v>845.7</v>
      </c>
      <c r="EM41">
        <v>0</v>
      </c>
      <c r="EN41">
        <v>0</v>
      </c>
      <c r="EO41">
        <v>0</v>
      </c>
      <c r="EP41">
        <v>845.7</v>
      </c>
      <c r="EQ41">
        <v>856.09900000000005</v>
      </c>
      <c r="ER41">
        <v>0</v>
      </c>
      <c r="ES41">
        <v>0</v>
      </c>
      <c r="ET41">
        <v>0</v>
      </c>
      <c r="EU41">
        <v>856.09900000000005</v>
      </c>
      <c r="EV41">
        <v>856.09900000000005</v>
      </c>
      <c r="EW41">
        <v>0</v>
      </c>
      <c r="EX41">
        <v>0</v>
      </c>
      <c r="EY41">
        <v>0</v>
      </c>
      <c r="EZ41">
        <v>856.09900000000005</v>
      </c>
      <c r="FA41">
        <v>856.09899999999993</v>
      </c>
      <c r="FB41">
        <v>0</v>
      </c>
      <c r="FC41">
        <v>0</v>
      </c>
      <c r="FD41">
        <v>0</v>
      </c>
      <c r="FE41">
        <v>856.09899999999993</v>
      </c>
      <c r="FF41">
        <v>798.74900000000002</v>
      </c>
      <c r="FG41">
        <v>0</v>
      </c>
      <c r="FH41">
        <v>0</v>
      </c>
      <c r="FI41">
        <v>0</v>
      </c>
      <c r="FJ41">
        <v>798.74900000000002</v>
      </c>
      <c r="FK41">
        <v>798.74900000000002</v>
      </c>
      <c r="FL41">
        <v>0</v>
      </c>
      <c r="FM41">
        <v>0</v>
      </c>
      <c r="FN41">
        <v>0</v>
      </c>
      <c r="FO41">
        <v>798.74900000000002</v>
      </c>
      <c r="FP41">
        <v>798.72199999999998</v>
      </c>
      <c r="FQ41">
        <v>0</v>
      </c>
      <c r="FR41">
        <v>0</v>
      </c>
      <c r="FS41">
        <v>0</v>
      </c>
      <c r="FT41">
        <v>798.72199999999998</v>
      </c>
      <c r="FU41">
        <v>792.88599999999997</v>
      </c>
      <c r="FV41">
        <v>0</v>
      </c>
      <c r="FW41">
        <v>0</v>
      </c>
      <c r="FX41">
        <v>0</v>
      </c>
      <c r="FY41">
        <v>792.88599999999997</v>
      </c>
      <c r="FZ41">
        <v>792.73</v>
      </c>
      <c r="GA41">
        <v>0</v>
      </c>
      <c r="GB41">
        <v>0</v>
      </c>
      <c r="GC41">
        <v>0</v>
      </c>
      <c r="GD41">
        <v>792.73</v>
      </c>
      <c r="GE41">
        <v>792.10900000000004</v>
      </c>
      <c r="GF41">
        <v>0</v>
      </c>
      <c r="GG41">
        <v>0</v>
      </c>
      <c r="GH41">
        <v>0</v>
      </c>
      <c r="GI41">
        <v>792.10900000000004</v>
      </c>
      <c r="GJ41">
        <v>794.57500000000005</v>
      </c>
      <c r="GK41">
        <v>0</v>
      </c>
      <c r="GL41">
        <v>0</v>
      </c>
      <c r="GM41">
        <v>0</v>
      </c>
      <c r="GN41">
        <v>794.57500000000005</v>
      </c>
      <c r="GO41">
        <v>794.78499999999997</v>
      </c>
      <c r="GP41">
        <v>0</v>
      </c>
      <c r="GQ41">
        <v>0</v>
      </c>
      <c r="GR41">
        <v>0</v>
      </c>
      <c r="GS41">
        <v>794.78499999999997</v>
      </c>
      <c r="GT41">
        <v>795.47500000000002</v>
      </c>
      <c r="GU41">
        <v>0</v>
      </c>
      <c r="GV41">
        <v>0</v>
      </c>
      <c r="GW41">
        <v>0</v>
      </c>
      <c r="GX41">
        <v>795.47500000000002</v>
      </c>
      <c r="GY41">
        <v>795.47500000000002</v>
      </c>
      <c r="GZ41">
        <v>0</v>
      </c>
      <c r="HA41">
        <v>0</v>
      </c>
      <c r="HB41">
        <v>0</v>
      </c>
      <c r="HC41">
        <v>795.47500000000002</v>
      </c>
      <c r="HD41">
        <v>795.47500000000002</v>
      </c>
      <c r="HE41">
        <v>0</v>
      </c>
      <c r="HF41">
        <v>0</v>
      </c>
      <c r="HG41">
        <v>0</v>
      </c>
      <c r="HH41">
        <v>795.47500000000002</v>
      </c>
      <c r="HI41">
        <v>796.46500000000003</v>
      </c>
      <c r="HJ41">
        <v>0</v>
      </c>
      <c r="HK41">
        <v>0</v>
      </c>
      <c r="HL41">
        <v>0</v>
      </c>
      <c r="HM41">
        <v>796.46500000000003</v>
      </c>
      <c r="HN41">
        <v>808.06500000000005</v>
      </c>
      <c r="HO41">
        <v>0</v>
      </c>
      <c r="HP41">
        <v>0</v>
      </c>
      <c r="HQ41">
        <v>0</v>
      </c>
      <c r="HR41">
        <v>808.06500000000005</v>
      </c>
      <c r="HS41">
        <v>813.65700000000004</v>
      </c>
      <c r="HT41">
        <v>0</v>
      </c>
      <c r="HU41">
        <v>0</v>
      </c>
      <c r="HV41">
        <v>0</v>
      </c>
      <c r="HW41">
        <v>813.65700000000004</v>
      </c>
      <c r="HX41">
        <v>813.65700000000004</v>
      </c>
      <c r="HY41">
        <v>0</v>
      </c>
      <c r="HZ41">
        <v>0</v>
      </c>
      <c r="IA41">
        <v>0</v>
      </c>
      <c r="IB41">
        <v>813.65700000000004</v>
      </c>
      <c r="IC41">
        <v>813.65700000000004</v>
      </c>
      <c r="ID41">
        <v>0</v>
      </c>
      <c r="IE41">
        <v>0</v>
      </c>
      <c r="IF41">
        <v>0</v>
      </c>
      <c r="IG41">
        <v>813.65700000000004</v>
      </c>
      <c r="IH41">
        <v>813.71</v>
      </c>
      <c r="II41">
        <v>0</v>
      </c>
      <c r="IJ41">
        <v>0</v>
      </c>
      <c r="IK41">
        <v>0</v>
      </c>
      <c r="IL41">
        <v>813.71</v>
      </c>
      <c r="IM41">
        <v>813.71</v>
      </c>
      <c r="IN41">
        <v>0</v>
      </c>
      <c r="IO41">
        <v>0</v>
      </c>
      <c r="IP41">
        <v>0</v>
      </c>
      <c r="IQ41">
        <v>813.71</v>
      </c>
    </row>
    <row r="42" spans="1:251" x14ac:dyDescent="0.3">
      <c r="A42" t="s">
        <v>39</v>
      </c>
      <c r="B42">
        <v>1014014.686</v>
      </c>
      <c r="C42">
        <v>0</v>
      </c>
      <c r="D42">
        <v>0</v>
      </c>
      <c r="E42">
        <v>0</v>
      </c>
      <c r="F42">
        <v>1014014.686</v>
      </c>
      <c r="G42">
        <v>1053867.49</v>
      </c>
      <c r="H42">
        <v>0</v>
      </c>
      <c r="I42">
        <v>0</v>
      </c>
      <c r="J42">
        <v>0</v>
      </c>
      <c r="K42">
        <v>1053867.49</v>
      </c>
      <c r="L42">
        <v>1128040.45</v>
      </c>
      <c r="M42">
        <v>0</v>
      </c>
      <c r="N42">
        <v>0</v>
      </c>
      <c r="O42">
        <v>0</v>
      </c>
      <c r="P42">
        <v>1128040.45</v>
      </c>
      <c r="Q42">
        <v>1090118.1000000001</v>
      </c>
      <c r="R42">
        <v>0</v>
      </c>
      <c r="S42">
        <v>0</v>
      </c>
      <c r="T42">
        <v>0</v>
      </c>
      <c r="U42">
        <v>1090118.1000000001</v>
      </c>
      <c r="V42">
        <v>1064878.1580000001</v>
      </c>
      <c r="W42">
        <v>0</v>
      </c>
      <c r="X42">
        <v>0</v>
      </c>
      <c r="Y42">
        <v>0</v>
      </c>
      <c r="Z42">
        <v>1064878.1580000001</v>
      </c>
      <c r="AA42">
        <v>1109678.8810000001</v>
      </c>
      <c r="AB42">
        <v>0</v>
      </c>
      <c r="AC42">
        <v>0</v>
      </c>
      <c r="AD42">
        <v>0</v>
      </c>
      <c r="AE42">
        <v>1109678.8810000001</v>
      </c>
      <c r="AF42">
        <v>1155751.591</v>
      </c>
      <c r="AG42">
        <v>0</v>
      </c>
      <c r="AH42">
        <v>0</v>
      </c>
      <c r="AI42">
        <v>0</v>
      </c>
      <c r="AJ42">
        <v>1155751.591</v>
      </c>
      <c r="AK42">
        <v>1478188.4339999999</v>
      </c>
      <c r="AL42">
        <v>0</v>
      </c>
      <c r="AM42">
        <v>0</v>
      </c>
      <c r="AN42">
        <v>0</v>
      </c>
      <c r="AO42">
        <v>1478188.4339999999</v>
      </c>
      <c r="AP42">
        <v>1515527.7350000001</v>
      </c>
      <c r="AQ42">
        <v>0</v>
      </c>
      <c r="AR42">
        <v>0</v>
      </c>
      <c r="AS42">
        <v>0</v>
      </c>
      <c r="AT42">
        <v>1515527.7350000001</v>
      </c>
      <c r="AU42">
        <v>1499902.25</v>
      </c>
      <c r="AV42">
        <v>0</v>
      </c>
      <c r="AW42">
        <v>0</v>
      </c>
      <c r="AX42">
        <v>0</v>
      </c>
      <c r="AY42">
        <v>1499902.25</v>
      </c>
      <c r="AZ42">
        <v>1467334.11</v>
      </c>
      <c r="BA42">
        <v>0</v>
      </c>
      <c r="BB42">
        <v>0</v>
      </c>
      <c r="BC42">
        <v>0</v>
      </c>
      <c r="BD42">
        <v>1467334.11</v>
      </c>
      <c r="BE42">
        <v>1579571.8389999999</v>
      </c>
      <c r="BF42">
        <v>0</v>
      </c>
      <c r="BG42">
        <v>0</v>
      </c>
      <c r="BH42">
        <v>0</v>
      </c>
      <c r="BI42">
        <v>1579571.8389999999</v>
      </c>
      <c r="BJ42">
        <v>1566661.916</v>
      </c>
      <c r="BK42">
        <v>0</v>
      </c>
      <c r="BL42">
        <v>0</v>
      </c>
      <c r="BM42">
        <v>0</v>
      </c>
      <c r="BN42">
        <v>1566661.916</v>
      </c>
      <c r="BO42">
        <v>1550724.584</v>
      </c>
      <c r="BP42">
        <v>0</v>
      </c>
      <c r="BQ42">
        <v>0</v>
      </c>
      <c r="BR42">
        <v>0</v>
      </c>
      <c r="BS42">
        <v>1550724.584</v>
      </c>
      <c r="BT42">
        <v>1473975.8319999999</v>
      </c>
      <c r="BU42">
        <v>0</v>
      </c>
      <c r="BV42">
        <v>0</v>
      </c>
      <c r="BW42">
        <v>0</v>
      </c>
      <c r="BX42">
        <v>1473975.8319999999</v>
      </c>
      <c r="BY42">
        <v>1476061.557</v>
      </c>
      <c r="BZ42">
        <v>0</v>
      </c>
      <c r="CA42">
        <v>0</v>
      </c>
      <c r="CB42">
        <v>0</v>
      </c>
      <c r="CC42">
        <v>1476061.557</v>
      </c>
      <c r="CD42">
        <v>1524037.362</v>
      </c>
      <c r="CE42">
        <v>0</v>
      </c>
      <c r="CF42">
        <v>0</v>
      </c>
      <c r="CG42">
        <v>0</v>
      </c>
      <c r="CH42">
        <v>1524037.362</v>
      </c>
      <c r="CI42">
        <v>1519212.4339999999</v>
      </c>
      <c r="CJ42">
        <v>0</v>
      </c>
      <c r="CK42">
        <v>0</v>
      </c>
      <c r="CL42">
        <v>0</v>
      </c>
      <c r="CM42">
        <v>1519212.4339999999</v>
      </c>
      <c r="CN42">
        <v>1499060.4609999999</v>
      </c>
      <c r="CO42">
        <v>0</v>
      </c>
      <c r="CP42">
        <v>0</v>
      </c>
      <c r="CQ42">
        <v>0</v>
      </c>
      <c r="CR42">
        <v>1499060.4609999999</v>
      </c>
      <c r="CS42">
        <v>1515764.3640000001</v>
      </c>
      <c r="CT42">
        <v>0</v>
      </c>
      <c r="CU42">
        <v>0</v>
      </c>
      <c r="CV42">
        <v>0</v>
      </c>
      <c r="CW42">
        <v>1515764.3640000001</v>
      </c>
      <c r="CX42">
        <v>1473039.814</v>
      </c>
      <c r="CY42">
        <v>0</v>
      </c>
      <c r="CZ42">
        <v>0</v>
      </c>
      <c r="DA42">
        <v>0</v>
      </c>
      <c r="DB42">
        <v>1473039.814</v>
      </c>
      <c r="DC42">
        <v>1605041.8740000001</v>
      </c>
      <c r="DD42">
        <v>0</v>
      </c>
      <c r="DE42">
        <v>0</v>
      </c>
      <c r="DF42">
        <v>0</v>
      </c>
      <c r="DG42">
        <v>1605041.8740000001</v>
      </c>
      <c r="DH42">
        <v>1665720.274</v>
      </c>
      <c r="DI42">
        <v>0</v>
      </c>
      <c r="DJ42">
        <v>0</v>
      </c>
      <c r="DK42">
        <v>0</v>
      </c>
      <c r="DL42">
        <v>1665720.274</v>
      </c>
      <c r="DM42">
        <v>1696928.7139999999</v>
      </c>
      <c r="DN42">
        <v>0</v>
      </c>
      <c r="DO42">
        <v>0</v>
      </c>
      <c r="DP42">
        <v>0</v>
      </c>
      <c r="DQ42">
        <v>1696928.7139999999</v>
      </c>
      <c r="DR42">
        <v>1701526.87</v>
      </c>
      <c r="DS42">
        <v>0</v>
      </c>
      <c r="DT42">
        <v>0</v>
      </c>
      <c r="DU42">
        <v>0</v>
      </c>
      <c r="DV42">
        <v>1701526.87</v>
      </c>
      <c r="DW42">
        <v>862.3</v>
      </c>
      <c r="DX42">
        <v>0</v>
      </c>
      <c r="DY42">
        <v>0</v>
      </c>
      <c r="DZ42">
        <v>0</v>
      </c>
      <c r="EA42">
        <v>862.3</v>
      </c>
      <c r="EB42">
        <v>862.25</v>
      </c>
      <c r="EC42">
        <v>0</v>
      </c>
      <c r="ED42">
        <v>0</v>
      </c>
      <c r="EE42">
        <v>0</v>
      </c>
      <c r="EF42">
        <v>862.25</v>
      </c>
      <c r="EG42">
        <v>858.45</v>
      </c>
      <c r="EH42">
        <v>0</v>
      </c>
      <c r="EI42">
        <v>0</v>
      </c>
      <c r="EJ42">
        <v>0</v>
      </c>
      <c r="EK42">
        <v>858.45</v>
      </c>
      <c r="EL42">
        <v>867.75</v>
      </c>
      <c r="EM42">
        <v>0</v>
      </c>
      <c r="EN42">
        <v>0</v>
      </c>
      <c r="EO42">
        <v>0</v>
      </c>
      <c r="EP42">
        <v>867.75</v>
      </c>
      <c r="EQ42">
        <v>867.74699999999996</v>
      </c>
      <c r="ER42">
        <v>0</v>
      </c>
      <c r="ES42">
        <v>0</v>
      </c>
      <c r="ET42">
        <v>0</v>
      </c>
      <c r="EU42">
        <v>867.74699999999996</v>
      </c>
      <c r="EV42">
        <v>863.947</v>
      </c>
      <c r="EW42">
        <v>0</v>
      </c>
      <c r="EX42">
        <v>0</v>
      </c>
      <c r="EY42">
        <v>0</v>
      </c>
      <c r="EZ42">
        <v>863.947</v>
      </c>
      <c r="FA42">
        <v>867.44699999999989</v>
      </c>
      <c r="FB42">
        <v>0</v>
      </c>
      <c r="FC42">
        <v>0</v>
      </c>
      <c r="FD42">
        <v>0</v>
      </c>
      <c r="FE42">
        <v>867.44699999999989</v>
      </c>
      <c r="FF42">
        <v>867.447</v>
      </c>
      <c r="FG42">
        <v>0</v>
      </c>
      <c r="FH42">
        <v>0</v>
      </c>
      <c r="FI42">
        <v>0</v>
      </c>
      <c r="FJ42">
        <v>867.447</v>
      </c>
      <c r="FK42">
        <v>867.447</v>
      </c>
      <c r="FL42">
        <v>0</v>
      </c>
      <c r="FM42">
        <v>0</v>
      </c>
      <c r="FN42">
        <v>0</v>
      </c>
      <c r="FO42">
        <v>867.447</v>
      </c>
      <c r="FP42">
        <v>868.89700000000005</v>
      </c>
      <c r="FQ42">
        <v>0</v>
      </c>
      <c r="FR42">
        <v>0</v>
      </c>
      <c r="FS42">
        <v>0</v>
      </c>
      <c r="FT42">
        <v>868.89700000000005</v>
      </c>
      <c r="FU42">
        <v>869.36699999999996</v>
      </c>
      <c r="FV42">
        <v>0</v>
      </c>
      <c r="FW42">
        <v>0</v>
      </c>
      <c r="FX42">
        <v>0</v>
      </c>
      <c r="FY42">
        <v>869.36699999999996</v>
      </c>
      <c r="FZ42">
        <v>869.36699999999996</v>
      </c>
      <c r="GA42">
        <v>0</v>
      </c>
      <c r="GB42">
        <v>0</v>
      </c>
      <c r="GC42">
        <v>0</v>
      </c>
      <c r="GD42">
        <v>869.36699999999996</v>
      </c>
      <c r="GE42">
        <v>869.36699999999996</v>
      </c>
      <c r="GF42">
        <v>0</v>
      </c>
      <c r="GG42">
        <v>0</v>
      </c>
      <c r="GH42">
        <v>0</v>
      </c>
      <c r="GI42">
        <v>869.36699999999996</v>
      </c>
      <c r="GJ42">
        <v>869.34699999999998</v>
      </c>
      <c r="GK42">
        <v>0</v>
      </c>
      <c r="GL42">
        <v>0</v>
      </c>
      <c r="GM42">
        <v>0</v>
      </c>
      <c r="GN42">
        <v>869.34699999999998</v>
      </c>
      <c r="GO42">
        <v>873.947</v>
      </c>
      <c r="GP42">
        <v>0</v>
      </c>
      <c r="GQ42">
        <v>0</v>
      </c>
      <c r="GR42">
        <v>0</v>
      </c>
      <c r="GS42">
        <v>873.947</v>
      </c>
      <c r="GT42">
        <v>873.947</v>
      </c>
      <c r="GU42">
        <v>0</v>
      </c>
      <c r="GV42">
        <v>0</v>
      </c>
      <c r="GW42">
        <v>0</v>
      </c>
      <c r="GX42">
        <v>873.947</v>
      </c>
      <c r="GY42">
        <v>873.947</v>
      </c>
      <c r="GZ42">
        <v>0</v>
      </c>
      <c r="HA42">
        <v>0</v>
      </c>
      <c r="HB42">
        <v>0</v>
      </c>
      <c r="HC42">
        <v>873.947</v>
      </c>
      <c r="HD42">
        <v>873.96100000000001</v>
      </c>
      <c r="HE42">
        <v>0</v>
      </c>
      <c r="HF42">
        <v>0</v>
      </c>
      <c r="HG42">
        <v>0</v>
      </c>
      <c r="HH42">
        <v>873.96100000000001</v>
      </c>
      <c r="HI42">
        <v>878.22500000000002</v>
      </c>
      <c r="HJ42">
        <v>0</v>
      </c>
      <c r="HK42">
        <v>0</v>
      </c>
      <c r="HL42">
        <v>0</v>
      </c>
      <c r="HM42">
        <v>878.22500000000002</v>
      </c>
      <c r="HN42">
        <v>878.22500000000002</v>
      </c>
      <c r="HO42">
        <v>0</v>
      </c>
      <c r="HP42">
        <v>0</v>
      </c>
      <c r="HQ42">
        <v>0</v>
      </c>
      <c r="HR42">
        <v>878.22500000000002</v>
      </c>
      <c r="HS42">
        <v>878.72500000000002</v>
      </c>
      <c r="HT42">
        <v>0</v>
      </c>
      <c r="HU42">
        <v>0</v>
      </c>
      <c r="HV42">
        <v>0</v>
      </c>
      <c r="HW42">
        <v>878.72500000000002</v>
      </c>
      <c r="HX42">
        <v>878.72500000000002</v>
      </c>
      <c r="HY42">
        <v>0</v>
      </c>
      <c r="HZ42">
        <v>0</v>
      </c>
      <c r="IA42">
        <v>0</v>
      </c>
      <c r="IB42">
        <v>878.72500000000002</v>
      </c>
      <c r="IC42">
        <v>878.72500000000002</v>
      </c>
      <c r="ID42">
        <v>0</v>
      </c>
      <c r="IE42">
        <v>0</v>
      </c>
      <c r="IF42">
        <v>0</v>
      </c>
      <c r="IG42">
        <v>878.72500000000002</v>
      </c>
      <c r="IH42">
        <v>878.72500000000002</v>
      </c>
      <c r="II42">
        <v>0</v>
      </c>
      <c r="IJ42">
        <v>0</v>
      </c>
      <c r="IK42">
        <v>0</v>
      </c>
      <c r="IL42">
        <v>878.72500000000002</v>
      </c>
      <c r="IM42">
        <v>878.72500000000002</v>
      </c>
      <c r="IN42">
        <v>0</v>
      </c>
      <c r="IO42">
        <v>0</v>
      </c>
      <c r="IP42">
        <v>0</v>
      </c>
      <c r="IQ42">
        <v>878.72500000000002</v>
      </c>
    </row>
    <row r="43" spans="1:251" x14ac:dyDescent="0.3">
      <c r="A43" t="s">
        <v>40</v>
      </c>
      <c r="B43">
        <v>1548777.527</v>
      </c>
      <c r="C43">
        <v>0</v>
      </c>
      <c r="D43">
        <v>0</v>
      </c>
      <c r="E43">
        <v>3697610.69</v>
      </c>
      <c r="F43">
        <v>5246388.2170000002</v>
      </c>
      <c r="G43">
        <v>1741752.78</v>
      </c>
      <c r="H43">
        <v>0</v>
      </c>
      <c r="I43">
        <v>0</v>
      </c>
      <c r="J43">
        <v>3610292.19</v>
      </c>
      <c r="K43">
        <v>5352044.97</v>
      </c>
      <c r="L43">
        <v>1749488.02</v>
      </c>
      <c r="M43">
        <v>0</v>
      </c>
      <c r="N43">
        <v>0</v>
      </c>
      <c r="O43">
        <v>3724875.59</v>
      </c>
      <c r="P43">
        <v>5474363.6099999994</v>
      </c>
      <c r="Q43">
        <v>1865776.46</v>
      </c>
      <c r="R43">
        <v>0</v>
      </c>
      <c r="S43">
        <v>0</v>
      </c>
      <c r="T43">
        <v>3714903.29</v>
      </c>
      <c r="U43">
        <v>5580679.75</v>
      </c>
      <c r="V43">
        <v>1936168.763</v>
      </c>
      <c r="W43">
        <v>0</v>
      </c>
      <c r="X43">
        <v>0</v>
      </c>
      <c r="Y43">
        <v>3737152.236</v>
      </c>
      <c r="Z43">
        <v>5673320.9989999998</v>
      </c>
      <c r="AA43">
        <v>2192828.463</v>
      </c>
      <c r="AB43">
        <v>0</v>
      </c>
      <c r="AC43">
        <v>0</v>
      </c>
      <c r="AD43">
        <v>4034073.4219999998</v>
      </c>
      <c r="AE43">
        <v>6226901.8849999998</v>
      </c>
      <c r="AF43">
        <v>2189807.2999999998</v>
      </c>
      <c r="AG43">
        <v>0</v>
      </c>
      <c r="AH43">
        <v>0</v>
      </c>
      <c r="AI43">
        <v>4142840.9969999995</v>
      </c>
      <c r="AJ43">
        <v>6332648.2969999993</v>
      </c>
      <c r="AK43">
        <v>2293874.679</v>
      </c>
      <c r="AL43">
        <v>0</v>
      </c>
      <c r="AM43">
        <v>0</v>
      </c>
      <c r="AN43">
        <v>4872585.5590000004</v>
      </c>
      <c r="AO43">
        <v>7166460.2379999999</v>
      </c>
      <c r="AP43">
        <v>2408751.426</v>
      </c>
      <c r="AQ43">
        <v>0</v>
      </c>
      <c r="AR43">
        <v>0</v>
      </c>
      <c r="AS43">
        <v>5153156.1150000002</v>
      </c>
      <c r="AT43">
        <v>7561907.5410000002</v>
      </c>
      <c r="AU43">
        <v>2494276.92</v>
      </c>
      <c r="AV43">
        <v>0</v>
      </c>
      <c r="AW43">
        <v>0</v>
      </c>
      <c r="AX43">
        <v>5102520.8430000003</v>
      </c>
      <c r="AY43">
        <v>7596797.7630000003</v>
      </c>
      <c r="AZ43">
        <v>1103847.699</v>
      </c>
      <c r="BA43">
        <v>0</v>
      </c>
      <c r="BB43">
        <v>0</v>
      </c>
      <c r="BC43">
        <v>7113559.1540000001</v>
      </c>
      <c r="BD43">
        <v>8217406.8530000001</v>
      </c>
      <c r="BE43">
        <v>1233777.287</v>
      </c>
      <c r="BF43">
        <v>0</v>
      </c>
      <c r="BG43">
        <v>0</v>
      </c>
      <c r="BH43">
        <v>7646775.2580000004</v>
      </c>
      <c r="BI43">
        <v>8880552.5449999999</v>
      </c>
      <c r="BJ43">
        <v>1134258.659</v>
      </c>
      <c r="BK43">
        <v>0</v>
      </c>
      <c r="BL43">
        <v>0</v>
      </c>
      <c r="BM43">
        <v>7810122.7699999996</v>
      </c>
      <c r="BN43">
        <v>8944381.4289999995</v>
      </c>
      <c r="BO43">
        <v>1217466.9029999999</v>
      </c>
      <c r="BP43">
        <v>0</v>
      </c>
      <c r="BQ43">
        <v>0</v>
      </c>
      <c r="BR43">
        <v>8327864.3830000004</v>
      </c>
      <c r="BS43">
        <v>9545331.2860000003</v>
      </c>
      <c r="BT43">
        <v>1125240.7649999999</v>
      </c>
      <c r="BU43">
        <v>0</v>
      </c>
      <c r="BV43">
        <v>0</v>
      </c>
      <c r="BW43">
        <v>7992343.4309999999</v>
      </c>
      <c r="BX43">
        <v>9117584.1960000005</v>
      </c>
      <c r="BY43">
        <v>1127690.091</v>
      </c>
      <c r="BZ43">
        <v>0</v>
      </c>
      <c r="CA43">
        <v>0</v>
      </c>
      <c r="CB43">
        <v>7829564.1310000001</v>
      </c>
      <c r="CC43">
        <v>8957254.2219999991</v>
      </c>
      <c r="CD43">
        <v>1178616.7609999999</v>
      </c>
      <c r="CE43">
        <v>0</v>
      </c>
      <c r="CF43">
        <v>0</v>
      </c>
      <c r="CG43">
        <v>7876160.7400000002</v>
      </c>
      <c r="CH43">
        <v>9054777.5010000002</v>
      </c>
      <c r="CI43">
        <v>1165482.487</v>
      </c>
      <c r="CJ43">
        <v>0</v>
      </c>
      <c r="CK43">
        <v>0</v>
      </c>
      <c r="CL43">
        <v>7852007.3020000001</v>
      </c>
      <c r="CM43">
        <v>9017489.7890000008</v>
      </c>
      <c r="CN43">
        <v>1189292.9380000001</v>
      </c>
      <c r="CO43">
        <v>0</v>
      </c>
      <c r="CP43">
        <v>0</v>
      </c>
      <c r="CQ43">
        <v>7788790.6349999998</v>
      </c>
      <c r="CR43">
        <v>8978083.5729999989</v>
      </c>
      <c r="CS43">
        <v>1207226.514</v>
      </c>
      <c r="CT43">
        <v>0</v>
      </c>
      <c r="CU43">
        <v>0</v>
      </c>
      <c r="CV43">
        <v>7957611.3449999997</v>
      </c>
      <c r="CW43">
        <v>9164837.8589999992</v>
      </c>
      <c r="CX43">
        <v>1205241.186</v>
      </c>
      <c r="CY43">
        <v>0</v>
      </c>
      <c r="CZ43">
        <v>0</v>
      </c>
      <c r="DA43">
        <v>8180476.3720000004</v>
      </c>
      <c r="DB43">
        <v>9385717.5580000002</v>
      </c>
      <c r="DC43">
        <v>1252825.5959999999</v>
      </c>
      <c r="DD43">
        <v>0</v>
      </c>
      <c r="DE43">
        <v>0</v>
      </c>
      <c r="DF43">
        <v>8580645.8589999992</v>
      </c>
      <c r="DG43">
        <v>9833471.4549999982</v>
      </c>
      <c r="DH43">
        <v>1324708.754</v>
      </c>
      <c r="DI43">
        <v>0</v>
      </c>
      <c r="DJ43">
        <v>0</v>
      </c>
      <c r="DK43">
        <v>8804869.0270000007</v>
      </c>
      <c r="DL43">
        <v>10129577.781000001</v>
      </c>
      <c r="DM43">
        <v>1380048.54</v>
      </c>
      <c r="DN43">
        <v>0</v>
      </c>
      <c r="DO43">
        <v>0</v>
      </c>
      <c r="DP43">
        <v>8877315.4250000007</v>
      </c>
      <c r="DQ43">
        <v>10257363.965</v>
      </c>
      <c r="DR43">
        <v>1463834.4739999999</v>
      </c>
      <c r="DS43">
        <v>0</v>
      </c>
      <c r="DT43">
        <v>0</v>
      </c>
      <c r="DU43">
        <v>9124051.4470000006</v>
      </c>
      <c r="DV43">
        <v>10587885.921</v>
      </c>
      <c r="DW43">
        <v>338.21800000000002</v>
      </c>
      <c r="DX43">
        <v>0</v>
      </c>
      <c r="DY43">
        <v>0</v>
      </c>
      <c r="DZ43">
        <v>986.68200000000002</v>
      </c>
      <c r="EA43">
        <v>1324.9</v>
      </c>
      <c r="EB43">
        <v>353.47</v>
      </c>
      <c r="EC43">
        <v>0</v>
      </c>
      <c r="ED43">
        <v>0</v>
      </c>
      <c r="EE43">
        <v>980.69</v>
      </c>
      <c r="EF43">
        <v>1334.16</v>
      </c>
      <c r="EG43">
        <v>368.79</v>
      </c>
      <c r="EH43">
        <v>0</v>
      </c>
      <c r="EI43">
        <v>0</v>
      </c>
      <c r="EJ43">
        <v>980.06</v>
      </c>
      <c r="EK43">
        <v>1348.85</v>
      </c>
      <c r="EL43">
        <v>384.29</v>
      </c>
      <c r="EM43">
        <v>0</v>
      </c>
      <c r="EN43">
        <v>0</v>
      </c>
      <c r="EO43">
        <v>980.06</v>
      </c>
      <c r="EP43">
        <v>1364.35</v>
      </c>
      <c r="EQ43">
        <v>399.09</v>
      </c>
      <c r="ER43">
        <v>0</v>
      </c>
      <c r="ES43">
        <v>0</v>
      </c>
      <c r="ET43">
        <v>980.06</v>
      </c>
      <c r="EU43">
        <v>1379.1499999999999</v>
      </c>
      <c r="EV43">
        <v>438.99</v>
      </c>
      <c r="EW43">
        <v>0</v>
      </c>
      <c r="EX43">
        <v>0</v>
      </c>
      <c r="EY43">
        <v>980.06</v>
      </c>
      <c r="EZ43">
        <v>1419.05</v>
      </c>
      <c r="FA43">
        <v>456.59</v>
      </c>
      <c r="FB43">
        <v>0</v>
      </c>
      <c r="FC43">
        <v>0</v>
      </c>
      <c r="FD43">
        <v>980.37300000000005</v>
      </c>
      <c r="FE43">
        <v>1436.963</v>
      </c>
      <c r="FF43">
        <v>250.01</v>
      </c>
      <c r="FG43">
        <v>0</v>
      </c>
      <c r="FH43">
        <v>0</v>
      </c>
      <c r="FI43">
        <v>1198.69</v>
      </c>
      <c r="FJ43">
        <v>1448.7</v>
      </c>
      <c r="FK43">
        <v>250.01</v>
      </c>
      <c r="FL43">
        <v>0</v>
      </c>
      <c r="FM43">
        <v>0</v>
      </c>
      <c r="FN43">
        <v>1215.58</v>
      </c>
      <c r="FO43">
        <v>1465.59</v>
      </c>
      <c r="FP43">
        <v>258.37</v>
      </c>
      <c r="FQ43">
        <v>0</v>
      </c>
      <c r="FR43">
        <v>0</v>
      </c>
      <c r="FS43">
        <v>1230.7660000000001</v>
      </c>
      <c r="FT43">
        <v>1489.136</v>
      </c>
      <c r="FU43">
        <v>283.24400000000003</v>
      </c>
      <c r="FV43">
        <v>0</v>
      </c>
      <c r="FW43">
        <v>0</v>
      </c>
      <c r="FX43">
        <v>1228.912</v>
      </c>
      <c r="FY43">
        <v>1512.1559999999999</v>
      </c>
      <c r="FZ43">
        <v>309.59199999999998</v>
      </c>
      <c r="GA43">
        <v>0</v>
      </c>
      <c r="GB43">
        <v>0</v>
      </c>
      <c r="GC43">
        <v>1524.7539999999999</v>
      </c>
      <c r="GD43">
        <v>1834.346</v>
      </c>
      <c r="GE43">
        <v>311.10199999999998</v>
      </c>
      <c r="GF43">
        <v>0</v>
      </c>
      <c r="GG43">
        <v>0</v>
      </c>
      <c r="GH43">
        <v>1544.5160000000001</v>
      </c>
      <c r="GI43">
        <v>1855.6179999999999</v>
      </c>
      <c r="GJ43">
        <v>310.74599999999998</v>
      </c>
      <c r="GK43">
        <v>0</v>
      </c>
      <c r="GL43">
        <v>0</v>
      </c>
      <c r="GM43">
        <v>1575.6220000000001</v>
      </c>
      <c r="GN43">
        <v>1886.3679999999999</v>
      </c>
      <c r="GO43">
        <v>310.73</v>
      </c>
      <c r="GP43">
        <v>0</v>
      </c>
      <c r="GQ43">
        <v>0</v>
      </c>
      <c r="GR43">
        <v>1576.9459999999999</v>
      </c>
      <c r="GS43">
        <v>1887.6759999999999</v>
      </c>
      <c r="GT43">
        <v>310.97199999999998</v>
      </c>
      <c r="GU43">
        <v>0</v>
      </c>
      <c r="GV43">
        <v>0</v>
      </c>
      <c r="GW43">
        <v>1580.7139999999999</v>
      </c>
      <c r="GX43">
        <v>1891.6859999999999</v>
      </c>
      <c r="GY43">
        <v>311.488</v>
      </c>
      <c r="GZ43">
        <v>0</v>
      </c>
      <c r="HA43">
        <v>0</v>
      </c>
      <c r="HB43">
        <v>1590.3979999999999</v>
      </c>
      <c r="HC43">
        <v>1901.886</v>
      </c>
      <c r="HD43">
        <v>311.476</v>
      </c>
      <c r="HE43">
        <v>0</v>
      </c>
      <c r="HF43">
        <v>0</v>
      </c>
      <c r="HG43">
        <v>1590.27</v>
      </c>
      <c r="HH43">
        <v>1901.7460000000001</v>
      </c>
      <c r="HI43">
        <v>311.73099999999999</v>
      </c>
      <c r="HJ43">
        <v>0</v>
      </c>
      <c r="HK43">
        <v>0</v>
      </c>
      <c r="HL43">
        <v>1593.6849999999999</v>
      </c>
      <c r="HM43">
        <v>1905.4159999999999</v>
      </c>
      <c r="HN43">
        <v>311.85899999999998</v>
      </c>
      <c r="HO43">
        <v>0</v>
      </c>
      <c r="HP43">
        <v>0</v>
      </c>
      <c r="HQ43">
        <v>1595.067</v>
      </c>
      <c r="HR43">
        <v>1906.9259999999999</v>
      </c>
      <c r="HS43">
        <v>305.55900000000003</v>
      </c>
      <c r="HT43">
        <v>0</v>
      </c>
      <c r="HU43">
        <v>0</v>
      </c>
      <c r="HV43">
        <v>1603.2570000000001</v>
      </c>
      <c r="HW43">
        <v>1908.816</v>
      </c>
      <c r="HX43">
        <v>308.36799999999999</v>
      </c>
      <c r="HY43">
        <v>0</v>
      </c>
      <c r="HZ43">
        <v>0</v>
      </c>
      <c r="IA43">
        <v>1634.8980000000001</v>
      </c>
      <c r="IB43">
        <v>1943.2660000000001</v>
      </c>
      <c r="IC43">
        <v>308.63200000000001</v>
      </c>
      <c r="ID43">
        <v>0</v>
      </c>
      <c r="IE43">
        <v>0</v>
      </c>
      <c r="IF43">
        <v>1637.8440000000001</v>
      </c>
      <c r="IG43">
        <v>1946.4760000000001</v>
      </c>
      <c r="IH43">
        <v>309.779</v>
      </c>
      <c r="II43">
        <v>0</v>
      </c>
      <c r="IJ43">
        <v>0</v>
      </c>
      <c r="IK43">
        <v>1650.9670000000001</v>
      </c>
      <c r="IL43">
        <v>1960.7460000000001</v>
      </c>
      <c r="IM43">
        <v>309.78500000000003</v>
      </c>
      <c r="IN43">
        <v>0</v>
      </c>
      <c r="IO43">
        <v>0</v>
      </c>
      <c r="IP43">
        <v>1658.0309999999999</v>
      </c>
      <c r="IQ43">
        <v>1967.816</v>
      </c>
    </row>
    <row r="44" spans="1:251" x14ac:dyDescent="0.3">
      <c r="A44" t="s">
        <v>41</v>
      </c>
      <c r="B44">
        <v>4084607.0639999998</v>
      </c>
      <c r="C44">
        <v>0</v>
      </c>
      <c r="D44">
        <v>2373746.8879999998</v>
      </c>
      <c r="E44">
        <v>0</v>
      </c>
      <c r="F44">
        <v>6458353.9519999996</v>
      </c>
      <c r="G44">
        <v>4113082.91</v>
      </c>
      <c r="H44">
        <v>0</v>
      </c>
      <c r="I44">
        <v>2563415.6</v>
      </c>
      <c r="J44">
        <v>0</v>
      </c>
      <c r="K44">
        <v>6676498.5099999998</v>
      </c>
      <c r="L44">
        <v>4293947.54</v>
      </c>
      <c r="M44">
        <v>0</v>
      </c>
      <c r="N44">
        <v>2318048.31</v>
      </c>
      <c r="O44">
        <v>0</v>
      </c>
      <c r="P44">
        <v>6611995.8499999996</v>
      </c>
      <c r="Q44">
        <v>4630957.55</v>
      </c>
      <c r="R44">
        <v>0</v>
      </c>
      <c r="S44">
        <v>2388957.7000000002</v>
      </c>
      <c r="T44">
        <v>0</v>
      </c>
      <c r="U44">
        <v>7019915.25</v>
      </c>
      <c r="V44">
        <v>4922008.2680000002</v>
      </c>
      <c r="W44">
        <v>0</v>
      </c>
      <c r="X44">
        <v>2526565.608</v>
      </c>
      <c r="Y44">
        <v>0</v>
      </c>
      <c r="Z44">
        <v>7448573.8760000002</v>
      </c>
      <c r="AA44">
        <v>5299071.7350000003</v>
      </c>
      <c r="AB44">
        <v>0</v>
      </c>
      <c r="AC44">
        <v>2728834.267</v>
      </c>
      <c r="AD44">
        <v>0</v>
      </c>
      <c r="AE44">
        <v>8027906.0020000003</v>
      </c>
      <c r="AF44">
        <v>5333025.0590000004</v>
      </c>
      <c r="AG44">
        <v>0</v>
      </c>
      <c r="AH44">
        <v>2930942.0470000003</v>
      </c>
      <c r="AI44">
        <v>0</v>
      </c>
      <c r="AJ44">
        <v>8263967.1060000006</v>
      </c>
      <c r="AK44">
        <v>6351246.5779999997</v>
      </c>
      <c r="AL44">
        <v>0</v>
      </c>
      <c r="AM44">
        <v>3218737.0490000001</v>
      </c>
      <c r="AN44">
        <v>0</v>
      </c>
      <c r="AO44">
        <v>9569983.6270000003</v>
      </c>
      <c r="AP44">
        <v>6542332.1509999996</v>
      </c>
      <c r="AQ44">
        <v>0</v>
      </c>
      <c r="AR44">
        <v>3164951.3029999998</v>
      </c>
      <c r="AS44">
        <v>0</v>
      </c>
      <c r="AT44">
        <v>9707283.4539999999</v>
      </c>
      <c r="AU44">
        <v>7055384.6289999997</v>
      </c>
      <c r="AV44">
        <v>0</v>
      </c>
      <c r="AW44">
        <v>3298871.966</v>
      </c>
      <c r="AX44">
        <v>0</v>
      </c>
      <c r="AY44">
        <v>10354256.594999999</v>
      </c>
      <c r="AZ44">
        <v>4540833.3550000004</v>
      </c>
      <c r="BA44">
        <v>1055397.68</v>
      </c>
      <c r="BB44">
        <v>6100934.3509999998</v>
      </c>
      <c r="BC44">
        <v>0</v>
      </c>
      <c r="BD44">
        <v>11697165.386</v>
      </c>
      <c r="BE44">
        <v>4573793.9139999999</v>
      </c>
      <c r="BF44">
        <v>1297443.2050000001</v>
      </c>
      <c r="BG44">
        <v>5974741.392</v>
      </c>
      <c r="BH44">
        <v>0</v>
      </c>
      <c r="BI44">
        <v>11845978.511</v>
      </c>
      <c r="BJ44">
        <v>4597281.5580000002</v>
      </c>
      <c r="BK44">
        <v>1302084.3999999999</v>
      </c>
      <c r="BL44">
        <v>5915206.0319999997</v>
      </c>
      <c r="BM44">
        <v>0</v>
      </c>
      <c r="BN44">
        <v>11814571.99</v>
      </c>
      <c r="BO44">
        <v>4489574.7359999996</v>
      </c>
      <c r="BP44">
        <v>1425259.595</v>
      </c>
      <c r="BQ44">
        <v>5992708.9280000003</v>
      </c>
      <c r="BR44">
        <v>0</v>
      </c>
      <c r="BS44">
        <v>11907543.259</v>
      </c>
      <c r="BT44">
        <v>4258307.1529999999</v>
      </c>
      <c r="BU44">
        <v>1226259.6410000001</v>
      </c>
      <c r="BV44">
        <v>5913087.0149999997</v>
      </c>
      <c r="BW44">
        <v>0</v>
      </c>
      <c r="BX44">
        <v>11397653.809</v>
      </c>
      <c r="BY44">
        <v>4256299.1689999998</v>
      </c>
      <c r="BZ44">
        <v>1224632.041</v>
      </c>
      <c r="CA44">
        <v>5798475.9210000001</v>
      </c>
      <c r="CB44">
        <v>0</v>
      </c>
      <c r="CC44">
        <v>11279407.131000001</v>
      </c>
      <c r="CD44">
        <v>4236532.6749999998</v>
      </c>
      <c r="CE44">
        <v>1135794.206</v>
      </c>
      <c r="CF44">
        <v>5695003.8619999997</v>
      </c>
      <c r="CG44">
        <v>0</v>
      </c>
      <c r="CH44">
        <v>11067330.743000001</v>
      </c>
      <c r="CI44">
        <v>4166575.6770000001</v>
      </c>
      <c r="CJ44">
        <v>1111477.6329999999</v>
      </c>
      <c r="CK44">
        <v>5647974.4000000004</v>
      </c>
      <c r="CL44">
        <v>0</v>
      </c>
      <c r="CM44">
        <v>10926027.710000001</v>
      </c>
      <c r="CN44">
        <v>4167034.7209999999</v>
      </c>
      <c r="CO44">
        <v>1124728.1810000001</v>
      </c>
      <c r="CP44">
        <v>5544133.6780000003</v>
      </c>
      <c r="CQ44">
        <v>0</v>
      </c>
      <c r="CR44">
        <v>10835896.58</v>
      </c>
      <c r="CS44">
        <v>4181860.3250000002</v>
      </c>
      <c r="CT44">
        <v>1135758.6140000001</v>
      </c>
      <c r="CU44">
        <v>5599054.0310000004</v>
      </c>
      <c r="CV44">
        <v>0</v>
      </c>
      <c r="CW44">
        <v>10916672.970000001</v>
      </c>
      <c r="CX44">
        <v>3614891.503</v>
      </c>
      <c r="CY44">
        <v>622578.16599999997</v>
      </c>
      <c r="CZ44">
        <v>7083959.1109999996</v>
      </c>
      <c r="DA44">
        <v>0</v>
      </c>
      <c r="DB44">
        <v>11321428.779999999</v>
      </c>
      <c r="DC44">
        <v>3678770.6889999998</v>
      </c>
      <c r="DD44">
        <v>663928.48300000001</v>
      </c>
      <c r="DE44">
        <v>7300013.7110000001</v>
      </c>
      <c r="DF44">
        <v>0</v>
      </c>
      <c r="DG44">
        <v>11642712.883000001</v>
      </c>
      <c r="DH44">
        <v>3833201.8309999998</v>
      </c>
      <c r="DI44">
        <v>683715.28300000005</v>
      </c>
      <c r="DJ44">
        <v>7687249.324</v>
      </c>
      <c r="DK44">
        <v>0</v>
      </c>
      <c r="DL44">
        <v>12204166.438000001</v>
      </c>
      <c r="DM44">
        <v>3968508.9670000002</v>
      </c>
      <c r="DN44">
        <v>693008.78799999994</v>
      </c>
      <c r="DO44">
        <v>7701242.7429999998</v>
      </c>
      <c r="DP44">
        <v>0</v>
      </c>
      <c r="DQ44">
        <v>12362760.498</v>
      </c>
      <c r="DR44">
        <v>4164395.1529999999</v>
      </c>
      <c r="DS44">
        <v>697787.26100000006</v>
      </c>
      <c r="DT44">
        <v>7708063.9720000001</v>
      </c>
      <c r="DU44">
        <v>0</v>
      </c>
      <c r="DV44">
        <v>12570246.386</v>
      </c>
      <c r="DW44">
        <v>3026.53</v>
      </c>
      <c r="DX44">
        <v>0</v>
      </c>
      <c r="DY44">
        <v>524.48</v>
      </c>
      <c r="DZ44">
        <v>0</v>
      </c>
      <c r="EA44">
        <v>3551.01</v>
      </c>
      <c r="EB44">
        <v>3006.23</v>
      </c>
      <c r="EC44">
        <v>0</v>
      </c>
      <c r="ED44">
        <v>523.38</v>
      </c>
      <c r="EE44">
        <v>0</v>
      </c>
      <c r="EF44">
        <v>3529.61</v>
      </c>
      <c r="EG44">
        <v>3022.33</v>
      </c>
      <c r="EH44">
        <v>0</v>
      </c>
      <c r="EI44">
        <v>523.38</v>
      </c>
      <c r="EJ44">
        <v>0</v>
      </c>
      <c r="EK44">
        <v>3545.71</v>
      </c>
      <c r="EL44">
        <v>3097.23</v>
      </c>
      <c r="EM44">
        <v>0</v>
      </c>
      <c r="EN44">
        <v>523.38</v>
      </c>
      <c r="EO44">
        <v>0</v>
      </c>
      <c r="EP44">
        <v>3620.61</v>
      </c>
      <c r="EQ44">
        <v>3135.7240000000002</v>
      </c>
      <c r="ER44">
        <v>0</v>
      </c>
      <c r="ES44">
        <v>523.38</v>
      </c>
      <c r="ET44">
        <v>0</v>
      </c>
      <c r="EU44">
        <v>3659.1040000000003</v>
      </c>
      <c r="EV44">
        <v>3171.6849999999999</v>
      </c>
      <c r="EW44">
        <v>0</v>
      </c>
      <c r="EX44">
        <v>523.38</v>
      </c>
      <c r="EY44">
        <v>0</v>
      </c>
      <c r="EZ44">
        <v>3695.0650000000001</v>
      </c>
      <c r="FA44">
        <v>3212.107</v>
      </c>
      <c r="FB44">
        <v>0</v>
      </c>
      <c r="FC44">
        <v>523.38300000000004</v>
      </c>
      <c r="FD44">
        <v>0</v>
      </c>
      <c r="FE44">
        <v>3735.49</v>
      </c>
      <c r="FF44">
        <v>2845.1080000000002</v>
      </c>
      <c r="FG44">
        <v>0</v>
      </c>
      <c r="FH44">
        <v>906.14300000000003</v>
      </c>
      <c r="FI44">
        <v>0</v>
      </c>
      <c r="FJ44">
        <v>3751.2510000000002</v>
      </c>
      <c r="FK44">
        <v>2860.7379999999998</v>
      </c>
      <c r="FL44">
        <v>0</v>
      </c>
      <c r="FM44">
        <v>906.14300000000003</v>
      </c>
      <c r="FN44">
        <v>0</v>
      </c>
      <c r="FO44">
        <v>3766.8809999999999</v>
      </c>
      <c r="FP44">
        <v>2864.2779999999998</v>
      </c>
      <c r="FQ44">
        <v>0</v>
      </c>
      <c r="FR44">
        <v>906.14300000000003</v>
      </c>
      <c r="FS44">
        <v>0</v>
      </c>
      <c r="FT44">
        <v>3770.4209999999998</v>
      </c>
      <c r="FU44">
        <v>1973.0419999999999</v>
      </c>
      <c r="FV44">
        <v>191.52600000000001</v>
      </c>
      <c r="FW44">
        <v>1697.528</v>
      </c>
      <c r="FX44">
        <v>0</v>
      </c>
      <c r="FY44">
        <v>3862.0959999999995</v>
      </c>
      <c r="FZ44">
        <v>1918.0170000000001</v>
      </c>
      <c r="GA44">
        <v>249.441</v>
      </c>
      <c r="GB44">
        <v>1702.809</v>
      </c>
      <c r="GC44">
        <v>0</v>
      </c>
      <c r="GD44">
        <v>3870.2669999999998</v>
      </c>
      <c r="GE44">
        <v>1841.33</v>
      </c>
      <c r="GF44">
        <v>246.334</v>
      </c>
      <c r="GG44">
        <v>1629.442</v>
      </c>
      <c r="GH44">
        <v>0</v>
      </c>
      <c r="GI44">
        <v>3717.1059999999998</v>
      </c>
      <c r="GJ44">
        <v>1840.2360000000001</v>
      </c>
      <c r="GK44">
        <v>240.62299999999999</v>
      </c>
      <c r="GL44">
        <v>1644.0650000000001</v>
      </c>
      <c r="GM44">
        <v>0</v>
      </c>
      <c r="GN44">
        <v>3724.924</v>
      </c>
      <c r="GO44">
        <v>1867.8820000000001</v>
      </c>
      <c r="GP44">
        <v>248.048</v>
      </c>
      <c r="GQ44">
        <v>1699.2339999999999</v>
      </c>
      <c r="GR44">
        <v>0</v>
      </c>
      <c r="GS44">
        <v>3815.1640000000002</v>
      </c>
      <c r="GT44">
        <v>1872.011</v>
      </c>
      <c r="GU44">
        <v>247.553</v>
      </c>
      <c r="GV44">
        <v>1694.88</v>
      </c>
      <c r="GW44">
        <v>0</v>
      </c>
      <c r="GX44">
        <v>3814.444</v>
      </c>
      <c r="GY44">
        <v>1885.9290000000001</v>
      </c>
      <c r="GZ44">
        <v>250.15799999999999</v>
      </c>
      <c r="HA44">
        <v>1712.2170000000001</v>
      </c>
      <c r="HB44">
        <v>0</v>
      </c>
      <c r="HC44">
        <v>3848.3040000000001</v>
      </c>
      <c r="HD44">
        <v>1903.184</v>
      </c>
      <c r="HE44">
        <v>253.417</v>
      </c>
      <c r="HF44">
        <v>1733.97</v>
      </c>
      <c r="HG44">
        <v>0</v>
      </c>
      <c r="HH44">
        <v>3890.5709999999999</v>
      </c>
      <c r="HI44">
        <v>1912.2819999999999</v>
      </c>
      <c r="HJ44">
        <v>255.125</v>
      </c>
      <c r="HK44">
        <v>1745.644</v>
      </c>
      <c r="HL44">
        <v>0</v>
      </c>
      <c r="HM44">
        <v>3913.0510000000004</v>
      </c>
      <c r="HN44">
        <v>1957.527</v>
      </c>
      <c r="HO44">
        <v>254.96299999999999</v>
      </c>
      <c r="HP44">
        <v>1745.83</v>
      </c>
      <c r="HQ44">
        <v>0</v>
      </c>
      <c r="HR44">
        <v>3958.32</v>
      </c>
      <c r="HS44">
        <v>1684.1110000000001</v>
      </c>
      <c r="HT44">
        <v>196.81800000000001</v>
      </c>
      <c r="HU44">
        <v>2095.7069999999999</v>
      </c>
      <c r="HV44">
        <v>0</v>
      </c>
      <c r="HW44">
        <v>3976.636</v>
      </c>
      <c r="HX44">
        <v>1683.664</v>
      </c>
      <c r="HY44">
        <v>196.929</v>
      </c>
      <c r="HZ44">
        <v>2096.87</v>
      </c>
      <c r="IA44">
        <v>0</v>
      </c>
      <c r="IB44">
        <v>3977.4629999999997</v>
      </c>
      <c r="IC44">
        <v>1715.0119999999999</v>
      </c>
      <c r="ID44">
        <v>202.46899999999999</v>
      </c>
      <c r="IE44">
        <v>2155.0120000000002</v>
      </c>
      <c r="IF44">
        <v>0</v>
      </c>
      <c r="IG44">
        <v>4072.4930000000004</v>
      </c>
      <c r="IH44">
        <v>1715.8150000000001</v>
      </c>
      <c r="II44">
        <v>202.88399999999999</v>
      </c>
      <c r="IJ44">
        <v>2158.951</v>
      </c>
      <c r="IK44">
        <v>0</v>
      </c>
      <c r="IL44">
        <v>4077.65</v>
      </c>
      <c r="IM44">
        <v>1702.4760000000001</v>
      </c>
      <c r="IN44">
        <v>200.52699999999999</v>
      </c>
      <c r="IO44">
        <v>2134.21</v>
      </c>
      <c r="IP44">
        <v>0</v>
      </c>
      <c r="IQ44">
        <v>4037.2130000000002</v>
      </c>
    </row>
    <row r="45" spans="1:251" x14ac:dyDescent="0.3">
      <c r="A45" t="s">
        <v>42</v>
      </c>
      <c r="B45">
        <v>1984194.2890000001</v>
      </c>
      <c r="C45">
        <v>0</v>
      </c>
      <c r="D45">
        <v>1767847.3049999999</v>
      </c>
      <c r="E45">
        <v>0</v>
      </c>
      <c r="F45">
        <v>3752041.594</v>
      </c>
      <c r="G45">
        <v>1956595.67</v>
      </c>
      <c r="H45">
        <v>0</v>
      </c>
      <c r="I45">
        <v>1768935.2</v>
      </c>
      <c r="J45">
        <v>0</v>
      </c>
      <c r="K45">
        <v>3725530.87</v>
      </c>
      <c r="L45">
        <v>1831788.57</v>
      </c>
      <c r="M45">
        <v>0</v>
      </c>
      <c r="N45">
        <v>1812003.85</v>
      </c>
      <c r="O45">
        <v>25971.8</v>
      </c>
      <c r="P45">
        <v>3669764.2199999997</v>
      </c>
      <c r="Q45">
        <v>1867673.85</v>
      </c>
      <c r="R45">
        <v>0</v>
      </c>
      <c r="S45">
        <v>1919598.82</v>
      </c>
      <c r="T45">
        <v>19765.7</v>
      </c>
      <c r="U45">
        <v>3807038.37</v>
      </c>
      <c r="V45">
        <v>1817776.5090000001</v>
      </c>
      <c r="W45">
        <v>0</v>
      </c>
      <c r="X45">
        <v>1989358.66</v>
      </c>
      <c r="Y45">
        <v>23716.5</v>
      </c>
      <c r="Z45">
        <v>3830851.6689999998</v>
      </c>
      <c r="AA45">
        <v>2087310.0290000001</v>
      </c>
      <c r="AB45">
        <v>0</v>
      </c>
      <c r="AC45">
        <v>2014217.4639999999</v>
      </c>
      <c r="AD45">
        <v>26256.3</v>
      </c>
      <c r="AE45">
        <v>4127783.7929999996</v>
      </c>
      <c r="AF45">
        <v>2142506.057</v>
      </c>
      <c r="AG45">
        <v>0</v>
      </c>
      <c r="AH45">
        <v>2495515.6409999998</v>
      </c>
      <c r="AI45">
        <v>11.9925</v>
      </c>
      <c r="AJ45">
        <v>4638033.6904999996</v>
      </c>
      <c r="AK45">
        <v>2245152.5920000002</v>
      </c>
      <c r="AL45">
        <v>0</v>
      </c>
      <c r="AM45">
        <v>2555893.051</v>
      </c>
      <c r="AN45">
        <v>0</v>
      </c>
      <c r="AO45">
        <v>4801045.6430000002</v>
      </c>
      <c r="AP45">
        <v>2347522.8790000002</v>
      </c>
      <c r="AQ45">
        <v>0</v>
      </c>
      <c r="AR45">
        <v>2623749.1690000002</v>
      </c>
      <c r="AS45">
        <v>0</v>
      </c>
      <c r="AT45">
        <v>4971272.0480000004</v>
      </c>
      <c r="AU45">
        <v>2369016.7599999998</v>
      </c>
      <c r="AV45">
        <v>0</v>
      </c>
      <c r="AW45">
        <v>0</v>
      </c>
      <c r="AX45">
        <v>2643489.608</v>
      </c>
      <c r="AY45">
        <v>5012506.3679999998</v>
      </c>
      <c r="AZ45">
        <v>1764351.0279999999</v>
      </c>
      <c r="BA45">
        <v>21057.764999999999</v>
      </c>
      <c r="BB45">
        <v>0</v>
      </c>
      <c r="BC45">
        <v>3525548.699</v>
      </c>
      <c r="BD45">
        <v>5310957.4919999996</v>
      </c>
      <c r="BE45">
        <v>1875372.2279999999</v>
      </c>
      <c r="BF45">
        <v>40530.46</v>
      </c>
      <c r="BG45">
        <v>0</v>
      </c>
      <c r="BH45">
        <v>3809414.7119999998</v>
      </c>
      <c r="BI45">
        <v>5725317.3999999994</v>
      </c>
      <c r="BJ45">
        <v>1984589.902</v>
      </c>
      <c r="BK45">
        <v>44091.24</v>
      </c>
      <c r="BL45">
        <v>0</v>
      </c>
      <c r="BM45">
        <v>3800567.1869999999</v>
      </c>
      <c r="BN45">
        <v>5829248.3289999999</v>
      </c>
      <c r="BO45">
        <v>2029277.656</v>
      </c>
      <c r="BP45">
        <v>48246.239999999998</v>
      </c>
      <c r="BQ45">
        <v>0</v>
      </c>
      <c r="BR45">
        <v>3877814.4249999998</v>
      </c>
      <c r="BS45">
        <v>5955338.3209999995</v>
      </c>
      <c r="BT45">
        <v>1851263.0279999999</v>
      </c>
      <c r="BU45">
        <v>40220.572999999997</v>
      </c>
      <c r="BV45">
        <v>0</v>
      </c>
      <c r="BW45">
        <v>3755320.767</v>
      </c>
      <c r="BX45">
        <v>5646804.3679999998</v>
      </c>
      <c r="BY45">
        <v>1830802.118</v>
      </c>
      <c r="BZ45">
        <v>43844.766000000003</v>
      </c>
      <c r="CA45">
        <v>0</v>
      </c>
      <c r="CB45">
        <v>3870467.9959999998</v>
      </c>
      <c r="CC45">
        <v>5745114.8799999999</v>
      </c>
      <c r="CD45">
        <v>1824353.625</v>
      </c>
      <c r="CE45">
        <v>40446.781000000003</v>
      </c>
      <c r="CF45">
        <v>0</v>
      </c>
      <c r="CG45">
        <v>3841885.4010000001</v>
      </c>
      <c r="CH45">
        <v>5706685.807</v>
      </c>
      <c r="CI45">
        <v>1786679.9879999999</v>
      </c>
      <c r="CJ45">
        <v>40578.178</v>
      </c>
      <c r="CK45">
        <v>0</v>
      </c>
      <c r="CL45">
        <v>3735685.906</v>
      </c>
      <c r="CM45">
        <v>5562944.0719999997</v>
      </c>
      <c r="CN45">
        <v>1792201.1129999999</v>
      </c>
      <c r="CO45">
        <v>38074.26</v>
      </c>
      <c r="CP45">
        <v>0</v>
      </c>
      <c r="CQ45">
        <v>3241820.3259999999</v>
      </c>
      <c r="CR45">
        <v>5072095.699</v>
      </c>
      <c r="CS45">
        <v>1779978.0209999999</v>
      </c>
      <c r="CT45">
        <v>38118.053999999996</v>
      </c>
      <c r="CU45">
        <v>0</v>
      </c>
      <c r="CV45">
        <v>3498720.4070000001</v>
      </c>
      <c r="CW45">
        <v>5316816.4819999998</v>
      </c>
      <c r="CX45">
        <v>2163320.9900000002</v>
      </c>
      <c r="CY45">
        <v>82871.740999999995</v>
      </c>
      <c r="CZ45">
        <v>0</v>
      </c>
      <c r="DA45">
        <v>3138011.2439999999</v>
      </c>
      <c r="DB45">
        <v>5384203.9749999996</v>
      </c>
      <c r="DC45">
        <v>2335962.48</v>
      </c>
      <c r="DD45">
        <v>90893.682000000001</v>
      </c>
      <c r="DE45">
        <v>0</v>
      </c>
      <c r="DF45">
        <v>3379845.2740000002</v>
      </c>
      <c r="DG45">
        <v>5806701.4360000007</v>
      </c>
      <c r="DH45">
        <v>2516660.34</v>
      </c>
      <c r="DI45">
        <v>91341.237999999998</v>
      </c>
      <c r="DJ45">
        <v>0</v>
      </c>
      <c r="DK45">
        <v>3509191.673</v>
      </c>
      <c r="DL45">
        <v>6117193.2510000002</v>
      </c>
      <c r="DM45">
        <v>2048352.56</v>
      </c>
      <c r="DN45">
        <v>95273.127999999997</v>
      </c>
      <c r="DO45">
        <v>0</v>
      </c>
      <c r="DP45">
        <v>3449904.36</v>
      </c>
      <c r="DQ45">
        <v>5593530.0480000004</v>
      </c>
      <c r="DR45">
        <v>2737097.6359999999</v>
      </c>
      <c r="DS45">
        <v>100458.26700000001</v>
      </c>
      <c r="DT45">
        <v>0</v>
      </c>
      <c r="DU45">
        <v>3683576.352</v>
      </c>
      <c r="DV45">
        <v>6521132.2549999999</v>
      </c>
      <c r="DW45">
        <v>572.13</v>
      </c>
      <c r="DX45">
        <v>0</v>
      </c>
      <c r="DY45">
        <v>385.57</v>
      </c>
      <c r="DZ45">
        <v>0</v>
      </c>
      <c r="EA45">
        <v>957.7</v>
      </c>
      <c r="EB45">
        <v>578.74</v>
      </c>
      <c r="EC45">
        <v>0</v>
      </c>
      <c r="ED45">
        <v>383.57</v>
      </c>
      <c r="EE45">
        <v>0</v>
      </c>
      <c r="EF45">
        <v>962.31</v>
      </c>
      <c r="EG45">
        <v>582.66999999999996</v>
      </c>
      <c r="EH45">
        <v>0</v>
      </c>
      <c r="EI45">
        <v>383.57</v>
      </c>
      <c r="EJ45">
        <v>5</v>
      </c>
      <c r="EK45">
        <v>971.24</v>
      </c>
      <c r="EL45">
        <v>586.61</v>
      </c>
      <c r="EM45">
        <v>0</v>
      </c>
      <c r="EN45">
        <v>383.57</v>
      </c>
      <c r="EO45">
        <v>1.42</v>
      </c>
      <c r="EP45">
        <v>971.6</v>
      </c>
      <c r="EQ45">
        <v>587.29600000000005</v>
      </c>
      <c r="ER45">
        <v>0</v>
      </c>
      <c r="ES45">
        <v>383.57100000000003</v>
      </c>
      <c r="ET45">
        <v>1.42</v>
      </c>
      <c r="EU45">
        <v>972.28700000000003</v>
      </c>
      <c r="EV45">
        <v>328.596</v>
      </c>
      <c r="EW45">
        <v>0</v>
      </c>
      <c r="EX45">
        <v>383.57100000000003</v>
      </c>
      <c r="EY45">
        <v>1.42</v>
      </c>
      <c r="EZ45">
        <v>713.58699999999999</v>
      </c>
      <c r="FA45">
        <v>328.79700000000003</v>
      </c>
      <c r="FB45">
        <v>0</v>
      </c>
      <c r="FC45">
        <v>384.98800000000006</v>
      </c>
      <c r="FD45">
        <v>8.9999999999999993E-3</v>
      </c>
      <c r="FE45">
        <v>713.7940000000001</v>
      </c>
      <c r="FF45">
        <v>192.797</v>
      </c>
      <c r="FG45">
        <v>0</v>
      </c>
      <c r="FH45">
        <v>520.94299999999998</v>
      </c>
      <c r="FI45">
        <v>0</v>
      </c>
      <c r="FJ45">
        <v>713.74</v>
      </c>
      <c r="FK45">
        <v>192.797</v>
      </c>
      <c r="FL45">
        <v>0</v>
      </c>
      <c r="FM45">
        <v>520.94299999999998</v>
      </c>
      <c r="FN45">
        <v>0</v>
      </c>
      <c r="FO45">
        <v>713.74</v>
      </c>
      <c r="FP45">
        <v>193.09299999999999</v>
      </c>
      <c r="FQ45">
        <v>0</v>
      </c>
      <c r="FR45">
        <v>0</v>
      </c>
      <c r="FS45">
        <v>516.89400000000001</v>
      </c>
      <c r="FT45">
        <v>709.98699999999997</v>
      </c>
      <c r="FU45">
        <v>202.29599999999999</v>
      </c>
      <c r="FV45">
        <v>19.646999999999998</v>
      </c>
      <c r="FW45">
        <v>0</v>
      </c>
      <c r="FX45">
        <v>489.72399999999999</v>
      </c>
      <c r="FY45">
        <v>711.66699999999992</v>
      </c>
      <c r="FZ45">
        <v>199.86799999999999</v>
      </c>
      <c r="GA45">
        <v>20.521999999999998</v>
      </c>
      <c r="GB45">
        <v>0</v>
      </c>
      <c r="GC45">
        <v>490.19299999999998</v>
      </c>
      <c r="GD45">
        <v>710.58299999999997</v>
      </c>
      <c r="GE45">
        <v>202.61799999999999</v>
      </c>
      <c r="GF45">
        <v>22.085999999999999</v>
      </c>
      <c r="GG45">
        <v>0</v>
      </c>
      <c r="GH45">
        <v>513.899</v>
      </c>
      <c r="GI45">
        <v>738.60300000000007</v>
      </c>
      <c r="GJ45">
        <v>202.1</v>
      </c>
      <c r="GK45">
        <v>21.699000000000002</v>
      </c>
      <c r="GL45">
        <v>0</v>
      </c>
      <c r="GM45">
        <v>512.36699999999996</v>
      </c>
      <c r="GN45">
        <v>736.16599999999994</v>
      </c>
      <c r="GO45">
        <v>202.322</v>
      </c>
      <c r="GP45">
        <v>21.78</v>
      </c>
      <c r="GQ45">
        <v>0</v>
      </c>
      <c r="GR45">
        <v>513.96900000000005</v>
      </c>
      <c r="GS45">
        <v>738.07100000000003</v>
      </c>
      <c r="GT45">
        <v>202.76900000000001</v>
      </c>
      <c r="GU45">
        <v>21.943000000000001</v>
      </c>
      <c r="GV45">
        <v>0</v>
      </c>
      <c r="GW45">
        <v>521.19899999999996</v>
      </c>
      <c r="GX45">
        <v>745.91099999999994</v>
      </c>
      <c r="GY45">
        <v>203.71600000000001</v>
      </c>
      <c r="GZ45">
        <v>21.908000000000001</v>
      </c>
      <c r="HA45">
        <v>0</v>
      </c>
      <c r="HB45">
        <v>523.27700000000004</v>
      </c>
      <c r="HC45">
        <v>748.90100000000007</v>
      </c>
      <c r="HD45">
        <v>206.08600000000001</v>
      </c>
      <c r="HE45">
        <v>21.635000000000002</v>
      </c>
      <c r="HF45">
        <v>0</v>
      </c>
      <c r="HG45">
        <v>521.98400000000004</v>
      </c>
      <c r="HH45">
        <v>749.70500000000004</v>
      </c>
      <c r="HI45">
        <v>206.81100000000001</v>
      </c>
      <c r="HJ45">
        <v>21.651</v>
      </c>
      <c r="HK45">
        <v>0</v>
      </c>
      <c r="HL45">
        <v>524.03800000000001</v>
      </c>
      <c r="HM45">
        <v>752.5</v>
      </c>
      <c r="HN45">
        <v>206.959</v>
      </c>
      <c r="HO45">
        <v>21.704999999999998</v>
      </c>
      <c r="HP45">
        <v>0</v>
      </c>
      <c r="HQ45">
        <v>525.14599999999996</v>
      </c>
      <c r="HR45">
        <v>753.81</v>
      </c>
      <c r="HS45">
        <v>194.852</v>
      </c>
      <c r="HT45">
        <v>34.727000000000004</v>
      </c>
      <c r="HU45">
        <v>0</v>
      </c>
      <c r="HV45">
        <v>527.25099999999998</v>
      </c>
      <c r="HW45">
        <v>756.82999999999993</v>
      </c>
      <c r="HX45">
        <v>194.91</v>
      </c>
      <c r="HY45">
        <v>34.758000000000003</v>
      </c>
      <c r="HZ45">
        <v>0</v>
      </c>
      <c r="IA45">
        <v>527.49599999999998</v>
      </c>
      <c r="IB45">
        <v>757.16399999999999</v>
      </c>
      <c r="IC45">
        <v>194.90199999999999</v>
      </c>
      <c r="ID45">
        <v>34.753999999999998</v>
      </c>
      <c r="IE45">
        <v>0</v>
      </c>
      <c r="IF45">
        <v>527.34299999999996</v>
      </c>
      <c r="IG45">
        <v>756.99899999999991</v>
      </c>
      <c r="IH45">
        <v>195.26499999999999</v>
      </c>
      <c r="II45">
        <v>34.944000000000003</v>
      </c>
      <c r="IJ45">
        <v>0</v>
      </c>
      <c r="IK45">
        <v>531.08699999999999</v>
      </c>
      <c r="IL45">
        <v>761.29600000000005</v>
      </c>
      <c r="IM45">
        <v>193.64099999999999</v>
      </c>
      <c r="IN45">
        <v>34.093000000000004</v>
      </c>
      <c r="IO45">
        <v>0</v>
      </c>
      <c r="IP45">
        <v>514.42200000000003</v>
      </c>
      <c r="IQ45">
        <v>742.15599999999995</v>
      </c>
    </row>
    <row r="46" spans="1:251" x14ac:dyDescent="0.3">
      <c r="A46" t="s">
        <v>43</v>
      </c>
      <c r="B46">
        <v>1858611.3</v>
      </c>
      <c r="C46">
        <v>0</v>
      </c>
      <c r="D46">
        <v>11020</v>
      </c>
      <c r="E46">
        <v>35089292.593000002</v>
      </c>
      <c r="F46">
        <v>36958923.892999999</v>
      </c>
      <c r="G46">
        <v>2113424.59</v>
      </c>
      <c r="H46">
        <v>0</v>
      </c>
      <c r="I46">
        <v>0</v>
      </c>
      <c r="J46">
        <v>36619312.189999998</v>
      </c>
      <c r="K46">
        <v>38732736.780000001</v>
      </c>
      <c r="L46">
        <v>1949094.7</v>
      </c>
      <c r="M46">
        <v>0</v>
      </c>
      <c r="N46">
        <v>0</v>
      </c>
      <c r="O46">
        <v>36174962.829999998</v>
      </c>
      <c r="P46">
        <v>38124057.530000001</v>
      </c>
      <c r="Q46">
        <v>1828659.15</v>
      </c>
      <c r="R46">
        <v>0</v>
      </c>
      <c r="S46">
        <v>0</v>
      </c>
      <c r="T46">
        <v>37272266.590000004</v>
      </c>
      <c r="U46">
        <v>39100925.740000002</v>
      </c>
      <c r="V46">
        <v>1887316.8</v>
      </c>
      <c r="W46">
        <v>0</v>
      </c>
      <c r="X46">
        <v>0</v>
      </c>
      <c r="Y46">
        <v>38388642.925999999</v>
      </c>
      <c r="Z46">
        <v>40275959.725999996</v>
      </c>
      <c r="AA46">
        <v>2002536.65</v>
      </c>
      <c r="AB46">
        <v>0</v>
      </c>
      <c r="AC46">
        <v>0</v>
      </c>
      <c r="AD46">
        <v>38739180.891999997</v>
      </c>
      <c r="AE46">
        <v>40741717.541999996</v>
      </c>
      <c r="AF46">
        <v>2023188.0819999997</v>
      </c>
      <c r="AG46">
        <v>0</v>
      </c>
      <c r="AH46">
        <v>0</v>
      </c>
      <c r="AI46">
        <v>44176875.505055636</v>
      </c>
      <c r="AJ46">
        <v>46200063.587055638</v>
      </c>
      <c r="AK46">
        <v>1883581.388</v>
      </c>
      <c r="AL46">
        <v>0</v>
      </c>
      <c r="AM46">
        <v>0</v>
      </c>
      <c r="AN46">
        <v>47079254.932999998</v>
      </c>
      <c r="AO46">
        <v>48962836.320999995</v>
      </c>
      <c r="AP46">
        <v>3278127.0430000001</v>
      </c>
      <c r="AQ46">
        <v>0</v>
      </c>
      <c r="AR46">
        <v>0</v>
      </c>
      <c r="AS46">
        <v>48332071.784999996</v>
      </c>
      <c r="AT46">
        <v>51610198.827999994</v>
      </c>
      <c r="AU46">
        <v>3347743.9610000001</v>
      </c>
      <c r="AV46">
        <v>0</v>
      </c>
      <c r="AW46">
        <v>0</v>
      </c>
      <c r="AX46">
        <v>48291458.787</v>
      </c>
      <c r="AY46">
        <v>51639202.748000003</v>
      </c>
      <c r="AZ46">
        <v>1684866.787</v>
      </c>
      <c r="BA46">
        <v>0</v>
      </c>
      <c r="BB46">
        <v>0</v>
      </c>
      <c r="BC46">
        <v>54314512.005999997</v>
      </c>
      <c r="BD46">
        <v>55999378.792999998</v>
      </c>
      <c r="BE46">
        <v>1792738.7039999999</v>
      </c>
      <c r="BF46">
        <v>28686.904999999999</v>
      </c>
      <c r="BG46">
        <v>0</v>
      </c>
      <c r="BH46">
        <v>54505598.734999999</v>
      </c>
      <c r="BI46">
        <v>56327024.343999997</v>
      </c>
      <c r="BJ46">
        <v>2293253.9550000001</v>
      </c>
      <c r="BK46">
        <v>0</v>
      </c>
      <c r="BL46">
        <v>0</v>
      </c>
      <c r="BM46">
        <v>54936060.262000002</v>
      </c>
      <c r="BN46">
        <v>57229314.217</v>
      </c>
      <c r="BO46">
        <v>2210849.2960000001</v>
      </c>
      <c r="BP46">
        <v>0</v>
      </c>
      <c r="BQ46">
        <v>0</v>
      </c>
      <c r="BR46">
        <v>53691877.215000004</v>
      </c>
      <c r="BS46">
        <v>55902726.511000007</v>
      </c>
      <c r="BT46">
        <v>2110134.4849999999</v>
      </c>
      <c r="BU46">
        <v>0</v>
      </c>
      <c r="BV46">
        <v>0</v>
      </c>
      <c r="BW46">
        <v>51719488.767999999</v>
      </c>
      <c r="BX46">
        <v>53829623.252999999</v>
      </c>
      <c r="BY46">
        <v>2059695.1610000001</v>
      </c>
      <c r="BZ46">
        <v>0</v>
      </c>
      <c r="CA46">
        <v>0</v>
      </c>
      <c r="CB46">
        <v>51434978.256000005</v>
      </c>
      <c r="CC46">
        <v>53494673.417000003</v>
      </c>
      <c r="CD46">
        <v>1996182.156</v>
      </c>
      <c r="CE46">
        <v>0</v>
      </c>
      <c r="CF46">
        <v>0</v>
      </c>
      <c r="CG46">
        <v>51569088.167999998</v>
      </c>
      <c r="CH46">
        <v>53565270.324000001</v>
      </c>
      <c r="CI46">
        <v>1481705.8</v>
      </c>
      <c r="CJ46">
        <v>0</v>
      </c>
      <c r="CK46">
        <v>0</v>
      </c>
      <c r="CL46">
        <v>51886045.972999997</v>
      </c>
      <c r="CM46">
        <v>53367751.772999994</v>
      </c>
      <c r="CN46">
        <v>1420570.8119999999</v>
      </c>
      <c r="CO46">
        <v>0</v>
      </c>
      <c r="CP46">
        <v>0</v>
      </c>
      <c r="CQ46">
        <v>49685922.954999998</v>
      </c>
      <c r="CR46">
        <v>51106493.766999997</v>
      </c>
      <c r="CS46">
        <v>1400072.976</v>
      </c>
      <c r="CT46">
        <v>0</v>
      </c>
      <c r="CU46">
        <v>0</v>
      </c>
      <c r="CV46">
        <v>49701150.972999997</v>
      </c>
      <c r="CW46">
        <v>51101223.949000001</v>
      </c>
      <c r="CX46">
        <v>1243598.612</v>
      </c>
      <c r="CY46">
        <v>0</v>
      </c>
      <c r="CZ46">
        <v>0</v>
      </c>
      <c r="DA46">
        <v>52016811.465000004</v>
      </c>
      <c r="DB46">
        <v>53260410.077000007</v>
      </c>
      <c r="DC46">
        <v>1290409.118</v>
      </c>
      <c r="DD46">
        <v>0</v>
      </c>
      <c r="DE46">
        <v>0</v>
      </c>
      <c r="DF46">
        <v>52225281.560000002</v>
      </c>
      <c r="DG46">
        <v>53515690.678000003</v>
      </c>
      <c r="DH46">
        <v>1403908.68</v>
      </c>
      <c r="DI46">
        <v>0</v>
      </c>
      <c r="DJ46">
        <v>0</v>
      </c>
      <c r="DK46">
        <v>53229224.664999999</v>
      </c>
      <c r="DL46">
        <v>54633133.344999999</v>
      </c>
      <c r="DM46">
        <v>1407962.89</v>
      </c>
      <c r="DN46">
        <v>0</v>
      </c>
      <c r="DO46">
        <v>0</v>
      </c>
      <c r="DP46">
        <v>54144135.581</v>
      </c>
      <c r="DQ46">
        <v>55552098.471000001</v>
      </c>
      <c r="DR46">
        <v>1541283.5060000001</v>
      </c>
      <c r="DS46">
        <v>0</v>
      </c>
      <c r="DT46">
        <v>0</v>
      </c>
      <c r="DU46">
        <v>54077053.049000002</v>
      </c>
      <c r="DV46">
        <v>55618336.555</v>
      </c>
      <c r="DW46">
        <v>1138.9000000000001</v>
      </c>
      <c r="DX46">
        <v>0</v>
      </c>
      <c r="DY46">
        <v>1.85</v>
      </c>
      <c r="DZ46">
        <v>5605.15</v>
      </c>
      <c r="EA46">
        <v>6745.9</v>
      </c>
      <c r="EB46">
        <v>1215.81</v>
      </c>
      <c r="EC46">
        <v>0</v>
      </c>
      <c r="ED46">
        <v>0</v>
      </c>
      <c r="EE46">
        <v>5607</v>
      </c>
      <c r="EF46">
        <v>6822.8099999999995</v>
      </c>
      <c r="EG46">
        <v>1082.47</v>
      </c>
      <c r="EH46">
        <v>0</v>
      </c>
      <c r="EI46">
        <v>0</v>
      </c>
      <c r="EJ46">
        <v>5607</v>
      </c>
      <c r="EK46">
        <v>6689.47</v>
      </c>
      <c r="EL46">
        <v>1222.03</v>
      </c>
      <c r="EM46">
        <v>0</v>
      </c>
      <c r="EN46">
        <v>0</v>
      </c>
      <c r="EO46">
        <v>5607</v>
      </c>
      <c r="EP46">
        <v>6829.03</v>
      </c>
      <c r="EQ46">
        <v>1297.8330000000001</v>
      </c>
      <c r="ER46">
        <v>0</v>
      </c>
      <c r="ES46">
        <v>0</v>
      </c>
      <c r="ET46">
        <v>5607</v>
      </c>
      <c r="EU46">
        <v>6904.8330000000005</v>
      </c>
      <c r="EV46">
        <v>1297.825</v>
      </c>
      <c r="EW46">
        <v>0</v>
      </c>
      <c r="EX46">
        <v>0</v>
      </c>
      <c r="EY46">
        <v>5607</v>
      </c>
      <c r="EZ46">
        <v>6904.8249999999998</v>
      </c>
      <c r="FA46">
        <v>1295.1969999999999</v>
      </c>
      <c r="FB46">
        <v>0</v>
      </c>
      <c r="FC46">
        <v>0</v>
      </c>
      <c r="FD46">
        <v>5606.8320000000003</v>
      </c>
      <c r="FE46">
        <v>6902.0290000000005</v>
      </c>
      <c r="FF46">
        <v>235.19200000000001</v>
      </c>
      <c r="FG46">
        <v>0</v>
      </c>
      <c r="FH46">
        <v>0</v>
      </c>
      <c r="FI46">
        <v>6628.7529999999997</v>
      </c>
      <c r="FJ46">
        <v>6863.9449999999997</v>
      </c>
      <c r="FK46">
        <v>2095.3960000000002</v>
      </c>
      <c r="FL46">
        <v>0</v>
      </c>
      <c r="FM46">
        <v>0</v>
      </c>
      <c r="FN46">
        <v>6722.2780000000002</v>
      </c>
      <c r="FO46">
        <v>8817.6740000000009</v>
      </c>
      <c r="FP46">
        <v>2120.6950000000002</v>
      </c>
      <c r="FQ46">
        <v>0</v>
      </c>
      <c r="FR46">
        <v>0</v>
      </c>
      <c r="FS46">
        <v>6722.652</v>
      </c>
      <c r="FT46">
        <v>8843.3469999999998</v>
      </c>
      <c r="FU46">
        <v>322.38600000000002</v>
      </c>
      <c r="FV46">
        <v>0</v>
      </c>
      <c r="FW46">
        <v>0</v>
      </c>
      <c r="FX46">
        <v>8290.9310000000005</v>
      </c>
      <c r="FY46">
        <v>8613.3170000000009</v>
      </c>
      <c r="FZ46">
        <v>328.30700000000002</v>
      </c>
      <c r="GA46">
        <v>33.948999999999998</v>
      </c>
      <c r="GB46">
        <v>0</v>
      </c>
      <c r="GC46">
        <v>8553.5650000000005</v>
      </c>
      <c r="GD46">
        <v>8915.8209999999999</v>
      </c>
      <c r="GE46">
        <v>364.47899999999998</v>
      </c>
      <c r="GF46">
        <v>0</v>
      </c>
      <c r="GG46">
        <v>0</v>
      </c>
      <c r="GH46">
        <v>8461.9419999999991</v>
      </c>
      <c r="GI46">
        <v>8826.4209999999985</v>
      </c>
      <c r="GJ46">
        <v>316.036</v>
      </c>
      <c r="GK46">
        <v>0</v>
      </c>
      <c r="GL46">
        <v>0</v>
      </c>
      <c r="GM46">
        <v>7510.6689999999999</v>
      </c>
      <c r="GN46">
        <v>7826.7049999999999</v>
      </c>
      <c r="GO46">
        <v>311.61799999999999</v>
      </c>
      <c r="GP46">
        <v>0</v>
      </c>
      <c r="GQ46">
        <v>0</v>
      </c>
      <c r="GR46">
        <v>7026.1260000000002</v>
      </c>
      <c r="GS46">
        <v>7337.7440000000006</v>
      </c>
      <c r="GT46">
        <v>311.71899999999999</v>
      </c>
      <c r="GU46">
        <v>0</v>
      </c>
      <c r="GV46">
        <v>0</v>
      </c>
      <c r="GW46">
        <v>7045.5840000000007</v>
      </c>
      <c r="GX46">
        <v>7357.3030000000008</v>
      </c>
      <c r="GY46">
        <v>311.45800000000003</v>
      </c>
      <c r="GZ46">
        <v>0</v>
      </c>
      <c r="HA46">
        <v>0</v>
      </c>
      <c r="HB46">
        <v>7017.9279999999999</v>
      </c>
      <c r="HC46">
        <v>7329.3859999999995</v>
      </c>
      <c r="HD46">
        <v>311.49400000000003</v>
      </c>
      <c r="HE46">
        <v>0</v>
      </c>
      <c r="HF46">
        <v>0</v>
      </c>
      <c r="HG46">
        <v>7024.3919999999998</v>
      </c>
      <c r="HH46">
        <v>7335.8859999999995</v>
      </c>
      <c r="HI46">
        <v>311.416</v>
      </c>
      <c r="HJ46">
        <v>0</v>
      </c>
      <c r="HK46">
        <v>0</v>
      </c>
      <c r="HL46">
        <v>7016.0079999999998</v>
      </c>
      <c r="HM46">
        <v>7327.424</v>
      </c>
      <c r="HN46">
        <v>311.21199999999999</v>
      </c>
      <c r="HO46">
        <v>0</v>
      </c>
      <c r="HP46">
        <v>0</v>
      </c>
      <c r="HQ46">
        <v>7013.1220000000003</v>
      </c>
      <c r="HR46">
        <v>7324.3340000000007</v>
      </c>
      <c r="HS46">
        <v>275.16300000000001</v>
      </c>
      <c r="HT46">
        <v>0</v>
      </c>
      <c r="HU46">
        <v>0</v>
      </c>
      <c r="HV46">
        <v>7051.5370000000003</v>
      </c>
      <c r="HW46">
        <v>7326.7000000000007</v>
      </c>
      <c r="HX46">
        <v>243.05700000000002</v>
      </c>
      <c r="HY46">
        <v>0</v>
      </c>
      <c r="HZ46">
        <v>0</v>
      </c>
      <c r="IA46">
        <v>7024.6730000000007</v>
      </c>
      <c r="IB46">
        <v>7267.7300000000005</v>
      </c>
      <c r="IC46">
        <v>243.07499999999999</v>
      </c>
      <c r="ID46">
        <v>0</v>
      </c>
      <c r="IE46">
        <v>0</v>
      </c>
      <c r="IF46">
        <v>7029.65</v>
      </c>
      <c r="IG46">
        <v>7272.7249999999995</v>
      </c>
      <c r="IH46">
        <v>243.09</v>
      </c>
      <c r="II46">
        <v>0</v>
      </c>
      <c r="IJ46">
        <v>0</v>
      </c>
      <c r="IK46">
        <v>7034.1379999999999</v>
      </c>
      <c r="IL46">
        <v>7277.2280000000001</v>
      </c>
      <c r="IM46">
        <v>243.03899999999999</v>
      </c>
      <c r="IN46">
        <v>0</v>
      </c>
      <c r="IO46">
        <v>0</v>
      </c>
      <c r="IP46">
        <v>7021.7</v>
      </c>
      <c r="IQ46">
        <v>7264.7389999999996</v>
      </c>
    </row>
    <row r="47" spans="1:251" x14ac:dyDescent="0.3">
      <c r="A47" t="s">
        <v>44</v>
      </c>
      <c r="B47">
        <v>1583900.0249999999</v>
      </c>
      <c r="C47">
        <v>1246849.351</v>
      </c>
      <c r="D47">
        <v>0</v>
      </c>
      <c r="E47">
        <v>0</v>
      </c>
      <c r="F47">
        <v>2830749.3760000002</v>
      </c>
      <c r="G47">
        <v>1602031.82</v>
      </c>
      <c r="H47">
        <v>1340679.33</v>
      </c>
      <c r="I47">
        <v>0</v>
      </c>
      <c r="J47">
        <v>0</v>
      </c>
      <c r="K47">
        <v>2942711.1500000004</v>
      </c>
      <c r="L47">
        <v>1578368.94</v>
      </c>
      <c r="M47">
        <v>1319532.75</v>
      </c>
      <c r="N47">
        <v>0</v>
      </c>
      <c r="O47">
        <v>0</v>
      </c>
      <c r="P47">
        <v>2897901.69</v>
      </c>
      <c r="Q47">
        <v>1378558.38</v>
      </c>
      <c r="R47">
        <v>1325124.29</v>
      </c>
      <c r="S47">
        <v>0</v>
      </c>
      <c r="T47">
        <v>0</v>
      </c>
      <c r="U47">
        <v>2703682.67</v>
      </c>
      <c r="V47">
        <v>1489945.0379999999</v>
      </c>
      <c r="W47">
        <v>1437550.601</v>
      </c>
      <c r="X47">
        <v>0</v>
      </c>
      <c r="Y47">
        <v>0</v>
      </c>
      <c r="Z47">
        <v>2927495.639</v>
      </c>
      <c r="AA47">
        <v>1634937.9820000001</v>
      </c>
      <c r="AB47">
        <v>1406578.145</v>
      </c>
      <c r="AC47">
        <v>0</v>
      </c>
      <c r="AD47">
        <v>0</v>
      </c>
      <c r="AE47">
        <v>3041516.1270000003</v>
      </c>
      <c r="AF47">
        <v>1536511.7680000002</v>
      </c>
      <c r="AG47">
        <v>1464720.0619999997</v>
      </c>
      <c r="AH47">
        <v>0</v>
      </c>
      <c r="AI47">
        <v>0</v>
      </c>
      <c r="AJ47">
        <v>3001231.83</v>
      </c>
      <c r="AK47">
        <v>1578986.378</v>
      </c>
      <c r="AL47">
        <v>1299328.8389999999</v>
      </c>
      <c r="AM47">
        <v>0</v>
      </c>
      <c r="AN47">
        <v>0</v>
      </c>
      <c r="AO47">
        <v>2878315.2170000002</v>
      </c>
      <c r="AP47">
        <v>1581262.0060000001</v>
      </c>
      <c r="AQ47">
        <v>1315116.3049999999</v>
      </c>
      <c r="AR47">
        <v>0</v>
      </c>
      <c r="AS47">
        <v>0</v>
      </c>
      <c r="AT47">
        <v>2896378.3109999998</v>
      </c>
      <c r="AU47">
        <v>1656480.0719999999</v>
      </c>
      <c r="AV47">
        <v>1363819.1070000001</v>
      </c>
      <c r="AW47">
        <v>0</v>
      </c>
      <c r="AX47">
        <v>0</v>
      </c>
      <c r="AY47">
        <v>3020299.179</v>
      </c>
      <c r="AZ47">
        <v>980241.59699999995</v>
      </c>
      <c r="BA47">
        <v>1992591.942</v>
      </c>
      <c r="BB47">
        <v>0</v>
      </c>
      <c r="BC47">
        <v>0</v>
      </c>
      <c r="BD47">
        <v>2972833.5389999999</v>
      </c>
      <c r="BE47">
        <v>794039.95299999998</v>
      </c>
      <c r="BF47">
        <v>2290894.156</v>
      </c>
      <c r="BG47">
        <v>0</v>
      </c>
      <c r="BH47">
        <v>0</v>
      </c>
      <c r="BI47">
        <v>3084934.1090000002</v>
      </c>
      <c r="BJ47">
        <v>951859.19900000002</v>
      </c>
      <c r="BK47">
        <v>2324109.9300000002</v>
      </c>
      <c r="BL47">
        <v>0</v>
      </c>
      <c r="BM47">
        <v>0</v>
      </c>
      <c r="BN47">
        <v>3275969.1290000002</v>
      </c>
      <c r="BO47">
        <v>859740.02399999998</v>
      </c>
      <c r="BP47">
        <v>2385444.1889999998</v>
      </c>
      <c r="BQ47">
        <v>0</v>
      </c>
      <c r="BR47">
        <v>0</v>
      </c>
      <c r="BS47">
        <v>3245184.2129999995</v>
      </c>
      <c r="BT47">
        <v>809935.978</v>
      </c>
      <c r="BU47">
        <v>2157373.2220000001</v>
      </c>
      <c r="BV47">
        <v>0</v>
      </c>
      <c r="BW47">
        <v>0</v>
      </c>
      <c r="BX47">
        <v>2967309.2</v>
      </c>
      <c r="BY47">
        <v>870793.23400000005</v>
      </c>
      <c r="BZ47">
        <v>2322449.4240000001</v>
      </c>
      <c r="CA47">
        <v>0</v>
      </c>
      <c r="CB47">
        <v>0</v>
      </c>
      <c r="CC47">
        <v>3193242.6580000003</v>
      </c>
      <c r="CD47">
        <v>817210.55599999998</v>
      </c>
      <c r="CE47">
        <v>2103675.6630000002</v>
      </c>
      <c r="CF47">
        <v>0</v>
      </c>
      <c r="CG47">
        <v>0</v>
      </c>
      <c r="CH47">
        <v>2920886.219</v>
      </c>
      <c r="CI47">
        <v>715181.55700000003</v>
      </c>
      <c r="CJ47">
        <v>2155856.4819999998</v>
      </c>
      <c r="CK47">
        <v>0</v>
      </c>
      <c r="CL47">
        <v>0</v>
      </c>
      <c r="CM47">
        <v>2871038.0389999999</v>
      </c>
      <c r="CN47">
        <v>676795.05</v>
      </c>
      <c r="CO47">
        <v>2141818.7050000001</v>
      </c>
      <c r="CP47">
        <v>0</v>
      </c>
      <c r="CQ47">
        <v>0</v>
      </c>
      <c r="CR47">
        <v>2818613.7549999999</v>
      </c>
      <c r="CS47">
        <v>724395.3</v>
      </c>
      <c r="CT47">
        <v>2173007.0049999999</v>
      </c>
      <c r="CU47">
        <v>0</v>
      </c>
      <c r="CV47">
        <v>0</v>
      </c>
      <c r="CW47">
        <v>2897402.3049999997</v>
      </c>
      <c r="CX47">
        <v>649399.13</v>
      </c>
      <c r="CY47">
        <v>2428433.5649999999</v>
      </c>
      <c r="CZ47">
        <v>0</v>
      </c>
      <c r="DA47">
        <v>0</v>
      </c>
      <c r="DB47">
        <v>3077832.6949999998</v>
      </c>
      <c r="DC47">
        <v>662009.28</v>
      </c>
      <c r="DD47">
        <v>2482319.327</v>
      </c>
      <c r="DE47">
        <v>0</v>
      </c>
      <c r="DF47">
        <v>0</v>
      </c>
      <c r="DG47">
        <v>3144328.6069999998</v>
      </c>
      <c r="DH47">
        <v>643424.02800000005</v>
      </c>
      <c r="DI47">
        <v>2427777.4279999998</v>
      </c>
      <c r="DJ47">
        <v>0</v>
      </c>
      <c r="DK47">
        <v>0</v>
      </c>
      <c r="DL47">
        <v>3071201.4559999998</v>
      </c>
      <c r="DM47">
        <v>614308.06000000006</v>
      </c>
      <c r="DN47">
        <v>2426848.327</v>
      </c>
      <c r="DO47">
        <v>0</v>
      </c>
      <c r="DP47">
        <v>0</v>
      </c>
      <c r="DQ47">
        <v>3041156.3870000001</v>
      </c>
      <c r="DR47">
        <v>604881.19400000002</v>
      </c>
      <c r="DS47">
        <v>2389237.341</v>
      </c>
      <c r="DT47">
        <v>0</v>
      </c>
      <c r="DU47">
        <v>0</v>
      </c>
      <c r="DV47">
        <v>2994118.5350000001</v>
      </c>
      <c r="DW47">
        <v>322.13</v>
      </c>
      <c r="DX47">
        <v>347.47</v>
      </c>
      <c r="DY47">
        <v>0</v>
      </c>
      <c r="DZ47">
        <v>0</v>
      </c>
      <c r="EA47">
        <v>669.6</v>
      </c>
      <c r="EB47">
        <v>340.79</v>
      </c>
      <c r="EC47">
        <v>341.47</v>
      </c>
      <c r="ED47">
        <v>0</v>
      </c>
      <c r="EE47">
        <v>0</v>
      </c>
      <c r="EF47">
        <v>682.26</v>
      </c>
      <c r="EG47">
        <v>342.29</v>
      </c>
      <c r="EH47">
        <v>341.47</v>
      </c>
      <c r="EI47">
        <v>0</v>
      </c>
      <c r="EJ47">
        <v>0</v>
      </c>
      <c r="EK47">
        <v>683.76</v>
      </c>
      <c r="EL47">
        <v>343.89</v>
      </c>
      <c r="EM47">
        <v>341.47</v>
      </c>
      <c r="EN47">
        <v>0</v>
      </c>
      <c r="EO47">
        <v>0</v>
      </c>
      <c r="EP47">
        <v>685.36</v>
      </c>
      <c r="EQ47">
        <v>329.99</v>
      </c>
      <c r="ER47">
        <v>341.47</v>
      </c>
      <c r="ES47">
        <v>0</v>
      </c>
      <c r="ET47">
        <v>0</v>
      </c>
      <c r="EU47">
        <v>671.46</v>
      </c>
      <c r="EV47">
        <v>290.49</v>
      </c>
      <c r="EW47">
        <v>341.47</v>
      </c>
      <c r="EX47">
        <v>0</v>
      </c>
      <c r="EY47">
        <v>0</v>
      </c>
      <c r="EZ47">
        <v>631.96</v>
      </c>
      <c r="FA47">
        <v>270.19</v>
      </c>
      <c r="FB47">
        <v>341.50700000000001</v>
      </c>
      <c r="FC47">
        <v>0</v>
      </c>
      <c r="FD47">
        <v>0</v>
      </c>
      <c r="FE47">
        <v>611.697</v>
      </c>
      <c r="FF47">
        <v>297.93200000000002</v>
      </c>
      <c r="FG47">
        <v>348.76799999999997</v>
      </c>
      <c r="FH47">
        <v>0</v>
      </c>
      <c r="FI47">
        <v>0</v>
      </c>
      <c r="FJ47">
        <v>646.70000000000005</v>
      </c>
      <c r="FK47">
        <v>297.83199999999999</v>
      </c>
      <c r="FL47">
        <v>348.76799999999997</v>
      </c>
      <c r="FM47">
        <v>0</v>
      </c>
      <c r="FN47">
        <v>0</v>
      </c>
      <c r="FO47">
        <v>646.59999999999991</v>
      </c>
      <c r="FP47">
        <v>297.02199999999999</v>
      </c>
      <c r="FQ47">
        <v>348.76799999999997</v>
      </c>
      <c r="FR47">
        <v>0</v>
      </c>
      <c r="FS47">
        <v>0</v>
      </c>
      <c r="FT47">
        <v>645.79</v>
      </c>
      <c r="FU47">
        <v>470.51499999999999</v>
      </c>
      <c r="FV47">
        <v>175.98500000000001</v>
      </c>
      <c r="FW47">
        <v>0</v>
      </c>
      <c r="FX47">
        <v>0</v>
      </c>
      <c r="FY47">
        <v>646.5</v>
      </c>
      <c r="FZ47">
        <v>152.92699999999999</v>
      </c>
      <c r="GA47">
        <v>494.76299999999998</v>
      </c>
      <c r="GB47">
        <v>0</v>
      </c>
      <c r="GC47">
        <v>0</v>
      </c>
      <c r="GD47">
        <v>647.68999999999994</v>
      </c>
      <c r="GE47">
        <v>175.92699999999999</v>
      </c>
      <c r="GF47">
        <v>558.678</v>
      </c>
      <c r="GG47">
        <v>0</v>
      </c>
      <c r="GH47">
        <v>0</v>
      </c>
      <c r="GI47">
        <v>734.60500000000002</v>
      </c>
      <c r="GJ47">
        <v>186.75200000000001</v>
      </c>
      <c r="GK47">
        <v>600.75300000000004</v>
      </c>
      <c r="GL47">
        <v>0</v>
      </c>
      <c r="GM47">
        <v>0</v>
      </c>
      <c r="GN47">
        <v>787.50500000000011</v>
      </c>
      <c r="GO47">
        <v>218.64</v>
      </c>
      <c r="GP47">
        <v>583.005</v>
      </c>
      <c r="GQ47">
        <v>0</v>
      </c>
      <c r="GR47">
        <v>0</v>
      </c>
      <c r="GS47">
        <v>801.64499999999998</v>
      </c>
      <c r="GT47">
        <v>217.99199999999999</v>
      </c>
      <c r="GU47">
        <v>583.45299999999997</v>
      </c>
      <c r="GV47">
        <v>0</v>
      </c>
      <c r="GW47">
        <v>0</v>
      </c>
      <c r="GX47">
        <v>801.44499999999994</v>
      </c>
      <c r="GY47">
        <v>182.99199999999999</v>
      </c>
      <c r="GZ47">
        <v>638.69100000000003</v>
      </c>
      <c r="HA47">
        <v>0</v>
      </c>
      <c r="HB47">
        <v>0</v>
      </c>
      <c r="HC47">
        <v>821.68299999999999</v>
      </c>
      <c r="HD47">
        <v>179.70500000000001</v>
      </c>
      <c r="HE47">
        <v>641.97799999999995</v>
      </c>
      <c r="HF47">
        <v>0</v>
      </c>
      <c r="HG47">
        <v>0</v>
      </c>
      <c r="HH47">
        <v>821.68299999999999</v>
      </c>
      <c r="HI47">
        <v>179.70500000000001</v>
      </c>
      <c r="HJ47">
        <v>642.20799999999997</v>
      </c>
      <c r="HK47">
        <v>0</v>
      </c>
      <c r="HL47">
        <v>0</v>
      </c>
      <c r="HM47">
        <v>821.91300000000001</v>
      </c>
      <c r="HN47">
        <v>179.708</v>
      </c>
      <c r="HO47">
        <v>642.17499999999995</v>
      </c>
      <c r="HP47">
        <v>0</v>
      </c>
      <c r="HQ47">
        <v>0</v>
      </c>
      <c r="HR47">
        <v>821.88299999999992</v>
      </c>
      <c r="HS47">
        <v>141.13400000000001</v>
      </c>
      <c r="HT47">
        <v>680.67900000000009</v>
      </c>
      <c r="HU47">
        <v>0</v>
      </c>
      <c r="HV47">
        <v>0</v>
      </c>
      <c r="HW47">
        <v>821.8130000000001</v>
      </c>
      <c r="HX47">
        <v>133.13400000000001</v>
      </c>
      <c r="HY47">
        <v>680.67900000000009</v>
      </c>
      <c r="HZ47">
        <v>0</v>
      </c>
      <c r="IA47">
        <v>0</v>
      </c>
      <c r="IB47">
        <v>813.8130000000001</v>
      </c>
      <c r="IC47">
        <v>133.126</v>
      </c>
      <c r="ID47">
        <v>680.53200000000004</v>
      </c>
      <c r="IE47">
        <v>0</v>
      </c>
      <c r="IF47">
        <v>0</v>
      </c>
      <c r="IG47">
        <v>813.65800000000002</v>
      </c>
      <c r="IH47">
        <v>133.124</v>
      </c>
      <c r="II47">
        <v>680.51400000000001</v>
      </c>
      <c r="IJ47">
        <v>0</v>
      </c>
      <c r="IK47">
        <v>0</v>
      </c>
      <c r="IL47">
        <v>813.63800000000003</v>
      </c>
      <c r="IM47">
        <v>125.97499999999999</v>
      </c>
      <c r="IN47">
        <v>602.96500000000003</v>
      </c>
      <c r="IO47">
        <v>0</v>
      </c>
      <c r="IP47">
        <v>0</v>
      </c>
      <c r="IQ47">
        <v>728.94</v>
      </c>
    </row>
    <row r="48" spans="1:251" x14ac:dyDescent="0.3">
      <c r="A48" t="s">
        <v>45</v>
      </c>
      <c r="B48">
        <v>1308933.0360000001</v>
      </c>
      <c r="C48">
        <v>368054.82</v>
      </c>
      <c r="D48">
        <v>0</v>
      </c>
      <c r="E48">
        <v>0</v>
      </c>
      <c r="F48">
        <v>1676987.8560000001</v>
      </c>
      <c r="G48">
        <v>1383220.48</v>
      </c>
      <c r="H48">
        <v>385361.2</v>
      </c>
      <c r="I48">
        <v>0</v>
      </c>
      <c r="J48">
        <v>0</v>
      </c>
      <c r="K48">
        <v>1768581.68</v>
      </c>
      <c r="L48">
        <v>1467830.3</v>
      </c>
      <c r="M48">
        <v>425781.95</v>
      </c>
      <c r="N48">
        <v>0</v>
      </c>
      <c r="O48">
        <v>0</v>
      </c>
      <c r="P48">
        <v>1893612.25</v>
      </c>
      <c r="Q48">
        <v>1511349.28</v>
      </c>
      <c r="R48">
        <v>428548.04</v>
      </c>
      <c r="S48">
        <v>0</v>
      </c>
      <c r="T48">
        <v>0</v>
      </c>
      <c r="U48">
        <v>1939897.32</v>
      </c>
      <c r="V48">
        <v>1458625.91</v>
      </c>
      <c r="W48">
        <v>422828.36499999999</v>
      </c>
      <c r="X48">
        <v>0</v>
      </c>
      <c r="Y48">
        <v>0</v>
      </c>
      <c r="Z48">
        <v>1881454.2749999999</v>
      </c>
      <c r="AA48">
        <v>1491299.098</v>
      </c>
      <c r="AB48">
        <v>446976.18300000002</v>
      </c>
      <c r="AC48">
        <v>0</v>
      </c>
      <c r="AD48">
        <v>0</v>
      </c>
      <c r="AE48">
        <v>1938275.281</v>
      </c>
      <c r="AF48">
        <v>1499389.713</v>
      </c>
      <c r="AG48">
        <v>445003.58364999993</v>
      </c>
      <c r="AH48">
        <v>0</v>
      </c>
      <c r="AI48">
        <v>0</v>
      </c>
      <c r="AJ48">
        <v>1944393.2966499999</v>
      </c>
      <c r="AK48">
        <v>1786020.76</v>
      </c>
      <c r="AL48">
        <v>643916.17200000002</v>
      </c>
      <c r="AM48">
        <v>0</v>
      </c>
      <c r="AN48">
        <v>2520</v>
      </c>
      <c r="AO48">
        <v>2432456.932</v>
      </c>
      <c r="AP48">
        <v>1907082.605</v>
      </c>
      <c r="AQ48">
        <v>744052.43</v>
      </c>
      <c r="AR48">
        <v>0</v>
      </c>
      <c r="AS48">
        <v>2512.1509999999998</v>
      </c>
      <c r="AT48">
        <v>2653647.1860000002</v>
      </c>
      <c r="AU48">
        <v>1984934.2890000001</v>
      </c>
      <c r="AV48">
        <v>745915.33900000004</v>
      </c>
      <c r="AW48">
        <v>0</v>
      </c>
      <c r="AX48">
        <v>2569.0610000000001</v>
      </c>
      <c r="AY48">
        <v>2733418.6890000002</v>
      </c>
      <c r="AZ48">
        <v>2033215.743</v>
      </c>
      <c r="BA48">
        <v>684206.33200000005</v>
      </c>
      <c r="BB48">
        <v>0</v>
      </c>
      <c r="BC48">
        <v>0</v>
      </c>
      <c r="BD48">
        <v>2717422.0750000002</v>
      </c>
      <c r="BE48">
        <v>1857451.7749999999</v>
      </c>
      <c r="BF48">
        <v>900342.47400000005</v>
      </c>
      <c r="BG48">
        <v>0</v>
      </c>
      <c r="BH48">
        <v>0</v>
      </c>
      <c r="BI48">
        <v>2757794.2489999998</v>
      </c>
      <c r="BJ48">
        <v>1974759.548</v>
      </c>
      <c r="BK48">
        <v>970365.51</v>
      </c>
      <c r="BL48">
        <v>0</v>
      </c>
      <c r="BM48">
        <v>0</v>
      </c>
      <c r="BN48">
        <v>2945125.0580000002</v>
      </c>
      <c r="BO48">
        <v>1948369.9950000001</v>
      </c>
      <c r="BP48">
        <v>944938.83600000001</v>
      </c>
      <c r="BQ48">
        <v>0</v>
      </c>
      <c r="BR48">
        <v>0</v>
      </c>
      <c r="BS48">
        <v>2893308.8310000002</v>
      </c>
      <c r="BT48">
        <v>1915582.9509999999</v>
      </c>
      <c r="BU48">
        <v>949266.45600000001</v>
      </c>
      <c r="BV48">
        <v>0</v>
      </c>
      <c r="BW48">
        <v>0</v>
      </c>
      <c r="BX48">
        <v>2864849.4069999997</v>
      </c>
      <c r="BY48">
        <v>1929306.4550000001</v>
      </c>
      <c r="BZ48">
        <v>935761.62100000004</v>
      </c>
      <c r="CA48">
        <v>0</v>
      </c>
      <c r="CB48">
        <v>0</v>
      </c>
      <c r="CC48">
        <v>2865068.0760000004</v>
      </c>
      <c r="CD48">
        <v>1834165.716</v>
      </c>
      <c r="CE48">
        <v>934805.06299999997</v>
      </c>
      <c r="CF48">
        <v>0</v>
      </c>
      <c r="CG48">
        <v>0</v>
      </c>
      <c r="CH48">
        <v>2768970.7790000001</v>
      </c>
      <c r="CI48">
        <v>1842982.273</v>
      </c>
      <c r="CJ48">
        <v>965494.76899999997</v>
      </c>
      <c r="CK48">
        <v>0</v>
      </c>
      <c r="CL48">
        <v>0</v>
      </c>
      <c r="CM48">
        <v>2808477.0419999999</v>
      </c>
      <c r="CN48">
        <v>1892921.044</v>
      </c>
      <c r="CO48">
        <v>957617.36399999994</v>
      </c>
      <c r="CP48">
        <v>0</v>
      </c>
      <c r="CQ48">
        <v>0</v>
      </c>
      <c r="CR48">
        <v>2850538.4079999998</v>
      </c>
      <c r="CS48">
        <v>1871139.1140000001</v>
      </c>
      <c r="CT48">
        <v>960591.66399999999</v>
      </c>
      <c r="CU48">
        <v>0</v>
      </c>
      <c r="CV48">
        <v>0</v>
      </c>
      <c r="CW48">
        <v>2831730.7779999999</v>
      </c>
      <c r="CX48">
        <v>1421616.46</v>
      </c>
      <c r="CY48">
        <v>1542287.551</v>
      </c>
      <c r="CZ48">
        <v>0</v>
      </c>
      <c r="DA48">
        <v>0</v>
      </c>
      <c r="DB48">
        <v>2963904.0109999999</v>
      </c>
      <c r="DC48">
        <v>1451569.452</v>
      </c>
      <c r="DD48">
        <v>1578213.152</v>
      </c>
      <c r="DE48">
        <v>0</v>
      </c>
      <c r="DF48">
        <v>0</v>
      </c>
      <c r="DG48">
        <v>3029782.6040000003</v>
      </c>
      <c r="DH48">
        <v>1583251.203</v>
      </c>
      <c r="DI48">
        <v>1605824.5379999999</v>
      </c>
      <c r="DJ48">
        <v>0</v>
      </c>
      <c r="DK48">
        <v>0</v>
      </c>
      <c r="DL48">
        <v>3189075.7409999999</v>
      </c>
      <c r="DM48">
        <v>1561833.5619999999</v>
      </c>
      <c r="DN48">
        <v>1425171.825</v>
      </c>
      <c r="DO48">
        <v>0</v>
      </c>
      <c r="DP48">
        <v>0</v>
      </c>
      <c r="DQ48">
        <v>2987005.3870000001</v>
      </c>
      <c r="DR48">
        <v>1534519.1910000001</v>
      </c>
      <c r="DS48">
        <v>1398300.7830000001</v>
      </c>
      <c r="DT48">
        <v>0</v>
      </c>
      <c r="DU48">
        <v>0</v>
      </c>
      <c r="DV48">
        <v>2932819.9740000004</v>
      </c>
      <c r="DW48">
        <v>938.4</v>
      </c>
      <c r="DX48">
        <v>65.8</v>
      </c>
      <c r="DY48">
        <v>0</v>
      </c>
      <c r="DZ48">
        <v>0</v>
      </c>
      <c r="EA48">
        <v>1004.1999999999999</v>
      </c>
      <c r="EB48">
        <v>941.06</v>
      </c>
      <c r="EC48">
        <v>65.8</v>
      </c>
      <c r="ED48">
        <v>0</v>
      </c>
      <c r="EE48">
        <v>0</v>
      </c>
      <c r="EF48">
        <v>1006.8599999999999</v>
      </c>
      <c r="EG48">
        <v>943.63</v>
      </c>
      <c r="EH48">
        <v>66.73</v>
      </c>
      <c r="EI48">
        <v>0</v>
      </c>
      <c r="EJ48">
        <v>0</v>
      </c>
      <c r="EK48">
        <v>1010.36</v>
      </c>
      <c r="EL48">
        <v>943.51</v>
      </c>
      <c r="EM48">
        <v>65.8</v>
      </c>
      <c r="EN48">
        <v>0</v>
      </c>
      <c r="EO48">
        <v>0</v>
      </c>
      <c r="EP48">
        <v>1009.31</v>
      </c>
      <c r="EQ48">
        <v>949.10799999999995</v>
      </c>
      <c r="ER48">
        <v>65.8</v>
      </c>
      <c r="ES48">
        <v>0</v>
      </c>
      <c r="ET48">
        <v>0</v>
      </c>
      <c r="EU48">
        <v>1014.9079999999999</v>
      </c>
      <c r="EV48">
        <v>955.82799999999997</v>
      </c>
      <c r="EW48">
        <v>65.8</v>
      </c>
      <c r="EX48">
        <v>0</v>
      </c>
      <c r="EY48">
        <v>0</v>
      </c>
      <c r="EZ48">
        <v>1021.6279999999999</v>
      </c>
      <c r="FA48">
        <v>960.08100000000002</v>
      </c>
      <c r="FB48">
        <v>65.8</v>
      </c>
      <c r="FC48">
        <v>0</v>
      </c>
      <c r="FD48">
        <v>0</v>
      </c>
      <c r="FE48">
        <v>1025.8810000000001</v>
      </c>
      <c r="FF48">
        <v>718.726</v>
      </c>
      <c r="FG48">
        <v>310.3</v>
      </c>
      <c r="FH48">
        <v>0</v>
      </c>
      <c r="FI48">
        <v>1.4</v>
      </c>
      <c r="FJ48">
        <v>1030.4260000000002</v>
      </c>
      <c r="FK48">
        <v>718.726</v>
      </c>
      <c r="FL48">
        <v>310.3</v>
      </c>
      <c r="FM48">
        <v>0</v>
      </c>
      <c r="FN48">
        <v>1.355</v>
      </c>
      <c r="FO48">
        <v>1030.3810000000001</v>
      </c>
      <c r="FP48">
        <v>717.79600000000005</v>
      </c>
      <c r="FQ48">
        <v>310.3</v>
      </c>
      <c r="FR48">
        <v>0</v>
      </c>
      <c r="FS48">
        <v>1.355</v>
      </c>
      <c r="FT48">
        <v>1029.451</v>
      </c>
      <c r="FU48">
        <v>904.11300000000006</v>
      </c>
      <c r="FV48">
        <v>130.10599999999999</v>
      </c>
      <c r="FW48">
        <v>0</v>
      </c>
      <c r="FX48">
        <v>0</v>
      </c>
      <c r="FY48">
        <v>1034.2190000000001</v>
      </c>
      <c r="FZ48">
        <v>672.50099999999998</v>
      </c>
      <c r="GA48">
        <v>362.55200000000002</v>
      </c>
      <c r="GB48">
        <v>0</v>
      </c>
      <c r="GC48">
        <v>0</v>
      </c>
      <c r="GD48">
        <v>1035.0529999999999</v>
      </c>
      <c r="GE48">
        <v>670.00199999999995</v>
      </c>
      <c r="GF48">
        <v>366.971</v>
      </c>
      <c r="GG48">
        <v>0</v>
      </c>
      <c r="GH48">
        <v>0</v>
      </c>
      <c r="GI48">
        <v>1036.973</v>
      </c>
      <c r="GJ48">
        <v>687.48</v>
      </c>
      <c r="GK48">
        <v>372.84399999999999</v>
      </c>
      <c r="GL48">
        <v>0</v>
      </c>
      <c r="GM48">
        <v>0</v>
      </c>
      <c r="GN48">
        <v>1060.3240000000001</v>
      </c>
      <c r="GO48">
        <v>687.96199999999999</v>
      </c>
      <c r="GP48">
        <v>373.202</v>
      </c>
      <c r="GQ48">
        <v>0</v>
      </c>
      <c r="GR48">
        <v>0</v>
      </c>
      <c r="GS48">
        <v>1061.164</v>
      </c>
      <c r="GT48">
        <v>686.26900000000001</v>
      </c>
      <c r="GU48">
        <v>375.42200000000003</v>
      </c>
      <c r="GV48">
        <v>0</v>
      </c>
      <c r="GW48">
        <v>0</v>
      </c>
      <c r="GX48">
        <v>1061.691</v>
      </c>
      <c r="GY48">
        <v>686.24900000000002</v>
      </c>
      <c r="GZ48">
        <v>375.40199999999999</v>
      </c>
      <c r="HA48">
        <v>0</v>
      </c>
      <c r="HB48">
        <v>0</v>
      </c>
      <c r="HC48">
        <v>1061.6510000000001</v>
      </c>
      <c r="HD48">
        <v>686.24900000000002</v>
      </c>
      <c r="HE48">
        <v>375.476</v>
      </c>
      <c r="HF48">
        <v>0</v>
      </c>
      <c r="HG48">
        <v>0</v>
      </c>
      <c r="HH48">
        <v>1061.7249999999999</v>
      </c>
      <c r="HI48">
        <v>686.26300000000003</v>
      </c>
      <c r="HJ48">
        <v>375.48200000000003</v>
      </c>
      <c r="HK48">
        <v>0</v>
      </c>
      <c r="HL48">
        <v>0</v>
      </c>
      <c r="HM48">
        <v>1061.7450000000001</v>
      </c>
      <c r="HN48">
        <v>686.26300000000003</v>
      </c>
      <c r="HO48">
        <v>375.39</v>
      </c>
      <c r="HP48">
        <v>0</v>
      </c>
      <c r="HQ48">
        <v>0</v>
      </c>
      <c r="HR48">
        <v>1061.653</v>
      </c>
      <c r="HS48">
        <v>280.76800000000003</v>
      </c>
      <c r="HT48">
        <v>780.88499999999999</v>
      </c>
      <c r="HU48">
        <v>0</v>
      </c>
      <c r="HV48">
        <v>0</v>
      </c>
      <c r="HW48">
        <v>1061.653</v>
      </c>
      <c r="HX48">
        <v>280.76100000000002</v>
      </c>
      <c r="HY48">
        <v>780.779</v>
      </c>
      <c r="HZ48">
        <v>0</v>
      </c>
      <c r="IA48">
        <v>0</v>
      </c>
      <c r="IB48">
        <v>1061.54</v>
      </c>
      <c r="IC48">
        <v>280.70100000000002</v>
      </c>
      <c r="ID48">
        <v>780.80499999999995</v>
      </c>
      <c r="IE48">
        <v>0</v>
      </c>
      <c r="IF48">
        <v>0</v>
      </c>
      <c r="IG48">
        <v>1061.5059999999999</v>
      </c>
      <c r="IH48">
        <v>257.238</v>
      </c>
      <c r="II48">
        <v>534.69799999999998</v>
      </c>
      <c r="IJ48">
        <v>0</v>
      </c>
      <c r="IK48">
        <v>0</v>
      </c>
      <c r="IL48">
        <v>791.93599999999992</v>
      </c>
      <c r="IM48">
        <v>257.238</v>
      </c>
      <c r="IN48">
        <v>534.69799999999998</v>
      </c>
      <c r="IO48">
        <v>0</v>
      </c>
      <c r="IP48">
        <v>0</v>
      </c>
      <c r="IQ48">
        <v>791.93599999999992</v>
      </c>
    </row>
    <row r="49" spans="1:251" x14ac:dyDescent="0.3">
      <c r="A49" t="s">
        <v>46</v>
      </c>
      <c r="B49">
        <v>1000129.7929999999</v>
      </c>
      <c r="C49">
        <v>443871.283</v>
      </c>
      <c r="D49">
        <v>2856161.781</v>
      </c>
      <c r="E49">
        <v>0</v>
      </c>
      <c r="F49">
        <v>4300162.8569999998</v>
      </c>
      <c r="G49">
        <v>1020251.59</v>
      </c>
      <c r="H49">
        <v>442034.14</v>
      </c>
      <c r="I49">
        <v>3228640.49</v>
      </c>
      <c r="J49">
        <v>0</v>
      </c>
      <c r="K49">
        <v>4690926.2200000007</v>
      </c>
      <c r="L49">
        <v>1049009.17</v>
      </c>
      <c r="M49">
        <v>421139.55</v>
      </c>
      <c r="N49">
        <v>3099573.24</v>
      </c>
      <c r="O49">
        <v>0</v>
      </c>
      <c r="P49">
        <v>4569721.96</v>
      </c>
      <c r="Q49">
        <v>1112429.31</v>
      </c>
      <c r="R49">
        <v>448390.37</v>
      </c>
      <c r="S49">
        <v>3189824.22</v>
      </c>
      <c r="T49">
        <v>0</v>
      </c>
      <c r="U49">
        <v>4750643.9000000004</v>
      </c>
      <c r="V49">
        <v>1181197.8899999999</v>
      </c>
      <c r="W49">
        <v>419795.36099999998</v>
      </c>
      <c r="X49">
        <v>3170180.7259999998</v>
      </c>
      <c r="Y49">
        <v>0</v>
      </c>
      <c r="Z49">
        <v>4771173.977</v>
      </c>
      <c r="AA49">
        <v>1252435.831</v>
      </c>
      <c r="AB49">
        <v>437226.033</v>
      </c>
      <c r="AC49">
        <v>3232620.2540000002</v>
      </c>
      <c r="AD49">
        <v>0</v>
      </c>
      <c r="AE49">
        <v>4922282.1180000007</v>
      </c>
      <c r="AF49">
        <v>1275846.4420000003</v>
      </c>
      <c r="AG49">
        <v>444848.67200000002</v>
      </c>
      <c r="AH49">
        <v>3452545.5489999996</v>
      </c>
      <c r="AI49">
        <v>0</v>
      </c>
      <c r="AJ49">
        <v>5173240.6629999997</v>
      </c>
      <c r="AK49">
        <v>1506760.102</v>
      </c>
      <c r="AL49">
        <v>424521.09</v>
      </c>
      <c r="AM49">
        <v>3215224.091</v>
      </c>
      <c r="AN49">
        <v>0</v>
      </c>
      <c r="AO49">
        <v>5146505.2829999998</v>
      </c>
      <c r="AP49">
        <v>1535040.2879999999</v>
      </c>
      <c r="AQ49">
        <v>431297.52500000002</v>
      </c>
      <c r="AR49">
        <v>3442891.8</v>
      </c>
      <c r="AS49">
        <v>0</v>
      </c>
      <c r="AT49">
        <v>5409229.6129999999</v>
      </c>
      <c r="AU49">
        <v>1672581.8019999999</v>
      </c>
      <c r="AV49">
        <v>452848.549</v>
      </c>
      <c r="AW49">
        <v>3343260.1030000001</v>
      </c>
      <c r="AX49">
        <v>0</v>
      </c>
      <c r="AY49">
        <v>5468690.4539999999</v>
      </c>
      <c r="AZ49">
        <v>1316119.5900000001</v>
      </c>
      <c r="BA49">
        <v>659952.223</v>
      </c>
      <c r="BB49">
        <v>3975738.19</v>
      </c>
      <c r="BC49">
        <v>0</v>
      </c>
      <c r="BD49">
        <v>5951810.0030000005</v>
      </c>
      <c r="BE49">
        <v>1360368.9979999999</v>
      </c>
      <c r="BF49">
        <v>696871.15800000005</v>
      </c>
      <c r="BG49">
        <v>4031845.7289999998</v>
      </c>
      <c r="BH49">
        <v>0</v>
      </c>
      <c r="BI49">
        <v>6089085.8849999998</v>
      </c>
      <c r="BJ49">
        <v>1377246.6640000001</v>
      </c>
      <c r="BK49">
        <v>757988.826</v>
      </c>
      <c r="BL49">
        <v>4045671.9679999999</v>
      </c>
      <c r="BM49">
        <v>0</v>
      </c>
      <c r="BN49">
        <v>6180907.4580000006</v>
      </c>
      <c r="BO49">
        <v>1379345.888</v>
      </c>
      <c r="BP49">
        <v>741664.84</v>
      </c>
      <c r="BQ49">
        <v>4029974.835</v>
      </c>
      <c r="BR49">
        <v>0</v>
      </c>
      <c r="BS49">
        <v>6150985.5630000001</v>
      </c>
      <c r="BT49">
        <v>1272314.3799999999</v>
      </c>
      <c r="BU49">
        <v>689804.48899999994</v>
      </c>
      <c r="BV49">
        <v>3766031.452</v>
      </c>
      <c r="BW49">
        <v>0</v>
      </c>
      <c r="BX49">
        <v>5728150.3210000005</v>
      </c>
      <c r="BY49">
        <v>1297895.885</v>
      </c>
      <c r="BZ49">
        <v>694640.52099999995</v>
      </c>
      <c r="CA49">
        <v>3573158.44</v>
      </c>
      <c r="CB49">
        <v>0</v>
      </c>
      <c r="CC49">
        <v>5565694.8459999999</v>
      </c>
      <c r="CD49">
        <v>1291626.932</v>
      </c>
      <c r="CE49">
        <v>716465.96400000004</v>
      </c>
      <c r="CF49">
        <v>3652770.1770000001</v>
      </c>
      <c r="CG49">
        <v>0</v>
      </c>
      <c r="CH49">
        <v>5660863.0730000008</v>
      </c>
      <c r="CI49">
        <v>1272803.923</v>
      </c>
      <c r="CJ49">
        <v>650031.89099999995</v>
      </c>
      <c r="CK49">
        <v>3681679.7779999999</v>
      </c>
      <c r="CL49">
        <v>0</v>
      </c>
      <c r="CM49">
        <v>5604515.5920000002</v>
      </c>
      <c r="CN49">
        <v>1337825.5090000001</v>
      </c>
      <c r="CO49">
        <v>671365.12300000002</v>
      </c>
      <c r="CP49">
        <v>3619913.55</v>
      </c>
      <c r="CQ49">
        <v>0</v>
      </c>
      <c r="CR49">
        <v>5629104.182</v>
      </c>
      <c r="CS49">
        <v>1359939.817</v>
      </c>
      <c r="CT49">
        <v>684672.89599999995</v>
      </c>
      <c r="CU49">
        <v>3738588.9339999999</v>
      </c>
      <c r="CV49">
        <v>0</v>
      </c>
      <c r="CW49">
        <v>5783201.6469999999</v>
      </c>
      <c r="CX49">
        <v>1385330.3870000001</v>
      </c>
      <c r="CY49">
        <v>800628.08900000004</v>
      </c>
      <c r="CZ49">
        <v>3617570.6579999998</v>
      </c>
      <c r="DA49">
        <v>0</v>
      </c>
      <c r="DB49">
        <v>5803529.1339999996</v>
      </c>
      <c r="DC49">
        <v>1461789.1980000001</v>
      </c>
      <c r="DD49">
        <v>808636.45700000005</v>
      </c>
      <c r="DE49">
        <v>3642989.361</v>
      </c>
      <c r="DF49">
        <v>0</v>
      </c>
      <c r="DG49">
        <v>5913415.0160000008</v>
      </c>
      <c r="DH49">
        <v>1541397.5390000001</v>
      </c>
      <c r="DI49">
        <v>832272.73699999996</v>
      </c>
      <c r="DJ49">
        <v>3730683.19</v>
      </c>
      <c r="DK49">
        <v>0</v>
      </c>
      <c r="DL49">
        <v>6104353.466</v>
      </c>
      <c r="DM49">
        <v>1604867.4809999999</v>
      </c>
      <c r="DN49">
        <v>848077.22</v>
      </c>
      <c r="DO49">
        <v>3841256.915</v>
      </c>
      <c r="DP49">
        <v>0</v>
      </c>
      <c r="DQ49">
        <v>6294201.6160000004</v>
      </c>
      <c r="DR49">
        <v>1625841.9790000001</v>
      </c>
      <c r="DS49">
        <v>851873.08299999998</v>
      </c>
      <c r="DT49">
        <v>3866980.5989999999</v>
      </c>
      <c r="DU49">
        <v>0</v>
      </c>
      <c r="DV49">
        <v>6344695.6610000003</v>
      </c>
      <c r="DW49">
        <v>641.25</v>
      </c>
      <c r="DX49">
        <v>128.59</v>
      </c>
      <c r="DY49">
        <v>677.80600000000004</v>
      </c>
      <c r="DZ49">
        <v>0</v>
      </c>
      <c r="EA49">
        <v>1447.6460000000002</v>
      </c>
      <c r="EB49">
        <v>641.22</v>
      </c>
      <c r="EC49">
        <v>128.58000000000001</v>
      </c>
      <c r="ED49">
        <v>678.37</v>
      </c>
      <c r="EE49">
        <v>0</v>
      </c>
      <c r="EF49">
        <v>1448.17</v>
      </c>
      <c r="EG49">
        <v>649.23</v>
      </c>
      <c r="EH49">
        <v>128.58000000000001</v>
      </c>
      <c r="EI49">
        <v>677.77</v>
      </c>
      <c r="EJ49">
        <v>0</v>
      </c>
      <c r="EK49">
        <v>1455.58</v>
      </c>
      <c r="EL49">
        <v>654.73</v>
      </c>
      <c r="EM49">
        <v>128.58000000000001</v>
      </c>
      <c r="EN49">
        <v>677.77</v>
      </c>
      <c r="EO49">
        <v>0</v>
      </c>
      <c r="EP49">
        <v>1461.08</v>
      </c>
      <c r="EQ49">
        <v>664.63</v>
      </c>
      <c r="ER49">
        <v>128.58000000000001</v>
      </c>
      <c r="ES49">
        <v>677.77</v>
      </c>
      <c r="ET49">
        <v>0</v>
      </c>
      <c r="EU49">
        <v>1470.98</v>
      </c>
      <c r="EV49">
        <v>680.13</v>
      </c>
      <c r="EW49">
        <v>128.58000000000001</v>
      </c>
      <c r="EX49">
        <v>677.77</v>
      </c>
      <c r="EY49">
        <v>0</v>
      </c>
      <c r="EZ49">
        <v>1486.48</v>
      </c>
      <c r="FA49">
        <v>679.48</v>
      </c>
      <c r="FB49">
        <v>128.58000000000001</v>
      </c>
      <c r="FC49">
        <v>677.774</v>
      </c>
      <c r="FD49">
        <v>0</v>
      </c>
      <c r="FE49">
        <v>1485.8340000000001</v>
      </c>
      <c r="FF49">
        <v>629.73299999999995</v>
      </c>
      <c r="FG49">
        <v>159.678</v>
      </c>
      <c r="FH49">
        <v>746.15499999999997</v>
      </c>
      <c r="FI49">
        <v>0</v>
      </c>
      <c r="FJ49">
        <v>1535.5659999999998</v>
      </c>
      <c r="FK49">
        <v>634.14099999999996</v>
      </c>
      <c r="FL49">
        <v>159.678</v>
      </c>
      <c r="FM49">
        <v>746.15499999999997</v>
      </c>
      <c r="FN49">
        <v>0</v>
      </c>
      <c r="FO49">
        <v>1539.9739999999999</v>
      </c>
      <c r="FP49">
        <v>637.26</v>
      </c>
      <c r="FQ49">
        <v>159.678</v>
      </c>
      <c r="FR49">
        <v>746.15499999999997</v>
      </c>
      <c r="FS49">
        <v>0</v>
      </c>
      <c r="FT49">
        <v>1543.0929999999998</v>
      </c>
      <c r="FU49">
        <v>334.29</v>
      </c>
      <c r="FV49">
        <v>188.09200000000001</v>
      </c>
      <c r="FW49">
        <v>1027.221</v>
      </c>
      <c r="FX49">
        <v>0</v>
      </c>
      <c r="FY49">
        <v>1549.6030000000001</v>
      </c>
      <c r="FZ49">
        <v>316.00799999999998</v>
      </c>
      <c r="GA49">
        <v>185.96199999999999</v>
      </c>
      <c r="GB49">
        <v>1033.5419999999999</v>
      </c>
      <c r="GC49">
        <v>0</v>
      </c>
      <c r="GD49">
        <v>1535.5119999999999</v>
      </c>
      <c r="GE49">
        <v>311.70100000000002</v>
      </c>
      <c r="GF49">
        <v>187.93899999999999</v>
      </c>
      <c r="GG49">
        <v>1022.583</v>
      </c>
      <c r="GH49">
        <v>0</v>
      </c>
      <c r="GI49">
        <v>1522.223</v>
      </c>
      <c r="GJ49">
        <v>314.96800000000002</v>
      </c>
      <c r="GK49">
        <v>186.2</v>
      </c>
      <c r="GL49">
        <v>1027.1849999999999</v>
      </c>
      <c r="GM49">
        <v>0</v>
      </c>
      <c r="GN49">
        <v>1528.3530000000001</v>
      </c>
      <c r="GO49">
        <v>316.45299999999997</v>
      </c>
      <c r="GP49">
        <v>187.71700000000001</v>
      </c>
      <c r="GQ49">
        <v>1036.7249999999999</v>
      </c>
      <c r="GR49">
        <v>0</v>
      </c>
      <c r="GS49">
        <v>1540.895</v>
      </c>
      <c r="GT49">
        <v>317.32799999999997</v>
      </c>
      <c r="GU49">
        <v>188.61099999999999</v>
      </c>
      <c r="GV49">
        <v>1041.874</v>
      </c>
      <c r="GW49">
        <v>0</v>
      </c>
      <c r="GX49">
        <v>1547.8130000000001</v>
      </c>
      <c r="GY49">
        <v>318.10899999999998</v>
      </c>
      <c r="GZ49">
        <v>189.40899999999999</v>
      </c>
      <c r="HA49">
        <v>1046.6859999999999</v>
      </c>
      <c r="HB49">
        <v>0</v>
      </c>
      <c r="HC49">
        <v>1554.204</v>
      </c>
      <c r="HD49">
        <v>318.35599999999999</v>
      </c>
      <c r="HE49">
        <v>189.661</v>
      </c>
      <c r="HF49">
        <v>1048.2270000000001</v>
      </c>
      <c r="HG49">
        <v>0</v>
      </c>
      <c r="HH49">
        <v>1556.2440000000001</v>
      </c>
      <c r="HI49">
        <v>318.26400000000001</v>
      </c>
      <c r="HJ49">
        <v>189.56700000000001</v>
      </c>
      <c r="HK49">
        <v>1050.6759999999999</v>
      </c>
      <c r="HL49">
        <v>0</v>
      </c>
      <c r="HM49">
        <v>1558.5070000000001</v>
      </c>
      <c r="HN49">
        <v>322.09100000000001</v>
      </c>
      <c r="HO49">
        <v>192.547</v>
      </c>
      <c r="HP49">
        <v>1068.3869999999999</v>
      </c>
      <c r="HQ49">
        <v>0</v>
      </c>
      <c r="HR49">
        <v>1583.0250000000001</v>
      </c>
      <c r="HS49">
        <v>325.767</v>
      </c>
      <c r="HT49">
        <v>262.69900000000001</v>
      </c>
      <c r="HU49">
        <v>1006.332</v>
      </c>
      <c r="HV49">
        <v>0</v>
      </c>
      <c r="HW49">
        <v>1594.798</v>
      </c>
      <c r="HX49">
        <v>325.86</v>
      </c>
      <c r="HY49">
        <v>262.83600000000001</v>
      </c>
      <c r="HZ49">
        <v>1006.8430000000001</v>
      </c>
      <c r="IA49">
        <v>0</v>
      </c>
      <c r="IB49">
        <v>1595.5390000000002</v>
      </c>
      <c r="IC49">
        <v>326.23</v>
      </c>
      <c r="ID49">
        <v>263.38600000000002</v>
      </c>
      <c r="IE49">
        <v>1008.903</v>
      </c>
      <c r="IF49">
        <v>0</v>
      </c>
      <c r="IG49">
        <v>1598.519</v>
      </c>
      <c r="IH49">
        <v>327.85300000000001</v>
      </c>
      <c r="II49">
        <v>263.52800000000002</v>
      </c>
      <c r="IJ49">
        <v>1009.456</v>
      </c>
      <c r="IK49">
        <v>0</v>
      </c>
      <c r="IL49">
        <v>1600.837</v>
      </c>
      <c r="IM49">
        <v>325.84800000000001</v>
      </c>
      <c r="IN49">
        <v>260.55500000000001</v>
      </c>
      <c r="IO49">
        <v>997.85799999999995</v>
      </c>
      <c r="IP49">
        <v>0</v>
      </c>
      <c r="IQ49">
        <v>1584.261</v>
      </c>
    </row>
    <row r="50" spans="1:251" x14ac:dyDescent="0.3">
      <c r="A50" t="s">
        <v>47</v>
      </c>
      <c r="B50">
        <v>841576.06099999999</v>
      </c>
      <c r="C50">
        <v>0</v>
      </c>
      <c r="D50">
        <v>0</v>
      </c>
      <c r="E50">
        <v>0</v>
      </c>
      <c r="F50">
        <v>841576.06099999999</v>
      </c>
      <c r="G50">
        <v>891036.4</v>
      </c>
      <c r="H50">
        <v>0</v>
      </c>
      <c r="I50">
        <v>0</v>
      </c>
      <c r="J50">
        <v>0</v>
      </c>
      <c r="K50">
        <v>891036.4</v>
      </c>
      <c r="L50">
        <v>943092.6</v>
      </c>
      <c r="M50">
        <v>0</v>
      </c>
      <c r="N50">
        <v>0</v>
      </c>
      <c r="O50">
        <v>0</v>
      </c>
      <c r="P50">
        <v>943092.6</v>
      </c>
      <c r="Q50">
        <v>942618</v>
      </c>
      <c r="R50">
        <v>0</v>
      </c>
      <c r="S50">
        <v>0</v>
      </c>
      <c r="T50">
        <v>0</v>
      </c>
      <c r="U50">
        <v>942618</v>
      </c>
      <c r="V50">
        <v>951856.53300000005</v>
      </c>
      <c r="W50">
        <v>0</v>
      </c>
      <c r="X50">
        <v>0</v>
      </c>
      <c r="Y50">
        <v>0</v>
      </c>
      <c r="Z50">
        <v>951856.53300000005</v>
      </c>
      <c r="AA50">
        <v>970433.73300000001</v>
      </c>
      <c r="AB50">
        <v>0</v>
      </c>
      <c r="AC50">
        <v>0</v>
      </c>
      <c r="AD50">
        <v>0</v>
      </c>
      <c r="AE50">
        <v>970433.73300000001</v>
      </c>
      <c r="AF50">
        <v>964549.31300000008</v>
      </c>
      <c r="AG50">
        <v>0</v>
      </c>
      <c r="AH50">
        <v>0</v>
      </c>
      <c r="AI50">
        <v>0</v>
      </c>
      <c r="AJ50">
        <v>964549.31300000008</v>
      </c>
      <c r="AK50">
        <v>1170838.6629999999</v>
      </c>
      <c r="AL50">
        <v>0</v>
      </c>
      <c r="AM50">
        <v>0</v>
      </c>
      <c r="AN50">
        <v>0</v>
      </c>
      <c r="AO50">
        <v>1170838.6629999999</v>
      </c>
      <c r="AP50">
        <v>1249529.669</v>
      </c>
      <c r="AQ50">
        <v>0</v>
      </c>
      <c r="AR50">
        <v>0</v>
      </c>
      <c r="AS50">
        <v>0</v>
      </c>
      <c r="AT50">
        <v>1249529.669</v>
      </c>
      <c r="AU50">
        <v>1200589.933</v>
      </c>
      <c r="AV50">
        <v>0</v>
      </c>
      <c r="AW50">
        <v>0</v>
      </c>
      <c r="AX50">
        <v>0</v>
      </c>
      <c r="AY50">
        <v>1200589.933</v>
      </c>
      <c r="AZ50">
        <v>774668.946</v>
      </c>
      <c r="BA50">
        <v>521686.63699999999</v>
      </c>
      <c r="BB50">
        <v>0</v>
      </c>
      <c r="BC50">
        <v>0</v>
      </c>
      <c r="BD50">
        <v>1296355.5830000001</v>
      </c>
      <c r="BE50">
        <v>838295.152</v>
      </c>
      <c r="BF50">
        <v>531743.78700000001</v>
      </c>
      <c r="BG50">
        <v>0</v>
      </c>
      <c r="BH50">
        <v>0</v>
      </c>
      <c r="BI50">
        <v>1370038.939</v>
      </c>
      <c r="BJ50">
        <v>796799.15700000001</v>
      </c>
      <c r="BK50">
        <v>523702.7</v>
      </c>
      <c r="BL50">
        <v>0</v>
      </c>
      <c r="BM50">
        <v>0</v>
      </c>
      <c r="BN50">
        <v>1320501.8570000001</v>
      </c>
      <c r="BO50">
        <v>790720.88100000005</v>
      </c>
      <c r="BP50">
        <v>518929.44</v>
      </c>
      <c r="BQ50">
        <v>0</v>
      </c>
      <c r="BR50">
        <v>0</v>
      </c>
      <c r="BS50">
        <v>1309650.321</v>
      </c>
      <c r="BT50">
        <v>762569.88500000001</v>
      </c>
      <c r="BU50">
        <v>500071.01299999998</v>
      </c>
      <c r="BV50">
        <v>0</v>
      </c>
      <c r="BW50">
        <v>0</v>
      </c>
      <c r="BX50">
        <v>1262640.898</v>
      </c>
      <c r="BY50">
        <v>749004.12899999996</v>
      </c>
      <c r="BZ50">
        <v>493238.94</v>
      </c>
      <c r="CA50">
        <v>0</v>
      </c>
      <c r="CB50">
        <v>0</v>
      </c>
      <c r="CC50">
        <v>1242243.0689999999</v>
      </c>
      <c r="CD50">
        <v>772853.22499999998</v>
      </c>
      <c r="CE50">
        <v>494044.375</v>
      </c>
      <c r="CF50">
        <v>0</v>
      </c>
      <c r="CG50">
        <v>0</v>
      </c>
      <c r="CH50">
        <v>1266897.6000000001</v>
      </c>
      <c r="CI50">
        <v>779055.39</v>
      </c>
      <c r="CJ50">
        <v>501199.05</v>
      </c>
      <c r="CK50">
        <v>0</v>
      </c>
      <c r="CL50">
        <v>0</v>
      </c>
      <c r="CM50">
        <v>1280254.44</v>
      </c>
      <c r="CN50">
        <v>748182.92200000002</v>
      </c>
      <c r="CO50">
        <v>487221.95</v>
      </c>
      <c r="CP50">
        <v>0</v>
      </c>
      <c r="CQ50">
        <v>0</v>
      </c>
      <c r="CR50">
        <v>1235404.872</v>
      </c>
      <c r="CS50">
        <v>746713.91700000002</v>
      </c>
      <c r="CT50">
        <v>488593.95</v>
      </c>
      <c r="CU50">
        <v>0</v>
      </c>
      <c r="CV50">
        <v>0</v>
      </c>
      <c r="CW50">
        <v>1235307.8670000001</v>
      </c>
      <c r="CX50">
        <v>697173.40599999996</v>
      </c>
      <c r="CY50">
        <v>593509.88300000003</v>
      </c>
      <c r="CZ50">
        <v>0</v>
      </c>
      <c r="DA50">
        <v>0</v>
      </c>
      <c r="DB50">
        <v>1290683.2889999999</v>
      </c>
      <c r="DC50">
        <v>740244.63800000004</v>
      </c>
      <c r="DD50">
        <v>602742.82000000007</v>
      </c>
      <c r="DE50">
        <v>0</v>
      </c>
      <c r="DF50">
        <v>0</v>
      </c>
      <c r="DG50">
        <v>1342987.4580000001</v>
      </c>
      <c r="DH50">
        <v>793131.91799999995</v>
      </c>
      <c r="DI50">
        <v>620544.56999999995</v>
      </c>
      <c r="DJ50">
        <v>0</v>
      </c>
      <c r="DK50">
        <v>0</v>
      </c>
      <c r="DL50">
        <v>1413676.4879999999</v>
      </c>
      <c r="DM50">
        <v>829530.196</v>
      </c>
      <c r="DN50">
        <v>637774.83799999999</v>
      </c>
      <c r="DO50">
        <v>0</v>
      </c>
      <c r="DP50">
        <v>0</v>
      </c>
      <c r="DQ50">
        <v>1467305.034</v>
      </c>
      <c r="DR50">
        <v>815992.45</v>
      </c>
      <c r="DS50">
        <v>615738.50699999998</v>
      </c>
      <c r="DT50">
        <v>0</v>
      </c>
      <c r="DU50">
        <v>0</v>
      </c>
      <c r="DV50">
        <v>1431730.9569999999</v>
      </c>
      <c r="DW50">
        <v>714.7</v>
      </c>
      <c r="DX50">
        <v>0</v>
      </c>
      <c r="DY50">
        <v>0</v>
      </c>
      <c r="DZ50">
        <v>0</v>
      </c>
      <c r="EA50">
        <v>714.7</v>
      </c>
      <c r="EB50">
        <v>718.28</v>
      </c>
      <c r="EC50">
        <v>0</v>
      </c>
      <c r="ED50">
        <v>0</v>
      </c>
      <c r="EE50">
        <v>0</v>
      </c>
      <c r="EF50">
        <v>718.28</v>
      </c>
      <c r="EG50">
        <v>718.18</v>
      </c>
      <c r="EH50">
        <v>0</v>
      </c>
      <c r="EI50">
        <v>0</v>
      </c>
      <c r="EJ50">
        <v>0</v>
      </c>
      <c r="EK50">
        <v>718.18</v>
      </c>
      <c r="EL50">
        <v>494.48</v>
      </c>
      <c r="EM50">
        <v>0</v>
      </c>
      <c r="EN50">
        <v>0</v>
      </c>
      <c r="EO50">
        <v>0</v>
      </c>
      <c r="EP50">
        <v>494.48</v>
      </c>
      <c r="EQ50">
        <v>494.57900000000001</v>
      </c>
      <c r="ER50">
        <v>0</v>
      </c>
      <c r="ES50">
        <v>0</v>
      </c>
      <c r="ET50">
        <v>0</v>
      </c>
      <c r="EU50">
        <v>494.57900000000001</v>
      </c>
      <c r="EV50">
        <v>494.60399999999998</v>
      </c>
      <c r="EW50">
        <v>0</v>
      </c>
      <c r="EX50">
        <v>0</v>
      </c>
      <c r="EY50">
        <v>0</v>
      </c>
      <c r="EZ50">
        <v>494.60399999999998</v>
      </c>
      <c r="FA50">
        <v>494.60400000000004</v>
      </c>
      <c r="FB50">
        <v>0</v>
      </c>
      <c r="FC50">
        <v>0</v>
      </c>
      <c r="FD50">
        <v>0</v>
      </c>
      <c r="FE50">
        <v>494.60400000000004</v>
      </c>
      <c r="FF50">
        <v>496.10399999999998</v>
      </c>
      <c r="FG50">
        <v>0</v>
      </c>
      <c r="FH50">
        <v>0</v>
      </c>
      <c r="FI50">
        <v>0</v>
      </c>
      <c r="FJ50">
        <v>496.10399999999998</v>
      </c>
      <c r="FK50">
        <v>499.63400000000001</v>
      </c>
      <c r="FL50">
        <v>0</v>
      </c>
      <c r="FM50">
        <v>0</v>
      </c>
      <c r="FN50">
        <v>0</v>
      </c>
      <c r="FO50">
        <v>499.63400000000001</v>
      </c>
      <c r="FP50">
        <v>509.81400000000002</v>
      </c>
      <c r="FQ50">
        <v>0</v>
      </c>
      <c r="FR50">
        <v>0</v>
      </c>
      <c r="FS50">
        <v>0</v>
      </c>
      <c r="FT50">
        <v>509.81400000000002</v>
      </c>
      <c r="FU50">
        <v>296.85500000000002</v>
      </c>
      <c r="FV50">
        <v>229.54900000000001</v>
      </c>
      <c r="FW50">
        <v>0</v>
      </c>
      <c r="FX50">
        <v>0</v>
      </c>
      <c r="FY50">
        <v>526.404</v>
      </c>
      <c r="FZ50">
        <v>295.78500000000003</v>
      </c>
      <c r="GA50">
        <v>230.41900000000001</v>
      </c>
      <c r="GB50">
        <v>0</v>
      </c>
      <c r="GC50">
        <v>0</v>
      </c>
      <c r="GD50">
        <v>526.20400000000006</v>
      </c>
      <c r="GE50">
        <v>296.79000000000002</v>
      </c>
      <c r="GF50">
        <v>229.41399999999999</v>
      </c>
      <c r="GG50">
        <v>0</v>
      </c>
      <c r="GH50">
        <v>0</v>
      </c>
      <c r="GI50">
        <v>526.20399999999995</v>
      </c>
      <c r="GJ50">
        <v>296.13799999999998</v>
      </c>
      <c r="GK50">
        <v>231.26599999999999</v>
      </c>
      <c r="GL50">
        <v>0</v>
      </c>
      <c r="GM50">
        <v>0</v>
      </c>
      <c r="GN50">
        <v>527.404</v>
      </c>
      <c r="GO50">
        <v>297.423</v>
      </c>
      <c r="GP50">
        <v>232.68700000000001</v>
      </c>
      <c r="GQ50">
        <v>0</v>
      </c>
      <c r="GR50">
        <v>0</v>
      </c>
      <c r="GS50">
        <v>530.11</v>
      </c>
      <c r="GT50">
        <v>298.589</v>
      </c>
      <c r="GU50">
        <v>234.42099999999999</v>
      </c>
      <c r="GV50">
        <v>0</v>
      </c>
      <c r="GW50">
        <v>0</v>
      </c>
      <c r="GX50">
        <v>533.01</v>
      </c>
      <c r="GY50">
        <v>298.47500000000002</v>
      </c>
      <c r="GZ50">
        <v>234.535</v>
      </c>
      <c r="HA50">
        <v>0</v>
      </c>
      <c r="HB50">
        <v>0</v>
      </c>
      <c r="HC50">
        <v>533.01</v>
      </c>
      <c r="HD50">
        <v>298.47500000000002</v>
      </c>
      <c r="HE50">
        <v>234.535</v>
      </c>
      <c r="HF50">
        <v>0</v>
      </c>
      <c r="HG50">
        <v>0</v>
      </c>
      <c r="HH50">
        <v>533.01</v>
      </c>
      <c r="HI50">
        <v>298.47500000000002</v>
      </c>
      <c r="HJ50">
        <v>234.535</v>
      </c>
      <c r="HK50">
        <v>0</v>
      </c>
      <c r="HL50">
        <v>0</v>
      </c>
      <c r="HM50">
        <v>533.01</v>
      </c>
      <c r="HN50">
        <v>298.47500000000002</v>
      </c>
      <c r="HO50">
        <v>234.535</v>
      </c>
      <c r="HP50">
        <v>0</v>
      </c>
      <c r="HQ50">
        <v>0</v>
      </c>
      <c r="HR50">
        <v>533.01</v>
      </c>
      <c r="HS50">
        <v>273.18900000000002</v>
      </c>
      <c r="HT50">
        <v>262.93100000000004</v>
      </c>
      <c r="HU50">
        <v>0</v>
      </c>
      <c r="HV50">
        <v>0</v>
      </c>
      <c r="HW50">
        <v>536.12000000000012</v>
      </c>
      <c r="HX50">
        <v>272.99200000000002</v>
      </c>
      <c r="HY50">
        <v>262.58800000000002</v>
      </c>
      <c r="HZ50">
        <v>0</v>
      </c>
      <c r="IA50">
        <v>0</v>
      </c>
      <c r="IB50">
        <v>535.58000000000004</v>
      </c>
      <c r="IC50">
        <v>272.99200000000002</v>
      </c>
      <c r="ID50">
        <v>262.58800000000002</v>
      </c>
      <c r="IE50">
        <v>0</v>
      </c>
      <c r="IF50">
        <v>0</v>
      </c>
      <c r="IG50">
        <v>535.58000000000004</v>
      </c>
      <c r="IH50">
        <v>273.01400000000001</v>
      </c>
      <c r="II50">
        <v>262.62599999999998</v>
      </c>
      <c r="IJ50">
        <v>0</v>
      </c>
      <c r="IK50">
        <v>0</v>
      </c>
      <c r="IL50">
        <v>535.64</v>
      </c>
      <c r="IM50">
        <v>273.06</v>
      </c>
      <c r="IN50">
        <v>262.70499999999998</v>
      </c>
      <c r="IO50">
        <v>0</v>
      </c>
      <c r="IP50">
        <v>0</v>
      </c>
      <c r="IQ50">
        <v>535.76499999999999</v>
      </c>
    </row>
    <row r="51" spans="1:251" x14ac:dyDescent="0.3">
      <c r="A51" t="s">
        <v>48</v>
      </c>
      <c r="B51">
        <v>1766242.3430000001</v>
      </c>
      <c r="C51">
        <v>0</v>
      </c>
      <c r="D51">
        <v>159294.527</v>
      </c>
      <c r="E51">
        <v>14282164.229</v>
      </c>
      <c r="F51">
        <v>16207701.098999999</v>
      </c>
      <c r="G51">
        <v>1820851.02</v>
      </c>
      <c r="H51">
        <v>0</v>
      </c>
      <c r="I51">
        <v>0</v>
      </c>
      <c r="J51">
        <v>17528630.68</v>
      </c>
      <c r="K51">
        <v>19349481.699999999</v>
      </c>
      <c r="L51">
        <v>1993049.97</v>
      </c>
      <c r="M51">
        <v>0</v>
      </c>
      <c r="N51">
        <v>0</v>
      </c>
      <c r="O51">
        <v>18231479.030000001</v>
      </c>
      <c r="P51">
        <v>20224529</v>
      </c>
      <c r="Q51">
        <v>2123761.2200000002</v>
      </c>
      <c r="R51">
        <v>0</v>
      </c>
      <c r="S51">
        <v>0</v>
      </c>
      <c r="T51">
        <v>19283064.039999999</v>
      </c>
      <c r="U51">
        <v>21406825.259999998</v>
      </c>
      <c r="V51">
        <v>2193561.2009999999</v>
      </c>
      <c r="W51">
        <v>0</v>
      </c>
      <c r="X51">
        <v>0</v>
      </c>
      <c r="Y51">
        <v>19764793.907000002</v>
      </c>
      <c r="Z51">
        <v>21958355.108000003</v>
      </c>
      <c r="AA51">
        <v>2344378.2390000001</v>
      </c>
      <c r="AB51">
        <v>0</v>
      </c>
      <c r="AC51">
        <v>0</v>
      </c>
      <c r="AD51">
        <v>20178883.057</v>
      </c>
      <c r="AE51">
        <v>22523261.296</v>
      </c>
      <c r="AF51">
        <v>2507070.7260000007</v>
      </c>
      <c r="AG51">
        <v>0</v>
      </c>
      <c r="AH51">
        <v>0</v>
      </c>
      <c r="AI51">
        <v>21334597.770733301</v>
      </c>
      <c r="AJ51">
        <v>23841668.4967333</v>
      </c>
      <c r="AK51">
        <v>2531953.014</v>
      </c>
      <c r="AL51">
        <v>0</v>
      </c>
      <c r="AM51">
        <v>0</v>
      </c>
      <c r="AN51">
        <v>26730493.813000001</v>
      </c>
      <c r="AO51">
        <v>29262446.827</v>
      </c>
      <c r="AP51">
        <v>2684908.3650000002</v>
      </c>
      <c r="AQ51">
        <v>0</v>
      </c>
      <c r="AR51">
        <v>0</v>
      </c>
      <c r="AS51">
        <v>27126613.366999999</v>
      </c>
      <c r="AT51">
        <v>29811521.732000001</v>
      </c>
      <c r="AU51">
        <v>2996938.1039999998</v>
      </c>
      <c r="AV51">
        <v>0</v>
      </c>
      <c r="AW51">
        <v>0</v>
      </c>
      <c r="AX51">
        <v>27849233.572000001</v>
      </c>
      <c r="AY51">
        <v>30846171.675999999</v>
      </c>
      <c r="AZ51">
        <v>1390442.7320000001</v>
      </c>
      <c r="BA51">
        <v>0</v>
      </c>
      <c r="BB51">
        <v>243482.05900000001</v>
      </c>
      <c r="BC51">
        <v>30926199.318</v>
      </c>
      <c r="BD51">
        <v>32560124.109000001</v>
      </c>
      <c r="BE51">
        <v>1458265.852</v>
      </c>
      <c r="BF51">
        <v>0</v>
      </c>
      <c r="BG51">
        <v>249703.549</v>
      </c>
      <c r="BH51">
        <v>32409491.699000001</v>
      </c>
      <c r="BI51">
        <v>34117461.100000001</v>
      </c>
      <c r="BJ51">
        <v>1482583.774</v>
      </c>
      <c r="BK51">
        <v>0</v>
      </c>
      <c r="BL51">
        <v>261138.448</v>
      </c>
      <c r="BM51">
        <v>32919551.315000001</v>
      </c>
      <c r="BN51">
        <v>34663273.537</v>
      </c>
      <c r="BO51">
        <v>1522568.6950000001</v>
      </c>
      <c r="BP51">
        <v>0</v>
      </c>
      <c r="BQ51">
        <v>307028.52</v>
      </c>
      <c r="BR51">
        <v>34199443.270999998</v>
      </c>
      <c r="BS51">
        <v>36029040.486000001</v>
      </c>
      <c r="BT51">
        <v>1560528.4439999999</v>
      </c>
      <c r="BU51">
        <v>0</v>
      </c>
      <c r="BV51">
        <v>260152.875</v>
      </c>
      <c r="BW51">
        <v>33615744.545999996</v>
      </c>
      <c r="BX51">
        <v>35436425.864999995</v>
      </c>
      <c r="BY51">
        <v>1607991.5109999999</v>
      </c>
      <c r="BZ51">
        <v>0</v>
      </c>
      <c r="CA51">
        <v>255568.05</v>
      </c>
      <c r="CB51">
        <v>33722768.817000002</v>
      </c>
      <c r="CC51">
        <v>35586328.377999999</v>
      </c>
      <c r="CD51">
        <v>1626756.064</v>
      </c>
      <c r="CE51">
        <v>0</v>
      </c>
      <c r="CF51">
        <v>254735.22</v>
      </c>
      <c r="CG51">
        <v>33776035.528999999</v>
      </c>
      <c r="CH51">
        <v>35657526.813000001</v>
      </c>
      <c r="CI51">
        <v>1478683.0419999999</v>
      </c>
      <c r="CJ51">
        <v>0</v>
      </c>
      <c r="CK51">
        <v>242917.98</v>
      </c>
      <c r="CL51">
        <v>31603714.002</v>
      </c>
      <c r="CM51">
        <v>33325315.024</v>
      </c>
      <c r="CN51">
        <v>1403892.9129999999</v>
      </c>
      <c r="CO51">
        <v>0</v>
      </c>
      <c r="CP51">
        <v>244124.625</v>
      </c>
      <c r="CQ51">
        <v>32451940.249000002</v>
      </c>
      <c r="CR51">
        <v>34099957.787</v>
      </c>
      <c r="CS51">
        <v>1463289.0819999999</v>
      </c>
      <c r="CT51">
        <v>0</v>
      </c>
      <c r="CU51">
        <v>245458.005</v>
      </c>
      <c r="CV51">
        <v>33196106.557999998</v>
      </c>
      <c r="CW51">
        <v>34904853.644999996</v>
      </c>
      <c r="CX51">
        <v>1351386.31</v>
      </c>
      <c r="CY51">
        <v>86982.311000000002</v>
      </c>
      <c r="CZ51">
        <v>0</v>
      </c>
      <c r="DA51">
        <v>34951171.427000001</v>
      </c>
      <c r="DB51">
        <v>36389540.048</v>
      </c>
      <c r="DC51">
        <v>1327466.959</v>
      </c>
      <c r="DD51">
        <v>92864.558999999994</v>
      </c>
      <c r="DE51">
        <v>0</v>
      </c>
      <c r="DF51">
        <v>35780927.560000002</v>
      </c>
      <c r="DG51">
        <v>37201259.078000002</v>
      </c>
      <c r="DH51">
        <v>1518917.986</v>
      </c>
      <c r="DI51">
        <v>103720.336</v>
      </c>
      <c r="DJ51">
        <v>0</v>
      </c>
      <c r="DK51">
        <v>38100657.923</v>
      </c>
      <c r="DL51">
        <v>39723296.244999997</v>
      </c>
      <c r="DM51">
        <v>1788641.274</v>
      </c>
      <c r="DN51">
        <v>116157.69899999999</v>
      </c>
      <c r="DO51">
        <v>0</v>
      </c>
      <c r="DP51">
        <v>39847284.906999998</v>
      </c>
      <c r="DQ51">
        <v>41752083.879999995</v>
      </c>
      <c r="DR51">
        <v>1833656.547</v>
      </c>
      <c r="DS51">
        <v>116343.012</v>
      </c>
      <c r="DT51">
        <v>0</v>
      </c>
      <c r="DU51">
        <v>40577605.861000001</v>
      </c>
      <c r="DV51">
        <v>42527605.420000002</v>
      </c>
      <c r="DW51">
        <v>1004.851</v>
      </c>
      <c r="DX51">
        <v>0</v>
      </c>
      <c r="DY51">
        <v>37.594000000000001</v>
      </c>
      <c r="DZ51">
        <v>2036.2760000000001</v>
      </c>
      <c r="EA51">
        <v>3078.721</v>
      </c>
      <c r="EB51">
        <v>1060.48</v>
      </c>
      <c r="EC51">
        <v>0</v>
      </c>
      <c r="ED51">
        <v>0</v>
      </c>
      <c r="EE51">
        <v>2449.25</v>
      </c>
      <c r="EF51">
        <v>3509.73</v>
      </c>
      <c r="EG51">
        <v>1092.19</v>
      </c>
      <c r="EH51">
        <v>0</v>
      </c>
      <c r="EI51">
        <v>0</v>
      </c>
      <c r="EJ51">
        <v>2449.25</v>
      </c>
      <c r="EK51">
        <v>3541.44</v>
      </c>
      <c r="EL51">
        <v>1163.71</v>
      </c>
      <c r="EM51">
        <v>0</v>
      </c>
      <c r="EN51">
        <v>0</v>
      </c>
      <c r="EO51">
        <v>2449.25</v>
      </c>
      <c r="EP51">
        <v>3612.96</v>
      </c>
      <c r="EQ51">
        <v>1201.586</v>
      </c>
      <c r="ER51">
        <v>0</v>
      </c>
      <c r="ES51">
        <v>0</v>
      </c>
      <c r="ET51">
        <v>2449.25</v>
      </c>
      <c r="EU51">
        <v>3650.8360000000002</v>
      </c>
      <c r="EV51">
        <v>1265.086</v>
      </c>
      <c r="EW51">
        <v>0</v>
      </c>
      <c r="EX51">
        <v>0</v>
      </c>
      <c r="EY51">
        <v>2449.1489999999999</v>
      </c>
      <c r="EZ51">
        <v>3714.2349999999997</v>
      </c>
      <c r="FA51">
        <v>1445.0909999999999</v>
      </c>
      <c r="FB51">
        <v>0</v>
      </c>
      <c r="FC51">
        <v>0</v>
      </c>
      <c r="FD51">
        <v>2479.2489999999998</v>
      </c>
      <c r="FE51">
        <v>3924.3399999999997</v>
      </c>
      <c r="FF51">
        <v>211.893</v>
      </c>
      <c r="FG51">
        <v>0</v>
      </c>
      <c r="FH51">
        <v>0</v>
      </c>
      <c r="FI51">
        <v>3860.7779999999998</v>
      </c>
      <c r="FJ51">
        <v>4072.6709999999998</v>
      </c>
      <c r="FK51">
        <v>257.27699999999999</v>
      </c>
      <c r="FL51">
        <v>0</v>
      </c>
      <c r="FM51">
        <v>0</v>
      </c>
      <c r="FN51">
        <v>3860.7779999999998</v>
      </c>
      <c r="FO51">
        <v>4118.0549999999994</v>
      </c>
      <c r="FP51">
        <v>305.60899999999998</v>
      </c>
      <c r="FQ51">
        <v>0</v>
      </c>
      <c r="FR51">
        <v>0</v>
      </c>
      <c r="FS51">
        <v>3860.4450000000002</v>
      </c>
      <c r="FT51">
        <v>4166.0540000000001</v>
      </c>
      <c r="FU51">
        <v>198.34299999999999</v>
      </c>
      <c r="FV51">
        <v>0</v>
      </c>
      <c r="FW51">
        <v>219.55099999999999</v>
      </c>
      <c r="FX51">
        <v>3775.373</v>
      </c>
      <c r="FY51">
        <v>4193.2669999999998</v>
      </c>
      <c r="FZ51">
        <v>201.77699999999999</v>
      </c>
      <c r="GA51">
        <v>0</v>
      </c>
      <c r="GB51">
        <v>225.161</v>
      </c>
      <c r="GC51">
        <v>3846.962</v>
      </c>
      <c r="GD51">
        <v>4273.8999999999996</v>
      </c>
      <c r="GE51">
        <v>206.898</v>
      </c>
      <c r="GF51">
        <v>0</v>
      </c>
      <c r="GG51">
        <v>235.47200000000001</v>
      </c>
      <c r="GH51">
        <v>3994.1640000000002</v>
      </c>
      <c r="GI51">
        <v>4436.5340000000006</v>
      </c>
      <c r="GJ51">
        <v>210.24600000000001</v>
      </c>
      <c r="GK51">
        <v>0</v>
      </c>
      <c r="GL51">
        <v>247.60499999999999</v>
      </c>
      <c r="GM51">
        <v>4092.0540000000001</v>
      </c>
      <c r="GN51">
        <v>4549.9049999999997</v>
      </c>
      <c r="GO51">
        <v>211.227</v>
      </c>
      <c r="GP51">
        <v>0</v>
      </c>
      <c r="GQ51">
        <v>244.27500000000001</v>
      </c>
      <c r="GR51">
        <v>4120.9780000000001</v>
      </c>
      <c r="GS51">
        <v>4576.4800000000005</v>
      </c>
      <c r="GT51">
        <v>218.79900000000001</v>
      </c>
      <c r="GU51">
        <v>0</v>
      </c>
      <c r="GV51">
        <v>239.97</v>
      </c>
      <c r="GW51">
        <v>4138.7719999999999</v>
      </c>
      <c r="GX51">
        <v>4597.5410000000002</v>
      </c>
      <c r="GY51">
        <v>216.41499999999999</v>
      </c>
      <c r="GZ51">
        <v>0</v>
      </c>
      <c r="HA51">
        <v>239.18799999999999</v>
      </c>
      <c r="HB51">
        <v>4190.4660000000003</v>
      </c>
      <c r="HC51">
        <v>4646.0690000000004</v>
      </c>
      <c r="HD51">
        <v>210.95699999999999</v>
      </c>
      <c r="HE51">
        <v>0</v>
      </c>
      <c r="HF51">
        <v>228.09200000000001</v>
      </c>
      <c r="HG51">
        <v>4048.4879999999998</v>
      </c>
      <c r="HH51">
        <v>4487.5370000000003</v>
      </c>
      <c r="HI51">
        <v>211.51400000000001</v>
      </c>
      <c r="HJ51">
        <v>0</v>
      </c>
      <c r="HK51">
        <v>229.22499999999999</v>
      </c>
      <c r="HL51">
        <v>4062.029</v>
      </c>
      <c r="HM51">
        <v>4502.768</v>
      </c>
      <c r="HN51">
        <v>212.10900000000001</v>
      </c>
      <c r="HO51">
        <v>0</v>
      </c>
      <c r="HP51">
        <v>230.477</v>
      </c>
      <c r="HQ51">
        <v>4081.3960000000002</v>
      </c>
      <c r="HR51">
        <v>4523.982</v>
      </c>
      <c r="HS51">
        <v>165.29400000000001</v>
      </c>
      <c r="HT51">
        <v>14.072000000000001</v>
      </c>
      <c r="HU51">
        <v>0</v>
      </c>
      <c r="HV51">
        <v>4375.6180000000004</v>
      </c>
      <c r="HW51">
        <v>4554.9840000000004</v>
      </c>
      <c r="HX51">
        <v>166.535</v>
      </c>
      <c r="HY51">
        <v>14.24</v>
      </c>
      <c r="HZ51">
        <v>0</v>
      </c>
      <c r="IA51">
        <v>4429.1099999999997</v>
      </c>
      <c r="IB51">
        <v>4609.8849999999993</v>
      </c>
      <c r="IC51">
        <v>168.006</v>
      </c>
      <c r="ID51">
        <v>14.347</v>
      </c>
      <c r="IE51">
        <v>0</v>
      </c>
      <c r="IF51">
        <v>4463.2240000000002</v>
      </c>
      <c r="IG51">
        <v>4645.5770000000002</v>
      </c>
      <c r="IH51">
        <v>168.99700000000001</v>
      </c>
      <c r="II51">
        <v>14.48</v>
      </c>
      <c r="IJ51">
        <v>0</v>
      </c>
      <c r="IK51">
        <v>4507.0870000000004</v>
      </c>
      <c r="IL51">
        <v>4690.5640000000003</v>
      </c>
      <c r="IM51">
        <v>169.61099999999999</v>
      </c>
      <c r="IN51">
        <v>14.563000000000001</v>
      </c>
      <c r="IO51">
        <v>0</v>
      </c>
      <c r="IP51">
        <v>4533.518</v>
      </c>
      <c r="IQ51">
        <v>4717.692</v>
      </c>
    </row>
    <row r="52" spans="1:251" x14ac:dyDescent="0.3">
      <c r="A52" t="s">
        <v>49</v>
      </c>
      <c r="B52">
        <v>2318221.2859999998</v>
      </c>
      <c r="C52">
        <v>0</v>
      </c>
      <c r="D52">
        <v>0</v>
      </c>
      <c r="E52">
        <v>2118097.6320000002</v>
      </c>
      <c r="F52">
        <v>4436318.9179999996</v>
      </c>
      <c r="G52">
        <v>2169883.15</v>
      </c>
      <c r="H52">
        <v>0</v>
      </c>
      <c r="I52">
        <v>0</v>
      </c>
      <c r="J52">
        <v>2342541.35</v>
      </c>
      <c r="K52">
        <v>4512424.5</v>
      </c>
      <c r="L52">
        <v>2190322.7400000002</v>
      </c>
      <c r="M52">
        <v>0</v>
      </c>
      <c r="N52">
        <v>0</v>
      </c>
      <c r="O52">
        <v>2660195.12</v>
      </c>
      <c r="P52">
        <v>4850517.8600000003</v>
      </c>
      <c r="Q52">
        <v>2140381.06</v>
      </c>
      <c r="R52">
        <v>0</v>
      </c>
      <c r="S52">
        <v>0</v>
      </c>
      <c r="T52">
        <v>2811713.22</v>
      </c>
      <c r="U52">
        <v>4952094.28</v>
      </c>
      <c r="V52">
        <v>2192596.804</v>
      </c>
      <c r="W52">
        <v>0</v>
      </c>
      <c r="X52">
        <v>0</v>
      </c>
      <c r="Y52">
        <v>2921111.267</v>
      </c>
      <c r="Z52">
        <v>5113708.0710000005</v>
      </c>
      <c r="AA52">
        <v>2443429.9750000001</v>
      </c>
      <c r="AB52">
        <v>0</v>
      </c>
      <c r="AC52">
        <v>0</v>
      </c>
      <c r="AD52">
        <v>3317237.6090000002</v>
      </c>
      <c r="AE52">
        <v>5760667.5840000007</v>
      </c>
      <c r="AF52">
        <v>2496381.8219999997</v>
      </c>
      <c r="AG52">
        <v>0</v>
      </c>
      <c r="AH52">
        <v>0</v>
      </c>
      <c r="AI52">
        <v>3355267.1505</v>
      </c>
      <c r="AJ52">
        <v>5851648.9725000001</v>
      </c>
      <c r="AK52">
        <v>2844302.301</v>
      </c>
      <c r="AL52">
        <v>0</v>
      </c>
      <c r="AM52">
        <v>0</v>
      </c>
      <c r="AN52">
        <v>4312073.6059999997</v>
      </c>
      <c r="AO52">
        <v>7156375.9069999997</v>
      </c>
      <c r="AP52">
        <v>2987293.426</v>
      </c>
      <c r="AQ52">
        <v>0</v>
      </c>
      <c r="AR52">
        <v>0</v>
      </c>
      <c r="AS52">
        <v>4411536.784</v>
      </c>
      <c r="AT52">
        <v>7398830.21</v>
      </c>
      <c r="AU52">
        <v>3147516.4530000002</v>
      </c>
      <c r="AV52">
        <v>0</v>
      </c>
      <c r="AW52">
        <v>0</v>
      </c>
      <c r="AX52">
        <v>4590369.9029999999</v>
      </c>
      <c r="AY52">
        <v>7737886.3560000006</v>
      </c>
      <c r="AZ52">
        <v>1800750.139</v>
      </c>
      <c r="BA52">
        <v>189432.76</v>
      </c>
      <c r="BB52">
        <v>5837784.4419999998</v>
      </c>
      <c r="BC52">
        <v>370170.1</v>
      </c>
      <c r="BD52">
        <v>8198137.4409999996</v>
      </c>
      <c r="BE52">
        <v>2026229.6370000001</v>
      </c>
      <c r="BF52">
        <v>193501.99</v>
      </c>
      <c r="BG52">
        <v>6729768.5020000003</v>
      </c>
      <c r="BH52">
        <v>0</v>
      </c>
      <c r="BI52">
        <v>8949500.1290000007</v>
      </c>
      <c r="BJ52">
        <v>1911602.382</v>
      </c>
      <c r="BK52">
        <v>197738.82</v>
      </c>
      <c r="BL52">
        <v>6852553.6909999996</v>
      </c>
      <c r="BM52">
        <v>0</v>
      </c>
      <c r="BN52">
        <v>8961894.8929999992</v>
      </c>
      <c r="BO52">
        <v>2165414.8330000001</v>
      </c>
      <c r="BP52">
        <v>198757.89</v>
      </c>
      <c r="BQ52">
        <v>6774939.6289999997</v>
      </c>
      <c r="BR52">
        <v>0</v>
      </c>
      <c r="BS52">
        <v>9139112.352</v>
      </c>
      <c r="BT52">
        <v>2044803.3959999999</v>
      </c>
      <c r="BU52">
        <v>197583.83799999999</v>
      </c>
      <c r="BV52">
        <v>6594413.1799999997</v>
      </c>
      <c r="BW52">
        <v>0</v>
      </c>
      <c r="BX52">
        <v>8836800.4140000008</v>
      </c>
      <c r="BY52">
        <v>1973374.9639999999</v>
      </c>
      <c r="BZ52">
        <v>197718.46400000001</v>
      </c>
      <c r="CA52">
        <v>6559640.034</v>
      </c>
      <c r="CB52">
        <v>0</v>
      </c>
      <c r="CC52">
        <v>8730733.4619999994</v>
      </c>
      <c r="CD52">
        <v>1969825.4539999999</v>
      </c>
      <c r="CE52">
        <v>197881.47500000001</v>
      </c>
      <c r="CF52">
        <v>6471565.2949999999</v>
      </c>
      <c r="CG52">
        <v>0</v>
      </c>
      <c r="CH52">
        <v>8639272.2239999995</v>
      </c>
      <c r="CI52">
        <v>2054327.6540000001</v>
      </c>
      <c r="CJ52">
        <v>158982.56899999999</v>
      </c>
      <c r="CK52">
        <v>6437652.7120000003</v>
      </c>
      <c r="CL52">
        <v>0</v>
      </c>
      <c r="CM52">
        <v>8650962.9350000005</v>
      </c>
      <c r="CN52">
        <v>2044259.946</v>
      </c>
      <c r="CO52">
        <v>190536.894</v>
      </c>
      <c r="CP52">
        <v>6572547.1770000001</v>
      </c>
      <c r="CQ52">
        <v>0</v>
      </c>
      <c r="CR52">
        <v>8807344.0170000009</v>
      </c>
      <c r="CS52">
        <v>2167189.3020000001</v>
      </c>
      <c r="CT52">
        <v>191035.10500000001</v>
      </c>
      <c r="CU52">
        <v>6593480.6440000003</v>
      </c>
      <c r="CV52">
        <v>0</v>
      </c>
      <c r="CW52">
        <v>8951705.0510000009</v>
      </c>
      <c r="CX52">
        <v>2157751.6140000001</v>
      </c>
      <c r="CY52">
        <v>1544751.6159999999</v>
      </c>
      <c r="CZ52">
        <v>0</v>
      </c>
      <c r="DA52">
        <v>6332307.4639999997</v>
      </c>
      <c r="DB52">
        <v>10034810.694</v>
      </c>
      <c r="DC52">
        <v>2317535.8020000001</v>
      </c>
      <c r="DD52">
        <v>1584350.0759999999</v>
      </c>
      <c r="DE52">
        <v>0</v>
      </c>
      <c r="DF52">
        <v>6492391.5159999998</v>
      </c>
      <c r="DG52">
        <v>10394277.393999999</v>
      </c>
      <c r="DH52">
        <v>2420677.588</v>
      </c>
      <c r="DI52">
        <v>1627082.6140000001</v>
      </c>
      <c r="DJ52">
        <v>0</v>
      </c>
      <c r="DK52">
        <v>6755959.7560000001</v>
      </c>
      <c r="DL52">
        <v>10803719.958000001</v>
      </c>
      <c r="DM52">
        <v>2367068.1970000002</v>
      </c>
      <c r="DN52">
        <v>1690385.666</v>
      </c>
      <c r="DO52">
        <v>0</v>
      </c>
      <c r="DP52">
        <v>6870425.7759999996</v>
      </c>
      <c r="DQ52">
        <v>10927879.638999999</v>
      </c>
      <c r="DR52">
        <v>2389542.5970000001</v>
      </c>
      <c r="DS52">
        <v>1780631.132</v>
      </c>
      <c r="DT52">
        <v>0</v>
      </c>
      <c r="DU52">
        <v>7147803.6840000004</v>
      </c>
      <c r="DV52">
        <v>11317977.413000001</v>
      </c>
      <c r="DW52">
        <v>941.91</v>
      </c>
      <c r="DX52">
        <v>0</v>
      </c>
      <c r="DY52">
        <v>0</v>
      </c>
      <c r="DZ52">
        <v>172</v>
      </c>
      <c r="EA52">
        <v>1113.9099999999999</v>
      </c>
      <c r="EB52">
        <v>980.65</v>
      </c>
      <c r="EC52">
        <v>0</v>
      </c>
      <c r="ED52">
        <v>0</v>
      </c>
      <c r="EE52">
        <v>246.89</v>
      </c>
      <c r="EF52">
        <v>1227.54</v>
      </c>
      <c r="EG52">
        <v>992.66</v>
      </c>
      <c r="EH52">
        <v>0</v>
      </c>
      <c r="EI52">
        <v>0</v>
      </c>
      <c r="EJ52">
        <v>246.89</v>
      </c>
      <c r="EK52">
        <v>1239.55</v>
      </c>
      <c r="EL52">
        <v>1031.06</v>
      </c>
      <c r="EM52">
        <v>0</v>
      </c>
      <c r="EN52">
        <v>0</v>
      </c>
      <c r="EO52">
        <v>246.89</v>
      </c>
      <c r="EP52">
        <v>1277.9499999999998</v>
      </c>
      <c r="EQ52">
        <v>1036.3599999999999</v>
      </c>
      <c r="ER52">
        <v>0</v>
      </c>
      <c r="ES52">
        <v>0</v>
      </c>
      <c r="ET52">
        <v>246.89</v>
      </c>
      <c r="EU52">
        <v>1283.25</v>
      </c>
      <c r="EV52">
        <v>1047.4670000000001</v>
      </c>
      <c r="EW52">
        <v>0</v>
      </c>
      <c r="EX52">
        <v>0</v>
      </c>
      <c r="EY52">
        <v>246.89</v>
      </c>
      <c r="EZ52">
        <v>1294.357</v>
      </c>
      <c r="FA52">
        <v>1019.617</v>
      </c>
      <c r="FB52">
        <v>0</v>
      </c>
      <c r="FC52">
        <v>0</v>
      </c>
      <c r="FD52">
        <v>247.52500000000001</v>
      </c>
      <c r="FE52">
        <v>1267.1420000000001</v>
      </c>
      <c r="FF52">
        <v>677.13199999999995</v>
      </c>
      <c r="FG52">
        <v>0</v>
      </c>
      <c r="FH52">
        <v>0</v>
      </c>
      <c r="FI52">
        <v>654.49099999999999</v>
      </c>
      <c r="FJ52">
        <v>1331.623</v>
      </c>
      <c r="FK52">
        <v>705.08399999999995</v>
      </c>
      <c r="FL52">
        <v>0</v>
      </c>
      <c r="FM52">
        <v>0</v>
      </c>
      <c r="FN52">
        <v>654.49099999999999</v>
      </c>
      <c r="FO52">
        <v>1359.5749999999998</v>
      </c>
      <c r="FP52">
        <v>714.59400000000005</v>
      </c>
      <c r="FQ52">
        <v>0</v>
      </c>
      <c r="FR52">
        <v>0</v>
      </c>
      <c r="FS52">
        <v>654.49099999999999</v>
      </c>
      <c r="FT52">
        <v>1369.085</v>
      </c>
      <c r="FU52">
        <v>396.65699999999998</v>
      </c>
      <c r="FV52">
        <v>67.683999999999997</v>
      </c>
      <c r="FW52">
        <v>893.71299999999997</v>
      </c>
      <c r="FX52">
        <v>17.571000000000002</v>
      </c>
      <c r="FY52">
        <v>1375.625</v>
      </c>
      <c r="FZ52">
        <v>401.34100000000001</v>
      </c>
      <c r="GA52">
        <v>66.418000000000006</v>
      </c>
      <c r="GB52">
        <v>921.93600000000004</v>
      </c>
      <c r="GC52">
        <v>0</v>
      </c>
      <c r="GD52">
        <v>1389.6950000000002</v>
      </c>
      <c r="GE52">
        <v>404.93400000000003</v>
      </c>
      <c r="GF52">
        <v>71.432000000000002</v>
      </c>
      <c r="GG52">
        <v>956.60699999999997</v>
      </c>
      <c r="GH52">
        <v>0</v>
      </c>
      <c r="GI52">
        <v>1432.973</v>
      </c>
      <c r="GJ52">
        <v>422.35300000000001</v>
      </c>
      <c r="GK52">
        <v>72.638000000000005</v>
      </c>
      <c r="GL52">
        <v>993.23400000000004</v>
      </c>
      <c r="GM52">
        <v>0</v>
      </c>
      <c r="GN52">
        <v>1488.2249999999999</v>
      </c>
      <c r="GO52">
        <v>426.26</v>
      </c>
      <c r="GP52">
        <v>73.813999999999993</v>
      </c>
      <c r="GQ52">
        <v>1006.231</v>
      </c>
      <c r="GR52">
        <v>0</v>
      </c>
      <c r="GS52">
        <v>1506.3049999999998</v>
      </c>
      <c r="GT52">
        <v>426.81299999999999</v>
      </c>
      <c r="GU52">
        <v>73.98</v>
      </c>
      <c r="GV52">
        <v>1009.501</v>
      </c>
      <c r="GW52">
        <v>0</v>
      </c>
      <c r="GX52">
        <v>1510.2939999999999</v>
      </c>
      <c r="GY52">
        <v>427.39400000000001</v>
      </c>
      <c r="GZ52">
        <v>74.180999999999997</v>
      </c>
      <c r="HA52">
        <v>1012.16</v>
      </c>
      <c r="HB52">
        <v>0</v>
      </c>
      <c r="HC52">
        <v>1513.7349999999999</v>
      </c>
      <c r="HD52">
        <v>427.45299999999997</v>
      </c>
      <c r="HE52">
        <v>74.234999999999999</v>
      </c>
      <c r="HF52">
        <v>1013.147</v>
      </c>
      <c r="HG52">
        <v>0</v>
      </c>
      <c r="HH52">
        <v>1514.835</v>
      </c>
      <c r="HI52">
        <v>427.67</v>
      </c>
      <c r="HJ52">
        <v>74.31</v>
      </c>
      <c r="HK52">
        <v>1013.965</v>
      </c>
      <c r="HL52">
        <v>0</v>
      </c>
      <c r="HM52">
        <v>1515.9450000000002</v>
      </c>
      <c r="HN52">
        <v>428.00299999999999</v>
      </c>
      <c r="HO52">
        <v>74.411000000000001</v>
      </c>
      <c r="HP52">
        <v>1015.182</v>
      </c>
      <c r="HQ52">
        <v>0</v>
      </c>
      <c r="HR52">
        <v>1517.596</v>
      </c>
      <c r="HS52">
        <v>299.387</v>
      </c>
      <c r="HT52">
        <v>161.995</v>
      </c>
      <c r="HU52">
        <v>0</v>
      </c>
      <c r="HV52">
        <v>1056.123</v>
      </c>
      <c r="HW52">
        <v>1517.5050000000001</v>
      </c>
      <c r="HX52">
        <v>300.13499999999999</v>
      </c>
      <c r="HY52">
        <v>162.85500000000002</v>
      </c>
      <c r="HZ52">
        <v>0</v>
      </c>
      <c r="IA52">
        <v>1062.585</v>
      </c>
      <c r="IB52">
        <v>1525.575</v>
      </c>
      <c r="IC52">
        <v>301.05500000000001</v>
      </c>
      <c r="ID52">
        <v>163.91300000000001</v>
      </c>
      <c r="IE52">
        <v>0</v>
      </c>
      <c r="IF52">
        <v>1070.7380000000001</v>
      </c>
      <c r="IG52">
        <v>1535.7060000000001</v>
      </c>
      <c r="IH52">
        <v>302.166</v>
      </c>
      <c r="II52">
        <v>165.19499999999999</v>
      </c>
      <c r="IJ52">
        <v>0</v>
      </c>
      <c r="IK52">
        <v>1080.5229999999999</v>
      </c>
      <c r="IL52">
        <v>1547.884</v>
      </c>
      <c r="IM52">
        <v>304.04000000000002</v>
      </c>
      <c r="IN52">
        <v>167.351</v>
      </c>
      <c r="IO52">
        <v>0</v>
      </c>
      <c r="IP52">
        <v>1097.193</v>
      </c>
      <c r="IQ52">
        <v>1568.5840000000001</v>
      </c>
    </row>
    <row r="53" spans="1:251" x14ac:dyDescent="0.3">
      <c r="A53" t="s">
        <v>50</v>
      </c>
      <c r="B53">
        <v>1883827.08</v>
      </c>
      <c r="C53">
        <v>313044.408</v>
      </c>
      <c r="D53">
        <v>0</v>
      </c>
      <c r="E53">
        <v>17337506.546999998</v>
      </c>
      <c r="F53">
        <v>19534378.034999996</v>
      </c>
      <c r="G53">
        <v>1621230.18</v>
      </c>
      <c r="H53">
        <v>354695.38</v>
      </c>
      <c r="I53">
        <v>0</v>
      </c>
      <c r="J53">
        <v>18761064.399999999</v>
      </c>
      <c r="K53">
        <v>20736989.959999997</v>
      </c>
      <c r="L53">
        <v>1784715.09</v>
      </c>
      <c r="M53">
        <v>350791.62</v>
      </c>
      <c r="N53">
        <v>0</v>
      </c>
      <c r="O53">
        <v>18483754.260000002</v>
      </c>
      <c r="P53">
        <v>20619260.970000003</v>
      </c>
      <c r="Q53">
        <v>1796412.68</v>
      </c>
      <c r="R53">
        <v>341843.59</v>
      </c>
      <c r="S53">
        <v>0</v>
      </c>
      <c r="T53">
        <v>19079886.719999999</v>
      </c>
      <c r="U53">
        <v>21218142.989999998</v>
      </c>
      <c r="V53">
        <v>1931039.3330000001</v>
      </c>
      <c r="W53">
        <v>344377.36900000001</v>
      </c>
      <c r="X53">
        <v>0</v>
      </c>
      <c r="Y53">
        <v>20263121.905000001</v>
      </c>
      <c r="Z53">
        <v>22538538.607000001</v>
      </c>
      <c r="AA53">
        <v>1910623.757</v>
      </c>
      <c r="AB53">
        <v>326638.61099999998</v>
      </c>
      <c r="AC53">
        <v>0</v>
      </c>
      <c r="AD53">
        <v>20854306.085000001</v>
      </c>
      <c r="AE53">
        <v>23091568.453000002</v>
      </c>
      <c r="AF53">
        <v>2092826.2209999999</v>
      </c>
      <c r="AG53">
        <v>354731.40949999995</v>
      </c>
      <c r="AH53">
        <v>0</v>
      </c>
      <c r="AI53">
        <v>25074455.740000002</v>
      </c>
      <c r="AJ53">
        <v>27522013.370500002</v>
      </c>
      <c r="AK53">
        <v>1955665.4010000001</v>
      </c>
      <c r="AL53">
        <v>292320.40500000003</v>
      </c>
      <c r="AM53">
        <v>0</v>
      </c>
      <c r="AN53">
        <v>28143466.248</v>
      </c>
      <c r="AO53">
        <v>30391452.053999998</v>
      </c>
      <c r="AP53">
        <v>2234316.1439999999</v>
      </c>
      <c r="AQ53">
        <v>300094.91200000001</v>
      </c>
      <c r="AR53">
        <v>0</v>
      </c>
      <c r="AS53">
        <v>29943734.991999999</v>
      </c>
      <c r="AT53">
        <v>32478146.048</v>
      </c>
      <c r="AU53">
        <v>2419701.6039999998</v>
      </c>
      <c r="AV53">
        <v>316122.02299999999</v>
      </c>
      <c r="AW53">
        <v>0</v>
      </c>
      <c r="AX53">
        <v>30428408.239</v>
      </c>
      <c r="AY53">
        <v>33164231.866</v>
      </c>
      <c r="AZ53">
        <v>1029693.517</v>
      </c>
      <c r="BA53">
        <v>345550.84600000002</v>
      </c>
      <c r="BB53">
        <v>0</v>
      </c>
      <c r="BC53">
        <v>34145956.803999998</v>
      </c>
      <c r="BD53">
        <v>35521201.166999996</v>
      </c>
      <c r="BE53">
        <v>1035310.628</v>
      </c>
      <c r="BF53">
        <v>339153.77899999998</v>
      </c>
      <c r="BG53">
        <v>0</v>
      </c>
      <c r="BH53">
        <v>33109663.23</v>
      </c>
      <c r="BI53">
        <v>34484127.637000002</v>
      </c>
      <c r="BJ53">
        <v>1060627.801</v>
      </c>
      <c r="BK53">
        <v>332297.44199999998</v>
      </c>
      <c r="BL53">
        <v>0</v>
      </c>
      <c r="BM53">
        <v>33527541.625999998</v>
      </c>
      <c r="BN53">
        <v>34920466.868999995</v>
      </c>
      <c r="BO53">
        <v>1010673.2610000001</v>
      </c>
      <c r="BP53">
        <v>309718.826</v>
      </c>
      <c r="BQ53">
        <v>0</v>
      </c>
      <c r="BR53">
        <v>32913163.774</v>
      </c>
      <c r="BS53">
        <v>34233555.861000001</v>
      </c>
      <c r="BT53">
        <v>969459.00199999998</v>
      </c>
      <c r="BU53">
        <v>410646.853</v>
      </c>
      <c r="BV53">
        <v>0</v>
      </c>
      <c r="BW53">
        <v>32617325.223000001</v>
      </c>
      <c r="BX53">
        <v>33997431.078000002</v>
      </c>
      <c r="BY53">
        <v>968808.29299999995</v>
      </c>
      <c r="BZ53">
        <v>421057.45699999999</v>
      </c>
      <c r="CA53">
        <v>0</v>
      </c>
      <c r="CB53">
        <v>32339264.941</v>
      </c>
      <c r="CC53">
        <v>33729130.691</v>
      </c>
      <c r="CD53">
        <v>951723.09699999995</v>
      </c>
      <c r="CE53">
        <v>406930.723</v>
      </c>
      <c r="CF53">
        <v>0</v>
      </c>
      <c r="CG53">
        <v>31806031.535</v>
      </c>
      <c r="CH53">
        <v>33164685.355</v>
      </c>
      <c r="CI53">
        <v>822529.47199999995</v>
      </c>
      <c r="CJ53">
        <v>382659.06699999998</v>
      </c>
      <c r="CK53">
        <v>0</v>
      </c>
      <c r="CL53">
        <v>31348077.807</v>
      </c>
      <c r="CM53">
        <v>32553266.346000001</v>
      </c>
      <c r="CN53">
        <v>820632.37600000005</v>
      </c>
      <c r="CO53">
        <v>370200.53499999997</v>
      </c>
      <c r="CP53">
        <v>0</v>
      </c>
      <c r="CQ53">
        <v>31997295.993000001</v>
      </c>
      <c r="CR53">
        <v>33188128.903999999</v>
      </c>
      <c r="CS53">
        <v>885788.19499999995</v>
      </c>
      <c r="CT53">
        <v>383966.78700000001</v>
      </c>
      <c r="CU53">
        <v>0</v>
      </c>
      <c r="CV53">
        <v>32347375.827</v>
      </c>
      <c r="CW53">
        <v>33617130.809</v>
      </c>
      <c r="CX53">
        <v>1044412.066</v>
      </c>
      <c r="CY53">
        <v>575523.30900000001</v>
      </c>
      <c r="CZ53">
        <v>0</v>
      </c>
      <c r="DA53">
        <v>33519154.390000001</v>
      </c>
      <c r="DB53">
        <v>35139089.765000001</v>
      </c>
      <c r="DC53">
        <v>1119191.514</v>
      </c>
      <c r="DD53">
        <v>597414.72600000002</v>
      </c>
      <c r="DE53">
        <v>0</v>
      </c>
      <c r="DF53">
        <v>34740409.300999999</v>
      </c>
      <c r="DG53">
        <v>36457015.541000001</v>
      </c>
      <c r="DH53">
        <v>1095912.196</v>
      </c>
      <c r="DI53">
        <v>645558.25</v>
      </c>
      <c r="DJ53">
        <v>0</v>
      </c>
      <c r="DK53">
        <v>36147374.239</v>
      </c>
      <c r="DL53">
        <v>37888844.685000002</v>
      </c>
      <c r="DM53">
        <v>1140819.45</v>
      </c>
      <c r="DN53">
        <v>661234.90800000005</v>
      </c>
      <c r="DO53">
        <v>0</v>
      </c>
      <c r="DP53">
        <v>36670905.766000003</v>
      </c>
      <c r="DQ53">
        <v>38472960.124000005</v>
      </c>
      <c r="DR53">
        <v>1203722.8130000001</v>
      </c>
      <c r="DS53">
        <v>666821.61399999994</v>
      </c>
      <c r="DT53">
        <v>0</v>
      </c>
      <c r="DU53">
        <v>36973012.853</v>
      </c>
      <c r="DV53">
        <v>38843557.280000001</v>
      </c>
      <c r="DW53">
        <v>994.6</v>
      </c>
      <c r="DX53">
        <v>112.48</v>
      </c>
      <c r="DY53">
        <v>0</v>
      </c>
      <c r="DZ53">
        <v>2591.41</v>
      </c>
      <c r="EA53">
        <v>3698.49</v>
      </c>
      <c r="EB53">
        <v>1012.24</v>
      </c>
      <c r="EC53">
        <v>112.48</v>
      </c>
      <c r="ED53">
        <v>0</v>
      </c>
      <c r="EE53">
        <v>2593.9899999999998</v>
      </c>
      <c r="EF53">
        <v>3718.71</v>
      </c>
      <c r="EG53">
        <v>1099.8399999999999</v>
      </c>
      <c r="EH53">
        <v>112.48</v>
      </c>
      <c r="EI53">
        <v>0</v>
      </c>
      <c r="EJ53">
        <v>2591.41</v>
      </c>
      <c r="EK53">
        <v>3803.7299999999996</v>
      </c>
      <c r="EL53">
        <v>1010.84</v>
      </c>
      <c r="EM53">
        <v>112.48</v>
      </c>
      <c r="EN53">
        <v>0</v>
      </c>
      <c r="EO53">
        <v>2591.41</v>
      </c>
      <c r="EP53">
        <v>3714.7299999999996</v>
      </c>
      <c r="EQ53">
        <v>1048.0550000000001</v>
      </c>
      <c r="ER53">
        <v>112.48</v>
      </c>
      <c r="ES53">
        <v>0</v>
      </c>
      <c r="ET53">
        <v>2591.41</v>
      </c>
      <c r="EU53">
        <v>3751.9449999999997</v>
      </c>
      <c r="EV53">
        <v>1142.482</v>
      </c>
      <c r="EW53">
        <v>112.48</v>
      </c>
      <c r="EX53">
        <v>0</v>
      </c>
      <c r="EY53">
        <v>2591.41</v>
      </c>
      <c r="EZ53">
        <v>3846.3719999999998</v>
      </c>
      <c r="FA53">
        <v>1183.7820000000002</v>
      </c>
      <c r="FB53">
        <v>112.48</v>
      </c>
      <c r="FC53">
        <v>0</v>
      </c>
      <c r="FD53">
        <v>2591.413</v>
      </c>
      <c r="FE53">
        <v>3887.6750000000002</v>
      </c>
      <c r="FF53">
        <v>312.87599999999998</v>
      </c>
      <c r="FG53">
        <v>96.646000000000001</v>
      </c>
      <c r="FH53">
        <v>0</v>
      </c>
      <c r="FI53">
        <v>3486.3829999999998</v>
      </c>
      <c r="FJ53">
        <v>3895.9049999999997</v>
      </c>
      <c r="FK53">
        <v>306.08699999999999</v>
      </c>
      <c r="FL53">
        <v>96.646000000000001</v>
      </c>
      <c r="FM53">
        <v>0</v>
      </c>
      <c r="FN53">
        <v>3517.7629999999999</v>
      </c>
      <c r="FO53">
        <v>3920.4960000000001</v>
      </c>
      <c r="FP53">
        <v>306.05599999999998</v>
      </c>
      <c r="FQ53">
        <v>101.146</v>
      </c>
      <c r="FR53">
        <v>0</v>
      </c>
      <c r="FS53">
        <v>3501.5279999999998</v>
      </c>
      <c r="FT53">
        <v>3908.7299999999996</v>
      </c>
      <c r="FU53">
        <v>293.92200000000003</v>
      </c>
      <c r="FV53">
        <v>136.38200000000001</v>
      </c>
      <c r="FW53">
        <v>0</v>
      </c>
      <c r="FX53">
        <v>3499.26</v>
      </c>
      <c r="FY53">
        <v>3929.5640000000003</v>
      </c>
      <c r="FZ53">
        <v>237.738</v>
      </c>
      <c r="GA53">
        <v>136.38200000000001</v>
      </c>
      <c r="GB53">
        <v>0</v>
      </c>
      <c r="GC53">
        <v>3571.9430000000002</v>
      </c>
      <c r="GD53">
        <v>3946.0630000000001</v>
      </c>
      <c r="GE53">
        <v>234.43700000000001</v>
      </c>
      <c r="GF53">
        <v>136.38200000000001</v>
      </c>
      <c r="GG53">
        <v>0</v>
      </c>
      <c r="GH53">
        <v>3510.7779999999998</v>
      </c>
      <c r="GI53">
        <v>3881.5969999999998</v>
      </c>
      <c r="GJ53">
        <v>234.66200000000001</v>
      </c>
      <c r="GK53">
        <v>136.762</v>
      </c>
      <c r="GL53">
        <v>0</v>
      </c>
      <c r="GM53">
        <v>3571.0079999999998</v>
      </c>
      <c r="GN53">
        <v>3942.4319999999998</v>
      </c>
      <c r="GO53">
        <v>233.374</v>
      </c>
      <c r="GP53">
        <v>146.108</v>
      </c>
      <c r="GQ53">
        <v>0</v>
      </c>
      <c r="GR53">
        <v>3513.0839999999998</v>
      </c>
      <c r="GS53">
        <v>3892.5659999999998</v>
      </c>
      <c r="GT53">
        <v>233.32</v>
      </c>
      <c r="GU53">
        <v>150.46199999999999</v>
      </c>
      <c r="GV53">
        <v>0</v>
      </c>
      <c r="GW53">
        <v>3502.491</v>
      </c>
      <c r="GX53">
        <v>3886.2730000000001</v>
      </c>
      <c r="GY53">
        <v>231.483</v>
      </c>
      <c r="GZ53">
        <v>150.46199999999999</v>
      </c>
      <c r="HA53">
        <v>0</v>
      </c>
      <c r="HB53">
        <v>3509.998</v>
      </c>
      <c r="HC53">
        <v>3891.9430000000002</v>
      </c>
      <c r="HD53">
        <v>228.89</v>
      </c>
      <c r="HE53">
        <v>149.941</v>
      </c>
      <c r="HF53">
        <v>0</v>
      </c>
      <c r="HG53">
        <v>3509.72</v>
      </c>
      <c r="HH53">
        <v>3888.5509999999999</v>
      </c>
      <c r="HI53">
        <v>228.11600000000001</v>
      </c>
      <c r="HJ53">
        <v>149.941</v>
      </c>
      <c r="HK53">
        <v>0</v>
      </c>
      <c r="HL53">
        <v>3499.7919999999999</v>
      </c>
      <c r="HM53">
        <v>3877.8490000000002</v>
      </c>
      <c r="HN53">
        <v>228.44300000000001</v>
      </c>
      <c r="HO53">
        <v>150.30099999999999</v>
      </c>
      <c r="HP53">
        <v>0</v>
      </c>
      <c r="HQ53">
        <v>3511.7550000000001</v>
      </c>
      <c r="HR53">
        <v>3890.4990000000003</v>
      </c>
      <c r="HS53">
        <v>224.55800000000002</v>
      </c>
      <c r="HT53">
        <v>173.316</v>
      </c>
      <c r="HU53">
        <v>0</v>
      </c>
      <c r="HV53">
        <v>3539.2050000000004</v>
      </c>
      <c r="HW53">
        <v>3937.0790000000006</v>
      </c>
      <c r="HX53">
        <v>230.78500000000003</v>
      </c>
      <c r="HY53">
        <v>173.32500000000002</v>
      </c>
      <c r="HZ53">
        <v>0</v>
      </c>
      <c r="IA53">
        <v>3550.0680000000002</v>
      </c>
      <c r="IB53">
        <v>3954.1780000000003</v>
      </c>
      <c r="IC53">
        <v>232.46799999999999</v>
      </c>
      <c r="ID53">
        <v>172.86099999999999</v>
      </c>
      <c r="IE53">
        <v>0</v>
      </c>
      <c r="IF53">
        <v>3548.672</v>
      </c>
      <c r="IG53">
        <v>3954.0010000000002</v>
      </c>
      <c r="IH53">
        <v>232.65600000000001</v>
      </c>
      <c r="II53">
        <v>172.86099999999999</v>
      </c>
      <c r="IJ53">
        <v>0</v>
      </c>
      <c r="IK53">
        <v>3557.2379999999998</v>
      </c>
      <c r="IL53">
        <v>3962.7549999999997</v>
      </c>
      <c r="IM53">
        <v>232.14099999999999</v>
      </c>
      <c r="IN53">
        <v>172.81899999999999</v>
      </c>
      <c r="IO53">
        <v>0</v>
      </c>
      <c r="IP53">
        <v>3536.09</v>
      </c>
      <c r="IQ53">
        <v>3941.05</v>
      </c>
    </row>
    <row r="54" spans="1:251" x14ac:dyDescent="0.3">
      <c r="A54" t="s">
        <v>51</v>
      </c>
      <c r="B54">
        <v>2072180.905</v>
      </c>
      <c r="C54">
        <v>424908.75799999997</v>
      </c>
      <c r="D54">
        <v>0</v>
      </c>
      <c r="E54">
        <v>2937459.9479999999</v>
      </c>
      <c r="F54">
        <v>5434549.6109999996</v>
      </c>
      <c r="G54">
        <v>2073928.1</v>
      </c>
      <c r="H54">
        <v>500113.8</v>
      </c>
      <c r="I54">
        <v>17917.53</v>
      </c>
      <c r="J54">
        <v>3149883.29</v>
      </c>
      <c r="K54">
        <v>5741842.7199999997</v>
      </c>
      <c r="L54">
        <v>2233707.2799999998</v>
      </c>
      <c r="M54">
        <v>530191.91</v>
      </c>
      <c r="N54">
        <v>813.23</v>
      </c>
      <c r="O54">
        <v>3413144.08</v>
      </c>
      <c r="P54">
        <v>6177856.5</v>
      </c>
      <c r="Q54">
        <v>2166763.36</v>
      </c>
      <c r="R54">
        <v>537032.29</v>
      </c>
      <c r="S54">
        <v>813.23</v>
      </c>
      <c r="T54">
        <v>3542297.86</v>
      </c>
      <c r="U54">
        <v>6246906.7400000002</v>
      </c>
      <c r="V54">
        <v>2337074.531</v>
      </c>
      <c r="W54">
        <v>561929.89099999995</v>
      </c>
      <c r="X54">
        <v>813.23099999999999</v>
      </c>
      <c r="Y54">
        <v>3575429.13</v>
      </c>
      <c r="Z54">
        <v>6475246.7829999998</v>
      </c>
      <c r="AA54">
        <v>2395968.926</v>
      </c>
      <c r="AB54">
        <v>547762.89099999995</v>
      </c>
      <c r="AC54">
        <v>813.23099999999999</v>
      </c>
      <c r="AD54">
        <v>3615298.8930000002</v>
      </c>
      <c r="AE54">
        <v>6559843.9409999996</v>
      </c>
      <c r="AF54">
        <v>2349572.469</v>
      </c>
      <c r="AG54">
        <v>502116.05099999998</v>
      </c>
      <c r="AH54">
        <v>813.32850000000008</v>
      </c>
      <c r="AI54">
        <v>3647933.3089999999</v>
      </c>
      <c r="AJ54">
        <v>6500435.1574999997</v>
      </c>
      <c r="AK54">
        <v>2621124.8810000001</v>
      </c>
      <c r="AL54">
        <v>505979.821</v>
      </c>
      <c r="AM54">
        <v>4799.5410000000002</v>
      </c>
      <c r="AN54">
        <v>5053672.8039999995</v>
      </c>
      <c r="AO54">
        <v>8185577.0470000003</v>
      </c>
      <c r="AP54">
        <v>3145205.5410000002</v>
      </c>
      <c r="AQ54">
        <v>577207.44700000004</v>
      </c>
      <c r="AR54">
        <v>4921.1469999999999</v>
      </c>
      <c r="AS54">
        <v>5700541.1260000002</v>
      </c>
      <c r="AT54">
        <v>9427875.2609999999</v>
      </c>
      <c r="AU54">
        <v>3228906.0490000001</v>
      </c>
      <c r="AV54">
        <v>607265.94099999999</v>
      </c>
      <c r="AW54">
        <v>5375.3230000000003</v>
      </c>
      <c r="AX54">
        <v>5816019.7050000001</v>
      </c>
      <c r="AY54">
        <v>9657567.0179999992</v>
      </c>
      <c r="AZ54">
        <v>2312032.6189999999</v>
      </c>
      <c r="BA54">
        <v>0</v>
      </c>
      <c r="BB54">
        <v>1127069.987</v>
      </c>
      <c r="BC54">
        <v>6457629.4919999996</v>
      </c>
      <c r="BD54">
        <v>9896732.0979999993</v>
      </c>
      <c r="BE54">
        <v>2422619.1179999998</v>
      </c>
      <c r="BF54">
        <v>0</v>
      </c>
      <c r="BG54">
        <v>1244430.2749999999</v>
      </c>
      <c r="BH54">
        <v>6899606.9819999998</v>
      </c>
      <c r="BI54">
        <v>10566656.375</v>
      </c>
      <c r="BJ54">
        <v>2447855.551</v>
      </c>
      <c r="BK54">
        <v>0</v>
      </c>
      <c r="BL54">
        <v>1329434.0009999999</v>
      </c>
      <c r="BM54">
        <v>7066134.2259999998</v>
      </c>
      <c r="BN54">
        <v>10843423.778000001</v>
      </c>
      <c r="BO54">
        <v>2524338.6490000002</v>
      </c>
      <c r="BP54">
        <v>0</v>
      </c>
      <c r="BQ54">
        <v>1363612.6459999999</v>
      </c>
      <c r="BR54">
        <v>7300858.6189999999</v>
      </c>
      <c r="BS54">
        <v>11188809.914000001</v>
      </c>
      <c r="BT54">
        <v>2500078.909</v>
      </c>
      <c r="BU54">
        <v>0</v>
      </c>
      <c r="BV54">
        <v>1342157.97</v>
      </c>
      <c r="BW54">
        <v>7040534.1299999999</v>
      </c>
      <c r="BX54">
        <v>10882771.009</v>
      </c>
      <c r="BY54">
        <v>2338219.7089999998</v>
      </c>
      <c r="BZ54">
        <v>0</v>
      </c>
      <c r="CA54">
        <v>1308933.6299999999</v>
      </c>
      <c r="CB54">
        <v>7069363.7280000001</v>
      </c>
      <c r="CC54">
        <v>10716517.067</v>
      </c>
      <c r="CD54">
        <v>2266493.077</v>
      </c>
      <c r="CE54">
        <v>0</v>
      </c>
      <c r="CF54">
        <v>1302173.43</v>
      </c>
      <c r="CG54">
        <v>7113555.4359999998</v>
      </c>
      <c r="CH54">
        <v>10682221.943</v>
      </c>
      <c r="CI54">
        <v>2357929.4360000002</v>
      </c>
      <c r="CJ54">
        <v>0</v>
      </c>
      <c r="CK54">
        <v>1268582.425</v>
      </c>
      <c r="CL54">
        <v>7232352.7920000004</v>
      </c>
      <c r="CM54">
        <v>10858864.653000001</v>
      </c>
      <c r="CN54">
        <v>2381332.9619999998</v>
      </c>
      <c r="CO54">
        <v>0</v>
      </c>
      <c r="CP54">
        <v>1304928.0449999999</v>
      </c>
      <c r="CQ54">
        <v>7383428.9179999996</v>
      </c>
      <c r="CR54">
        <v>11069689.924999999</v>
      </c>
      <c r="CS54">
        <v>2355501.392</v>
      </c>
      <c r="CT54">
        <v>0</v>
      </c>
      <c r="CU54">
        <v>1283762.18</v>
      </c>
      <c r="CV54">
        <v>7491723.0259999996</v>
      </c>
      <c r="CW54">
        <v>11130986.597999999</v>
      </c>
      <c r="CX54">
        <v>1277376.862</v>
      </c>
      <c r="CY54">
        <v>0</v>
      </c>
      <c r="CZ54">
        <v>1726455.7819999999</v>
      </c>
      <c r="DA54">
        <v>8825302.2369999997</v>
      </c>
      <c r="DB54">
        <v>11829134.880999999</v>
      </c>
      <c r="DC54">
        <v>1342450.426</v>
      </c>
      <c r="DD54">
        <v>0</v>
      </c>
      <c r="DE54">
        <v>1721895.8970000001</v>
      </c>
      <c r="DF54">
        <v>9057634.0390000008</v>
      </c>
      <c r="DG54">
        <v>12121980.362</v>
      </c>
      <c r="DH54">
        <v>1415765.442</v>
      </c>
      <c r="DI54">
        <v>0</v>
      </c>
      <c r="DJ54">
        <v>1944672.35</v>
      </c>
      <c r="DK54">
        <v>9179944.8859999999</v>
      </c>
      <c r="DL54">
        <v>12540382.677999999</v>
      </c>
      <c r="DM54">
        <v>1628952.9620000001</v>
      </c>
      <c r="DN54">
        <v>0</v>
      </c>
      <c r="DO54">
        <v>1958569.2450000001</v>
      </c>
      <c r="DP54">
        <v>9659967.3399999999</v>
      </c>
      <c r="DQ54">
        <v>13247489.547</v>
      </c>
      <c r="DR54">
        <v>1743925.9820000001</v>
      </c>
      <c r="DS54">
        <v>0</v>
      </c>
      <c r="DT54">
        <v>2003634.1310000001</v>
      </c>
      <c r="DU54">
        <v>10201364.060000001</v>
      </c>
      <c r="DV54">
        <v>13948924.173</v>
      </c>
      <c r="DW54">
        <v>852.03</v>
      </c>
      <c r="DX54">
        <v>143.69</v>
      </c>
      <c r="DY54">
        <v>0</v>
      </c>
      <c r="DZ54">
        <v>888.98</v>
      </c>
      <c r="EA54">
        <v>1884.7</v>
      </c>
      <c r="EB54">
        <v>856.22</v>
      </c>
      <c r="EC54">
        <v>143.69</v>
      </c>
      <c r="ED54">
        <v>10</v>
      </c>
      <c r="EE54">
        <v>888.98</v>
      </c>
      <c r="EF54">
        <v>1898.89</v>
      </c>
      <c r="EG54">
        <v>890.57</v>
      </c>
      <c r="EH54">
        <v>143.69</v>
      </c>
      <c r="EI54">
        <v>1.05</v>
      </c>
      <c r="EJ54">
        <v>888.98</v>
      </c>
      <c r="EK54">
        <v>1924.29</v>
      </c>
      <c r="EL54">
        <v>900.3</v>
      </c>
      <c r="EM54">
        <v>143.69</v>
      </c>
      <c r="EN54">
        <v>1.05</v>
      </c>
      <c r="EO54">
        <v>888.99</v>
      </c>
      <c r="EP54">
        <v>1934.03</v>
      </c>
      <c r="EQ54">
        <v>918.49300000000005</v>
      </c>
      <c r="ER54">
        <v>143.69</v>
      </c>
      <c r="ES54">
        <v>1.05</v>
      </c>
      <c r="ET54">
        <v>888.98299999999995</v>
      </c>
      <c r="EU54">
        <v>1952.2159999999999</v>
      </c>
      <c r="EV54">
        <v>935.19299999999998</v>
      </c>
      <c r="EW54">
        <v>143.69</v>
      </c>
      <c r="EX54">
        <v>1.05</v>
      </c>
      <c r="EY54">
        <v>888.98299999999995</v>
      </c>
      <c r="EZ54">
        <v>1968.9159999999999</v>
      </c>
      <c r="FA54">
        <v>948.58400000000006</v>
      </c>
      <c r="FB54">
        <v>143.69</v>
      </c>
      <c r="FC54">
        <v>1.05</v>
      </c>
      <c r="FD54">
        <v>888.97500000000002</v>
      </c>
      <c r="FE54">
        <v>1982.299</v>
      </c>
      <c r="FF54">
        <v>285.10399999999998</v>
      </c>
      <c r="FG54">
        <v>210.23500000000001</v>
      </c>
      <c r="FH54">
        <v>4.8470000000000004</v>
      </c>
      <c r="FI54">
        <v>1522.32</v>
      </c>
      <c r="FJ54">
        <v>2022.5059999999999</v>
      </c>
      <c r="FK54">
        <v>288.31799999999998</v>
      </c>
      <c r="FL54">
        <v>224.92</v>
      </c>
      <c r="FM54">
        <v>4.8470000000000004</v>
      </c>
      <c r="FN54">
        <v>1522.32</v>
      </c>
      <c r="FO54">
        <v>2040.4049999999997</v>
      </c>
      <c r="FP54">
        <v>283.52699999999999</v>
      </c>
      <c r="FQ54">
        <v>237.90100000000001</v>
      </c>
      <c r="FR54">
        <v>4.8470000000000004</v>
      </c>
      <c r="FS54">
        <v>1522.32</v>
      </c>
      <c r="FT54">
        <v>2048.5949999999998</v>
      </c>
      <c r="FU54">
        <v>445.97699999999998</v>
      </c>
      <c r="FV54">
        <v>0</v>
      </c>
      <c r="FW54">
        <v>366.827</v>
      </c>
      <c r="FX54">
        <v>1262.249</v>
      </c>
      <c r="FY54">
        <v>2075.0529999999999</v>
      </c>
      <c r="FZ54">
        <v>447.863</v>
      </c>
      <c r="GA54">
        <v>0</v>
      </c>
      <c r="GB54">
        <v>372.577</v>
      </c>
      <c r="GC54">
        <v>1286.373</v>
      </c>
      <c r="GD54">
        <v>2106.8130000000001</v>
      </c>
      <c r="GE54">
        <v>448.233</v>
      </c>
      <c r="GF54">
        <v>0</v>
      </c>
      <c r="GG54">
        <v>368.96699999999998</v>
      </c>
      <c r="GH54">
        <v>1288.06</v>
      </c>
      <c r="GI54">
        <v>2105.2600000000002</v>
      </c>
      <c r="GJ54">
        <v>452.363</v>
      </c>
      <c r="GK54">
        <v>0</v>
      </c>
      <c r="GL54">
        <v>373.1</v>
      </c>
      <c r="GM54">
        <v>1305.1790000000001</v>
      </c>
      <c r="GN54">
        <v>2130.6419999999998</v>
      </c>
      <c r="GO54">
        <v>457.90800000000002</v>
      </c>
      <c r="GP54">
        <v>0</v>
      </c>
      <c r="GQ54">
        <v>378.18400000000003</v>
      </c>
      <c r="GR54">
        <v>1326.42</v>
      </c>
      <c r="GS54">
        <v>2162.5120000000002</v>
      </c>
      <c r="GT54">
        <v>461.73200000000003</v>
      </c>
      <c r="GU54">
        <v>0</v>
      </c>
      <c r="GV54">
        <v>382.28</v>
      </c>
      <c r="GW54">
        <v>1342.1849999999999</v>
      </c>
      <c r="GX54">
        <v>2186.1970000000001</v>
      </c>
      <c r="GY54">
        <v>467.68400000000003</v>
      </c>
      <c r="GZ54">
        <v>0</v>
      </c>
      <c r="HA54">
        <v>388.56099999999998</v>
      </c>
      <c r="HB54">
        <v>1366.375</v>
      </c>
      <c r="HC54">
        <v>2222.62</v>
      </c>
      <c r="HD54">
        <v>469.767</v>
      </c>
      <c r="HE54">
        <v>0</v>
      </c>
      <c r="HF54">
        <v>390.75400000000002</v>
      </c>
      <c r="HG54">
        <v>1374.84</v>
      </c>
      <c r="HH54">
        <v>2235.3609999999999</v>
      </c>
      <c r="HI54">
        <v>472.18700000000001</v>
      </c>
      <c r="HJ54">
        <v>0</v>
      </c>
      <c r="HK54">
        <v>393.33499999999998</v>
      </c>
      <c r="HL54">
        <v>1388.8610000000001</v>
      </c>
      <c r="HM54">
        <v>2254.3829999999998</v>
      </c>
      <c r="HN54">
        <v>471.63799999999998</v>
      </c>
      <c r="HO54">
        <v>0</v>
      </c>
      <c r="HP54">
        <v>393.012</v>
      </c>
      <c r="HQ54">
        <v>1388.5429999999999</v>
      </c>
      <c r="HR54">
        <v>2253.1929999999998</v>
      </c>
      <c r="HS54">
        <v>285.80600000000004</v>
      </c>
      <c r="HT54">
        <v>0</v>
      </c>
      <c r="HU54">
        <v>435.46500000000003</v>
      </c>
      <c r="HV54">
        <v>1539.3420000000001</v>
      </c>
      <c r="HW54">
        <v>2260.6130000000003</v>
      </c>
      <c r="HX54">
        <v>286.55200000000002</v>
      </c>
      <c r="HY54">
        <v>0</v>
      </c>
      <c r="HZ54">
        <v>438.62400000000002</v>
      </c>
      <c r="IA54">
        <v>1546.057</v>
      </c>
      <c r="IB54">
        <v>2271.2330000000002</v>
      </c>
      <c r="IC54">
        <v>287.31700000000001</v>
      </c>
      <c r="ID54">
        <v>0</v>
      </c>
      <c r="IE54">
        <v>450.81099999999998</v>
      </c>
      <c r="IF54">
        <v>1552.174</v>
      </c>
      <c r="IG54">
        <v>2290.3019999999997</v>
      </c>
      <c r="IH54">
        <v>288.87200000000001</v>
      </c>
      <c r="II54">
        <v>0</v>
      </c>
      <c r="IJ54">
        <v>448.166</v>
      </c>
      <c r="IK54">
        <v>1564.3389999999999</v>
      </c>
      <c r="IL54">
        <v>2301.377</v>
      </c>
      <c r="IM54">
        <v>297.27699999999999</v>
      </c>
      <c r="IN54">
        <v>0</v>
      </c>
      <c r="IO54">
        <v>463.15600000000001</v>
      </c>
      <c r="IP54">
        <v>1629.7329999999999</v>
      </c>
      <c r="IQ54">
        <v>2390.1660000000002</v>
      </c>
    </row>
    <row r="55" spans="1:251" x14ac:dyDescent="0.3">
      <c r="A55" t="s">
        <v>52</v>
      </c>
      <c r="B55">
        <v>120800</v>
      </c>
      <c r="C55">
        <v>0</v>
      </c>
      <c r="D55">
        <v>0</v>
      </c>
      <c r="E55">
        <v>16773601.130000001</v>
      </c>
      <c r="F55">
        <v>16894401.130000003</v>
      </c>
      <c r="G55">
        <v>134622.39999999999</v>
      </c>
      <c r="H55">
        <v>0</v>
      </c>
      <c r="I55">
        <v>0</v>
      </c>
      <c r="J55">
        <v>16887170.640000001</v>
      </c>
      <c r="K55">
        <v>17021793.039999999</v>
      </c>
      <c r="L55">
        <v>147124</v>
      </c>
      <c r="M55">
        <v>0</v>
      </c>
      <c r="N55">
        <v>0</v>
      </c>
      <c r="O55">
        <v>16852483.350000001</v>
      </c>
      <c r="P55">
        <v>16999607.350000001</v>
      </c>
      <c r="Q55">
        <v>153772.20000000001</v>
      </c>
      <c r="R55">
        <v>0</v>
      </c>
      <c r="S55">
        <v>0</v>
      </c>
      <c r="T55">
        <v>16804763.32</v>
      </c>
      <c r="U55">
        <v>16958535.52</v>
      </c>
      <c r="V55">
        <v>153992.79999999999</v>
      </c>
      <c r="W55">
        <v>0</v>
      </c>
      <c r="X55">
        <v>0</v>
      </c>
      <c r="Y55">
        <v>16887206.541000001</v>
      </c>
      <c r="Z55">
        <v>17041199.341000002</v>
      </c>
      <c r="AA55">
        <v>155934.6</v>
      </c>
      <c r="AB55">
        <v>0</v>
      </c>
      <c r="AC55">
        <v>0</v>
      </c>
      <c r="AD55">
        <v>16914218.509</v>
      </c>
      <c r="AE55">
        <v>17070153.109000001</v>
      </c>
      <c r="AF55">
        <v>148830</v>
      </c>
      <c r="AG55">
        <v>0</v>
      </c>
      <c r="AH55">
        <v>0</v>
      </c>
      <c r="AI55">
        <v>19477886.152999997</v>
      </c>
      <c r="AJ55">
        <v>19626716.152999997</v>
      </c>
      <c r="AK55">
        <v>0</v>
      </c>
      <c r="AL55">
        <v>0</v>
      </c>
      <c r="AM55">
        <v>0</v>
      </c>
      <c r="AN55">
        <v>22333972.390000001</v>
      </c>
      <c r="AO55">
        <v>22333972.390000001</v>
      </c>
      <c r="AP55">
        <v>0</v>
      </c>
      <c r="AQ55">
        <v>0</v>
      </c>
      <c r="AR55">
        <v>0</v>
      </c>
      <c r="AS55">
        <v>23003423.653999999</v>
      </c>
      <c r="AT55">
        <v>23003423.653999999</v>
      </c>
      <c r="AU55">
        <v>0</v>
      </c>
      <c r="AV55">
        <v>0</v>
      </c>
      <c r="AW55">
        <v>0</v>
      </c>
      <c r="AX55">
        <v>23967240.796</v>
      </c>
      <c r="AY55">
        <v>23967240.796</v>
      </c>
      <c r="AZ55">
        <v>25913.574000000001</v>
      </c>
      <c r="BA55">
        <v>0</v>
      </c>
      <c r="BB55">
        <v>0</v>
      </c>
      <c r="BC55">
        <v>23449957.487</v>
      </c>
      <c r="BD55">
        <v>23475871.061000001</v>
      </c>
      <c r="BE55">
        <v>25996.994999999999</v>
      </c>
      <c r="BF55">
        <v>0</v>
      </c>
      <c r="BG55">
        <v>0</v>
      </c>
      <c r="BH55">
        <v>23797775.585000001</v>
      </c>
      <c r="BI55">
        <v>23823772.580000002</v>
      </c>
      <c r="BJ55">
        <v>25986.3</v>
      </c>
      <c r="BK55">
        <v>0</v>
      </c>
      <c r="BL55">
        <v>0</v>
      </c>
      <c r="BM55">
        <v>24217426.579</v>
      </c>
      <c r="BN55">
        <v>24243412.879000001</v>
      </c>
      <c r="BO55">
        <v>25982.022000000001</v>
      </c>
      <c r="BP55">
        <v>0</v>
      </c>
      <c r="BQ55">
        <v>0</v>
      </c>
      <c r="BR55">
        <v>23574550.397</v>
      </c>
      <c r="BS55">
        <v>23600532.419</v>
      </c>
      <c r="BT55">
        <v>25893.664000000001</v>
      </c>
      <c r="BU55">
        <v>0</v>
      </c>
      <c r="BV55">
        <v>0</v>
      </c>
      <c r="BW55">
        <v>23156553.806000002</v>
      </c>
      <c r="BX55">
        <v>23182447.470000003</v>
      </c>
      <c r="BY55">
        <v>2121.0839999999998</v>
      </c>
      <c r="BZ55">
        <v>0</v>
      </c>
      <c r="CA55">
        <v>0</v>
      </c>
      <c r="CB55">
        <v>23008496.515999999</v>
      </c>
      <c r="CC55">
        <v>23010617.599999998</v>
      </c>
      <c r="CD55">
        <v>2124.5039999999999</v>
      </c>
      <c r="CE55">
        <v>0</v>
      </c>
      <c r="CF55">
        <v>0</v>
      </c>
      <c r="CG55">
        <v>23136601.425999999</v>
      </c>
      <c r="CH55">
        <v>23138725.93</v>
      </c>
      <c r="CI55">
        <v>2124.5039999999999</v>
      </c>
      <c r="CJ55">
        <v>0</v>
      </c>
      <c r="CK55">
        <v>0</v>
      </c>
      <c r="CL55">
        <v>21393256.41</v>
      </c>
      <c r="CM55">
        <v>21395380.914000001</v>
      </c>
      <c r="CN55">
        <v>2123.8200000000002</v>
      </c>
      <c r="CO55">
        <v>0</v>
      </c>
      <c r="CP55">
        <v>0</v>
      </c>
      <c r="CQ55">
        <v>21385425.999000002</v>
      </c>
      <c r="CR55">
        <v>21387549.819000002</v>
      </c>
      <c r="CS55">
        <v>2123.8200000000002</v>
      </c>
      <c r="CT55">
        <v>0</v>
      </c>
      <c r="CU55">
        <v>0</v>
      </c>
      <c r="CV55">
        <v>21458468.945999999</v>
      </c>
      <c r="CW55">
        <v>21460592.765999999</v>
      </c>
      <c r="CX55">
        <v>5588.28</v>
      </c>
      <c r="CY55">
        <v>0</v>
      </c>
      <c r="CZ55">
        <v>0</v>
      </c>
      <c r="DA55">
        <v>21898755.482999999</v>
      </c>
      <c r="DB55">
        <v>21904343.763</v>
      </c>
      <c r="DC55">
        <v>5592.384</v>
      </c>
      <c r="DD55">
        <v>0</v>
      </c>
      <c r="DE55">
        <v>0</v>
      </c>
      <c r="DF55">
        <v>22465203.798</v>
      </c>
      <c r="DG55">
        <v>22470796.182</v>
      </c>
      <c r="DH55">
        <v>5595.8040000000001</v>
      </c>
      <c r="DI55">
        <v>0</v>
      </c>
      <c r="DJ55">
        <v>0</v>
      </c>
      <c r="DK55">
        <v>22981737.813999999</v>
      </c>
      <c r="DL55">
        <v>22987333.618000001</v>
      </c>
      <c r="DM55">
        <v>5621.7960000000003</v>
      </c>
      <c r="DN55">
        <v>0</v>
      </c>
      <c r="DO55">
        <v>0</v>
      </c>
      <c r="DP55">
        <v>23518751.815000001</v>
      </c>
      <c r="DQ55">
        <v>23524373.611000001</v>
      </c>
      <c r="DR55">
        <v>5614.2719999999999</v>
      </c>
      <c r="DS55">
        <v>0</v>
      </c>
      <c r="DT55">
        <v>0</v>
      </c>
      <c r="DU55">
        <v>23496895.515000001</v>
      </c>
      <c r="DV55">
        <v>23502509.787</v>
      </c>
      <c r="DW55">
        <v>604</v>
      </c>
      <c r="DX55">
        <v>0</v>
      </c>
      <c r="DY55">
        <v>0</v>
      </c>
      <c r="DZ55">
        <v>3354.9</v>
      </c>
      <c r="EA55">
        <v>3958.9</v>
      </c>
      <c r="EB55">
        <v>673.11</v>
      </c>
      <c r="EC55">
        <v>0</v>
      </c>
      <c r="ED55">
        <v>0</v>
      </c>
      <c r="EE55">
        <v>3258.41</v>
      </c>
      <c r="EF55">
        <v>3931.52</v>
      </c>
      <c r="EG55">
        <v>735.62</v>
      </c>
      <c r="EH55">
        <v>0</v>
      </c>
      <c r="EI55">
        <v>0</v>
      </c>
      <c r="EJ55">
        <v>3258.41</v>
      </c>
      <c r="EK55">
        <v>3994.0299999999997</v>
      </c>
      <c r="EL55">
        <v>768.86</v>
      </c>
      <c r="EM55">
        <v>0</v>
      </c>
      <c r="EN55">
        <v>0</v>
      </c>
      <c r="EO55">
        <v>3258.41</v>
      </c>
      <c r="EP55">
        <v>4027.27</v>
      </c>
      <c r="EQ55">
        <v>769.96400000000006</v>
      </c>
      <c r="ER55">
        <v>0</v>
      </c>
      <c r="ES55">
        <v>0</v>
      </c>
      <c r="ET55">
        <v>3258.41</v>
      </c>
      <c r="EU55">
        <v>4028.3739999999998</v>
      </c>
      <c r="EV55">
        <v>779.673</v>
      </c>
      <c r="EW55">
        <v>0</v>
      </c>
      <c r="EX55">
        <v>0</v>
      </c>
      <c r="EY55">
        <v>3258.41</v>
      </c>
      <c r="EZ55">
        <v>4038.0829999999996</v>
      </c>
      <c r="FA55">
        <v>726</v>
      </c>
      <c r="FB55">
        <v>0</v>
      </c>
      <c r="FC55">
        <v>0</v>
      </c>
      <c r="FD55">
        <v>3242.0250000000001</v>
      </c>
      <c r="FE55">
        <v>3968.0250000000001</v>
      </c>
      <c r="FF55">
        <v>0</v>
      </c>
      <c r="FG55">
        <v>0</v>
      </c>
      <c r="FH55">
        <v>0</v>
      </c>
      <c r="FI55">
        <v>3989.0729999999999</v>
      </c>
      <c r="FJ55">
        <v>3989.0729999999999</v>
      </c>
      <c r="FK55">
        <v>0</v>
      </c>
      <c r="FL55">
        <v>0</v>
      </c>
      <c r="FM55">
        <v>0</v>
      </c>
      <c r="FN55">
        <v>3982.8519999999999</v>
      </c>
      <c r="FO55">
        <v>3982.8519999999999</v>
      </c>
      <c r="FP55">
        <v>0</v>
      </c>
      <c r="FQ55">
        <v>0</v>
      </c>
      <c r="FR55">
        <v>0</v>
      </c>
      <c r="FS55">
        <v>3982.3919999999998</v>
      </c>
      <c r="FT55">
        <v>3982.3919999999998</v>
      </c>
      <c r="FU55">
        <v>5.97</v>
      </c>
      <c r="FV55">
        <v>0</v>
      </c>
      <c r="FW55">
        <v>0</v>
      </c>
      <c r="FX55">
        <v>3613.2660000000001</v>
      </c>
      <c r="FY55">
        <v>3619.2359999999999</v>
      </c>
      <c r="FZ55">
        <v>6.0869999999999997</v>
      </c>
      <c r="GA55">
        <v>0</v>
      </c>
      <c r="GB55">
        <v>0</v>
      </c>
      <c r="GC55">
        <v>3619.299</v>
      </c>
      <c r="GD55">
        <v>3625.386</v>
      </c>
      <c r="GE55">
        <v>6.0720000000000001</v>
      </c>
      <c r="GF55">
        <v>0</v>
      </c>
      <c r="GG55">
        <v>0</v>
      </c>
      <c r="GH55">
        <v>3624.6419999999998</v>
      </c>
      <c r="GI55">
        <v>3630.7139999999999</v>
      </c>
      <c r="GJ55">
        <v>6.0659999999999998</v>
      </c>
      <c r="GK55">
        <v>0</v>
      </c>
      <c r="GL55">
        <v>0</v>
      </c>
      <c r="GM55">
        <v>3623.279</v>
      </c>
      <c r="GN55">
        <v>3629.3449999999998</v>
      </c>
      <c r="GO55">
        <v>6.0679999999999996</v>
      </c>
      <c r="GP55">
        <v>0</v>
      </c>
      <c r="GQ55">
        <v>0</v>
      </c>
      <c r="GR55">
        <v>3624.549</v>
      </c>
      <c r="GS55">
        <v>3630.6170000000002</v>
      </c>
      <c r="GT55">
        <v>3.101</v>
      </c>
      <c r="GU55">
        <v>0</v>
      </c>
      <c r="GV55">
        <v>0</v>
      </c>
      <c r="GW55">
        <v>3628.28</v>
      </c>
      <c r="GX55">
        <v>3631.3810000000003</v>
      </c>
      <c r="GY55">
        <v>3.1059999999999999</v>
      </c>
      <c r="GZ55">
        <v>0</v>
      </c>
      <c r="HA55">
        <v>0</v>
      </c>
      <c r="HB55">
        <v>3634.2089999999998</v>
      </c>
      <c r="HC55">
        <v>3637.3150000000001</v>
      </c>
      <c r="HD55">
        <v>3.1059999999999999</v>
      </c>
      <c r="HE55">
        <v>0</v>
      </c>
      <c r="HF55">
        <v>0</v>
      </c>
      <c r="HG55">
        <v>3636.26</v>
      </c>
      <c r="HH55">
        <v>3639.3660000000004</v>
      </c>
      <c r="HI55">
        <v>3.105</v>
      </c>
      <c r="HJ55">
        <v>0</v>
      </c>
      <c r="HK55">
        <v>0</v>
      </c>
      <c r="HL55">
        <v>3637.1610000000001</v>
      </c>
      <c r="HM55">
        <v>3640.2660000000001</v>
      </c>
      <c r="HN55">
        <v>3.105</v>
      </c>
      <c r="HO55">
        <v>0</v>
      </c>
      <c r="HP55">
        <v>0</v>
      </c>
      <c r="HQ55">
        <v>3636.6610000000001</v>
      </c>
      <c r="HR55">
        <v>3639.7660000000001</v>
      </c>
      <c r="HS55">
        <v>8.17</v>
      </c>
      <c r="HT55">
        <v>0</v>
      </c>
      <c r="HU55">
        <v>0</v>
      </c>
      <c r="HV55">
        <v>3637.4560000000001</v>
      </c>
      <c r="HW55">
        <v>3645.6260000000002</v>
      </c>
      <c r="HX55">
        <v>8.1760000000000002</v>
      </c>
      <c r="HY55">
        <v>0</v>
      </c>
      <c r="HZ55">
        <v>0</v>
      </c>
      <c r="IA55">
        <v>3646.52</v>
      </c>
      <c r="IB55">
        <v>3654.6959999999999</v>
      </c>
      <c r="IC55">
        <v>8.1809999999999992</v>
      </c>
      <c r="ID55">
        <v>0</v>
      </c>
      <c r="IE55">
        <v>0</v>
      </c>
      <c r="IF55">
        <v>3648.364</v>
      </c>
      <c r="IG55">
        <v>3656.5450000000001</v>
      </c>
      <c r="IH55">
        <v>8.2189999999999994</v>
      </c>
      <c r="II55">
        <v>0</v>
      </c>
      <c r="IJ55">
        <v>0</v>
      </c>
      <c r="IK55">
        <v>3661.7429999999999</v>
      </c>
      <c r="IL55">
        <v>3669.962</v>
      </c>
      <c r="IM55">
        <v>8.2080000000000002</v>
      </c>
      <c r="IN55">
        <v>0</v>
      </c>
      <c r="IO55">
        <v>0</v>
      </c>
      <c r="IP55">
        <v>3657.5030000000002</v>
      </c>
      <c r="IQ55">
        <v>3665.7110000000002</v>
      </c>
    </row>
    <row r="56" spans="1:251" x14ac:dyDescent="0.3">
      <c r="A56" t="s">
        <v>53</v>
      </c>
      <c r="B56">
        <v>4012115.0649999999</v>
      </c>
      <c r="C56">
        <v>472497.462</v>
      </c>
      <c r="D56">
        <v>7101592.682</v>
      </c>
      <c r="E56">
        <v>0</v>
      </c>
      <c r="F56">
        <v>11586205.208999999</v>
      </c>
      <c r="G56">
        <v>3905952.31</v>
      </c>
      <c r="H56">
        <v>348788.8</v>
      </c>
      <c r="I56">
        <v>7279369.5700000003</v>
      </c>
      <c r="J56">
        <v>0</v>
      </c>
      <c r="K56">
        <v>11534110.68</v>
      </c>
      <c r="L56">
        <v>3915852.25</v>
      </c>
      <c r="M56">
        <v>359238.04</v>
      </c>
      <c r="N56">
        <v>7499566.1200000001</v>
      </c>
      <c r="O56">
        <v>0</v>
      </c>
      <c r="P56">
        <v>11774656.41</v>
      </c>
      <c r="Q56">
        <v>4030212.09</v>
      </c>
      <c r="R56">
        <v>413375.04</v>
      </c>
      <c r="S56">
        <v>7481679.9800000004</v>
      </c>
      <c r="T56">
        <v>0</v>
      </c>
      <c r="U56">
        <v>11925267.109999999</v>
      </c>
      <c r="V56">
        <v>4151805.966</v>
      </c>
      <c r="W56">
        <v>432538.60200000001</v>
      </c>
      <c r="X56">
        <v>7617451.4529999997</v>
      </c>
      <c r="Y56">
        <v>0</v>
      </c>
      <c r="Z56">
        <v>12201796.021</v>
      </c>
      <c r="AA56">
        <v>4287646.9809999997</v>
      </c>
      <c r="AB56">
        <v>429266.924</v>
      </c>
      <c r="AC56">
        <v>7727636.0690000001</v>
      </c>
      <c r="AD56">
        <v>0</v>
      </c>
      <c r="AE56">
        <v>12444549.973999999</v>
      </c>
      <c r="AF56">
        <v>4465457.534</v>
      </c>
      <c r="AG56">
        <v>462684.34949999995</v>
      </c>
      <c r="AH56">
        <v>7989216.3149999995</v>
      </c>
      <c r="AI56">
        <v>0</v>
      </c>
      <c r="AJ56">
        <v>12917358.1985</v>
      </c>
      <c r="AK56">
        <v>5068954.08</v>
      </c>
      <c r="AL56">
        <v>488671.38</v>
      </c>
      <c r="AM56">
        <v>7865120.4550000001</v>
      </c>
      <c r="AN56">
        <v>0</v>
      </c>
      <c r="AO56">
        <v>13422745.914999999</v>
      </c>
      <c r="AP56">
        <v>5048934.6289999997</v>
      </c>
      <c r="AQ56">
        <v>501924.90899999999</v>
      </c>
      <c r="AR56">
        <v>8097823.7910000002</v>
      </c>
      <c r="AS56">
        <v>0</v>
      </c>
      <c r="AT56">
        <v>13648683.329</v>
      </c>
      <c r="AU56">
        <v>5229442.5269999998</v>
      </c>
      <c r="AV56">
        <v>527913.505</v>
      </c>
      <c r="AW56">
        <v>8495830.0500000007</v>
      </c>
      <c r="AX56">
        <v>0</v>
      </c>
      <c r="AY56">
        <v>14253186.082</v>
      </c>
      <c r="AZ56">
        <v>3610907.2370000002</v>
      </c>
      <c r="BA56">
        <v>672597.95499999996</v>
      </c>
      <c r="BB56">
        <v>10959225.847999999</v>
      </c>
      <c r="BC56">
        <v>0</v>
      </c>
      <c r="BD56">
        <v>15242731.039999999</v>
      </c>
      <c r="BE56">
        <v>3575532.6039999998</v>
      </c>
      <c r="BF56">
        <v>719012.76500000001</v>
      </c>
      <c r="BG56">
        <v>11475405.994999999</v>
      </c>
      <c r="BH56">
        <v>0</v>
      </c>
      <c r="BI56">
        <v>15769951.364</v>
      </c>
      <c r="BJ56">
        <v>3704532.3059999999</v>
      </c>
      <c r="BK56">
        <v>749602.43799999997</v>
      </c>
      <c r="BL56">
        <v>11822263.966</v>
      </c>
      <c r="BM56">
        <v>0</v>
      </c>
      <c r="BN56">
        <v>16276398.710000001</v>
      </c>
      <c r="BO56">
        <v>3810220.2170000002</v>
      </c>
      <c r="BP56">
        <v>746850.15300000005</v>
      </c>
      <c r="BQ56">
        <v>12711128.119000001</v>
      </c>
      <c r="BR56">
        <v>0</v>
      </c>
      <c r="BS56">
        <v>17268198.489</v>
      </c>
      <c r="BT56">
        <v>3728050.5060000001</v>
      </c>
      <c r="BU56">
        <v>741184.95400000003</v>
      </c>
      <c r="BV56">
        <v>12223726.137</v>
      </c>
      <c r="BW56">
        <v>0</v>
      </c>
      <c r="BX56">
        <v>16692961.596999999</v>
      </c>
      <c r="BY56">
        <v>3660919.6570000001</v>
      </c>
      <c r="BZ56">
        <v>732143.92599999998</v>
      </c>
      <c r="CA56">
        <v>12017532.540999999</v>
      </c>
      <c r="CB56">
        <v>0</v>
      </c>
      <c r="CC56">
        <v>16410596.124</v>
      </c>
      <c r="CD56">
        <v>3743314.6749999998</v>
      </c>
      <c r="CE56">
        <v>733322.571</v>
      </c>
      <c r="CF56">
        <v>11965667.562000001</v>
      </c>
      <c r="CG56">
        <v>0</v>
      </c>
      <c r="CH56">
        <v>16442304.808</v>
      </c>
      <c r="CI56">
        <v>3702197.162</v>
      </c>
      <c r="CJ56">
        <v>731695.01100000006</v>
      </c>
      <c r="CK56">
        <v>11975146.965</v>
      </c>
      <c r="CL56">
        <v>0</v>
      </c>
      <c r="CM56">
        <v>16409039.138</v>
      </c>
      <c r="CN56">
        <v>3528950.0970000001</v>
      </c>
      <c r="CO56">
        <v>682874.56799999997</v>
      </c>
      <c r="CP56">
        <v>11711175.333000001</v>
      </c>
      <c r="CQ56">
        <v>0</v>
      </c>
      <c r="CR56">
        <v>15922999.998</v>
      </c>
      <c r="CS56">
        <v>3519697.5129999998</v>
      </c>
      <c r="CT56">
        <v>653375.22400000005</v>
      </c>
      <c r="CU56">
        <v>11701608.061000001</v>
      </c>
      <c r="CV56">
        <v>0</v>
      </c>
      <c r="CW56">
        <v>15874680.798</v>
      </c>
      <c r="CX56">
        <v>2964095.9440000001</v>
      </c>
      <c r="CY56">
        <v>1293999.3970000001</v>
      </c>
      <c r="CZ56">
        <v>0</v>
      </c>
      <c r="DA56">
        <v>14215040.454</v>
      </c>
      <c r="DB56">
        <v>18473135.795000002</v>
      </c>
      <c r="DC56">
        <v>3106513.4369999999</v>
      </c>
      <c r="DD56">
        <v>1336982.997</v>
      </c>
      <c r="DE56">
        <v>0</v>
      </c>
      <c r="DF56">
        <v>14866771.049000001</v>
      </c>
      <c r="DG56">
        <v>19310267.483000003</v>
      </c>
      <c r="DH56">
        <v>3314865.5329999998</v>
      </c>
      <c r="DI56">
        <v>1450262.9890000001</v>
      </c>
      <c r="DJ56">
        <v>0</v>
      </c>
      <c r="DK56">
        <v>15331061.763</v>
      </c>
      <c r="DL56">
        <v>20096190.285</v>
      </c>
      <c r="DM56">
        <v>3489827.2960000001</v>
      </c>
      <c r="DN56">
        <v>1475933.226</v>
      </c>
      <c r="DO56">
        <v>0</v>
      </c>
      <c r="DP56">
        <v>15594617.648</v>
      </c>
      <c r="DQ56">
        <v>20560378.170000002</v>
      </c>
      <c r="DR56">
        <v>3597608.2259999998</v>
      </c>
      <c r="DS56">
        <v>1549303.9029999999</v>
      </c>
      <c r="DT56">
        <v>0</v>
      </c>
      <c r="DU56">
        <v>15867364.987</v>
      </c>
      <c r="DV56">
        <v>21014277.116</v>
      </c>
      <c r="DW56">
        <v>1876.94</v>
      </c>
      <c r="DX56">
        <v>62.216999999999999</v>
      </c>
      <c r="DY56">
        <v>2014.027</v>
      </c>
      <c r="DZ56">
        <v>0</v>
      </c>
      <c r="EA56">
        <v>3953.1840000000002</v>
      </c>
      <c r="EB56">
        <v>1887.41</v>
      </c>
      <c r="EC56">
        <v>66.8</v>
      </c>
      <c r="ED56">
        <v>2009.96</v>
      </c>
      <c r="EE56">
        <v>0</v>
      </c>
      <c r="EF56">
        <v>3964.17</v>
      </c>
      <c r="EG56">
        <v>1917.11</v>
      </c>
      <c r="EH56">
        <v>66.8</v>
      </c>
      <c r="EI56">
        <v>2009.96</v>
      </c>
      <c r="EJ56">
        <v>0</v>
      </c>
      <c r="EK56">
        <v>3993.87</v>
      </c>
      <c r="EL56">
        <v>2057.3200000000002</v>
      </c>
      <c r="EM56">
        <v>66.8</v>
      </c>
      <c r="EN56">
        <v>2009.97</v>
      </c>
      <c r="EO56">
        <v>0</v>
      </c>
      <c r="EP56">
        <v>4134.09</v>
      </c>
      <c r="EQ56">
        <v>2070.3449999999998</v>
      </c>
      <c r="ER56">
        <v>66.8</v>
      </c>
      <c r="ES56">
        <v>2009.9659999999999</v>
      </c>
      <c r="ET56">
        <v>0</v>
      </c>
      <c r="EU56">
        <v>4147.1109999999999</v>
      </c>
      <c r="EV56">
        <v>2073.4299999999998</v>
      </c>
      <c r="EW56">
        <v>66.8</v>
      </c>
      <c r="EX56">
        <v>2009.9659999999999</v>
      </c>
      <c r="EY56">
        <v>0</v>
      </c>
      <c r="EZ56">
        <v>4150.1959999999999</v>
      </c>
      <c r="FA56">
        <v>2092.1030000000001</v>
      </c>
      <c r="FB56">
        <v>66.8</v>
      </c>
      <c r="FC56">
        <v>2025.184</v>
      </c>
      <c r="FD56">
        <v>0</v>
      </c>
      <c r="FE56">
        <v>4184.0870000000004</v>
      </c>
      <c r="FF56">
        <v>1734.23</v>
      </c>
      <c r="FG56">
        <v>125.004</v>
      </c>
      <c r="FH56">
        <v>2341.797</v>
      </c>
      <c r="FI56">
        <v>0</v>
      </c>
      <c r="FJ56">
        <v>4201.0309999999999</v>
      </c>
      <c r="FK56">
        <v>1781.877</v>
      </c>
      <c r="FL56">
        <v>125.004</v>
      </c>
      <c r="FM56">
        <v>2341.797</v>
      </c>
      <c r="FN56">
        <v>0</v>
      </c>
      <c r="FO56">
        <v>4248.6779999999999</v>
      </c>
      <c r="FP56">
        <v>1807.681</v>
      </c>
      <c r="FQ56">
        <v>125.004</v>
      </c>
      <c r="FR56">
        <v>2341.797</v>
      </c>
      <c r="FS56">
        <v>0</v>
      </c>
      <c r="FT56">
        <v>4274.482</v>
      </c>
      <c r="FU56">
        <v>1222.623</v>
      </c>
      <c r="FV56">
        <v>213.83500000000001</v>
      </c>
      <c r="FW56">
        <v>2867.1779999999999</v>
      </c>
      <c r="FX56">
        <v>0</v>
      </c>
      <c r="FY56">
        <v>4303.6360000000004</v>
      </c>
      <c r="FZ56">
        <v>1038.991</v>
      </c>
      <c r="GA56">
        <v>238.833</v>
      </c>
      <c r="GB56">
        <v>3005.26</v>
      </c>
      <c r="GC56">
        <v>0</v>
      </c>
      <c r="GD56">
        <v>4283.0840000000007</v>
      </c>
      <c r="GE56">
        <v>1050.539</v>
      </c>
      <c r="GF56">
        <v>247.28</v>
      </c>
      <c r="GG56">
        <v>3059.29</v>
      </c>
      <c r="GH56">
        <v>0</v>
      </c>
      <c r="GI56">
        <v>4357.1090000000004</v>
      </c>
      <c r="GJ56">
        <v>1060.835</v>
      </c>
      <c r="GK56">
        <v>244.12299999999999</v>
      </c>
      <c r="GL56">
        <v>3078.5880000000002</v>
      </c>
      <c r="GM56">
        <v>0</v>
      </c>
      <c r="GN56">
        <v>4383.5460000000003</v>
      </c>
      <c r="GO56">
        <v>1062.01</v>
      </c>
      <c r="GP56">
        <v>244.41200000000001</v>
      </c>
      <c r="GQ56">
        <v>3082.2759999999998</v>
      </c>
      <c r="GR56">
        <v>0</v>
      </c>
      <c r="GS56">
        <v>4388.6980000000003</v>
      </c>
      <c r="GT56">
        <v>1063.3810000000001</v>
      </c>
      <c r="GU56">
        <v>244.91399999999999</v>
      </c>
      <c r="GV56">
        <v>3090.7860000000001</v>
      </c>
      <c r="GW56">
        <v>0</v>
      </c>
      <c r="GX56">
        <v>4399.0810000000001</v>
      </c>
      <c r="GY56">
        <v>1064.58</v>
      </c>
      <c r="GZ56">
        <v>245.209</v>
      </c>
      <c r="HA56">
        <v>3095.7069999999999</v>
      </c>
      <c r="HB56">
        <v>0</v>
      </c>
      <c r="HC56">
        <v>4405.4960000000001</v>
      </c>
      <c r="HD56">
        <v>1064.9780000000001</v>
      </c>
      <c r="HE56">
        <v>245.30699999999999</v>
      </c>
      <c r="HF56">
        <v>3096.7109999999998</v>
      </c>
      <c r="HG56">
        <v>0</v>
      </c>
      <c r="HH56">
        <v>4406.9960000000001</v>
      </c>
      <c r="HI56">
        <v>1068.8320000000001</v>
      </c>
      <c r="HJ56">
        <v>246.29400000000001</v>
      </c>
      <c r="HK56">
        <v>3110.2449999999999</v>
      </c>
      <c r="HL56">
        <v>0</v>
      </c>
      <c r="HM56">
        <v>4425.3710000000001</v>
      </c>
      <c r="HN56">
        <v>1070.4390000000001</v>
      </c>
      <c r="HO56">
        <v>246.69</v>
      </c>
      <c r="HP56">
        <v>3116.1060000000002</v>
      </c>
      <c r="HQ56">
        <v>0</v>
      </c>
      <c r="HR56">
        <v>4433.2350000000006</v>
      </c>
      <c r="HS56">
        <v>772.97500000000002</v>
      </c>
      <c r="HT56">
        <v>375.27300000000002</v>
      </c>
      <c r="HU56">
        <v>0</v>
      </c>
      <c r="HV56">
        <v>3266.3670000000002</v>
      </c>
      <c r="HW56">
        <v>4414.6149999999998</v>
      </c>
      <c r="HX56">
        <v>774.13499999999999</v>
      </c>
      <c r="HY56">
        <v>375.15000000000003</v>
      </c>
      <c r="HZ56">
        <v>0</v>
      </c>
      <c r="IA56">
        <v>3266.2270000000003</v>
      </c>
      <c r="IB56">
        <v>4415.5120000000006</v>
      </c>
      <c r="IC56">
        <v>776.149</v>
      </c>
      <c r="ID56">
        <v>376.52600000000001</v>
      </c>
      <c r="IE56">
        <v>0</v>
      </c>
      <c r="IF56">
        <v>3278.9609999999998</v>
      </c>
      <c r="IG56">
        <v>4431.6359999999995</v>
      </c>
      <c r="IH56">
        <v>781.52200000000005</v>
      </c>
      <c r="II56">
        <v>380.13799999999998</v>
      </c>
      <c r="IJ56">
        <v>0</v>
      </c>
      <c r="IK56">
        <v>3308.8110000000001</v>
      </c>
      <c r="IL56">
        <v>4470.4710000000005</v>
      </c>
      <c r="IM56">
        <v>782.97500000000002</v>
      </c>
      <c r="IN56">
        <v>381.13099999999997</v>
      </c>
      <c r="IO56">
        <v>0</v>
      </c>
      <c r="IP56">
        <v>3316.989</v>
      </c>
      <c r="IQ56">
        <v>4481.0950000000003</v>
      </c>
    </row>
    <row r="57" spans="1:251" x14ac:dyDescent="0.3">
      <c r="A57" t="s">
        <v>54</v>
      </c>
      <c r="B57">
        <v>1322481.6100000001</v>
      </c>
      <c r="C57">
        <v>270567.39600000001</v>
      </c>
      <c r="D57">
        <v>0</v>
      </c>
      <c r="E57">
        <v>0</v>
      </c>
      <c r="F57">
        <v>1593049.0060000001</v>
      </c>
      <c r="G57">
        <v>1395707.5</v>
      </c>
      <c r="H57">
        <v>291032.98</v>
      </c>
      <c r="I57">
        <v>0</v>
      </c>
      <c r="J57">
        <v>0</v>
      </c>
      <c r="K57">
        <v>1686740.48</v>
      </c>
      <c r="L57">
        <v>1418158.68</v>
      </c>
      <c r="M57">
        <v>293323.96000000002</v>
      </c>
      <c r="N57">
        <v>0</v>
      </c>
      <c r="O57">
        <v>0</v>
      </c>
      <c r="P57">
        <v>1711482.64</v>
      </c>
      <c r="Q57">
        <v>1432908.64</v>
      </c>
      <c r="R57">
        <v>291758.36</v>
      </c>
      <c r="S57">
        <v>0</v>
      </c>
      <c r="T57">
        <v>0</v>
      </c>
      <c r="U57">
        <v>1724667</v>
      </c>
      <c r="V57">
        <v>1452604.3049999999</v>
      </c>
      <c r="W57">
        <v>287757.321</v>
      </c>
      <c r="X57">
        <v>0</v>
      </c>
      <c r="Y57">
        <v>0</v>
      </c>
      <c r="Z57">
        <v>1740361.6259999999</v>
      </c>
      <c r="AA57">
        <v>1495179.7620000001</v>
      </c>
      <c r="AB57">
        <v>297422.17800000001</v>
      </c>
      <c r="AC57">
        <v>0</v>
      </c>
      <c r="AD57">
        <v>0</v>
      </c>
      <c r="AE57">
        <v>1792601.9400000002</v>
      </c>
      <c r="AF57">
        <v>1485692.2519999999</v>
      </c>
      <c r="AG57">
        <v>297412.315</v>
      </c>
      <c r="AH57">
        <v>0</v>
      </c>
      <c r="AI57">
        <v>0</v>
      </c>
      <c r="AJ57">
        <v>1783104.5669999998</v>
      </c>
      <c r="AK57">
        <v>2251539.6179999998</v>
      </c>
      <c r="AL57">
        <v>369282.81599999999</v>
      </c>
      <c r="AM57">
        <v>0</v>
      </c>
      <c r="AN57">
        <v>0</v>
      </c>
      <c r="AO57">
        <v>2620822.4339999999</v>
      </c>
      <c r="AP57">
        <v>2349462.8509999998</v>
      </c>
      <c r="AQ57">
        <v>385053.33100000001</v>
      </c>
      <c r="AR57">
        <v>0</v>
      </c>
      <c r="AS57">
        <v>0</v>
      </c>
      <c r="AT57">
        <v>2734516.182</v>
      </c>
      <c r="AU57">
        <v>2434720.0180000002</v>
      </c>
      <c r="AV57">
        <v>391977.73499999999</v>
      </c>
      <c r="AW57">
        <v>0</v>
      </c>
      <c r="AX57">
        <v>0</v>
      </c>
      <c r="AY57">
        <v>2826697.753</v>
      </c>
      <c r="AZ57">
        <v>1841110.7250000001</v>
      </c>
      <c r="BA57">
        <v>1065490.575</v>
      </c>
      <c r="BB57">
        <v>0</v>
      </c>
      <c r="BC57">
        <v>0</v>
      </c>
      <c r="BD57">
        <v>2906601.3</v>
      </c>
      <c r="BE57">
        <v>1718294.7720000001</v>
      </c>
      <c r="BF57">
        <v>1235149.6329999999</v>
      </c>
      <c r="BG57">
        <v>0</v>
      </c>
      <c r="BH57">
        <v>0</v>
      </c>
      <c r="BI57">
        <v>2953444.4050000003</v>
      </c>
      <c r="BJ57">
        <v>1701814.7139999999</v>
      </c>
      <c r="BK57">
        <v>1170948.736</v>
      </c>
      <c r="BL57">
        <v>0</v>
      </c>
      <c r="BM57">
        <v>0</v>
      </c>
      <c r="BN57">
        <v>2872763.45</v>
      </c>
      <c r="BO57">
        <v>1704525.9550000001</v>
      </c>
      <c r="BP57">
        <v>1163676.2279999999</v>
      </c>
      <c r="BQ57">
        <v>0</v>
      </c>
      <c r="BR57">
        <v>0</v>
      </c>
      <c r="BS57">
        <v>2868202.1830000002</v>
      </c>
      <c r="BT57">
        <v>1624459.2379999999</v>
      </c>
      <c r="BU57">
        <v>1130042.8770000001</v>
      </c>
      <c r="BV57">
        <v>0</v>
      </c>
      <c r="BW57">
        <v>0</v>
      </c>
      <c r="BX57">
        <v>2754502.1150000002</v>
      </c>
      <c r="BY57">
        <v>1603022.27</v>
      </c>
      <c r="BZ57">
        <v>1112333.851</v>
      </c>
      <c r="CA57">
        <v>0</v>
      </c>
      <c r="CB57">
        <v>0</v>
      </c>
      <c r="CC57">
        <v>2715356.1210000003</v>
      </c>
      <c r="CD57">
        <v>1631947.9720000001</v>
      </c>
      <c r="CE57">
        <v>1127807.8540000001</v>
      </c>
      <c r="CF57">
        <v>0</v>
      </c>
      <c r="CG57">
        <v>0</v>
      </c>
      <c r="CH57">
        <v>2759755.8260000004</v>
      </c>
      <c r="CI57">
        <v>1553778.07</v>
      </c>
      <c r="CJ57">
        <v>1088910.7620000001</v>
      </c>
      <c r="CK57">
        <v>0</v>
      </c>
      <c r="CL57">
        <v>0</v>
      </c>
      <c r="CM57">
        <v>2642688.8320000004</v>
      </c>
      <c r="CN57">
        <v>1541292.118</v>
      </c>
      <c r="CO57">
        <v>1100087.102</v>
      </c>
      <c r="CP57">
        <v>0</v>
      </c>
      <c r="CQ57">
        <v>0</v>
      </c>
      <c r="CR57">
        <v>2641379.2199999997</v>
      </c>
      <c r="CS57">
        <v>1540406.45</v>
      </c>
      <c r="CT57">
        <v>1082169.9909999999</v>
      </c>
      <c r="CU57">
        <v>0</v>
      </c>
      <c r="CV57">
        <v>0</v>
      </c>
      <c r="CW57">
        <v>2622576.4409999996</v>
      </c>
      <c r="CX57">
        <v>1534200.3459999999</v>
      </c>
      <c r="CY57">
        <v>1127966.4550000001</v>
      </c>
      <c r="CZ57">
        <v>0</v>
      </c>
      <c r="DA57">
        <v>0</v>
      </c>
      <c r="DB57">
        <v>2662166.801</v>
      </c>
      <c r="DC57">
        <v>1588848.442</v>
      </c>
      <c r="DD57">
        <v>1151376.6459999999</v>
      </c>
      <c r="DE57">
        <v>0</v>
      </c>
      <c r="DF57">
        <v>0</v>
      </c>
      <c r="DG57">
        <v>2740225.088</v>
      </c>
      <c r="DH57">
        <v>1667085.702</v>
      </c>
      <c r="DI57">
        <v>1176073.709</v>
      </c>
      <c r="DJ57">
        <v>0</v>
      </c>
      <c r="DK57">
        <v>0</v>
      </c>
      <c r="DL57">
        <v>2843159.4110000003</v>
      </c>
      <c r="DM57">
        <v>1704268.372</v>
      </c>
      <c r="DN57">
        <v>1191381.101</v>
      </c>
      <c r="DO57">
        <v>0</v>
      </c>
      <c r="DP57">
        <v>0</v>
      </c>
      <c r="DQ57">
        <v>2895649.4730000002</v>
      </c>
      <c r="DR57">
        <v>1737501.9779999999</v>
      </c>
      <c r="DS57">
        <v>1191090.4620000001</v>
      </c>
      <c r="DT57">
        <v>0</v>
      </c>
      <c r="DU57">
        <v>0</v>
      </c>
      <c r="DV57">
        <v>2928592.44</v>
      </c>
      <c r="DW57">
        <v>1827.44</v>
      </c>
      <c r="DX57">
        <v>70.900000000000006</v>
      </c>
      <c r="DY57">
        <v>0</v>
      </c>
      <c r="DZ57">
        <v>0</v>
      </c>
      <c r="EA57">
        <v>1898.3400000000001</v>
      </c>
      <c r="EB57">
        <v>1841.88</v>
      </c>
      <c r="EC57">
        <v>70.900000000000006</v>
      </c>
      <c r="ED57">
        <v>0</v>
      </c>
      <c r="EE57">
        <v>0</v>
      </c>
      <c r="EF57">
        <v>1912.7800000000002</v>
      </c>
      <c r="EG57">
        <v>1841.38</v>
      </c>
      <c r="EH57">
        <v>70.900000000000006</v>
      </c>
      <c r="EI57">
        <v>0</v>
      </c>
      <c r="EJ57">
        <v>0</v>
      </c>
      <c r="EK57">
        <v>1912.2800000000002</v>
      </c>
      <c r="EL57">
        <v>1841.38</v>
      </c>
      <c r="EM57">
        <v>70.900000000000006</v>
      </c>
      <c r="EN57">
        <v>0</v>
      </c>
      <c r="EO57">
        <v>0</v>
      </c>
      <c r="EP57">
        <v>1912.2800000000002</v>
      </c>
      <c r="EQ57">
        <v>1841.338</v>
      </c>
      <c r="ER57">
        <v>70.900000000000006</v>
      </c>
      <c r="ES57">
        <v>0</v>
      </c>
      <c r="ET57">
        <v>0</v>
      </c>
      <c r="EU57">
        <v>1912.2380000000001</v>
      </c>
      <c r="EV57">
        <v>1918.1379999999999</v>
      </c>
      <c r="EW57">
        <v>70.900000000000006</v>
      </c>
      <c r="EX57">
        <v>0</v>
      </c>
      <c r="EY57">
        <v>0</v>
      </c>
      <c r="EZ57">
        <v>1989.038</v>
      </c>
      <c r="FA57">
        <v>1918.6419999999998</v>
      </c>
      <c r="FB57">
        <v>70.903999999999996</v>
      </c>
      <c r="FC57">
        <v>0</v>
      </c>
      <c r="FD57">
        <v>0</v>
      </c>
      <c r="FE57">
        <v>1989.5459999999998</v>
      </c>
      <c r="FF57">
        <v>1831.9659999999999</v>
      </c>
      <c r="FG57">
        <v>150.042</v>
      </c>
      <c r="FH57">
        <v>0</v>
      </c>
      <c r="FI57">
        <v>0</v>
      </c>
      <c r="FJ57">
        <v>1982.0079999999998</v>
      </c>
      <c r="FK57">
        <v>1876.346</v>
      </c>
      <c r="FL57">
        <v>150.042</v>
      </c>
      <c r="FM57">
        <v>0</v>
      </c>
      <c r="FN57">
        <v>0</v>
      </c>
      <c r="FO57">
        <v>2026.3879999999999</v>
      </c>
      <c r="FP57">
        <v>1848.046</v>
      </c>
      <c r="FQ57">
        <v>150.042</v>
      </c>
      <c r="FR57">
        <v>0</v>
      </c>
      <c r="FS57">
        <v>0</v>
      </c>
      <c r="FT57">
        <v>1998.088</v>
      </c>
      <c r="FU57">
        <v>1402.345</v>
      </c>
      <c r="FV57">
        <v>590.86099999999999</v>
      </c>
      <c r="FW57">
        <v>0</v>
      </c>
      <c r="FX57">
        <v>0</v>
      </c>
      <c r="FY57">
        <v>1993.2060000000001</v>
      </c>
      <c r="FZ57">
        <v>1234.4390000000001</v>
      </c>
      <c r="GA57">
        <v>741.66700000000003</v>
      </c>
      <c r="GB57">
        <v>0</v>
      </c>
      <c r="GC57">
        <v>0</v>
      </c>
      <c r="GD57">
        <v>1976.1060000000002</v>
      </c>
      <c r="GE57">
        <v>1237.6849999999999</v>
      </c>
      <c r="GF57">
        <v>746.56100000000004</v>
      </c>
      <c r="GG57">
        <v>0</v>
      </c>
      <c r="GH57">
        <v>0</v>
      </c>
      <c r="GI57">
        <v>1984.2460000000001</v>
      </c>
      <c r="GJ57">
        <v>1239.405</v>
      </c>
      <c r="GK57">
        <v>739.58100000000002</v>
      </c>
      <c r="GL57">
        <v>0</v>
      </c>
      <c r="GM57">
        <v>0</v>
      </c>
      <c r="GN57">
        <v>1978.9859999999999</v>
      </c>
      <c r="GO57">
        <v>1241.6669999999999</v>
      </c>
      <c r="GP57">
        <v>741.65899999999999</v>
      </c>
      <c r="GQ57">
        <v>0</v>
      </c>
      <c r="GR57">
        <v>0</v>
      </c>
      <c r="GS57">
        <v>1983.326</v>
      </c>
      <c r="GT57">
        <v>1238.69</v>
      </c>
      <c r="GU57">
        <v>739.58600000000001</v>
      </c>
      <c r="GV57">
        <v>0</v>
      </c>
      <c r="GW57">
        <v>0</v>
      </c>
      <c r="GX57">
        <v>1978.2760000000001</v>
      </c>
      <c r="GY57">
        <v>1238.213</v>
      </c>
      <c r="GZ57">
        <v>739.31299999999999</v>
      </c>
      <c r="HA57">
        <v>0</v>
      </c>
      <c r="HB57">
        <v>0</v>
      </c>
      <c r="HC57">
        <v>1977.5259999999998</v>
      </c>
      <c r="HD57">
        <v>1236.6569999999999</v>
      </c>
      <c r="HE57">
        <v>738.19600000000003</v>
      </c>
      <c r="HF57">
        <v>0</v>
      </c>
      <c r="HG57">
        <v>0</v>
      </c>
      <c r="HH57">
        <v>1974.8530000000001</v>
      </c>
      <c r="HI57">
        <v>1233.24</v>
      </c>
      <c r="HJ57">
        <v>735.77300000000002</v>
      </c>
      <c r="HK57">
        <v>0</v>
      </c>
      <c r="HL57">
        <v>0</v>
      </c>
      <c r="HM57">
        <v>1969.0129999999999</v>
      </c>
      <c r="HN57">
        <v>1233.355</v>
      </c>
      <c r="HO57">
        <v>736.12800000000004</v>
      </c>
      <c r="HP57">
        <v>0</v>
      </c>
      <c r="HQ57">
        <v>0</v>
      </c>
      <c r="HR57">
        <v>1969.4830000000002</v>
      </c>
      <c r="HS57">
        <v>1244.25</v>
      </c>
      <c r="HT57">
        <v>725.42900000000009</v>
      </c>
      <c r="HU57">
        <v>0</v>
      </c>
      <c r="HV57">
        <v>0</v>
      </c>
      <c r="HW57">
        <v>1969.6790000000001</v>
      </c>
      <c r="HX57">
        <v>1244.345</v>
      </c>
      <c r="HY57">
        <v>726.51400000000001</v>
      </c>
      <c r="HZ57">
        <v>0</v>
      </c>
      <c r="IA57">
        <v>0</v>
      </c>
      <c r="IB57">
        <v>1970.8589999999999</v>
      </c>
      <c r="IC57">
        <v>1245.1320000000001</v>
      </c>
      <c r="ID57">
        <v>727.04700000000003</v>
      </c>
      <c r="IE57">
        <v>0</v>
      </c>
      <c r="IF57">
        <v>0</v>
      </c>
      <c r="IG57">
        <v>1972.1790000000001</v>
      </c>
      <c r="IH57">
        <v>1245.0630000000001</v>
      </c>
      <c r="II57">
        <v>727.00099999999998</v>
      </c>
      <c r="IJ57">
        <v>0</v>
      </c>
      <c r="IK57">
        <v>0</v>
      </c>
      <c r="IL57">
        <v>1972.0640000000001</v>
      </c>
      <c r="IM57">
        <v>1245.0630000000001</v>
      </c>
      <c r="IN57">
        <v>727.00099999999998</v>
      </c>
      <c r="IO57">
        <v>0</v>
      </c>
      <c r="IP57">
        <v>0</v>
      </c>
      <c r="IQ57">
        <v>1972.0640000000001</v>
      </c>
    </row>
    <row r="58" spans="1:251" x14ac:dyDescent="0.3">
      <c r="A58" t="s">
        <v>57</v>
      </c>
      <c r="B58">
        <v>1263325.7560000001</v>
      </c>
      <c r="C58">
        <v>300693.43099999998</v>
      </c>
      <c r="D58">
        <v>595209.005</v>
      </c>
      <c r="E58">
        <v>513976.109</v>
      </c>
      <c r="F58">
        <v>2673204.301</v>
      </c>
      <c r="G58">
        <v>1261229.01</v>
      </c>
      <c r="H58">
        <v>187899.11</v>
      </c>
      <c r="I58">
        <v>0</v>
      </c>
      <c r="J58">
        <v>1265386.29</v>
      </c>
      <c r="K58">
        <v>2714514.41</v>
      </c>
      <c r="L58">
        <v>1479682.45</v>
      </c>
      <c r="M58">
        <v>64480</v>
      </c>
      <c r="N58">
        <v>54248</v>
      </c>
      <c r="O58">
        <v>1288465.83</v>
      </c>
      <c r="P58">
        <v>2886876.2800000003</v>
      </c>
      <c r="Q58">
        <v>1469393.43</v>
      </c>
      <c r="R58">
        <v>64480</v>
      </c>
      <c r="S58">
        <v>46748</v>
      </c>
      <c r="T58">
        <v>1439151.17</v>
      </c>
      <c r="U58">
        <v>3019772.5999999996</v>
      </c>
      <c r="V58">
        <v>1537967.8629999999</v>
      </c>
      <c r="W58">
        <v>64480</v>
      </c>
      <c r="X58">
        <v>29430</v>
      </c>
      <c r="Y58">
        <v>1328109.352</v>
      </c>
      <c r="Z58">
        <v>2959987.2149999999</v>
      </c>
      <c r="AA58">
        <v>1564684.13</v>
      </c>
      <c r="AB58">
        <v>64480</v>
      </c>
      <c r="AC58">
        <v>30411</v>
      </c>
      <c r="AD58">
        <v>1350694.9680000001</v>
      </c>
      <c r="AE58">
        <v>3010270.0980000002</v>
      </c>
      <c r="AF58">
        <v>1634186.06</v>
      </c>
      <c r="AG58">
        <v>66092</v>
      </c>
      <c r="AH58">
        <v>31392.000000000051</v>
      </c>
      <c r="AI58">
        <v>1417670.7779999999</v>
      </c>
      <c r="AJ58">
        <v>3149340.838</v>
      </c>
      <c r="AK58">
        <v>2012603.5930000001</v>
      </c>
      <c r="AL58">
        <v>0</v>
      </c>
      <c r="AM58">
        <v>39583.5</v>
      </c>
      <c r="AN58">
        <v>2225260.4</v>
      </c>
      <c r="AO58">
        <v>4277447.4929999998</v>
      </c>
      <c r="AP58">
        <v>2008387.0279999999</v>
      </c>
      <c r="AQ58">
        <v>0</v>
      </c>
      <c r="AR58">
        <v>39593.078999999998</v>
      </c>
      <c r="AS58">
        <v>2357248.23</v>
      </c>
      <c r="AT58">
        <v>4405228.3369999994</v>
      </c>
      <c r="AU58">
        <v>2139559.3319999999</v>
      </c>
      <c r="AV58">
        <v>0</v>
      </c>
      <c r="AW58">
        <v>38234.286</v>
      </c>
      <c r="AX58">
        <v>2363108.159</v>
      </c>
      <c r="AY58">
        <v>4540901.7769999998</v>
      </c>
      <c r="AZ58">
        <v>1121623.4669999999</v>
      </c>
      <c r="BA58">
        <v>0</v>
      </c>
      <c r="BB58">
        <v>330111.94199999998</v>
      </c>
      <c r="BC58">
        <v>4159037.45</v>
      </c>
      <c r="BD58">
        <v>5610772.8590000002</v>
      </c>
      <c r="BE58">
        <v>1090366.064</v>
      </c>
      <c r="BF58">
        <v>0</v>
      </c>
      <c r="BG58">
        <v>388718.90899999999</v>
      </c>
      <c r="BH58">
        <v>4139399.7560000001</v>
      </c>
      <c r="BI58">
        <v>5618484.7290000003</v>
      </c>
      <c r="BJ58">
        <v>1118073.1270000001</v>
      </c>
      <c r="BK58">
        <v>0</v>
      </c>
      <c r="BL58">
        <v>388818.989</v>
      </c>
      <c r="BM58">
        <v>4169241.9470000002</v>
      </c>
      <c r="BN58">
        <v>5676134.0630000001</v>
      </c>
      <c r="BO58">
        <v>1109422.4069999999</v>
      </c>
      <c r="BP58">
        <v>0</v>
      </c>
      <c r="BQ58">
        <v>390925.34399999998</v>
      </c>
      <c r="BR58">
        <v>4119271.2820000001</v>
      </c>
      <c r="BS58">
        <v>5619619.0329999998</v>
      </c>
      <c r="BT58">
        <v>1049374.3629999999</v>
      </c>
      <c r="BU58">
        <v>0</v>
      </c>
      <c r="BV58">
        <v>825973.2</v>
      </c>
      <c r="BW58">
        <v>3466602.415</v>
      </c>
      <c r="BX58">
        <v>5341949.9780000001</v>
      </c>
      <c r="BY58">
        <v>1070843.787</v>
      </c>
      <c r="BZ58">
        <v>0</v>
      </c>
      <c r="CA58">
        <v>812676.13</v>
      </c>
      <c r="CB58">
        <v>3566735.625</v>
      </c>
      <c r="CC58">
        <v>5450255.5419999994</v>
      </c>
      <c r="CD58">
        <v>1091342.9080000001</v>
      </c>
      <c r="CE58">
        <v>0</v>
      </c>
      <c r="CF58">
        <v>856995.85</v>
      </c>
      <c r="CG58">
        <v>3628971.04</v>
      </c>
      <c r="CH58">
        <v>5577309.7980000004</v>
      </c>
      <c r="CI58">
        <v>1056064.0330000001</v>
      </c>
      <c r="CJ58">
        <v>0</v>
      </c>
      <c r="CK58">
        <v>824191.46499999997</v>
      </c>
      <c r="CL58">
        <v>3465344.801</v>
      </c>
      <c r="CM58">
        <v>5345600.2990000006</v>
      </c>
      <c r="CN58">
        <v>1121818.8149999999</v>
      </c>
      <c r="CO58">
        <v>0</v>
      </c>
      <c r="CP58">
        <v>829074.79</v>
      </c>
      <c r="CQ58">
        <v>3588747.7</v>
      </c>
      <c r="CR58">
        <v>5539641.3049999997</v>
      </c>
      <c r="CS58">
        <v>1102967.392</v>
      </c>
      <c r="CT58">
        <v>0</v>
      </c>
      <c r="CU58">
        <v>856139.52</v>
      </c>
      <c r="CV58">
        <v>3550627.9040000001</v>
      </c>
      <c r="CW58">
        <v>5509734.8159999996</v>
      </c>
      <c r="CX58">
        <v>1111634.257</v>
      </c>
      <c r="CY58">
        <v>0</v>
      </c>
      <c r="CZ58">
        <v>1191286.4750000001</v>
      </c>
      <c r="DA58">
        <v>3256239.2439999999</v>
      </c>
      <c r="DB58">
        <v>5559159.9759999998</v>
      </c>
      <c r="DC58">
        <v>1173518.852</v>
      </c>
      <c r="DD58">
        <v>0</v>
      </c>
      <c r="DE58">
        <v>1234295.51</v>
      </c>
      <c r="DF58">
        <v>3293307.0440000002</v>
      </c>
      <c r="DG58">
        <v>5701121.4059999995</v>
      </c>
      <c r="DH58">
        <v>1216147.331</v>
      </c>
      <c r="DI58">
        <v>0</v>
      </c>
      <c r="DJ58">
        <v>1264845.21</v>
      </c>
      <c r="DK58">
        <v>3351278.5240000002</v>
      </c>
      <c r="DL58">
        <v>5832271.0650000004</v>
      </c>
      <c r="DM58">
        <v>1250383.781</v>
      </c>
      <c r="DN58">
        <v>0</v>
      </c>
      <c r="DO58">
        <v>1320581.7250000001</v>
      </c>
      <c r="DP58">
        <v>3461028.76</v>
      </c>
      <c r="DQ58">
        <v>6031994.2659999998</v>
      </c>
      <c r="DR58">
        <v>1248387.4920000001</v>
      </c>
      <c r="DS58">
        <v>0</v>
      </c>
      <c r="DT58">
        <v>1326899.22</v>
      </c>
      <c r="DU58">
        <v>3523396.1850000001</v>
      </c>
      <c r="DV58">
        <v>6098682.8969999999</v>
      </c>
      <c r="DW58">
        <v>1622.72</v>
      </c>
      <c r="DX58">
        <v>17.311</v>
      </c>
      <c r="DY58">
        <v>35.840000000000003</v>
      </c>
      <c r="DZ58">
        <v>104.84</v>
      </c>
      <c r="EA58">
        <v>1780.7109999999998</v>
      </c>
      <c r="EB58">
        <v>1580.99</v>
      </c>
      <c r="EC58">
        <v>49.6</v>
      </c>
      <c r="ED58">
        <v>0</v>
      </c>
      <c r="EE58">
        <v>140.68</v>
      </c>
      <c r="EF58">
        <v>1771.27</v>
      </c>
      <c r="EG58">
        <v>1587.58</v>
      </c>
      <c r="EH58">
        <v>49.6</v>
      </c>
      <c r="EI58">
        <v>5</v>
      </c>
      <c r="EJ58">
        <v>140.68</v>
      </c>
      <c r="EK58">
        <v>1782.86</v>
      </c>
      <c r="EL58">
        <v>1599.02</v>
      </c>
      <c r="EM58">
        <v>49.6</v>
      </c>
      <c r="EN58">
        <v>1.61</v>
      </c>
      <c r="EO58">
        <v>140.68</v>
      </c>
      <c r="EP58">
        <v>1790.9099999999999</v>
      </c>
      <c r="EQ58">
        <v>1620.454</v>
      </c>
      <c r="ER58">
        <v>49.6</v>
      </c>
      <c r="ES58">
        <v>0.98099999999999998</v>
      </c>
      <c r="ET58">
        <v>140.68</v>
      </c>
      <c r="EU58">
        <v>1811.7149999999999</v>
      </c>
      <c r="EV58">
        <v>1623.154</v>
      </c>
      <c r="EW58">
        <v>49.6</v>
      </c>
      <c r="EX58">
        <v>0.98099999999999998</v>
      </c>
      <c r="EY58">
        <v>140.68</v>
      </c>
      <c r="EZ58">
        <v>1814.415</v>
      </c>
      <c r="FA58">
        <v>1621.7539999999999</v>
      </c>
      <c r="FB58">
        <v>49.6</v>
      </c>
      <c r="FC58">
        <v>0.98099999999999998</v>
      </c>
      <c r="FD58">
        <v>140.68199999999999</v>
      </c>
      <c r="FE58">
        <v>1813.0169999999998</v>
      </c>
      <c r="FF58">
        <v>1313.0809999999999</v>
      </c>
      <c r="FG58">
        <v>0</v>
      </c>
      <c r="FH58">
        <v>7.3810000000000002</v>
      </c>
      <c r="FI58">
        <v>573.02200000000005</v>
      </c>
      <c r="FJ58">
        <v>1893.4839999999999</v>
      </c>
      <c r="FK58">
        <v>1320.18</v>
      </c>
      <c r="FL58">
        <v>0</v>
      </c>
      <c r="FM58">
        <v>7.4180000000000001</v>
      </c>
      <c r="FN58">
        <v>573.02200000000005</v>
      </c>
      <c r="FO58">
        <v>1900.62</v>
      </c>
      <c r="FP58">
        <v>1326.2629999999999</v>
      </c>
      <c r="FQ58">
        <v>0</v>
      </c>
      <c r="FR58">
        <v>7.4180000000000001</v>
      </c>
      <c r="FS58">
        <v>573.02200000000005</v>
      </c>
      <c r="FT58">
        <v>1906.703</v>
      </c>
      <c r="FU58">
        <v>707.01300000000003</v>
      </c>
      <c r="FV58">
        <v>0</v>
      </c>
      <c r="FW58">
        <v>264.21699999999998</v>
      </c>
      <c r="FX58">
        <v>939.96799999999996</v>
      </c>
      <c r="FY58">
        <v>1911.1979999999999</v>
      </c>
      <c r="FZ58">
        <v>708.10500000000002</v>
      </c>
      <c r="GA58">
        <v>0</v>
      </c>
      <c r="GB58">
        <v>272.53699999999998</v>
      </c>
      <c r="GC58">
        <v>934.78700000000003</v>
      </c>
      <c r="GD58">
        <v>1915.4290000000001</v>
      </c>
      <c r="GE58">
        <v>713.93</v>
      </c>
      <c r="GF58">
        <v>0</v>
      </c>
      <c r="GG58">
        <v>274.65699999999998</v>
      </c>
      <c r="GH58">
        <v>941.00099999999998</v>
      </c>
      <c r="GI58">
        <v>1929.588</v>
      </c>
      <c r="GJ58">
        <v>716.12</v>
      </c>
      <c r="GK58">
        <v>0</v>
      </c>
      <c r="GL58">
        <v>275.952</v>
      </c>
      <c r="GM58">
        <v>942.21299999999997</v>
      </c>
      <c r="GN58">
        <v>1934.2849999999999</v>
      </c>
      <c r="GO58">
        <v>719.64</v>
      </c>
      <c r="GP58">
        <v>0</v>
      </c>
      <c r="GQ58">
        <v>299.31599999999997</v>
      </c>
      <c r="GR58">
        <v>927.49900000000002</v>
      </c>
      <c r="GS58">
        <v>1946.4549999999999</v>
      </c>
      <c r="GT58">
        <v>714.52099999999996</v>
      </c>
      <c r="GU58">
        <v>0</v>
      </c>
      <c r="GV58">
        <v>295.96100000000001</v>
      </c>
      <c r="GW58">
        <v>921.673</v>
      </c>
      <c r="GX58">
        <v>1932.155</v>
      </c>
      <c r="GY58">
        <v>716.88499999999999</v>
      </c>
      <c r="GZ58">
        <v>0</v>
      </c>
      <c r="HA58">
        <v>296.86900000000003</v>
      </c>
      <c r="HB58">
        <v>924.35199999999998</v>
      </c>
      <c r="HC58">
        <v>1938.106</v>
      </c>
      <c r="HD58">
        <v>715.74300000000005</v>
      </c>
      <c r="HE58">
        <v>0</v>
      </c>
      <c r="HF58">
        <v>296.11099999999999</v>
      </c>
      <c r="HG58">
        <v>922.26099999999997</v>
      </c>
      <c r="HH58">
        <v>1934.115</v>
      </c>
      <c r="HI58">
        <v>718.91099999999994</v>
      </c>
      <c r="HJ58">
        <v>0</v>
      </c>
      <c r="HK58">
        <v>298.07600000000002</v>
      </c>
      <c r="HL58">
        <v>929.41800000000001</v>
      </c>
      <c r="HM58">
        <v>1946.405</v>
      </c>
      <c r="HN58">
        <v>719.36599999999999</v>
      </c>
      <c r="HO58">
        <v>0</v>
      </c>
      <c r="HP58">
        <v>298.53500000000003</v>
      </c>
      <c r="HQ58">
        <v>930.07399999999996</v>
      </c>
      <c r="HR58">
        <v>1947.9749999999999</v>
      </c>
      <c r="HS58">
        <v>724.28899999999999</v>
      </c>
      <c r="HT58">
        <v>0</v>
      </c>
      <c r="HU58">
        <v>311.80400000000003</v>
      </c>
      <c r="HV58">
        <v>919.94200000000001</v>
      </c>
      <c r="HW58">
        <v>1956.0350000000001</v>
      </c>
      <c r="HX58">
        <v>725.64200000000005</v>
      </c>
      <c r="HY58">
        <v>0</v>
      </c>
      <c r="HZ58">
        <v>312.64300000000003</v>
      </c>
      <c r="IA58">
        <v>922.42000000000007</v>
      </c>
      <c r="IB58">
        <v>1960.7050000000002</v>
      </c>
      <c r="IC58">
        <v>726.41600000000005</v>
      </c>
      <c r="ID58">
        <v>0</v>
      </c>
      <c r="IE58">
        <v>313.12299999999999</v>
      </c>
      <c r="IF58">
        <v>923.83600000000001</v>
      </c>
      <c r="IG58">
        <v>1963.375</v>
      </c>
      <c r="IH58">
        <v>728.14300000000003</v>
      </c>
      <c r="II58">
        <v>0</v>
      </c>
      <c r="IJ58">
        <v>314.19400000000002</v>
      </c>
      <c r="IK58">
        <v>926.99800000000005</v>
      </c>
      <c r="IL58">
        <v>1969.335</v>
      </c>
      <c r="IM58">
        <v>729.53399999999999</v>
      </c>
      <c r="IN58">
        <v>0</v>
      </c>
      <c r="IO58">
        <v>315.05700000000002</v>
      </c>
      <c r="IP58">
        <v>929.54499999999996</v>
      </c>
      <c r="IQ58">
        <v>1974.136</v>
      </c>
    </row>
    <row r="59" spans="1:251" x14ac:dyDescent="0.3">
      <c r="A59" t="s">
        <v>58</v>
      </c>
      <c r="B59">
        <v>1430858.906</v>
      </c>
      <c r="C59">
        <v>1533312</v>
      </c>
      <c r="D59">
        <v>0</v>
      </c>
      <c r="E59">
        <v>4844335.0870000003</v>
      </c>
      <c r="F59">
        <v>7808505.9930000007</v>
      </c>
      <c r="G59">
        <v>1509350.79</v>
      </c>
      <c r="H59">
        <v>1860663.52</v>
      </c>
      <c r="I59">
        <v>0</v>
      </c>
      <c r="J59">
        <v>4995929.43</v>
      </c>
      <c r="K59">
        <v>8365943.7400000002</v>
      </c>
      <c r="L59">
        <v>1456919.57</v>
      </c>
      <c r="M59">
        <v>1841597.77</v>
      </c>
      <c r="N59">
        <v>0</v>
      </c>
      <c r="O59">
        <v>4958999.92</v>
      </c>
      <c r="P59">
        <v>8257517.2599999998</v>
      </c>
      <c r="Q59">
        <v>1691184.21</v>
      </c>
      <c r="R59">
        <v>1888862.77</v>
      </c>
      <c r="S59">
        <v>0</v>
      </c>
      <c r="T59">
        <v>5124312.68</v>
      </c>
      <c r="U59">
        <v>8704359.6600000001</v>
      </c>
      <c r="V59">
        <v>1752084.2439999999</v>
      </c>
      <c r="W59">
        <v>1891861.267</v>
      </c>
      <c r="X59">
        <v>0</v>
      </c>
      <c r="Y59">
        <v>5351074.5</v>
      </c>
      <c r="Z59">
        <v>8995020.0109999999</v>
      </c>
      <c r="AA59">
        <v>1797809.9439999999</v>
      </c>
      <c r="AB59">
        <v>1922204.767</v>
      </c>
      <c r="AC59">
        <v>0</v>
      </c>
      <c r="AD59">
        <v>5486825.4529999997</v>
      </c>
      <c r="AE59">
        <v>9206840.1640000008</v>
      </c>
      <c r="AF59">
        <v>1904740.38</v>
      </c>
      <c r="AG59">
        <v>1977996.4169999999</v>
      </c>
      <c r="AH59">
        <v>0</v>
      </c>
      <c r="AI59">
        <v>5579636.2620000001</v>
      </c>
      <c r="AJ59">
        <v>9462373.0590000004</v>
      </c>
      <c r="AK59">
        <v>1885023.307</v>
      </c>
      <c r="AL59">
        <v>1486312.077</v>
      </c>
      <c r="AM59">
        <v>0</v>
      </c>
      <c r="AN59">
        <v>6421651.4380000001</v>
      </c>
      <c r="AO59">
        <v>9792986.8220000006</v>
      </c>
      <c r="AP59">
        <v>2089244.882</v>
      </c>
      <c r="AQ59">
        <v>1547465.5049999999</v>
      </c>
      <c r="AR59">
        <v>0</v>
      </c>
      <c r="AS59">
        <v>6703714.0269999998</v>
      </c>
      <c r="AT59">
        <v>10340424.414000001</v>
      </c>
      <c r="AU59">
        <v>2195570.2549999999</v>
      </c>
      <c r="AV59">
        <v>1650510.237</v>
      </c>
      <c r="AW59">
        <v>0</v>
      </c>
      <c r="AX59">
        <v>6732888.3360000001</v>
      </c>
      <c r="AY59">
        <v>10578968.828</v>
      </c>
      <c r="AZ59">
        <v>2646884.0079999999</v>
      </c>
      <c r="BA59">
        <v>0</v>
      </c>
      <c r="BB59">
        <v>1034864.3540000001</v>
      </c>
      <c r="BC59">
        <v>7353188.7230000002</v>
      </c>
      <c r="BD59">
        <v>11034937.085000001</v>
      </c>
      <c r="BE59">
        <v>2870172.7969999998</v>
      </c>
      <c r="BF59">
        <v>0</v>
      </c>
      <c r="BG59">
        <v>1041292.115</v>
      </c>
      <c r="BH59">
        <v>8103021.443</v>
      </c>
      <c r="BI59">
        <v>12014486.355</v>
      </c>
      <c r="BJ59">
        <v>2971439.7579999999</v>
      </c>
      <c r="BK59">
        <v>0</v>
      </c>
      <c r="BL59">
        <v>1069080.595</v>
      </c>
      <c r="BM59">
        <v>8080605.3600000003</v>
      </c>
      <c r="BN59">
        <v>12121125.713</v>
      </c>
      <c r="BO59">
        <v>2848122.42</v>
      </c>
      <c r="BP59">
        <v>0</v>
      </c>
      <c r="BQ59">
        <v>1027506.263</v>
      </c>
      <c r="BR59">
        <v>7912174.3449999997</v>
      </c>
      <c r="BS59">
        <v>11787803.028000001</v>
      </c>
      <c r="BT59">
        <v>2729761.1719999998</v>
      </c>
      <c r="BU59">
        <v>0</v>
      </c>
      <c r="BV59">
        <v>993040.86</v>
      </c>
      <c r="BW59">
        <v>7706165.7089999998</v>
      </c>
      <c r="BX59">
        <v>11428967.741</v>
      </c>
      <c r="BY59">
        <v>2632980.176</v>
      </c>
      <c r="BZ59">
        <v>0</v>
      </c>
      <c r="CA59">
        <v>1014614.12</v>
      </c>
      <c r="CB59">
        <v>7572229.2149999999</v>
      </c>
      <c r="CC59">
        <v>11219823.511</v>
      </c>
      <c r="CD59">
        <v>2628994.0959999999</v>
      </c>
      <c r="CE59">
        <v>0</v>
      </c>
      <c r="CF59">
        <v>989201.02</v>
      </c>
      <c r="CG59">
        <v>7512531.3119999999</v>
      </c>
      <c r="CH59">
        <v>11130726.427999999</v>
      </c>
      <c r="CI59">
        <v>2615296.0959999999</v>
      </c>
      <c r="CJ59">
        <v>0</v>
      </c>
      <c r="CK59">
        <v>1012600.5550000001</v>
      </c>
      <c r="CL59">
        <v>7289517.7220000001</v>
      </c>
      <c r="CM59">
        <v>10917414.373</v>
      </c>
      <c r="CN59">
        <v>2544335.486</v>
      </c>
      <c r="CO59">
        <v>0</v>
      </c>
      <c r="CP59">
        <v>1009842.955</v>
      </c>
      <c r="CQ59">
        <v>7404468.3329999996</v>
      </c>
      <c r="CR59">
        <v>10958646.774</v>
      </c>
      <c r="CS59">
        <v>2719389.7560000001</v>
      </c>
      <c r="CT59">
        <v>0</v>
      </c>
      <c r="CU59">
        <v>1010975.455</v>
      </c>
      <c r="CV59">
        <v>7469985.1859999998</v>
      </c>
      <c r="CW59">
        <v>11200350.397</v>
      </c>
      <c r="CX59">
        <v>2088022.797</v>
      </c>
      <c r="CY59">
        <v>0</v>
      </c>
      <c r="CZ59">
        <v>1379956.2350000001</v>
      </c>
      <c r="DA59">
        <v>8046553.0470000003</v>
      </c>
      <c r="DB59">
        <v>11514532.079</v>
      </c>
      <c r="DC59">
        <v>2182751.6609999998</v>
      </c>
      <c r="DD59">
        <v>0</v>
      </c>
      <c r="DE59">
        <v>1439743.202</v>
      </c>
      <c r="DF59">
        <v>8257473.0279999999</v>
      </c>
      <c r="DG59">
        <v>11879967.890999999</v>
      </c>
      <c r="DH59">
        <v>2290098.946</v>
      </c>
      <c r="DI59">
        <v>0</v>
      </c>
      <c r="DJ59">
        <v>1488521.6850000001</v>
      </c>
      <c r="DK59">
        <v>8434507.3469999991</v>
      </c>
      <c r="DL59">
        <v>12213127.978</v>
      </c>
      <c r="DM59">
        <v>2299809.6430000002</v>
      </c>
      <c r="DN59">
        <v>0</v>
      </c>
      <c r="DO59">
        <v>1511704.0149999999</v>
      </c>
      <c r="DP59">
        <v>8493588.9199999999</v>
      </c>
      <c r="DQ59">
        <v>12305102.578</v>
      </c>
      <c r="DR59">
        <v>2331756.3820000002</v>
      </c>
      <c r="DS59">
        <v>0</v>
      </c>
      <c r="DT59">
        <v>1530641.93</v>
      </c>
      <c r="DU59">
        <v>8489321.5179999992</v>
      </c>
      <c r="DV59">
        <v>12351719.829999998</v>
      </c>
      <c r="DW59">
        <v>320.96600000000001</v>
      </c>
      <c r="DX59">
        <v>813.1</v>
      </c>
      <c r="DY59">
        <v>0</v>
      </c>
      <c r="DZ59">
        <v>1079.5719999999999</v>
      </c>
      <c r="EA59">
        <v>2213.6379999999999</v>
      </c>
      <c r="EB59">
        <v>328.24</v>
      </c>
      <c r="EC59">
        <v>813.1</v>
      </c>
      <c r="ED59">
        <v>0</v>
      </c>
      <c r="EE59">
        <v>1078.73</v>
      </c>
      <c r="EF59">
        <v>2220.0700000000002</v>
      </c>
      <c r="EG59">
        <v>339.74</v>
      </c>
      <c r="EH59">
        <v>813.1</v>
      </c>
      <c r="EI59">
        <v>0</v>
      </c>
      <c r="EJ59">
        <v>1078.73</v>
      </c>
      <c r="EK59">
        <v>2231.5700000000002</v>
      </c>
      <c r="EL59">
        <v>349.84</v>
      </c>
      <c r="EM59">
        <v>813.1</v>
      </c>
      <c r="EN59">
        <v>0</v>
      </c>
      <c r="EO59">
        <v>1078.73</v>
      </c>
      <c r="EP59">
        <v>2241.67</v>
      </c>
      <c r="EQ59">
        <v>358.74</v>
      </c>
      <c r="ER59">
        <v>813.1</v>
      </c>
      <c r="ES59">
        <v>0</v>
      </c>
      <c r="ET59">
        <v>1078.73</v>
      </c>
      <c r="EU59">
        <v>2250.5700000000002</v>
      </c>
      <c r="EV59">
        <v>363.85899999999998</v>
      </c>
      <c r="EW59">
        <v>813.1</v>
      </c>
      <c r="EX59">
        <v>0</v>
      </c>
      <c r="EY59">
        <v>1078.73</v>
      </c>
      <c r="EZ59">
        <v>2255.6890000000003</v>
      </c>
      <c r="FA59">
        <v>382.15899999999999</v>
      </c>
      <c r="FB59">
        <v>813.1</v>
      </c>
      <c r="FC59">
        <v>0</v>
      </c>
      <c r="FD59">
        <v>1078.7349999999999</v>
      </c>
      <c r="FE59">
        <v>2273.9939999999997</v>
      </c>
      <c r="FF59">
        <v>104.012</v>
      </c>
      <c r="FG59">
        <v>833.17700000000002</v>
      </c>
      <c r="FH59">
        <v>0</v>
      </c>
      <c r="FI59">
        <v>1355.7</v>
      </c>
      <c r="FJ59">
        <v>2292.8890000000001</v>
      </c>
      <c r="FK59">
        <v>104.012</v>
      </c>
      <c r="FL59">
        <v>833.17700000000002</v>
      </c>
      <c r="FM59">
        <v>0</v>
      </c>
      <c r="FN59">
        <v>1361.35</v>
      </c>
      <c r="FO59">
        <v>2298.5389999999998</v>
      </c>
      <c r="FP59">
        <v>103.886</v>
      </c>
      <c r="FQ59">
        <v>918.77700000000004</v>
      </c>
      <c r="FR59">
        <v>0</v>
      </c>
      <c r="FS59">
        <v>1371.47</v>
      </c>
      <c r="FT59">
        <v>2394.1329999999998</v>
      </c>
      <c r="FU59">
        <v>517.03399999999999</v>
      </c>
      <c r="FV59">
        <v>0</v>
      </c>
      <c r="FW59">
        <v>608.39300000000003</v>
      </c>
      <c r="FX59">
        <v>1273.07</v>
      </c>
      <c r="FY59">
        <v>2398.4970000000003</v>
      </c>
      <c r="FZ59">
        <v>489.46600000000001</v>
      </c>
      <c r="GA59">
        <v>0</v>
      </c>
      <c r="GB59">
        <v>544.97299999999996</v>
      </c>
      <c r="GC59">
        <v>1282.9280000000001</v>
      </c>
      <c r="GD59">
        <v>2317.3670000000002</v>
      </c>
      <c r="GE59">
        <v>484.46300000000002</v>
      </c>
      <c r="GF59">
        <v>0</v>
      </c>
      <c r="GG59">
        <v>550.39300000000003</v>
      </c>
      <c r="GH59">
        <v>1289.8910000000001</v>
      </c>
      <c r="GI59">
        <v>2324.7470000000003</v>
      </c>
      <c r="GJ59">
        <v>484.83699999999999</v>
      </c>
      <c r="GK59">
        <v>0</v>
      </c>
      <c r="GL59">
        <v>550.39300000000003</v>
      </c>
      <c r="GM59">
        <v>1294.9369999999999</v>
      </c>
      <c r="GN59">
        <v>2330.1669999999999</v>
      </c>
      <c r="GO59">
        <v>489.70499999999998</v>
      </c>
      <c r="GP59">
        <v>0</v>
      </c>
      <c r="GQ59">
        <v>545.84400000000005</v>
      </c>
      <c r="GR59">
        <v>1302.8119999999999</v>
      </c>
      <c r="GS59">
        <v>2338.3609999999999</v>
      </c>
      <c r="GT59">
        <v>491.88600000000002</v>
      </c>
      <c r="GU59">
        <v>0</v>
      </c>
      <c r="GV59">
        <v>553.178</v>
      </c>
      <c r="GW59">
        <v>1303.9670000000001</v>
      </c>
      <c r="GX59">
        <v>2349.0309999999999</v>
      </c>
      <c r="GY59">
        <v>492.08300000000003</v>
      </c>
      <c r="GZ59">
        <v>0</v>
      </c>
      <c r="HA59">
        <v>553.178</v>
      </c>
      <c r="HB59">
        <v>1307.75</v>
      </c>
      <c r="HC59">
        <v>2353.011</v>
      </c>
      <c r="HD59">
        <v>492.221</v>
      </c>
      <c r="HE59">
        <v>0</v>
      </c>
      <c r="HF59">
        <v>553.178</v>
      </c>
      <c r="HG59">
        <v>1310.402</v>
      </c>
      <c r="HH59">
        <v>2355.8009999999999</v>
      </c>
      <c r="HI59">
        <v>492.66199999999998</v>
      </c>
      <c r="HJ59">
        <v>0</v>
      </c>
      <c r="HK59">
        <v>553.15300000000002</v>
      </c>
      <c r="HL59">
        <v>1312.0160000000001</v>
      </c>
      <c r="HM59">
        <v>2357.8310000000001</v>
      </c>
      <c r="HN59">
        <v>492.54300000000001</v>
      </c>
      <c r="HO59">
        <v>0</v>
      </c>
      <c r="HP59">
        <v>553.15300000000002</v>
      </c>
      <c r="HQ59">
        <v>1312.155</v>
      </c>
      <c r="HR59">
        <v>2357.8509999999997</v>
      </c>
      <c r="HS59">
        <v>447.92100000000005</v>
      </c>
      <c r="HT59">
        <v>0</v>
      </c>
      <c r="HU59">
        <v>569.072</v>
      </c>
      <c r="HV59">
        <v>1346.828</v>
      </c>
      <c r="HW59">
        <v>2363.8209999999999</v>
      </c>
      <c r="HX59">
        <v>447.90100000000001</v>
      </c>
      <c r="HY59">
        <v>0</v>
      </c>
      <c r="HZ59">
        <v>569.072</v>
      </c>
      <c r="IA59">
        <v>1381.1080000000002</v>
      </c>
      <c r="IB59">
        <v>2398.0810000000001</v>
      </c>
      <c r="IC59">
        <v>448.05</v>
      </c>
      <c r="ID59">
        <v>0</v>
      </c>
      <c r="IE59">
        <v>569.09100000000001</v>
      </c>
      <c r="IF59">
        <v>1384.95</v>
      </c>
      <c r="IG59">
        <v>2402.0910000000003</v>
      </c>
      <c r="IH59">
        <v>450.93</v>
      </c>
      <c r="II59">
        <v>0</v>
      </c>
      <c r="IJ59">
        <v>571.42399999999998</v>
      </c>
      <c r="IK59">
        <v>1420.3119999999999</v>
      </c>
      <c r="IL59">
        <v>2442.6660000000002</v>
      </c>
      <c r="IM59">
        <v>448.86200000000002</v>
      </c>
      <c r="IN59">
        <v>0</v>
      </c>
      <c r="IO59">
        <v>571.42399999999998</v>
      </c>
      <c r="IP59">
        <v>1432.962</v>
      </c>
      <c r="IQ59">
        <v>2453.248</v>
      </c>
    </row>
    <row r="60" spans="1:251" x14ac:dyDescent="0.3">
      <c r="A60" t="s">
        <v>59</v>
      </c>
      <c r="B60">
        <v>328038.45199999999</v>
      </c>
      <c r="C60">
        <v>0</v>
      </c>
      <c r="D60">
        <v>12483.6</v>
      </c>
      <c r="E60">
        <v>5005710.7319999998</v>
      </c>
      <c r="F60">
        <v>5346232.784</v>
      </c>
      <c r="G60">
        <v>333541.96000000002</v>
      </c>
      <c r="H60">
        <v>0</v>
      </c>
      <c r="I60">
        <v>0</v>
      </c>
      <c r="J60">
        <v>5642695.0999999996</v>
      </c>
      <c r="K60">
        <v>5976237.0599999996</v>
      </c>
      <c r="L60">
        <v>367400.76</v>
      </c>
      <c r="M60">
        <v>0</v>
      </c>
      <c r="N60">
        <v>0</v>
      </c>
      <c r="O60">
        <v>5885163.0700000003</v>
      </c>
      <c r="P60">
        <v>6252563.8300000001</v>
      </c>
      <c r="Q60">
        <v>355155.03</v>
      </c>
      <c r="R60">
        <v>0</v>
      </c>
      <c r="S60">
        <v>0</v>
      </c>
      <c r="T60">
        <v>6221503.5199999996</v>
      </c>
      <c r="U60">
        <v>6576658.5499999998</v>
      </c>
      <c r="V60">
        <v>388028.31</v>
      </c>
      <c r="W60">
        <v>0</v>
      </c>
      <c r="X60">
        <v>0</v>
      </c>
      <c r="Y60">
        <v>6419710.7960000001</v>
      </c>
      <c r="Z60">
        <v>6807739.1059999997</v>
      </c>
      <c r="AA60">
        <v>407618.51899999997</v>
      </c>
      <c r="AB60">
        <v>0</v>
      </c>
      <c r="AC60">
        <v>0</v>
      </c>
      <c r="AD60">
        <v>7001096.875</v>
      </c>
      <c r="AE60">
        <v>7408715.3940000003</v>
      </c>
      <c r="AF60">
        <v>418633.21600000001</v>
      </c>
      <c r="AG60">
        <v>0</v>
      </c>
      <c r="AH60">
        <v>0</v>
      </c>
      <c r="AI60">
        <v>7281453.5989537071</v>
      </c>
      <c r="AJ60">
        <v>7700086.8149537072</v>
      </c>
      <c r="AK60">
        <v>267424.38900000002</v>
      </c>
      <c r="AL60">
        <v>0</v>
      </c>
      <c r="AM60">
        <v>0</v>
      </c>
      <c r="AN60">
        <v>8407796.0700000003</v>
      </c>
      <c r="AO60">
        <v>8675220.4590000007</v>
      </c>
      <c r="AP60">
        <v>270371.76299999998</v>
      </c>
      <c r="AQ60">
        <v>0</v>
      </c>
      <c r="AR60">
        <v>0</v>
      </c>
      <c r="AS60">
        <v>8951545.6989999991</v>
      </c>
      <c r="AT60">
        <v>9221917.4619999994</v>
      </c>
      <c r="AU60">
        <v>365959.103</v>
      </c>
      <c r="AV60">
        <v>0</v>
      </c>
      <c r="AW60">
        <v>0</v>
      </c>
      <c r="AX60">
        <v>9292619.1390000004</v>
      </c>
      <c r="AY60">
        <v>9658578.2420000006</v>
      </c>
      <c r="AZ60">
        <v>204826.791</v>
      </c>
      <c r="BA60">
        <v>0</v>
      </c>
      <c r="BB60">
        <v>0</v>
      </c>
      <c r="BC60">
        <v>9588231.4859999996</v>
      </c>
      <c r="BD60">
        <v>9793058.2769999988</v>
      </c>
      <c r="BE60">
        <v>204686.44500000001</v>
      </c>
      <c r="BF60">
        <v>0</v>
      </c>
      <c r="BG60">
        <v>0</v>
      </c>
      <c r="BH60">
        <v>9963169.9179999996</v>
      </c>
      <c r="BI60">
        <v>10167856.363</v>
      </c>
      <c r="BJ60">
        <v>167498.75700000001</v>
      </c>
      <c r="BK60">
        <v>0</v>
      </c>
      <c r="BL60">
        <v>0</v>
      </c>
      <c r="BM60">
        <v>10043595.094000001</v>
      </c>
      <c r="BN60">
        <v>10211093.851</v>
      </c>
      <c r="BO60">
        <v>166408.696</v>
      </c>
      <c r="BP60">
        <v>0</v>
      </c>
      <c r="BQ60">
        <v>0</v>
      </c>
      <c r="BR60">
        <v>10158908.674000001</v>
      </c>
      <c r="BS60">
        <v>10325317.370000001</v>
      </c>
      <c r="BT60">
        <v>161768.37299999999</v>
      </c>
      <c r="BU60">
        <v>0</v>
      </c>
      <c r="BV60">
        <v>0</v>
      </c>
      <c r="BW60">
        <v>9704706.5109999999</v>
      </c>
      <c r="BX60">
        <v>9866474.8839999996</v>
      </c>
      <c r="BY60">
        <v>222625.74</v>
      </c>
      <c r="BZ60">
        <v>0</v>
      </c>
      <c r="CA60">
        <v>0</v>
      </c>
      <c r="CB60">
        <v>10039843.071</v>
      </c>
      <c r="CC60">
        <v>10262468.811000001</v>
      </c>
      <c r="CD60">
        <v>230281.54199999999</v>
      </c>
      <c r="CE60">
        <v>0</v>
      </c>
      <c r="CF60">
        <v>0</v>
      </c>
      <c r="CG60">
        <v>10018943.66</v>
      </c>
      <c r="CH60">
        <v>10249225.202</v>
      </c>
      <c r="CI60">
        <v>219498.91200000001</v>
      </c>
      <c r="CJ60">
        <v>0</v>
      </c>
      <c r="CK60">
        <v>0</v>
      </c>
      <c r="CL60">
        <v>9703200.2699999996</v>
      </c>
      <c r="CM60">
        <v>9922699.182</v>
      </c>
      <c r="CN60">
        <v>211909.31</v>
      </c>
      <c r="CO60">
        <v>0</v>
      </c>
      <c r="CP60">
        <v>0</v>
      </c>
      <c r="CQ60">
        <v>9760587.9690000005</v>
      </c>
      <c r="CR60">
        <v>9972497.279000001</v>
      </c>
      <c r="CS60">
        <v>221628.772</v>
      </c>
      <c r="CT60">
        <v>0</v>
      </c>
      <c r="CU60">
        <v>0</v>
      </c>
      <c r="CV60">
        <v>9900506.9790000003</v>
      </c>
      <c r="CW60">
        <v>10122135.751</v>
      </c>
      <c r="CX60">
        <v>202679.06</v>
      </c>
      <c r="CY60">
        <v>0</v>
      </c>
      <c r="CZ60">
        <v>0</v>
      </c>
      <c r="DA60">
        <v>10135745.239</v>
      </c>
      <c r="DB60">
        <v>10338424.299000001</v>
      </c>
      <c r="DC60">
        <v>214731.97899999999</v>
      </c>
      <c r="DD60">
        <v>0</v>
      </c>
      <c r="DE60">
        <v>0</v>
      </c>
      <c r="DF60">
        <v>10437302.802999999</v>
      </c>
      <c r="DG60">
        <v>10652034.782</v>
      </c>
      <c r="DH60">
        <v>218355.348</v>
      </c>
      <c r="DI60">
        <v>0</v>
      </c>
      <c r="DJ60">
        <v>0</v>
      </c>
      <c r="DK60">
        <v>10792477.015000001</v>
      </c>
      <c r="DL60">
        <v>11010832.363</v>
      </c>
      <c r="DM60">
        <v>240144.35</v>
      </c>
      <c r="DN60">
        <v>0</v>
      </c>
      <c r="DO60">
        <v>0</v>
      </c>
      <c r="DP60">
        <v>11177497.9</v>
      </c>
      <c r="DQ60">
        <v>11417642.25</v>
      </c>
      <c r="DR60">
        <v>239844.27299999999</v>
      </c>
      <c r="DS60">
        <v>0</v>
      </c>
      <c r="DT60">
        <v>0</v>
      </c>
      <c r="DU60">
        <v>11276694.778000001</v>
      </c>
      <c r="DV60">
        <v>11516539.051000001</v>
      </c>
      <c r="DW60">
        <v>530.35699999999997</v>
      </c>
      <c r="DX60">
        <v>0</v>
      </c>
      <c r="DY60">
        <v>6.4</v>
      </c>
      <c r="DZ60">
        <v>776.82399999999996</v>
      </c>
      <c r="EA60">
        <v>1313.5809999999999</v>
      </c>
      <c r="EB60">
        <v>531.80999999999995</v>
      </c>
      <c r="EC60">
        <v>0</v>
      </c>
      <c r="ED60">
        <v>0</v>
      </c>
      <c r="EE60">
        <v>880.74</v>
      </c>
      <c r="EF60">
        <v>1412.55</v>
      </c>
      <c r="EG60">
        <v>536.30999999999995</v>
      </c>
      <c r="EH60">
        <v>0</v>
      </c>
      <c r="EI60">
        <v>0</v>
      </c>
      <c r="EJ60">
        <v>880.74</v>
      </c>
      <c r="EK60">
        <v>1417.05</v>
      </c>
      <c r="EL60">
        <v>550.63</v>
      </c>
      <c r="EM60">
        <v>0</v>
      </c>
      <c r="EN60">
        <v>0</v>
      </c>
      <c r="EO60">
        <v>880.74</v>
      </c>
      <c r="EP60">
        <v>1431.37</v>
      </c>
      <c r="EQ60">
        <v>563.13499999999999</v>
      </c>
      <c r="ER60">
        <v>0</v>
      </c>
      <c r="ES60">
        <v>0</v>
      </c>
      <c r="ET60">
        <v>880.74</v>
      </c>
      <c r="EU60">
        <v>1443.875</v>
      </c>
      <c r="EV60">
        <v>571.63499999999999</v>
      </c>
      <c r="EW60">
        <v>0</v>
      </c>
      <c r="EX60">
        <v>0</v>
      </c>
      <c r="EY60">
        <v>880.46100000000001</v>
      </c>
      <c r="EZ60">
        <v>1452.096</v>
      </c>
      <c r="FA60">
        <v>556.19399999999996</v>
      </c>
      <c r="FB60">
        <v>0</v>
      </c>
      <c r="FC60">
        <v>0</v>
      </c>
      <c r="FD60">
        <v>882.69800000000009</v>
      </c>
      <c r="FE60">
        <v>1438.8920000000001</v>
      </c>
      <c r="FF60">
        <v>42.392000000000003</v>
      </c>
      <c r="FG60">
        <v>0</v>
      </c>
      <c r="FH60">
        <v>0</v>
      </c>
      <c r="FI60">
        <v>1377.981</v>
      </c>
      <c r="FJ60">
        <v>1420.373</v>
      </c>
      <c r="FK60">
        <v>42.392000000000003</v>
      </c>
      <c r="FL60">
        <v>0</v>
      </c>
      <c r="FM60">
        <v>0</v>
      </c>
      <c r="FN60">
        <v>1523.8710000000001</v>
      </c>
      <c r="FO60">
        <v>1566.2630000000001</v>
      </c>
      <c r="FP60">
        <v>42.392000000000003</v>
      </c>
      <c r="FQ60">
        <v>0</v>
      </c>
      <c r="FR60">
        <v>0</v>
      </c>
      <c r="FS60">
        <v>1535.567</v>
      </c>
      <c r="FT60">
        <v>1577.9590000000001</v>
      </c>
      <c r="FU60">
        <v>75.099999999999994</v>
      </c>
      <c r="FV60">
        <v>0</v>
      </c>
      <c r="FW60">
        <v>0</v>
      </c>
      <c r="FX60">
        <v>1475.6790000000001</v>
      </c>
      <c r="FY60">
        <v>1550.779</v>
      </c>
      <c r="FZ60">
        <v>75.573999999999998</v>
      </c>
      <c r="GA60">
        <v>0</v>
      </c>
      <c r="GB60">
        <v>0</v>
      </c>
      <c r="GC60">
        <v>1489.163</v>
      </c>
      <c r="GD60">
        <v>1564.7370000000001</v>
      </c>
      <c r="GE60">
        <v>73.78</v>
      </c>
      <c r="GF60">
        <v>0</v>
      </c>
      <c r="GG60">
        <v>0</v>
      </c>
      <c r="GH60">
        <v>1565.787</v>
      </c>
      <c r="GI60">
        <v>1639.567</v>
      </c>
      <c r="GJ60">
        <v>73.117000000000004</v>
      </c>
      <c r="GK60">
        <v>0</v>
      </c>
      <c r="GL60">
        <v>0</v>
      </c>
      <c r="GM60">
        <v>1550.77</v>
      </c>
      <c r="GN60">
        <v>1623.8869999999999</v>
      </c>
      <c r="GO60">
        <v>78.08</v>
      </c>
      <c r="GP60">
        <v>0</v>
      </c>
      <c r="GQ60">
        <v>0</v>
      </c>
      <c r="GR60">
        <v>1546.1469999999999</v>
      </c>
      <c r="GS60">
        <v>1624.2269999999999</v>
      </c>
      <c r="GT60">
        <v>86.441999999999993</v>
      </c>
      <c r="GU60">
        <v>0</v>
      </c>
      <c r="GV60">
        <v>0</v>
      </c>
      <c r="GW60">
        <v>1543.145</v>
      </c>
      <c r="GX60">
        <v>1629.587</v>
      </c>
      <c r="GY60">
        <v>86.346999999999994</v>
      </c>
      <c r="GZ60">
        <v>0</v>
      </c>
      <c r="HA60">
        <v>0</v>
      </c>
      <c r="HB60">
        <v>1541.116</v>
      </c>
      <c r="HC60">
        <v>1627.463</v>
      </c>
      <c r="HD60">
        <v>86.335999999999999</v>
      </c>
      <c r="HE60">
        <v>0</v>
      </c>
      <c r="HF60">
        <v>0</v>
      </c>
      <c r="HG60">
        <v>1540.847</v>
      </c>
      <c r="HH60">
        <v>1627.183</v>
      </c>
      <c r="HI60">
        <v>86.144000000000005</v>
      </c>
      <c r="HJ60">
        <v>0</v>
      </c>
      <c r="HK60">
        <v>0</v>
      </c>
      <c r="HL60">
        <v>1536.9290000000001</v>
      </c>
      <c r="HM60">
        <v>1623.0730000000001</v>
      </c>
      <c r="HN60">
        <v>86.41</v>
      </c>
      <c r="HO60">
        <v>0</v>
      </c>
      <c r="HP60">
        <v>0</v>
      </c>
      <c r="HQ60">
        <v>1542.9829999999999</v>
      </c>
      <c r="HR60">
        <v>1629.393</v>
      </c>
      <c r="HS60">
        <v>69.483000000000004</v>
      </c>
      <c r="HT60">
        <v>0</v>
      </c>
      <c r="HU60">
        <v>0</v>
      </c>
      <c r="HV60">
        <v>1563.76</v>
      </c>
      <c r="HW60">
        <v>1633.2429999999999</v>
      </c>
      <c r="HX60">
        <v>69.472000000000008</v>
      </c>
      <c r="HY60">
        <v>0</v>
      </c>
      <c r="HZ60">
        <v>0</v>
      </c>
      <c r="IA60">
        <v>1563.431</v>
      </c>
      <c r="IB60">
        <v>1632.903</v>
      </c>
      <c r="IC60">
        <v>69.546000000000006</v>
      </c>
      <c r="ID60">
        <v>0</v>
      </c>
      <c r="IE60">
        <v>0</v>
      </c>
      <c r="IF60">
        <v>1565.674</v>
      </c>
      <c r="IG60">
        <v>1635.22</v>
      </c>
      <c r="IH60">
        <v>69.713999999999999</v>
      </c>
      <c r="II60">
        <v>0</v>
      </c>
      <c r="IJ60">
        <v>0</v>
      </c>
      <c r="IK60">
        <v>1570.83</v>
      </c>
      <c r="IL60">
        <v>1640.5439999999999</v>
      </c>
      <c r="IM60">
        <v>69.828000000000003</v>
      </c>
      <c r="IN60">
        <v>0</v>
      </c>
      <c r="IO60">
        <v>0</v>
      </c>
      <c r="IP60">
        <v>1574.117</v>
      </c>
      <c r="IQ60">
        <v>1643.9449999999999</v>
      </c>
    </row>
    <row r="61" spans="1:251" x14ac:dyDescent="0.3">
      <c r="A61" t="s">
        <v>55</v>
      </c>
      <c r="B61">
        <v>2221724.1800000002</v>
      </c>
      <c r="C61">
        <v>867415.321</v>
      </c>
      <c r="D61">
        <v>45320</v>
      </c>
      <c r="E61">
        <v>280667.95199999999</v>
      </c>
      <c r="F61">
        <v>3415127.4530000002</v>
      </c>
      <c r="G61">
        <v>2264319.31</v>
      </c>
      <c r="H61">
        <v>836519.24</v>
      </c>
      <c r="I61">
        <v>0</v>
      </c>
      <c r="J61">
        <v>277195.15000000002</v>
      </c>
      <c r="K61">
        <v>3378033.6999999997</v>
      </c>
      <c r="L61">
        <v>2296849.2599999998</v>
      </c>
      <c r="M61">
        <v>848099.11</v>
      </c>
      <c r="N61">
        <v>0</v>
      </c>
      <c r="O61">
        <v>290815.78000000003</v>
      </c>
      <c r="P61">
        <v>3435764.1499999994</v>
      </c>
      <c r="Q61">
        <v>2445146.89</v>
      </c>
      <c r="R61">
        <v>863176.11</v>
      </c>
      <c r="S61">
        <v>0</v>
      </c>
      <c r="T61">
        <v>339373.05</v>
      </c>
      <c r="U61">
        <v>3647696.05</v>
      </c>
      <c r="V61">
        <v>2576511.0260000001</v>
      </c>
      <c r="W61">
        <v>888754.97400000005</v>
      </c>
      <c r="X61">
        <v>0</v>
      </c>
      <c r="Y61">
        <v>347496.43</v>
      </c>
      <c r="Z61">
        <v>3812762.43</v>
      </c>
      <c r="AA61">
        <v>2589320.11</v>
      </c>
      <c r="AB61">
        <v>899186.78399999999</v>
      </c>
      <c r="AC61">
        <v>0</v>
      </c>
      <c r="AD61">
        <v>345607.538</v>
      </c>
      <c r="AE61">
        <v>3834114.432</v>
      </c>
      <c r="AF61">
        <v>2602587.5020000003</v>
      </c>
      <c r="AG61">
        <v>938040.45400000003</v>
      </c>
      <c r="AH61">
        <v>0</v>
      </c>
      <c r="AI61">
        <v>362984.81699999986</v>
      </c>
      <c r="AJ61">
        <v>3903612.773</v>
      </c>
      <c r="AK61">
        <v>2690960.4589999998</v>
      </c>
      <c r="AL61">
        <v>1166652.949</v>
      </c>
      <c r="AM61">
        <v>0</v>
      </c>
      <c r="AN61">
        <v>729982.60600000003</v>
      </c>
      <c r="AO61">
        <v>4587596.0139999995</v>
      </c>
      <c r="AP61">
        <v>2959176.2919999999</v>
      </c>
      <c r="AQ61">
        <v>1254776.216</v>
      </c>
      <c r="AR61">
        <v>0</v>
      </c>
      <c r="AS61">
        <v>924164.35900000005</v>
      </c>
      <c r="AT61">
        <v>5138116.8669999996</v>
      </c>
      <c r="AU61">
        <v>3215685.804</v>
      </c>
      <c r="AV61">
        <v>1249225.503</v>
      </c>
      <c r="AW61">
        <v>0</v>
      </c>
      <c r="AX61">
        <v>929892.98899999994</v>
      </c>
      <c r="AY61">
        <v>5394804.2960000001</v>
      </c>
      <c r="AZ61">
        <v>3277391.52</v>
      </c>
      <c r="BA61">
        <v>0</v>
      </c>
      <c r="BB61">
        <v>1620240.7409999999</v>
      </c>
      <c r="BC61">
        <v>1033567.706</v>
      </c>
      <c r="BD61">
        <v>5931199.9670000002</v>
      </c>
      <c r="BE61">
        <v>3215343.4709999999</v>
      </c>
      <c r="BF61">
        <v>0</v>
      </c>
      <c r="BG61">
        <v>1636800.6850000001</v>
      </c>
      <c r="BH61">
        <v>1052959.264</v>
      </c>
      <c r="BI61">
        <v>5905103.4199999999</v>
      </c>
      <c r="BJ61">
        <v>3332494.7510000002</v>
      </c>
      <c r="BK61">
        <v>0</v>
      </c>
      <c r="BL61">
        <v>1597943.0149999999</v>
      </c>
      <c r="BM61">
        <v>1106556.8160000001</v>
      </c>
      <c r="BN61">
        <v>6036994.5820000004</v>
      </c>
      <c r="BO61">
        <v>3503236.3110000002</v>
      </c>
      <c r="BP61">
        <v>0</v>
      </c>
      <c r="BQ61">
        <v>1577134.7949999999</v>
      </c>
      <c r="BR61">
        <v>1075189.74</v>
      </c>
      <c r="BS61">
        <v>6155560.8460000008</v>
      </c>
      <c r="BT61">
        <v>3393632.6749999998</v>
      </c>
      <c r="BU61">
        <v>0</v>
      </c>
      <c r="BV61">
        <v>1514007.59</v>
      </c>
      <c r="BW61">
        <v>1054458.612</v>
      </c>
      <c r="BX61">
        <v>5962098.8769999994</v>
      </c>
      <c r="BY61">
        <v>3405006.2990000001</v>
      </c>
      <c r="BZ61">
        <v>0</v>
      </c>
      <c r="CA61">
        <v>1536041.2590000001</v>
      </c>
      <c r="CB61">
        <v>1079463.9280000001</v>
      </c>
      <c r="CC61">
        <v>6020511.4860000005</v>
      </c>
      <c r="CD61">
        <v>3421716.9759999998</v>
      </c>
      <c r="CE61">
        <v>0</v>
      </c>
      <c r="CF61">
        <v>1553726.716</v>
      </c>
      <c r="CG61">
        <v>1201695.68</v>
      </c>
      <c r="CH61">
        <v>6177139.3719999995</v>
      </c>
      <c r="CI61">
        <v>3572151.4139999999</v>
      </c>
      <c r="CJ61">
        <v>0</v>
      </c>
      <c r="CK61">
        <v>1512581.6410000001</v>
      </c>
      <c r="CL61">
        <v>1190729.8999999999</v>
      </c>
      <c r="CM61">
        <v>6275462.9550000001</v>
      </c>
      <c r="CN61">
        <v>3588222.5180000002</v>
      </c>
      <c r="CO61">
        <v>0</v>
      </c>
      <c r="CP61">
        <v>1521640.1470000001</v>
      </c>
      <c r="CQ61">
        <v>1215814.024</v>
      </c>
      <c r="CR61">
        <v>6325676.6890000002</v>
      </c>
      <c r="CS61">
        <v>3643392.2459999998</v>
      </c>
      <c r="CT61">
        <v>0</v>
      </c>
      <c r="CU61">
        <v>1549791.9620000001</v>
      </c>
      <c r="CV61">
        <v>1191936.8559999999</v>
      </c>
      <c r="CW61">
        <v>6385121.0639999993</v>
      </c>
      <c r="CX61">
        <v>3654258.93</v>
      </c>
      <c r="CY61">
        <v>155836.43299999999</v>
      </c>
      <c r="CZ61">
        <v>1661239.419</v>
      </c>
      <c r="DA61">
        <v>1507155.7479999999</v>
      </c>
      <c r="DB61">
        <v>6978490.5300000003</v>
      </c>
      <c r="DC61">
        <v>3793699.3020000001</v>
      </c>
      <c r="DD61">
        <v>159848.01199999999</v>
      </c>
      <c r="DE61">
        <v>1735023.7779999999</v>
      </c>
      <c r="DF61">
        <v>1584970.9439999999</v>
      </c>
      <c r="DG61">
        <v>7273542.0360000003</v>
      </c>
      <c r="DH61">
        <v>4045218.1919999998</v>
      </c>
      <c r="DI61">
        <v>171705.73300000001</v>
      </c>
      <c r="DJ61">
        <v>1760015.834</v>
      </c>
      <c r="DK61">
        <v>1647477.47</v>
      </c>
      <c r="DL61">
        <v>7624417.2289999994</v>
      </c>
      <c r="DM61">
        <v>4345781.4040000001</v>
      </c>
      <c r="DN61">
        <v>182639.05499999999</v>
      </c>
      <c r="DO61">
        <v>1792362.645</v>
      </c>
      <c r="DP61">
        <v>1667713.1839999999</v>
      </c>
      <c r="DQ61">
        <v>7988496.2880000006</v>
      </c>
      <c r="DR61">
        <v>4175851.76</v>
      </c>
      <c r="DS61">
        <v>188084.77</v>
      </c>
      <c r="DT61">
        <v>1810421.1950000001</v>
      </c>
      <c r="DU61">
        <v>1695657.91</v>
      </c>
      <c r="DV61">
        <v>7870015.6349999998</v>
      </c>
      <c r="DW61">
        <v>746</v>
      </c>
      <c r="DX61">
        <v>129.66900000000001</v>
      </c>
      <c r="DY61">
        <v>8.8000000000000007</v>
      </c>
      <c r="DZ61">
        <v>44.3</v>
      </c>
      <c r="EA61">
        <v>928.76899999999989</v>
      </c>
      <c r="EB61">
        <v>822.69</v>
      </c>
      <c r="EC61">
        <v>73.8</v>
      </c>
      <c r="ED61">
        <v>0</v>
      </c>
      <c r="EE61">
        <v>53.1</v>
      </c>
      <c r="EF61">
        <v>949.59</v>
      </c>
      <c r="EG61">
        <v>822.37</v>
      </c>
      <c r="EH61">
        <v>73.8</v>
      </c>
      <c r="EI61">
        <v>0</v>
      </c>
      <c r="EJ61">
        <v>53.1</v>
      </c>
      <c r="EK61">
        <v>949.27</v>
      </c>
      <c r="EL61">
        <v>828.17</v>
      </c>
      <c r="EM61">
        <v>73.8</v>
      </c>
      <c r="EN61">
        <v>0</v>
      </c>
      <c r="EO61">
        <v>53.1</v>
      </c>
      <c r="EP61">
        <v>955.06999999999994</v>
      </c>
      <c r="EQ61">
        <v>834.57399999999996</v>
      </c>
      <c r="ER61">
        <v>73.8</v>
      </c>
      <c r="ES61">
        <v>0</v>
      </c>
      <c r="ET61">
        <v>53.1</v>
      </c>
      <c r="EU61">
        <v>961.47399999999993</v>
      </c>
      <c r="EV61">
        <v>868.97299999999996</v>
      </c>
      <c r="EW61">
        <v>73.8</v>
      </c>
      <c r="EX61">
        <v>0</v>
      </c>
      <c r="EY61">
        <v>53.1</v>
      </c>
      <c r="EZ61">
        <v>995.87299999999993</v>
      </c>
      <c r="FA61">
        <v>890.18299999999999</v>
      </c>
      <c r="FB61">
        <v>73.8</v>
      </c>
      <c r="FC61">
        <v>0</v>
      </c>
      <c r="FD61">
        <v>53.048999999999999</v>
      </c>
      <c r="FE61">
        <v>1017.0319999999999</v>
      </c>
      <c r="FF61">
        <v>438.61700000000002</v>
      </c>
      <c r="FG61">
        <v>335.83699999999999</v>
      </c>
      <c r="FH61">
        <v>0</v>
      </c>
      <c r="FI61">
        <v>257.262</v>
      </c>
      <c r="FJ61">
        <v>1031.7159999999999</v>
      </c>
      <c r="FK61">
        <v>456.56700000000001</v>
      </c>
      <c r="FL61">
        <v>335.82900000000001</v>
      </c>
      <c r="FM61">
        <v>0</v>
      </c>
      <c r="FN61">
        <v>257.262</v>
      </c>
      <c r="FO61">
        <v>1049.6579999999999</v>
      </c>
      <c r="FP61">
        <v>480.553</v>
      </c>
      <c r="FQ61">
        <v>335.83699999999999</v>
      </c>
      <c r="FR61">
        <v>0</v>
      </c>
      <c r="FS61">
        <v>257.262</v>
      </c>
      <c r="FT61">
        <v>1073.652</v>
      </c>
      <c r="FU61">
        <v>410.56700000000001</v>
      </c>
      <c r="FV61">
        <v>0</v>
      </c>
      <c r="FW61">
        <v>388.80900000000003</v>
      </c>
      <c r="FX61">
        <v>282.20100000000002</v>
      </c>
      <c r="FY61">
        <v>1081.577</v>
      </c>
      <c r="FZ61">
        <v>412.88200000000001</v>
      </c>
      <c r="GA61">
        <v>0</v>
      </c>
      <c r="GB61">
        <v>395.815</v>
      </c>
      <c r="GC61">
        <v>288.54899999999998</v>
      </c>
      <c r="GD61">
        <v>1097.2460000000001</v>
      </c>
      <c r="GE61">
        <v>428.03899999999999</v>
      </c>
      <c r="GF61">
        <v>0</v>
      </c>
      <c r="GG61">
        <v>424.93299999999999</v>
      </c>
      <c r="GH61">
        <v>310.96300000000002</v>
      </c>
      <c r="GI61">
        <v>1163.9349999999999</v>
      </c>
      <c r="GJ61">
        <v>420.916</v>
      </c>
      <c r="GK61">
        <v>0</v>
      </c>
      <c r="GL61">
        <v>410.77699999999999</v>
      </c>
      <c r="GM61">
        <v>300.12200000000001</v>
      </c>
      <c r="GN61">
        <v>1131.8150000000001</v>
      </c>
      <c r="GO61">
        <v>426.06799999999998</v>
      </c>
      <c r="GP61">
        <v>0</v>
      </c>
      <c r="GQ61">
        <v>419.56299999999999</v>
      </c>
      <c r="GR61">
        <v>307.06200000000001</v>
      </c>
      <c r="GS61">
        <v>1152.693</v>
      </c>
      <c r="GT61">
        <v>441.19600000000003</v>
      </c>
      <c r="GU61">
        <v>0</v>
      </c>
      <c r="GV61">
        <v>447.92</v>
      </c>
      <c r="GW61">
        <v>328.755</v>
      </c>
      <c r="GX61">
        <v>1217.8710000000001</v>
      </c>
      <c r="GY61">
        <v>440.97500000000002</v>
      </c>
      <c r="GZ61">
        <v>0</v>
      </c>
      <c r="HA61">
        <v>446.94299999999998</v>
      </c>
      <c r="HB61">
        <v>327.89400000000001</v>
      </c>
      <c r="HC61">
        <v>1215.8119999999999</v>
      </c>
      <c r="HD61">
        <v>444.56599999999997</v>
      </c>
      <c r="HE61">
        <v>0</v>
      </c>
      <c r="HF61">
        <v>453.69900000000001</v>
      </c>
      <c r="HG61">
        <v>333.10700000000003</v>
      </c>
      <c r="HH61">
        <v>1231.3720000000001</v>
      </c>
      <c r="HI61">
        <v>445.06400000000002</v>
      </c>
      <c r="HJ61">
        <v>0</v>
      </c>
      <c r="HK61">
        <v>454.63299999999998</v>
      </c>
      <c r="HL61">
        <v>333.82400000000001</v>
      </c>
      <c r="HM61">
        <v>1233.521</v>
      </c>
      <c r="HN61">
        <v>443.17399999999998</v>
      </c>
      <c r="HO61">
        <v>0</v>
      </c>
      <c r="HP61">
        <v>460.29899999999998</v>
      </c>
      <c r="HQ61">
        <v>340.66899999999998</v>
      </c>
      <c r="HR61">
        <v>1244.1419999999998</v>
      </c>
      <c r="HS61">
        <v>434.03500000000003</v>
      </c>
      <c r="HT61">
        <v>38.831000000000003</v>
      </c>
      <c r="HU61">
        <v>401.72700000000003</v>
      </c>
      <c r="HV61">
        <v>383.94800000000004</v>
      </c>
      <c r="HW61">
        <v>1258.5410000000002</v>
      </c>
      <c r="HX61">
        <v>434.71899999999999</v>
      </c>
      <c r="HY61">
        <v>38.92</v>
      </c>
      <c r="HZ61">
        <v>402.68</v>
      </c>
      <c r="IA61">
        <v>384.87800000000004</v>
      </c>
      <c r="IB61">
        <v>1261.1970000000001</v>
      </c>
      <c r="IC61">
        <v>436.154</v>
      </c>
      <c r="ID61">
        <v>39.131</v>
      </c>
      <c r="IE61">
        <v>404.87700000000001</v>
      </c>
      <c r="IF61">
        <v>387.04599999999999</v>
      </c>
      <c r="IG61">
        <v>1267.2080000000001</v>
      </c>
      <c r="IH61">
        <v>436.19200000000001</v>
      </c>
      <c r="II61">
        <v>39.133000000000003</v>
      </c>
      <c r="IJ61">
        <v>404.904</v>
      </c>
      <c r="IK61">
        <v>387.07299999999998</v>
      </c>
      <c r="IL61">
        <v>1267.3020000000001</v>
      </c>
      <c r="IM61">
        <v>440.726</v>
      </c>
      <c r="IN61">
        <v>39.798000000000002</v>
      </c>
      <c r="IO61">
        <v>411.846</v>
      </c>
      <c r="IP61">
        <v>394.00400000000002</v>
      </c>
      <c r="IQ61">
        <v>1286.374</v>
      </c>
    </row>
    <row r="62" spans="1:251" x14ac:dyDescent="0.3">
      <c r="A62" t="s">
        <v>56</v>
      </c>
      <c r="B62">
        <v>1119209.365</v>
      </c>
      <c r="C62">
        <v>0</v>
      </c>
      <c r="D62">
        <v>3609456.0159999998</v>
      </c>
      <c r="E62">
        <v>0</v>
      </c>
      <c r="F62">
        <v>4728665.3810000001</v>
      </c>
      <c r="G62">
        <v>1185333.82</v>
      </c>
      <c r="H62">
        <v>0</v>
      </c>
      <c r="I62">
        <v>4432063.21</v>
      </c>
      <c r="J62">
        <v>0</v>
      </c>
      <c r="K62">
        <v>5617397.0300000003</v>
      </c>
      <c r="L62">
        <v>1089431.1399999999</v>
      </c>
      <c r="M62">
        <v>0</v>
      </c>
      <c r="N62">
        <v>4545525.0199999996</v>
      </c>
      <c r="O62">
        <v>0</v>
      </c>
      <c r="P62">
        <v>5634956.1599999992</v>
      </c>
      <c r="Q62">
        <v>1067299.58</v>
      </c>
      <c r="R62">
        <v>0</v>
      </c>
      <c r="S62">
        <v>4438916.33</v>
      </c>
      <c r="T62">
        <v>0</v>
      </c>
      <c r="U62">
        <v>5506215.9100000001</v>
      </c>
      <c r="V62">
        <v>1153038.5660000001</v>
      </c>
      <c r="W62">
        <v>0</v>
      </c>
      <c r="X62">
        <v>4500128.1529999999</v>
      </c>
      <c r="Y62">
        <v>0</v>
      </c>
      <c r="Z62">
        <v>5653166.7190000005</v>
      </c>
      <c r="AA62">
        <v>1117279.5009999999</v>
      </c>
      <c r="AB62">
        <v>0</v>
      </c>
      <c r="AC62">
        <v>4560473.9780000001</v>
      </c>
      <c r="AD62">
        <v>0</v>
      </c>
      <c r="AE62">
        <v>5677753.4790000003</v>
      </c>
      <c r="AF62">
        <v>1368771.7830000001</v>
      </c>
      <c r="AG62">
        <v>0</v>
      </c>
      <c r="AH62">
        <v>4819733.6189999999</v>
      </c>
      <c r="AI62">
        <v>0</v>
      </c>
      <c r="AJ62">
        <v>6188505.4019999998</v>
      </c>
      <c r="AK62">
        <v>1264187.1059999999</v>
      </c>
      <c r="AL62">
        <v>0</v>
      </c>
      <c r="AM62">
        <v>5348308.409</v>
      </c>
      <c r="AN62">
        <v>0</v>
      </c>
      <c r="AO62">
        <v>6612495.5149999997</v>
      </c>
      <c r="AP62">
        <v>1237073.95</v>
      </c>
      <c r="AQ62">
        <v>0</v>
      </c>
      <c r="AR62">
        <v>5653291.04</v>
      </c>
      <c r="AS62">
        <v>0</v>
      </c>
      <c r="AT62">
        <v>6890364.9900000002</v>
      </c>
      <c r="AU62">
        <v>1386912.395</v>
      </c>
      <c r="AV62">
        <v>0</v>
      </c>
      <c r="AW62">
        <v>0</v>
      </c>
      <c r="AX62">
        <v>5671839.0839999998</v>
      </c>
      <c r="AY62">
        <v>7058751.4790000003</v>
      </c>
      <c r="AZ62">
        <v>717581.11</v>
      </c>
      <c r="BA62">
        <v>0</v>
      </c>
      <c r="BB62">
        <v>85949.717999999993</v>
      </c>
      <c r="BC62">
        <v>7495772.9900000002</v>
      </c>
      <c r="BD62">
        <v>8299303.818</v>
      </c>
      <c r="BE62">
        <v>681540.40700000001</v>
      </c>
      <c r="BF62">
        <v>0</v>
      </c>
      <c r="BG62">
        <v>121509.04399999999</v>
      </c>
      <c r="BH62">
        <v>7703603.2079999996</v>
      </c>
      <c r="BI62">
        <v>8506652.659</v>
      </c>
      <c r="BJ62">
        <v>700851.67599999998</v>
      </c>
      <c r="BK62">
        <v>0</v>
      </c>
      <c r="BL62">
        <v>124853.425</v>
      </c>
      <c r="BM62">
        <v>7603457.1560000004</v>
      </c>
      <c r="BN62">
        <v>8429162.2570000011</v>
      </c>
      <c r="BO62">
        <v>720957.79</v>
      </c>
      <c r="BP62">
        <v>0</v>
      </c>
      <c r="BQ62">
        <v>128091.45600000001</v>
      </c>
      <c r="BR62">
        <v>8115813.676</v>
      </c>
      <c r="BS62">
        <v>8964862.9220000003</v>
      </c>
      <c r="BT62">
        <v>677333.45600000001</v>
      </c>
      <c r="BU62">
        <v>0</v>
      </c>
      <c r="BV62">
        <v>214159.01</v>
      </c>
      <c r="BW62">
        <v>7887730.608</v>
      </c>
      <c r="BX62">
        <v>8779223.074000001</v>
      </c>
      <c r="BY62">
        <v>644592.68400000001</v>
      </c>
      <c r="BZ62">
        <v>0</v>
      </c>
      <c r="CA62">
        <v>226476.45499999999</v>
      </c>
      <c r="CB62">
        <v>7495014.2779999999</v>
      </c>
      <c r="CC62">
        <v>8366083.4169999994</v>
      </c>
      <c r="CD62">
        <v>622166.46799999999</v>
      </c>
      <c r="CE62">
        <v>0</v>
      </c>
      <c r="CF62">
        <v>192413.79500000001</v>
      </c>
      <c r="CG62">
        <v>7608351.2340000002</v>
      </c>
      <c r="CH62">
        <v>8422931.4969999995</v>
      </c>
      <c r="CI62">
        <v>591048.50800000003</v>
      </c>
      <c r="CJ62">
        <v>0</v>
      </c>
      <c r="CK62">
        <v>193129.125</v>
      </c>
      <c r="CL62">
        <v>7361733.3480000002</v>
      </c>
      <c r="CM62">
        <v>8145910.9810000006</v>
      </c>
      <c r="CN62">
        <v>614993.40300000005</v>
      </c>
      <c r="CO62">
        <v>0</v>
      </c>
      <c r="CP62">
        <v>186411.82500000001</v>
      </c>
      <c r="CQ62">
        <v>7600545.7920000004</v>
      </c>
      <c r="CR62">
        <v>8401951.0199999996</v>
      </c>
      <c r="CS62">
        <v>633441.28799999994</v>
      </c>
      <c r="CT62">
        <v>0</v>
      </c>
      <c r="CU62">
        <v>183380.435</v>
      </c>
      <c r="CV62">
        <v>7547976.7050000001</v>
      </c>
      <c r="CW62">
        <v>8364798.4280000003</v>
      </c>
      <c r="CX62">
        <v>1284196.0060000001</v>
      </c>
      <c r="CY62">
        <v>0</v>
      </c>
      <c r="CZ62">
        <v>310623.11</v>
      </c>
      <c r="DA62">
        <v>6936969.1689999998</v>
      </c>
      <c r="DB62">
        <v>8531788.2850000001</v>
      </c>
      <c r="DC62">
        <v>1389635.69</v>
      </c>
      <c r="DD62">
        <v>0</v>
      </c>
      <c r="DE62">
        <v>327487.90500000003</v>
      </c>
      <c r="DF62">
        <v>7086426.3779999996</v>
      </c>
      <c r="DG62">
        <v>8803549.9729999993</v>
      </c>
      <c r="DH62">
        <v>1395540.2679999999</v>
      </c>
      <c r="DI62">
        <v>0</v>
      </c>
      <c r="DJ62">
        <v>334743.19</v>
      </c>
      <c r="DK62">
        <v>7365229.0980000002</v>
      </c>
      <c r="DL62">
        <v>9095512.5559999999</v>
      </c>
      <c r="DM62">
        <v>1456289.5120000001</v>
      </c>
      <c r="DN62">
        <v>0</v>
      </c>
      <c r="DO62">
        <v>324586.03999999998</v>
      </c>
      <c r="DP62">
        <v>7575868.8449999997</v>
      </c>
      <c r="DQ62">
        <v>9356744.3969999999</v>
      </c>
      <c r="DR62">
        <v>1572037.3640000001</v>
      </c>
      <c r="DS62">
        <v>0</v>
      </c>
      <c r="DT62">
        <v>341685.15500000003</v>
      </c>
      <c r="DU62">
        <v>7901897.2120000003</v>
      </c>
      <c r="DV62">
        <v>9815619.7310000006</v>
      </c>
      <c r="DW62">
        <v>742.52</v>
      </c>
      <c r="DX62">
        <v>0</v>
      </c>
      <c r="DY62">
        <v>969.10199999999998</v>
      </c>
      <c r="DZ62">
        <v>0</v>
      </c>
      <c r="EA62">
        <v>1711.6219999999998</v>
      </c>
      <c r="EB62">
        <v>742.88</v>
      </c>
      <c r="EC62">
        <v>0</v>
      </c>
      <c r="ED62">
        <v>946.38</v>
      </c>
      <c r="EE62">
        <v>0</v>
      </c>
      <c r="EF62">
        <v>1689.26</v>
      </c>
      <c r="EG62">
        <v>725.86</v>
      </c>
      <c r="EH62">
        <v>0</v>
      </c>
      <c r="EI62">
        <v>946.38</v>
      </c>
      <c r="EJ62">
        <v>0</v>
      </c>
      <c r="EK62">
        <v>1672.24</v>
      </c>
      <c r="EL62">
        <v>727.68</v>
      </c>
      <c r="EM62">
        <v>0</v>
      </c>
      <c r="EN62">
        <v>946.38</v>
      </c>
      <c r="EO62">
        <v>0</v>
      </c>
      <c r="EP62">
        <v>1674.06</v>
      </c>
      <c r="EQ62">
        <v>714.56</v>
      </c>
      <c r="ER62">
        <v>0</v>
      </c>
      <c r="ES62">
        <v>946.38</v>
      </c>
      <c r="ET62">
        <v>0</v>
      </c>
      <c r="EU62">
        <v>1660.94</v>
      </c>
      <c r="EV62">
        <v>722.66</v>
      </c>
      <c r="EW62">
        <v>0</v>
      </c>
      <c r="EX62">
        <v>946.38</v>
      </c>
      <c r="EY62">
        <v>0</v>
      </c>
      <c r="EZ62">
        <v>1669.04</v>
      </c>
      <c r="FA62">
        <v>737.46</v>
      </c>
      <c r="FB62">
        <v>0</v>
      </c>
      <c r="FC62">
        <v>946.375</v>
      </c>
      <c r="FD62">
        <v>0</v>
      </c>
      <c r="FE62">
        <v>1683.835</v>
      </c>
      <c r="FF62">
        <v>177.35900000000001</v>
      </c>
      <c r="FG62">
        <v>0</v>
      </c>
      <c r="FH62">
        <v>1520.9960000000001</v>
      </c>
      <c r="FI62">
        <v>0</v>
      </c>
      <c r="FJ62">
        <v>1698.355</v>
      </c>
      <c r="FK62">
        <v>160.732</v>
      </c>
      <c r="FL62">
        <v>0</v>
      </c>
      <c r="FM62">
        <v>1512.095</v>
      </c>
      <c r="FN62">
        <v>0</v>
      </c>
      <c r="FO62">
        <v>1672.827</v>
      </c>
      <c r="FP62">
        <v>164.76900000000001</v>
      </c>
      <c r="FQ62">
        <v>0</v>
      </c>
      <c r="FR62">
        <v>0</v>
      </c>
      <c r="FS62">
        <v>1520.452</v>
      </c>
      <c r="FT62">
        <v>1685.221</v>
      </c>
      <c r="FU62">
        <v>167.31700000000001</v>
      </c>
      <c r="FV62">
        <v>0</v>
      </c>
      <c r="FW62">
        <v>77.501999999999995</v>
      </c>
      <c r="FX62">
        <v>1440.595</v>
      </c>
      <c r="FY62">
        <v>1685.414</v>
      </c>
      <c r="FZ62">
        <v>167.249</v>
      </c>
      <c r="GA62">
        <v>0</v>
      </c>
      <c r="GB62">
        <v>79.867000000000004</v>
      </c>
      <c r="GC62">
        <v>1432.482</v>
      </c>
      <c r="GD62">
        <v>1679.598</v>
      </c>
      <c r="GE62">
        <v>168.45</v>
      </c>
      <c r="GF62">
        <v>0</v>
      </c>
      <c r="GG62">
        <v>81.176000000000002</v>
      </c>
      <c r="GH62">
        <v>1452.731</v>
      </c>
      <c r="GI62">
        <v>1702.357</v>
      </c>
      <c r="GJ62">
        <v>168.27699999999999</v>
      </c>
      <c r="GK62">
        <v>0</v>
      </c>
      <c r="GL62">
        <v>81.135000000000005</v>
      </c>
      <c r="GM62">
        <v>1453.078</v>
      </c>
      <c r="GN62">
        <v>1702.49</v>
      </c>
      <c r="GO62">
        <v>168.30199999999999</v>
      </c>
      <c r="GP62">
        <v>0</v>
      </c>
      <c r="GQ62">
        <v>94.225999999999999</v>
      </c>
      <c r="GR62">
        <v>1439.8520000000001</v>
      </c>
      <c r="GS62">
        <v>1702.38</v>
      </c>
      <c r="GT62">
        <v>154.06899999999999</v>
      </c>
      <c r="GU62">
        <v>0</v>
      </c>
      <c r="GV62">
        <v>94.248999999999995</v>
      </c>
      <c r="GW62">
        <v>1456.152</v>
      </c>
      <c r="GX62">
        <v>1704.47</v>
      </c>
      <c r="GY62">
        <v>155.26499999999999</v>
      </c>
      <c r="GZ62">
        <v>0</v>
      </c>
      <c r="HA62">
        <v>95.545000000000002</v>
      </c>
      <c r="HB62">
        <v>1478.11</v>
      </c>
      <c r="HC62">
        <v>1728.9199999999998</v>
      </c>
      <c r="HD62">
        <v>155.34</v>
      </c>
      <c r="HE62">
        <v>0</v>
      </c>
      <c r="HF62">
        <v>95.626999999999995</v>
      </c>
      <c r="HG62">
        <v>1480.527</v>
      </c>
      <c r="HH62">
        <v>1731.4940000000001</v>
      </c>
      <c r="HI62">
        <v>154.18899999999999</v>
      </c>
      <c r="HJ62">
        <v>0</v>
      </c>
      <c r="HK62">
        <v>94.379000000000005</v>
      </c>
      <c r="HL62">
        <v>1482.4</v>
      </c>
      <c r="HM62">
        <v>1730.9680000000001</v>
      </c>
      <c r="HN62">
        <v>153.97900000000001</v>
      </c>
      <c r="HO62">
        <v>0</v>
      </c>
      <c r="HP62">
        <v>94.132999999999996</v>
      </c>
      <c r="HQ62">
        <v>1479.4469999999999</v>
      </c>
      <c r="HR62">
        <v>1727.559</v>
      </c>
      <c r="HS62">
        <v>194.328</v>
      </c>
      <c r="HT62">
        <v>0</v>
      </c>
      <c r="HU62">
        <v>109.25800000000001</v>
      </c>
      <c r="HV62">
        <v>1434.348</v>
      </c>
      <c r="HW62">
        <v>1737.934</v>
      </c>
      <c r="HX62">
        <v>195.77</v>
      </c>
      <c r="HY62">
        <v>0</v>
      </c>
      <c r="HZ62">
        <v>110.82100000000001</v>
      </c>
      <c r="IA62">
        <v>1455.0930000000001</v>
      </c>
      <c r="IB62">
        <v>1761.6840000000002</v>
      </c>
      <c r="IC62">
        <v>195.465</v>
      </c>
      <c r="ID62">
        <v>0</v>
      </c>
      <c r="IE62">
        <v>110.47199999999999</v>
      </c>
      <c r="IF62">
        <v>1450.489</v>
      </c>
      <c r="IG62">
        <v>1756.4259999999999</v>
      </c>
      <c r="IH62">
        <v>195.48099999999999</v>
      </c>
      <c r="II62">
        <v>0</v>
      </c>
      <c r="IJ62">
        <v>110.678</v>
      </c>
      <c r="IK62">
        <v>1450.4259999999999</v>
      </c>
      <c r="IL62">
        <v>1756.585</v>
      </c>
      <c r="IM62">
        <v>196.24799999999999</v>
      </c>
      <c r="IN62">
        <v>0</v>
      </c>
      <c r="IO62">
        <v>111.509</v>
      </c>
      <c r="IP62">
        <v>1461.4549999999999</v>
      </c>
      <c r="IQ62">
        <v>1769.212</v>
      </c>
    </row>
    <row r="63" spans="1:251" x14ac:dyDescent="0.3">
      <c r="A63" t="s">
        <v>60</v>
      </c>
      <c r="B63">
        <v>1832634.2450000001</v>
      </c>
      <c r="C63">
        <v>0</v>
      </c>
      <c r="D63">
        <v>0</v>
      </c>
      <c r="E63">
        <v>0</v>
      </c>
      <c r="F63">
        <v>1832634.2450000001</v>
      </c>
      <c r="G63">
        <v>1902882.59</v>
      </c>
      <c r="H63">
        <v>0</v>
      </c>
      <c r="I63">
        <v>0</v>
      </c>
      <c r="J63">
        <v>0</v>
      </c>
      <c r="K63">
        <v>1902882.59</v>
      </c>
      <c r="L63">
        <v>1952747.54</v>
      </c>
      <c r="M63">
        <v>0</v>
      </c>
      <c r="N63">
        <v>0</v>
      </c>
      <c r="O63">
        <v>0</v>
      </c>
      <c r="P63">
        <v>1952747.54</v>
      </c>
      <c r="Q63">
        <v>2104417.3199999998</v>
      </c>
      <c r="R63">
        <v>0</v>
      </c>
      <c r="S63">
        <v>0</v>
      </c>
      <c r="T63">
        <v>0</v>
      </c>
      <c r="U63">
        <v>2104417.3199999998</v>
      </c>
      <c r="V63">
        <v>2294012.5449999999</v>
      </c>
      <c r="W63">
        <v>0</v>
      </c>
      <c r="X63">
        <v>0</v>
      </c>
      <c r="Y63">
        <v>0</v>
      </c>
      <c r="Z63">
        <v>2294012.5449999999</v>
      </c>
      <c r="AA63">
        <v>2529493.4619999998</v>
      </c>
      <c r="AB63">
        <v>0</v>
      </c>
      <c r="AC63">
        <v>0</v>
      </c>
      <c r="AD63">
        <v>0</v>
      </c>
      <c r="AE63">
        <v>2529493.4619999998</v>
      </c>
      <c r="AF63">
        <v>2444560.9529999997</v>
      </c>
      <c r="AG63">
        <v>0</v>
      </c>
      <c r="AH63">
        <v>0</v>
      </c>
      <c r="AI63">
        <v>0</v>
      </c>
      <c r="AJ63">
        <v>2444560.9529999997</v>
      </c>
      <c r="AK63">
        <v>2855818.7969999998</v>
      </c>
      <c r="AL63">
        <v>0</v>
      </c>
      <c r="AM63">
        <v>0</v>
      </c>
      <c r="AN63">
        <v>0</v>
      </c>
      <c r="AO63">
        <v>2855818.7969999998</v>
      </c>
      <c r="AP63">
        <v>2880325.841</v>
      </c>
      <c r="AQ63">
        <v>0</v>
      </c>
      <c r="AR63">
        <v>0</v>
      </c>
      <c r="AS63">
        <v>0</v>
      </c>
      <c r="AT63">
        <v>2880325.841</v>
      </c>
      <c r="AU63">
        <v>3128040.5019999999</v>
      </c>
      <c r="AV63">
        <v>0</v>
      </c>
      <c r="AW63">
        <v>0</v>
      </c>
      <c r="AX63">
        <v>0</v>
      </c>
      <c r="AY63">
        <v>3128040.5019999999</v>
      </c>
      <c r="AZ63">
        <v>2890814.7960000001</v>
      </c>
      <c r="BA63">
        <v>233402.73499999999</v>
      </c>
      <c r="BB63">
        <v>238489.18</v>
      </c>
      <c r="BC63">
        <v>0</v>
      </c>
      <c r="BD63">
        <v>3362706.7110000001</v>
      </c>
      <c r="BE63">
        <v>2942462.1779999998</v>
      </c>
      <c r="BF63">
        <v>222516.92</v>
      </c>
      <c r="BG63">
        <v>239291.603</v>
      </c>
      <c r="BH63">
        <v>0</v>
      </c>
      <c r="BI63">
        <v>3404270.7009999999</v>
      </c>
      <c r="BJ63">
        <v>2964316.0490000001</v>
      </c>
      <c r="BK63">
        <v>236203.61</v>
      </c>
      <c r="BL63">
        <v>246419.761</v>
      </c>
      <c r="BM63">
        <v>0</v>
      </c>
      <c r="BN63">
        <v>3446939.42</v>
      </c>
      <c r="BO63">
        <v>2961867.1239999998</v>
      </c>
      <c r="BP63">
        <v>266833.255</v>
      </c>
      <c r="BQ63">
        <v>283970.95</v>
      </c>
      <c r="BR63">
        <v>0</v>
      </c>
      <c r="BS63">
        <v>3512671.3289999999</v>
      </c>
      <c r="BT63">
        <v>2884517.64</v>
      </c>
      <c r="BU63">
        <v>257177.783</v>
      </c>
      <c r="BV63">
        <v>285456.88500000001</v>
      </c>
      <c r="BW63">
        <v>0</v>
      </c>
      <c r="BX63">
        <v>3427152.3080000002</v>
      </c>
      <c r="BY63">
        <v>2813131.1379999998</v>
      </c>
      <c r="BZ63">
        <v>263367.342</v>
      </c>
      <c r="CA63">
        <v>291151.83</v>
      </c>
      <c r="CB63">
        <v>0</v>
      </c>
      <c r="CC63">
        <v>3367650.31</v>
      </c>
      <c r="CD63">
        <v>2856002.2570000002</v>
      </c>
      <c r="CE63">
        <v>264972.76500000001</v>
      </c>
      <c r="CF63">
        <v>508427.42700000003</v>
      </c>
      <c r="CG63">
        <v>0</v>
      </c>
      <c r="CH63">
        <v>3629402.4490000005</v>
      </c>
      <c r="CI63">
        <v>2947562.3280000002</v>
      </c>
      <c r="CJ63">
        <v>263494.38799999998</v>
      </c>
      <c r="CK63">
        <v>503546.55699999997</v>
      </c>
      <c r="CL63">
        <v>0</v>
      </c>
      <c r="CM63">
        <v>3714603.273</v>
      </c>
      <c r="CN63">
        <v>2868695.2089999998</v>
      </c>
      <c r="CO63">
        <v>267624.48700000002</v>
      </c>
      <c r="CP63">
        <v>507435.87</v>
      </c>
      <c r="CQ63">
        <v>0</v>
      </c>
      <c r="CR63">
        <v>3643755.5660000001</v>
      </c>
      <c r="CS63">
        <v>2938546.3119999999</v>
      </c>
      <c r="CT63">
        <v>272923.48100000003</v>
      </c>
      <c r="CU63">
        <v>510014.16</v>
      </c>
      <c r="CV63">
        <v>0</v>
      </c>
      <c r="CW63">
        <v>3721483.9530000002</v>
      </c>
      <c r="CX63">
        <v>2664151.5750000002</v>
      </c>
      <c r="CY63">
        <v>0</v>
      </c>
      <c r="CZ63">
        <v>1370463.83</v>
      </c>
      <c r="DA63">
        <v>0</v>
      </c>
      <c r="DB63">
        <v>4034615.4050000003</v>
      </c>
      <c r="DC63">
        <v>2861246.4890000001</v>
      </c>
      <c r="DD63">
        <v>0</v>
      </c>
      <c r="DE63">
        <v>1441772.74</v>
      </c>
      <c r="DF63">
        <v>0</v>
      </c>
      <c r="DG63">
        <v>4303019.2290000003</v>
      </c>
      <c r="DH63">
        <v>3042946.5860000001</v>
      </c>
      <c r="DI63">
        <v>0</v>
      </c>
      <c r="DJ63">
        <v>1598092.905</v>
      </c>
      <c r="DK63">
        <v>0</v>
      </c>
      <c r="DL63">
        <v>4641039.4910000004</v>
      </c>
      <c r="DM63">
        <v>3224186.648</v>
      </c>
      <c r="DN63">
        <v>0</v>
      </c>
      <c r="DO63">
        <v>1599148.7250000001</v>
      </c>
      <c r="DP63">
        <v>0</v>
      </c>
      <c r="DQ63">
        <v>4823335.3729999997</v>
      </c>
      <c r="DR63">
        <v>3377596.6979999999</v>
      </c>
      <c r="DS63">
        <v>0</v>
      </c>
      <c r="DT63">
        <v>1632022.2649999999</v>
      </c>
      <c r="DU63">
        <v>0</v>
      </c>
      <c r="DV63">
        <v>5009618.9629999995</v>
      </c>
      <c r="DW63">
        <v>696.6</v>
      </c>
      <c r="DX63">
        <v>0</v>
      </c>
      <c r="DY63">
        <v>0</v>
      </c>
      <c r="DZ63">
        <v>0</v>
      </c>
      <c r="EA63">
        <v>696.6</v>
      </c>
      <c r="EB63">
        <v>705.43</v>
      </c>
      <c r="EC63">
        <v>0</v>
      </c>
      <c r="ED63">
        <v>0</v>
      </c>
      <c r="EE63">
        <v>0</v>
      </c>
      <c r="EF63">
        <v>705.43</v>
      </c>
      <c r="EG63">
        <v>705.43</v>
      </c>
      <c r="EH63">
        <v>0</v>
      </c>
      <c r="EI63">
        <v>0</v>
      </c>
      <c r="EJ63">
        <v>0</v>
      </c>
      <c r="EK63">
        <v>705.43</v>
      </c>
      <c r="EL63">
        <v>705.63</v>
      </c>
      <c r="EM63">
        <v>0</v>
      </c>
      <c r="EN63">
        <v>0</v>
      </c>
      <c r="EO63">
        <v>0</v>
      </c>
      <c r="EP63">
        <v>705.63</v>
      </c>
      <c r="EQ63">
        <v>706.23099999999999</v>
      </c>
      <c r="ER63">
        <v>0</v>
      </c>
      <c r="ES63">
        <v>0</v>
      </c>
      <c r="ET63">
        <v>0</v>
      </c>
      <c r="EU63">
        <v>706.23099999999999</v>
      </c>
      <c r="EV63">
        <v>707.83100000000002</v>
      </c>
      <c r="EW63">
        <v>0</v>
      </c>
      <c r="EX63">
        <v>0</v>
      </c>
      <c r="EY63">
        <v>0</v>
      </c>
      <c r="EZ63">
        <v>707.83100000000002</v>
      </c>
      <c r="FA63">
        <v>734.45</v>
      </c>
      <c r="FB63">
        <v>0</v>
      </c>
      <c r="FC63">
        <v>0</v>
      </c>
      <c r="FD63">
        <v>0</v>
      </c>
      <c r="FE63">
        <v>734.45</v>
      </c>
      <c r="FF63">
        <v>757.65</v>
      </c>
      <c r="FG63">
        <v>0</v>
      </c>
      <c r="FH63">
        <v>0</v>
      </c>
      <c r="FI63">
        <v>0</v>
      </c>
      <c r="FJ63">
        <v>757.65</v>
      </c>
      <c r="FK63">
        <v>765.45</v>
      </c>
      <c r="FL63">
        <v>0</v>
      </c>
      <c r="FM63">
        <v>0</v>
      </c>
      <c r="FN63">
        <v>0</v>
      </c>
      <c r="FO63">
        <v>765.45</v>
      </c>
      <c r="FP63">
        <v>761.65</v>
      </c>
      <c r="FQ63">
        <v>0</v>
      </c>
      <c r="FR63">
        <v>0</v>
      </c>
      <c r="FS63">
        <v>0</v>
      </c>
      <c r="FT63">
        <v>761.65</v>
      </c>
      <c r="FU63">
        <v>545.05899999999997</v>
      </c>
      <c r="FV63">
        <v>107.41</v>
      </c>
      <c r="FW63">
        <v>112.541</v>
      </c>
      <c r="FX63">
        <v>0</v>
      </c>
      <c r="FY63">
        <v>765.01</v>
      </c>
      <c r="FZ63">
        <v>561.52700000000004</v>
      </c>
      <c r="GA63">
        <v>97.831000000000003</v>
      </c>
      <c r="GB63">
        <v>114.152</v>
      </c>
      <c r="GC63">
        <v>0</v>
      </c>
      <c r="GD63">
        <v>773.5100000000001</v>
      </c>
      <c r="GE63">
        <v>568.30999999999995</v>
      </c>
      <c r="GF63">
        <v>111.533</v>
      </c>
      <c r="GG63">
        <v>117.76600000000001</v>
      </c>
      <c r="GH63">
        <v>0</v>
      </c>
      <c r="GI63">
        <v>797.60899999999992</v>
      </c>
      <c r="GJ63">
        <v>597.24099999999999</v>
      </c>
      <c r="GK63">
        <v>107.825</v>
      </c>
      <c r="GL63">
        <v>123.783</v>
      </c>
      <c r="GM63">
        <v>0</v>
      </c>
      <c r="GN63">
        <v>828.84900000000005</v>
      </c>
      <c r="GO63">
        <v>605.15899999999999</v>
      </c>
      <c r="GP63">
        <v>106.715</v>
      </c>
      <c r="GQ63">
        <v>129.20599999999999</v>
      </c>
      <c r="GR63">
        <v>0</v>
      </c>
      <c r="GS63">
        <v>841.08</v>
      </c>
      <c r="GT63">
        <v>631.92700000000002</v>
      </c>
      <c r="GU63">
        <v>117.98399999999999</v>
      </c>
      <c r="GV63">
        <v>132.51900000000001</v>
      </c>
      <c r="GW63">
        <v>0</v>
      </c>
      <c r="GX63">
        <v>882.43000000000006</v>
      </c>
      <c r="GY63">
        <v>632.73199999999997</v>
      </c>
      <c r="GZ63">
        <v>118.17700000000001</v>
      </c>
      <c r="HA63">
        <v>149.72300000000001</v>
      </c>
      <c r="HB63">
        <v>0</v>
      </c>
      <c r="HC63">
        <v>900.63200000000006</v>
      </c>
      <c r="HD63">
        <v>676.42600000000004</v>
      </c>
      <c r="HE63">
        <v>128.90199999999999</v>
      </c>
      <c r="HF63">
        <v>162.761</v>
      </c>
      <c r="HG63">
        <v>0</v>
      </c>
      <c r="HH63">
        <v>968.08899999999994</v>
      </c>
      <c r="HI63">
        <v>674.81799999999998</v>
      </c>
      <c r="HJ63">
        <v>128.506</v>
      </c>
      <c r="HK63">
        <v>162.28399999999999</v>
      </c>
      <c r="HL63">
        <v>0</v>
      </c>
      <c r="HM63">
        <v>965.60799999999995</v>
      </c>
      <c r="HN63">
        <v>685.20799999999997</v>
      </c>
      <c r="HO63">
        <v>131.06</v>
      </c>
      <c r="HP63">
        <v>165.39</v>
      </c>
      <c r="HQ63">
        <v>0</v>
      </c>
      <c r="HR63">
        <v>981.65800000000002</v>
      </c>
      <c r="HS63">
        <v>632.77200000000005</v>
      </c>
      <c r="HT63">
        <v>0</v>
      </c>
      <c r="HU63">
        <v>371.94600000000003</v>
      </c>
      <c r="HV63">
        <v>0</v>
      </c>
      <c r="HW63">
        <v>1004.7180000000001</v>
      </c>
      <c r="HX63">
        <v>658.87800000000004</v>
      </c>
      <c r="HY63">
        <v>0</v>
      </c>
      <c r="HZ63">
        <v>389.35</v>
      </c>
      <c r="IA63">
        <v>0</v>
      </c>
      <c r="IB63">
        <v>1048.2280000000001</v>
      </c>
      <c r="IC63">
        <v>668.15</v>
      </c>
      <c r="ID63">
        <v>0</v>
      </c>
      <c r="IE63">
        <v>395.53100000000001</v>
      </c>
      <c r="IF63">
        <v>0</v>
      </c>
      <c r="IG63">
        <v>1063.681</v>
      </c>
      <c r="IH63">
        <v>694.13400000000001</v>
      </c>
      <c r="II63">
        <v>0</v>
      </c>
      <c r="IJ63">
        <v>412.89400000000001</v>
      </c>
      <c r="IK63">
        <v>0</v>
      </c>
      <c r="IL63">
        <v>1107.028</v>
      </c>
      <c r="IM63">
        <v>772.15800000000002</v>
      </c>
      <c r="IN63">
        <v>0</v>
      </c>
      <c r="IO63">
        <v>464.91</v>
      </c>
      <c r="IP63">
        <v>0</v>
      </c>
      <c r="IQ63">
        <v>1237.068</v>
      </c>
    </row>
    <row r="64" spans="1:251" x14ac:dyDescent="0.3">
      <c r="A64" t="s">
        <v>61</v>
      </c>
      <c r="B64">
        <v>1235281.2339999999</v>
      </c>
      <c r="C64">
        <v>122651.143</v>
      </c>
      <c r="D64">
        <v>0</v>
      </c>
      <c r="E64">
        <v>0</v>
      </c>
      <c r="F64">
        <v>1357932.3769999999</v>
      </c>
      <c r="G64">
        <v>1251670.8700000001</v>
      </c>
      <c r="H64">
        <v>120080.55</v>
      </c>
      <c r="I64">
        <v>0</v>
      </c>
      <c r="J64">
        <v>0</v>
      </c>
      <c r="K64">
        <v>1371751.4200000002</v>
      </c>
      <c r="L64">
        <v>1305126.56</v>
      </c>
      <c r="M64">
        <v>119147.31</v>
      </c>
      <c r="N64">
        <v>0</v>
      </c>
      <c r="O64">
        <v>0</v>
      </c>
      <c r="P64">
        <v>1424273.87</v>
      </c>
      <c r="Q64">
        <v>1263069.57</v>
      </c>
      <c r="R64">
        <v>123984.37</v>
      </c>
      <c r="S64">
        <v>0</v>
      </c>
      <c r="T64">
        <v>0</v>
      </c>
      <c r="U64">
        <v>1387053.94</v>
      </c>
      <c r="V64">
        <v>1300906.3400000001</v>
      </c>
      <c r="W64">
        <v>122717.666</v>
      </c>
      <c r="X64">
        <v>0</v>
      </c>
      <c r="Y64">
        <v>0</v>
      </c>
      <c r="Z64">
        <v>1423624.0060000001</v>
      </c>
      <c r="AA64">
        <v>1389037.0430000001</v>
      </c>
      <c r="AB64">
        <v>123487.466</v>
      </c>
      <c r="AC64">
        <v>0</v>
      </c>
      <c r="AD64">
        <v>0</v>
      </c>
      <c r="AE64">
        <v>1512524.5090000001</v>
      </c>
      <c r="AF64">
        <v>1415506.8769999999</v>
      </c>
      <c r="AG64">
        <v>124512.09099999999</v>
      </c>
      <c r="AH64">
        <v>0</v>
      </c>
      <c r="AI64">
        <v>0</v>
      </c>
      <c r="AJ64">
        <v>1540018.9679999999</v>
      </c>
      <c r="AK64">
        <v>1975400.8640000001</v>
      </c>
      <c r="AL64">
        <v>139642.11799999999</v>
      </c>
      <c r="AM64">
        <v>0</v>
      </c>
      <c r="AN64">
        <v>0</v>
      </c>
      <c r="AO64">
        <v>2115042.9819999998</v>
      </c>
      <c r="AP64">
        <v>2013567.5290000001</v>
      </c>
      <c r="AQ64">
        <v>146324.15100000001</v>
      </c>
      <c r="AR64">
        <v>0</v>
      </c>
      <c r="AS64">
        <v>0</v>
      </c>
      <c r="AT64">
        <v>2159891.6800000002</v>
      </c>
      <c r="AU64">
        <v>2169335.0380000002</v>
      </c>
      <c r="AV64">
        <v>164604.046</v>
      </c>
      <c r="AW64">
        <v>0</v>
      </c>
      <c r="AX64">
        <v>0</v>
      </c>
      <c r="AY64">
        <v>2333939.0840000003</v>
      </c>
      <c r="AZ64">
        <v>2117586.679</v>
      </c>
      <c r="BA64">
        <v>286330.08799999999</v>
      </c>
      <c r="BB64">
        <v>0</v>
      </c>
      <c r="BC64">
        <v>0</v>
      </c>
      <c r="BD64">
        <v>2403916.767</v>
      </c>
      <c r="BE64">
        <v>2233110.2620000001</v>
      </c>
      <c r="BF64">
        <v>303016.40299999999</v>
      </c>
      <c r="BG64">
        <v>0</v>
      </c>
      <c r="BH64">
        <v>0</v>
      </c>
      <c r="BI64">
        <v>2536126.665</v>
      </c>
      <c r="BJ64">
        <v>2215047.6630000002</v>
      </c>
      <c r="BK64">
        <v>294933.09299999999</v>
      </c>
      <c r="BL64">
        <v>0</v>
      </c>
      <c r="BM64">
        <v>0</v>
      </c>
      <c r="BN64">
        <v>2509980.7560000001</v>
      </c>
      <c r="BO64">
        <v>2206807.165</v>
      </c>
      <c r="BP64">
        <v>291752.38799999998</v>
      </c>
      <c r="BQ64">
        <v>0</v>
      </c>
      <c r="BR64">
        <v>0</v>
      </c>
      <c r="BS64">
        <v>2498559.5529999998</v>
      </c>
      <c r="BT64">
        <v>2094744.551</v>
      </c>
      <c r="BU64">
        <v>296814.09000000003</v>
      </c>
      <c r="BV64">
        <v>0</v>
      </c>
      <c r="BW64">
        <v>0</v>
      </c>
      <c r="BX64">
        <v>2391558.6409999998</v>
      </c>
      <c r="BY64">
        <v>2097424.034</v>
      </c>
      <c r="BZ64">
        <v>281970.00099999999</v>
      </c>
      <c r="CA64">
        <v>0</v>
      </c>
      <c r="CB64">
        <v>0</v>
      </c>
      <c r="CC64">
        <v>2379394.0350000001</v>
      </c>
      <c r="CD64">
        <v>2109438.767</v>
      </c>
      <c r="CE64">
        <v>281946.98599999998</v>
      </c>
      <c r="CF64">
        <v>0</v>
      </c>
      <c r="CG64">
        <v>0</v>
      </c>
      <c r="CH64">
        <v>2391385.753</v>
      </c>
      <c r="CI64">
        <v>2049959.9669999999</v>
      </c>
      <c r="CJ64">
        <v>276003.32400000002</v>
      </c>
      <c r="CK64">
        <v>0</v>
      </c>
      <c r="CL64">
        <v>0</v>
      </c>
      <c r="CM64">
        <v>2325963.2910000002</v>
      </c>
      <c r="CN64">
        <v>2045498.0759999999</v>
      </c>
      <c r="CO64">
        <v>275845.08299999998</v>
      </c>
      <c r="CP64">
        <v>0</v>
      </c>
      <c r="CQ64">
        <v>0</v>
      </c>
      <c r="CR64">
        <v>2321343.159</v>
      </c>
      <c r="CS64">
        <v>2032714.227</v>
      </c>
      <c r="CT64">
        <v>270623.68300000002</v>
      </c>
      <c r="CU64">
        <v>0</v>
      </c>
      <c r="CV64">
        <v>0</v>
      </c>
      <c r="CW64">
        <v>2303337.91</v>
      </c>
      <c r="CX64">
        <v>2058162.246</v>
      </c>
      <c r="CY64">
        <v>277176.72700000001</v>
      </c>
      <c r="CZ64">
        <v>0</v>
      </c>
      <c r="DA64">
        <v>0</v>
      </c>
      <c r="DB64">
        <v>2335338.9730000002</v>
      </c>
      <c r="DC64">
        <v>2149933.5699999998</v>
      </c>
      <c r="DD64">
        <v>278351.32699999999</v>
      </c>
      <c r="DE64">
        <v>0</v>
      </c>
      <c r="DF64">
        <v>0</v>
      </c>
      <c r="DG64">
        <v>2428284.8969999999</v>
      </c>
      <c r="DH64">
        <v>2270868.051</v>
      </c>
      <c r="DI64">
        <v>284129.69500000001</v>
      </c>
      <c r="DJ64">
        <v>0</v>
      </c>
      <c r="DK64">
        <v>0</v>
      </c>
      <c r="DL64">
        <v>2554997.7459999998</v>
      </c>
      <c r="DM64">
        <v>2319309.8629999999</v>
      </c>
      <c r="DN64">
        <v>289139.02600000001</v>
      </c>
      <c r="DO64">
        <v>0</v>
      </c>
      <c r="DP64">
        <v>0</v>
      </c>
      <c r="DQ64">
        <v>2608448.889</v>
      </c>
      <c r="DR64">
        <v>2393393.4010000001</v>
      </c>
      <c r="DS64">
        <v>288930.59600000002</v>
      </c>
      <c r="DT64">
        <v>0</v>
      </c>
      <c r="DU64">
        <v>0</v>
      </c>
      <c r="DV64">
        <v>2682323.997</v>
      </c>
      <c r="DW64">
        <v>1368.6</v>
      </c>
      <c r="DX64">
        <v>56.359000000000002</v>
      </c>
      <c r="DY64">
        <v>0</v>
      </c>
      <c r="DZ64">
        <v>0</v>
      </c>
      <c r="EA64">
        <v>1424.9589999999998</v>
      </c>
      <c r="EB64">
        <v>1368.64</v>
      </c>
      <c r="EC64">
        <v>53.7</v>
      </c>
      <c r="ED64">
        <v>0</v>
      </c>
      <c r="EE64">
        <v>0</v>
      </c>
      <c r="EF64">
        <v>1422.3400000000001</v>
      </c>
      <c r="EG64">
        <v>1368.74</v>
      </c>
      <c r="EH64">
        <v>53.7</v>
      </c>
      <c r="EI64">
        <v>0</v>
      </c>
      <c r="EJ64">
        <v>0</v>
      </c>
      <c r="EK64">
        <v>1422.44</v>
      </c>
      <c r="EL64">
        <v>1371.64</v>
      </c>
      <c r="EM64">
        <v>53.7</v>
      </c>
      <c r="EN64">
        <v>0</v>
      </c>
      <c r="EO64">
        <v>0</v>
      </c>
      <c r="EP64">
        <v>1425.3400000000001</v>
      </c>
      <c r="EQ64">
        <v>1365.7449999999999</v>
      </c>
      <c r="ER64">
        <v>53.7</v>
      </c>
      <c r="ES64">
        <v>0</v>
      </c>
      <c r="ET64">
        <v>0</v>
      </c>
      <c r="EU64">
        <v>1419.4449999999999</v>
      </c>
      <c r="EV64">
        <v>1371.645</v>
      </c>
      <c r="EW64">
        <v>53.7</v>
      </c>
      <c r="EX64">
        <v>0</v>
      </c>
      <c r="EY64">
        <v>0</v>
      </c>
      <c r="EZ64">
        <v>1425.345</v>
      </c>
      <c r="FA64">
        <v>1371.6429000000001</v>
      </c>
      <c r="FB64">
        <v>53.698999999999998</v>
      </c>
      <c r="FC64">
        <v>0</v>
      </c>
      <c r="FD64">
        <v>0</v>
      </c>
      <c r="FE64">
        <v>1425.3419000000001</v>
      </c>
      <c r="FF64">
        <v>1344.085</v>
      </c>
      <c r="FG64">
        <v>81.459999999999994</v>
      </c>
      <c r="FH64">
        <v>0</v>
      </c>
      <c r="FI64">
        <v>0</v>
      </c>
      <c r="FJ64">
        <v>1425.5450000000001</v>
      </c>
      <c r="FK64">
        <v>1344.085</v>
      </c>
      <c r="FL64">
        <v>81.459999999999994</v>
      </c>
      <c r="FM64">
        <v>0</v>
      </c>
      <c r="FN64">
        <v>0</v>
      </c>
      <c r="FO64">
        <v>1425.5450000000001</v>
      </c>
      <c r="FP64">
        <v>1344.085</v>
      </c>
      <c r="FQ64">
        <v>81.459999999999994</v>
      </c>
      <c r="FR64">
        <v>0</v>
      </c>
      <c r="FS64">
        <v>0</v>
      </c>
      <c r="FT64">
        <v>1425.5450000000001</v>
      </c>
      <c r="FU64">
        <v>1217.5329999999999</v>
      </c>
      <c r="FV64">
        <v>208.292</v>
      </c>
      <c r="FW64">
        <v>0</v>
      </c>
      <c r="FX64">
        <v>0</v>
      </c>
      <c r="FY64">
        <v>1425.8249999999998</v>
      </c>
      <c r="FZ64">
        <v>1297.826</v>
      </c>
      <c r="GA64">
        <v>223.29900000000001</v>
      </c>
      <c r="GB64">
        <v>0</v>
      </c>
      <c r="GC64">
        <v>0</v>
      </c>
      <c r="GD64">
        <v>1521.125</v>
      </c>
      <c r="GE64">
        <v>1304.153</v>
      </c>
      <c r="GF64">
        <v>227.97200000000001</v>
      </c>
      <c r="GG64">
        <v>0</v>
      </c>
      <c r="GH64">
        <v>0</v>
      </c>
      <c r="GI64">
        <v>1532.125</v>
      </c>
      <c r="GJ64">
        <v>1306.7470000000001</v>
      </c>
      <c r="GK64">
        <v>225.363</v>
      </c>
      <c r="GL64">
        <v>0</v>
      </c>
      <c r="GM64">
        <v>0</v>
      </c>
      <c r="GN64">
        <v>1532.1100000000001</v>
      </c>
      <c r="GO64">
        <v>1305.9949999999999</v>
      </c>
      <c r="GP64">
        <v>226.55600000000001</v>
      </c>
      <c r="GQ64">
        <v>0</v>
      </c>
      <c r="GR64">
        <v>0</v>
      </c>
      <c r="GS64">
        <v>1532.5509999999999</v>
      </c>
      <c r="GT64">
        <v>1306.8889999999999</v>
      </c>
      <c r="GU64">
        <v>225.66200000000001</v>
      </c>
      <c r="GV64">
        <v>0</v>
      </c>
      <c r="GW64">
        <v>0</v>
      </c>
      <c r="GX64">
        <v>1532.5509999999999</v>
      </c>
      <c r="GY64">
        <v>1306.864</v>
      </c>
      <c r="GZ64">
        <v>225.68700000000001</v>
      </c>
      <c r="HA64">
        <v>0</v>
      </c>
      <c r="HB64">
        <v>0</v>
      </c>
      <c r="HC64">
        <v>1532.5509999999999</v>
      </c>
      <c r="HD64">
        <v>1306.864</v>
      </c>
      <c r="HE64">
        <v>225.68700000000001</v>
      </c>
      <c r="HF64">
        <v>0</v>
      </c>
      <c r="HG64">
        <v>0</v>
      </c>
      <c r="HH64">
        <v>1532.5509999999999</v>
      </c>
      <c r="HI64">
        <v>1307.1179999999999</v>
      </c>
      <c r="HJ64">
        <v>225.68299999999999</v>
      </c>
      <c r="HK64">
        <v>0</v>
      </c>
      <c r="HL64">
        <v>0</v>
      </c>
      <c r="HM64">
        <v>1532.8009999999999</v>
      </c>
      <c r="HN64">
        <v>1307.1179999999999</v>
      </c>
      <c r="HO64">
        <v>225.68299999999999</v>
      </c>
      <c r="HP64">
        <v>0</v>
      </c>
      <c r="HQ64">
        <v>0</v>
      </c>
      <c r="HR64">
        <v>1532.8009999999999</v>
      </c>
      <c r="HS64">
        <v>1306.527</v>
      </c>
      <c r="HT64">
        <v>226.274</v>
      </c>
      <c r="HU64">
        <v>0</v>
      </c>
      <c r="HV64">
        <v>0</v>
      </c>
      <c r="HW64">
        <v>1532.8009999999999</v>
      </c>
      <c r="HX64">
        <v>1306.527</v>
      </c>
      <c r="HY64">
        <v>226.274</v>
      </c>
      <c r="HZ64">
        <v>0</v>
      </c>
      <c r="IA64">
        <v>0</v>
      </c>
      <c r="IB64">
        <v>1532.8009999999999</v>
      </c>
      <c r="IC64">
        <v>1306.4739999999999</v>
      </c>
      <c r="ID64">
        <v>226.267</v>
      </c>
      <c r="IE64">
        <v>0</v>
      </c>
      <c r="IF64">
        <v>0</v>
      </c>
      <c r="IG64">
        <v>1532.741</v>
      </c>
      <c r="IH64">
        <v>1310.5740000000001</v>
      </c>
      <c r="II64">
        <v>227.167</v>
      </c>
      <c r="IJ64">
        <v>0</v>
      </c>
      <c r="IK64">
        <v>0</v>
      </c>
      <c r="IL64">
        <v>1537.741</v>
      </c>
      <c r="IM64">
        <v>1318.0239999999999</v>
      </c>
      <c r="IN64">
        <v>228.83699999999999</v>
      </c>
      <c r="IO64">
        <v>0</v>
      </c>
      <c r="IP64">
        <v>0</v>
      </c>
      <c r="IQ64">
        <v>1546.8609999999999</v>
      </c>
    </row>
    <row r="65" spans="1:251" x14ac:dyDescent="0.3">
      <c r="A65" t="s">
        <v>62</v>
      </c>
      <c r="B65">
        <v>471435.22899999999</v>
      </c>
      <c r="C65">
        <v>228265.24</v>
      </c>
      <c r="D65">
        <v>0</v>
      </c>
      <c r="E65">
        <v>0</v>
      </c>
      <c r="F65">
        <v>699700.46900000004</v>
      </c>
      <c r="G65">
        <v>553145.56999999995</v>
      </c>
      <c r="H65">
        <v>233132.69</v>
      </c>
      <c r="I65">
        <v>0</v>
      </c>
      <c r="J65">
        <v>0</v>
      </c>
      <c r="K65">
        <v>786278.26</v>
      </c>
      <c r="L65">
        <v>523889.04</v>
      </c>
      <c r="M65">
        <v>234430.27</v>
      </c>
      <c r="N65">
        <v>0</v>
      </c>
      <c r="O65">
        <v>0</v>
      </c>
      <c r="P65">
        <v>758319.30999999994</v>
      </c>
      <c r="Q65">
        <v>492185.19</v>
      </c>
      <c r="R65">
        <v>232432.34</v>
      </c>
      <c r="S65">
        <v>0</v>
      </c>
      <c r="T65">
        <v>0</v>
      </c>
      <c r="U65">
        <v>724617.53</v>
      </c>
      <c r="V65">
        <v>485624.12099999998</v>
      </c>
      <c r="W65">
        <v>236430.34599999999</v>
      </c>
      <c r="X65">
        <v>0</v>
      </c>
      <c r="Y65">
        <v>0</v>
      </c>
      <c r="Z65">
        <v>722054.46699999995</v>
      </c>
      <c r="AA65">
        <v>529380.97199999995</v>
      </c>
      <c r="AB65">
        <v>238079.946</v>
      </c>
      <c r="AC65">
        <v>0</v>
      </c>
      <c r="AD65">
        <v>0</v>
      </c>
      <c r="AE65">
        <v>767460.91799999995</v>
      </c>
      <c r="AF65">
        <v>543608.07199999993</v>
      </c>
      <c r="AG65">
        <v>236626.11199999996</v>
      </c>
      <c r="AH65">
        <v>0</v>
      </c>
      <c r="AI65">
        <v>0</v>
      </c>
      <c r="AJ65">
        <v>780234.18399999989</v>
      </c>
      <c r="AK65">
        <v>848573.00899999996</v>
      </c>
      <c r="AL65">
        <v>200000.872</v>
      </c>
      <c r="AM65">
        <v>0</v>
      </c>
      <c r="AN65">
        <v>0</v>
      </c>
      <c r="AO65">
        <v>1048573.8809999999</v>
      </c>
      <c r="AP65">
        <v>853006.32799999998</v>
      </c>
      <c r="AQ65">
        <v>201411.55300000001</v>
      </c>
      <c r="AR65">
        <v>0</v>
      </c>
      <c r="AS65">
        <v>0</v>
      </c>
      <c r="AT65">
        <v>1054417.8810000001</v>
      </c>
      <c r="AU65">
        <v>929742.38100000005</v>
      </c>
      <c r="AV65">
        <v>209686.47899999999</v>
      </c>
      <c r="AW65">
        <v>0</v>
      </c>
      <c r="AX65">
        <v>0</v>
      </c>
      <c r="AY65">
        <v>1139428.8600000001</v>
      </c>
      <c r="AZ65">
        <v>872270.79099999997</v>
      </c>
      <c r="BA65">
        <v>340193.86800000002</v>
      </c>
      <c r="BB65">
        <v>0</v>
      </c>
      <c r="BC65">
        <v>0</v>
      </c>
      <c r="BD65">
        <v>1212464.659</v>
      </c>
      <c r="BE65">
        <v>879067.92299999995</v>
      </c>
      <c r="BF65">
        <v>337947.353</v>
      </c>
      <c r="BG65">
        <v>0</v>
      </c>
      <c r="BH65">
        <v>0</v>
      </c>
      <c r="BI65">
        <v>1217015.2760000001</v>
      </c>
      <c r="BJ65">
        <v>882114.95299999998</v>
      </c>
      <c r="BK65">
        <v>334340.223</v>
      </c>
      <c r="BL65">
        <v>0</v>
      </c>
      <c r="BM65">
        <v>0</v>
      </c>
      <c r="BN65">
        <v>1216455.176</v>
      </c>
      <c r="BO65">
        <v>839943.23</v>
      </c>
      <c r="BP65">
        <v>328779.95299999998</v>
      </c>
      <c r="BQ65">
        <v>0</v>
      </c>
      <c r="BR65">
        <v>0</v>
      </c>
      <c r="BS65">
        <v>1168723.183</v>
      </c>
      <c r="BT65">
        <v>786328.13199999998</v>
      </c>
      <c r="BU65">
        <v>320233.84899999999</v>
      </c>
      <c r="BV65">
        <v>0</v>
      </c>
      <c r="BW65">
        <v>0</v>
      </c>
      <c r="BX65">
        <v>1106561.9809999999</v>
      </c>
      <c r="BY65">
        <v>791078.52</v>
      </c>
      <c r="BZ65">
        <v>312328.92700000003</v>
      </c>
      <c r="CA65">
        <v>0</v>
      </c>
      <c r="CB65">
        <v>0</v>
      </c>
      <c r="CC65">
        <v>1103407.4470000002</v>
      </c>
      <c r="CD65">
        <v>791920.29700000002</v>
      </c>
      <c r="CE65">
        <v>315073.71299999999</v>
      </c>
      <c r="CF65">
        <v>0</v>
      </c>
      <c r="CG65">
        <v>0</v>
      </c>
      <c r="CH65">
        <v>1106994.01</v>
      </c>
      <c r="CI65">
        <v>739160.41500000004</v>
      </c>
      <c r="CJ65">
        <v>304670.30900000001</v>
      </c>
      <c r="CK65">
        <v>0</v>
      </c>
      <c r="CL65">
        <v>0</v>
      </c>
      <c r="CM65">
        <v>1043830.724</v>
      </c>
      <c r="CN65">
        <v>751907.83600000001</v>
      </c>
      <c r="CO65">
        <v>304003.70899999997</v>
      </c>
      <c r="CP65">
        <v>0</v>
      </c>
      <c r="CQ65">
        <v>0</v>
      </c>
      <c r="CR65">
        <v>1055911.5449999999</v>
      </c>
      <c r="CS65">
        <v>720558.69099999999</v>
      </c>
      <c r="CT65">
        <v>298569.75699999998</v>
      </c>
      <c r="CU65">
        <v>0</v>
      </c>
      <c r="CV65">
        <v>0</v>
      </c>
      <c r="CW65">
        <v>1019128.448</v>
      </c>
      <c r="CX65">
        <v>731678.94799999997</v>
      </c>
      <c r="CY65">
        <v>319530.61700000003</v>
      </c>
      <c r="CZ65">
        <v>0</v>
      </c>
      <c r="DA65">
        <v>0</v>
      </c>
      <c r="DB65">
        <v>1051209.5649999999</v>
      </c>
      <c r="DC65">
        <v>735875.1</v>
      </c>
      <c r="DD65">
        <v>324179.86700000003</v>
      </c>
      <c r="DE65">
        <v>0</v>
      </c>
      <c r="DF65">
        <v>0</v>
      </c>
      <c r="DG65">
        <v>1060054.9669999999</v>
      </c>
      <c r="DH65">
        <v>793375.90800000005</v>
      </c>
      <c r="DI65">
        <v>332151.81699999998</v>
      </c>
      <c r="DJ65">
        <v>0</v>
      </c>
      <c r="DK65">
        <v>0</v>
      </c>
      <c r="DL65">
        <v>1125527.7250000001</v>
      </c>
      <c r="DM65">
        <v>810425.42099999997</v>
      </c>
      <c r="DN65">
        <v>338753.08899999998</v>
      </c>
      <c r="DO65">
        <v>0</v>
      </c>
      <c r="DP65">
        <v>0</v>
      </c>
      <c r="DQ65">
        <v>1149178.51</v>
      </c>
      <c r="DR65">
        <v>795641.87399999995</v>
      </c>
      <c r="DS65">
        <v>328251.06300000002</v>
      </c>
      <c r="DT65">
        <v>0</v>
      </c>
      <c r="DU65">
        <v>0</v>
      </c>
      <c r="DV65">
        <v>1123892.9369999999</v>
      </c>
      <c r="DW65">
        <v>459.46</v>
      </c>
      <c r="DX65">
        <v>116.261</v>
      </c>
      <c r="DY65">
        <v>0</v>
      </c>
      <c r="DZ65">
        <v>0</v>
      </c>
      <c r="EA65">
        <v>575.721</v>
      </c>
      <c r="EB65">
        <v>799.47</v>
      </c>
      <c r="EC65">
        <v>116.64</v>
      </c>
      <c r="ED65">
        <v>0</v>
      </c>
      <c r="EE65">
        <v>0</v>
      </c>
      <c r="EF65">
        <v>916.11</v>
      </c>
      <c r="EG65">
        <v>799.47</v>
      </c>
      <c r="EH65">
        <v>116.64</v>
      </c>
      <c r="EI65">
        <v>0</v>
      </c>
      <c r="EJ65">
        <v>0</v>
      </c>
      <c r="EK65">
        <v>916.11</v>
      </c>
      <c r="EL65">
        <v>799.47</v>
      </c>
      <c r="EM65">
        <v>116.64</v>
      </c>
      <c r="EN65">
        <v>0</v>
      </c>
      <c r="EO65">
        <v>0</v>
      </c>
      <c r="EP65">
        <v>916.11</v>
      </c>
      <c r="EQ65">
        <v>799.47299999999996</v>
      </c>
      <c r="ER65">
        <v>116.64</v>
      </c>
      <c r="ES65">
        <v>0</v>
      </c>
      <c r="ET65">
        <v>0</v>
      </c>
      <c r="EU65">
        <v>916.11299999999994</v>
      </c>
      <c r="EV65">
        <v>799.47299999999996</v>
      </c>
      <c r="EW65">
        <v>116.64</v>
      </c>
      <c r="EX65">
        <v>0</v>
      </c>
      <c r="EY65">
        <v>0</v>
      </c>
      <c r="EZ65">
        <v>916.11299999999994</v>
      </c>
      <c r="FA65">
        <v>799.47299999999996</v>
      </c>
      <c r="FB65">
        <v>116.64</v>
      </c>
      <c r="FC65">
        <v>0</v>
      </c>
      <c r="FD65">
        <v>0</v>
      </c>
      <c r="FE65">
        <v>916.11299999999994</v>
      </c>
      <c r="FF65">
        <v>794.93299999999999</v>
      </c>
      <c r="FG65">
        <v>121.18</v>
      </c>
      <c r="FH65">
        <v>0</v>
      </c>
      <c r="FI65">
        <v>0</v>
      </c>
      <c r="FJ65">
        <v>916.11300000000006</v>
      </c>
      <c r="FK65">
        <v>794.93299999999999</v>
      </c>
      <c r="FL65">
        <v>121.18</v>
      </c>
      <c r="FM65">
        <v>0</v>
      </c>
      <c r="FN65">
        <v>0</v>
      </c>
      <c r="FO65">
        <v>916.11300000000006</v>
      </c>
      <c r="FP65">
        <v>794.93299999999999</v>
      </c>
      <c r="FQ65">
        <v>121.18</v>
      </c>
      <c r="FR65">
        <v>0</v>
      </c>
      <c r="FS65">
        <v>0</v>
      </c>
      <c r="FT65">
        <v>916.11300000000006</v>
      </c>
      <c r="FU65">
        <v>665.25300000000004</v>
      </c>
      <c r="FV65">
        <v>250.86</v>
      </c>
      <c r="FW65">
        <v>0</v>
      </c>
      <c r="FX65">
        <v>0</v>
      </c>
      <c r="FY65">
        <v>916.11300000000006</v>
      </c>
      <c r="FZ65">
        <v>668.81200000000001</v>
      </c>
      <c r="GA65">
        <v>247.30099999999999</v>
      </c>
      <c r="GB65">
        <v>0</v>
      </c>
      <c r="GC65">
        <v>0</v>
      </c>
      <c r="GD65">
        <v>916.11300000000006</v>
      </c>
      <c r="GE65">
        <v>666.00900000000001</v>
      </c>
      <c r="GF65">
        <v>250.10400000000001</v>
      </c>
      <c r="GG65">
        <v>0</v>
      </c>
      <c r="GH65">
        <v>0</v>
      </c>
      <c r="GI65">
        <v>916.11300000000006</v>
      </c>
      <c r="GJ65">
        <v>669.47500000000002</v>
      </c>
      <c r="GK65">
        <v>246.63800000000001</v>
      </c>
      <c r="GL65">
        <v>0</v>
      </c>
      <c r="GM65">
        <v>0</v>
      </c>
      <c r="GN65">
        <v>916.11300000000006</v>
      </c>
      <c r="GO65">
        <v>669.45899999999995</v>
      </c>
      <c r="GP65">
        <v>246.654</v>
      </c>
      <c r="GQ65">
        <v>0</v>
      </c>
      <c r="GR65">
        <v>0</v>
      </c>
      <c r="GS65">
        <v>916.11299999999994</v>
      </c>
      <c r="GT65">
        <v>669.45899999999995</v>
      </c>
      <c r="GU65">
        <v>246.654</v>
      </c>
      <c r="GV65">
        <v>0</v>
      </c>
      <c r="GW65">
        <v>0</v>
      </c>
      <c r="GX65">
        <v>916.11299999999994</v>
      </c>
      <c r="GY65">
        <v>669.45899999999995</v>
      </c>
      <c r="GZ65">
        <v>246.654</v>
      </c>
      <c r="HA65">
        <v>0</v>
      </c>
      <c r="HB65">
        <v>0</v>
      </c>
      <c r="HC65">
        <v>916.11299999999994</v>
      </c>
      <c r="HD65">
        <v>669.46100000000001</v>
      </c>
      <c r="HE65">
        <v>246.65600000000001</v>
      </c>
      <c r="HF65">
        <v>0</v>
      </c>
      <c r="HG65">
        <v>0</v>
      </c>
      <c r="HH65">
        <v>916.11699999999996</v>
      </c>
      <c r="HI65">
        <v>669.46100000000001</v>
      </c>
      <c r="HJ65">
        <v>246.65600000000001</v>
      </c>
      <c r="HK65">
        <v>0</v>
      </c>
      <c r="HL65">
        <v>0</v>
      </c>
      <c r="HM65">
        <v>916.11699999999996</v>
      </c>
      <c r="HN65">
        <v>670.09299999999996</v>
      </c>
      <c r="HO65">
        <v>246.97399999999999</v>
      </c>
      <c r="HP65">
        <v>0</v>
      </c>
      <c r="HQ65">
        <v>0</v>
      </c>
      <c r="HR65">
        <v>917.06700000000001</v>
      </c>
      <c r="HS65">
        <v>665.74</v>
      </c>
      <c r="HT65">
        <v>251.327</v>
      </c>
      <c r="HU65">
        <v>0</v>
      </c>
      <c r="HV65">
        <v>0</v>
      </c>
      <c r="HW65">
        <v>917.06700000000001</v>
      </c>
      <c r="HX65">
        <v>665.74</v>
      </c>
      <c r="HY65">
        <v>251.327</v>
      </c>
      <c r="HZ65">
        <v>0</v>
      </c>
      <c r="IA65">
        <v>0</v>
      </c>
      <c r="IB65">
        <v>917.06700000000001</v>
      </c>
      <c r="IC65">
        <v>665.74</v>
      </c>
      <c r="ID65">
        <v>251.327</v>
      </c>
      <c r="IE65">
        <v>0</v>
      </c>
      <c r="IF65">
        <v>0</v>
      </c>
      <c r="IG65">
        <v>917.06700000000001</v>
      </c>
      <c r="IH65">
        <v>665.74900000000002</v>
      </c>
      <c r="II65">
        <v>251.31800000000001</v>
      </c>
      <c r="IJ65">
        <v>0</v>
      </c>
      <c r="IK65">
        <v>0</v>
      </c>
      <c r="IL65">
        <v>917.06700000000001</v>
      </c>
      <c r="IM65">
        <v>665.42100000000005</v>
      </c>
      <c r="IN65">
        <v>251.64599999999999</v>
      </c>
      <c r="IO65">
        <v>0</v>
      </c>
      <c r="IP65">
        <v>0</v>
      </c>
      <c r="IQ65">
        <v>917.06700000000001</v>
      </c>
    </row>
    <row r="66" spans="1:251" x14ac:dyDescent="0.3">
      <c r="A66" t="s">
        <v>63</v>
      </c>
      <c r="B66">
        <v>245506.52900000001</v>
      </c>
      <c r="C66">
        <v>0</v>
      </c>
      <c r="D66">
        <v>0</v>
      </c>
      <c r="E66">
        <v>0</v>
      </c>
      <c r="F66">
        <v>245506.52900000001</v>
      </c>
      <c r="G66">
        <v>259751.33</v>
      </c>
      <c r="H66">
        <v>0</v>
      </c>
      <c r="I66">
        <v>0</v>
      </c>
      <c r="J66">
        <v>0</v>
      </c>
      <c r="K66">
        <v>259751.33</v>
      </c>
      <c r="L66">
        <v>260551.13</v>
      </c>
      <c r="M66">
        <v>0</v>
      </c>
      <c r="N66">
        <v>0</v>
      </c>
      <c r="O66">
        <v>0</v>
      </c>
      <c r="P66">
        <v>260551.13</v>
      </c>
      <c r="Q66">
        <v>269959.42</v>
      </c>
      <c r="R66">
        <v>0</v>
      </c>
      <c r="S66">
        <v>0</v>
      </c>
      <c r="T66">
        <v>0</v>
      </c>
      <c r="U66">
        <v>269959.42</v>
      </c>
      <c r="V66">
        <v>268009.81400000001</v>
      </c>
      <c r="W66">
        <v>0</v>
      </c>
      <c r="X66">
        <v>0</v>
      </c>
      <c r="Y66">
        <v>0</v>
      </c>
      <c r="Z66">
        <v>268009.81400000001</v>
      </c>
      <c r="AA66">
        <v>266564.01400000002</v>
      </c>
      <c r="AB66">
        <v>0</v>
      </c>
      <c r="AC66">
        <v>0</v>
      </c>
      <c r="AD66">
        <v>0</v>
      </c>
      <c r="AE66">
        <v>266564.01400000002</v>
      </c>
      <c r="AF66">
        <v>267364.25399999996</v>
      </c>
      <c r="AG66">
        <v>0</v>
      </c>
      <c r="AH66">
        <v>0</v>
      </c>
      <c r="AI66">
        <v>0</v>
      </c>
      <c r="AJ66">
        <v>267364.25399999996</v>
      </c>
      <c r="AK66">
        <v>406251.087</v>
      </c>
      <c r="AL66">
        <v>0</v>
      </c>
      <c r="AM66">
        <v>0</v>
      </c>
      <c r="AN66">
        <v>0</v>
      </c>
      <c r="AO66">
        <v>406251.087</v>
      </c>
      <c r="AP66">
        <v>410110.17499999999</v>
      </c>
      <c r="AQ66">
        <v>0</v>
      </c>
      <c r="AR66">
        <v>0</v>
      </c>
      <c r="AS66">
        <v>0</v>
      </c>
      <c r="AT66">
        <v>410110.17499999999</v>
      </c>
      <c r="AU66">
        <v>410985.64</v>
      </c>
      <c r="AV66">
        <v>0</v>
      </c>
      <c r="AW66">
        <v>0</v>
      </c>
      <c r="AX66">
        <v>0</v>
      </c>
      <c r="AY66">
        <v>410985.64</v>
      </c>
      <c r="AZ66">
        <v>441937.28600000002</v>
      </c>
      <c r="BA66">
        <v>0</v>
      </c>
      <c r="BB66">
        <v>0</v>
      </c>
      <c r="BC66">
        <v>0</v>
      </c>
      <c r="BD66">
        <v>441937.28600000002</v>
      </c>
      <c r="BE66">
        <v>440504.48599999998</v>
      </c>
      <c r="BF66">
        <v>0</v>
      </c>
      <c r="BG66">
        <v>0</v>
      </c>
      <c r="BH66">
        <v>0</v>
      </c>
      <c r="BI66">
        <v>440504.48599999998</v>
      </c>
      <c r="BJ66">
        <v>453498.73599999998</v>
      </c>
      <c r="BK66">
        <v>0</v>
      </c>
      <c r="BL66">
        <v>0</v>
      </c>
      <c r="BM66">
        <v>0</v>
      </c>
      <c r="BN66">
        <v>453498.73599999998</v>
      </c>
      <c r="BO66">
        <v>434012.03600000002</v>
      </c>
      <c r="BP66">
        <v>0</v>
      </c>
      <c r="BQ66">
        <v>0</v>
      </c>
      <c r="BR66">
        <v>0</v>
      </c>
      <c r="BS66">
        <v>434012.03600000002</v>
      </c>
      <c r="BT66">
        <v>418737.04599999997</v>
      </c>
      <c r="BU66">
        <v>0</v>
      </c>
      <c r="BV66">
        <v>0</v>
      </c>
      <c r="BW66">
        <v>0</v>
      </c>
      <c r="BX66">
        <v>418737.04599999997</v>
      </c>
      <c r="BY66">
        <v>408047.24599999998</v>
      </c>
      <c r="BZ66">
        <v>0</v>
      </c>
      <c r="CA66">
        <v>0</v>
      </c>
      <c r="CB66">
        <v>0</v>
      </c>
      <c r="CC66">
        <v>408047.24599999998</v>
      </c>
      <c r="CD66">
        <v>409325.29599999997</v>
      </c>
      <c r="CE66">
        <v>0</v>
      </c>
      <c r="CF66">
        <v>0</v>
      </c>
      <c r="CG66">
        <v>0</v>
      </c>
      <c r="CH66">
        <v>409325.29599999997</v>
      </c>
      <c r="CI66">
        <v>396733.91499999998</v>
      </c>
      <c r="CJ66">
        <v>0</v>
      </c>
      <c r="CK66">
        <v>0</v>
      </c>
      <c r="CL66">
        <v>0</v>
      </c>
      <c r="CM66">
        <v>396733.91499999998</v>
      </c>
      <c r="CN66">
        <v>401038.06</v>
      </c>
      <c r="CO66">
        <v>0</v>
      </c>
      <c r="CP66">
        <v>0</v>
      </c>
      <c r="CQ66">
        <v>0</v>
      </c>
      <c r="CR66">
        <v>401038.06</v>
      </c>
      <c r="CS66">
        <v>401719.76</v>
      </c>
      <c r="CT66">
        <v>0</v>
      </c>
      <c r="CU66">
        <v>0</v>
      </c>
      <c r="CV66">
        <v>0</v>
      </c>
      <c r="CW66">
        <v>401719.76</v>
      </c>
      <c r="CX66">
        <v>298814.37199999997</v>
      </c>
      <c r="CY66">
        <v>100667.602</v>
      </c>
      <c r="CZ66">
        <v>0</v>
      </c>
      <c r="DA66">
        <v>0</v>
      </c>
      <c r="DB66">
        <v>399481.97399999999</v>
      </c>
      <c r="DC66">
        <v>319013.37199999997</v>
      </c>
      <c r="DD66">
        <v>104248.652</v>
      </c>
      <c r="DE66">
        <v>0</v>
      </c>
      <c r="DF66">
        <v>0</v>
      </c>
      <c r="DG66">
        <v>423262.02399999998</v>
      </c>
      <c r="DH66">
        <v>331435.92200000002</v>
      </c>
      <c r="DI66">
        <v>104163.052</v>
      </c>
      <c r="DJ66">
        <v>0</v>
      </c>
      <c r="DK66">
        <v>0</v>
      </c>
      <c r="DL66">
        <v>435598.97400000005</v>
      </c>
      <c r="DM66">
        <v>346929.17200000002</v>
      </c>
      <c r="DN66">
        <v>108135.352</v>
      </c>
      <c r="DO66">
        <v>0</v>
      </c>
      <c r="DP66">
        <v>0</v>
      </c>
      <c r="DQ66">
        <v>455064.52400000003</v>
      </c>
      <c r="DR66">
        <v>344581.022</v>
      </c>
      <c r="DS66">
        <v>104287.302</v>
      </c>
      <c r="DT66">
        <v>0</v>
      </c>
      <c r="DU66">
        <v>0</v>
      </c>
      <c r="DV66">
        <v>448868.32400000002</v>
      </c>
      <c r="DW66">
        <v>304.77999999999997</v>
      </c>
      <c r="DX66">
        <v>0</v>
      </c>
      <c r="DY66">
        <v>0</v>
      </c>
      <c r="DZ66">
        <v>0</v>
      </c>
      <c r="EA66">
        <v>304.77999999999997</v>
      </c>
      <c r="EB66">
        <v>300.39</v>
      </c>
      <c r="EC66">
        <v>0</v>
      </c>
      <c r="ED66">
        <v>0</v>
      </c>
      <c r="EE66">
        <v>0</v>
      </c>
      <c r="EF66">
        <v>300.39</v>
      </c>
      <c r="EG66">
        <v>303.58999999999997</v>
      </c>
      <c r="EH66">
        <v>0</v>
      </c>
      <c r="EI66">
        <v>0</v>
      </c>
      <c r="EJ66">
        <v>0</v>
      </c>
      <c r="EK66">
        <v>303.58999999999997</v>
      </c>
      <c r="EL66">
        <v>303.58999999999997</v>
      </c>
      <c r="EM66">
        <v>0</v>
      </c>
      <c r="EN66">
        <v>0</v>
      </c>
      <c r="EO66">
        <v>0</v>
      </c>
      <c r="EP66">
        <v>303.58999999999997</v>
      </c>
      <c r="EQ66">
        <v>298.09100000000001</v>
      </c>
      <c r="ER66">
        <v>0</v>
      </c>
      <c r="ES66">
        <v>0</v>
      </c>
      <c r="ET66">
        <v>0</v>
      </c>
      <c r="EU66">
        <v>298.09100000000001</v>
      </c>
      <c r="EV66">
        <v>305.69099999999997</v>
      </c>
      <c r="EW66">
        <v>0</v>
      </c>
      <c r="EX66">
        <v>0</v>
      </c>
      <c r="EY66">
        <v>0</v>
      </c>
      <c r="EZ66">
        <v>305.69099999999997</v>
      </c>
      <c r="FA66">
        <v>297.39100000000002</v>
      </c>
      <c r="FB66">
        <v>0</v>
      </c>
      <c r="FC66">
        <v>0</v>
      </c>
      <c r="FD66">
        <v>0</v>
      </c>
      <c r="FE66">
        <v>297.39100000000002</v>
      </c>
      <c r="FF66">
        <v>333.59100000000001</v>
      </c>
      <c r="FG66">
        <v>0</v>
      </c>
      <c r="FH66">
        <v>0</v>
      </c>
      <c r="FI66">
        <v>0</v>
      </c>
      <c r="FJ66">
        <v>333.59100000000001</v>
      </c>
      <c r="FK66">
        <v>333.59100000000001</v>
      </c>
      <c r="FL66">
        <v>0</v>
      </c>
      <c r="FM66">
        <v>0</v>
      </c>
      <c r="FN66">
        <v>0</v>
      </c>
      <c r="FO66">
        <v>333.59100000000001</v>
      </c>
      <c r="FP66">
        <v>333.56200000000001</v>
      </c>
      <c r="FQ66">
        <v>0</v>
      </c>
      <c r="FR66">
        <v>0</v>
      </c>
      <c r="FS66">
        <v>0</v>
      </c>
      <c r="FT66">
        <v>333.56200000000001</v>
      </c>
      <c r="FU66">
        <v>333.56200000000001</v>
      </c>
      <c r="FV66">
        <v>0</v>
      </c>
      <c r="FW66">
        <v>0</v>
      </c>
      <c r="FX66">
        <v>0</v>
      </c>
      <c r="FY66">
        <v>333.56200000000001</v>
      </c>
      <c r="FZ66">
        <v>333.56200000000001</v>
      </c>
      <c r="GA66">
        <v>0</v>
      </c>
      <c r="GB66">
        <v>0</v>
      </c>
      <c r="GC66">
        <v>0</v>
      </c>
      <c r="GD66">
        <v>333.56200000000001</v>
      </c>
      <c r="GE66">
        <v>334.26499999999999</v>
      </c>
      <c r="GF66">
        <v>0</v>
      </c>
      <c r="GG66">
        <v>0</v>
      </c>
      <c r="GH66">
        <v>0</v>
      </c>
      <c r="GI66">
        <v>334.26499999999999</v>
      </c>
      <c r="GJ66">
        <v>348.26499999999999</v>
      </c>
      <c r="GK66">
        <v>0</v>
      </c>
      <c r="GL66">
        <v>0</v>
      </c>
      <c r="GM66">
        <v>0</v>
      </c>
      <c r="GN66">
        <v>348.26499999999999</v>
      </c>
      <c r="GO66">
        <v>327.315</v>
      </c>
      <c r="GP66">
        <v>0</v>
      </c>
      <c r="GQ66">
        <v>0</v>
      </c>
      <c r="GR66">
        <v>0</v>
      </c>
      <c r="GS66">
        <v>327.315</v>
      </c>
      <c r="GT66">
        <v>327.315</v>
      </c>
      <c r="GU66">
        <v>0</v>
      </c>
      <c r="GV66">
        <v>0</v>
      </c>
      <c r="GW66">
        <v>0</v>
      </c>
      <c r="GX66">
        <v>327.315</v>
      </c>
      <c r="GY66">
        <v>327.315</v>
      </c>
      <c r="GZ66">
        <v>0</v>
      </c>
      <c r="HA66">
        <v>0</v>
      </c>
      <c r="HB66">
        <v>0</v>
      </c>
      <c r="HC66">
        <v>327.315</v>
      </c>
      <c r="HD66">
        <v>327.315</v>
      </c>
      <c r="HE66">
        <v>0</v>
      </c>
      <c r="HF66">
        <v>0</v>
      </c>
      <c r="HG66">
        <v>0</v>
      </c>
      <c r="HH66">
        <v>327.315</v>
      </c>
      <c r="HI66">
        <v>327.315</v>
      </c>
      <c r="HJ66">
        <v>0</v>
      </c>
      <c r="HK66">
        <v>0</v>
      </c>
      <c r="HL66">
        <v>0</v>
      </c>
      <c r="HM66">
        <v>327.315</v>
      </c>
      <c r="HN66">
        <v>327.315</v>
      </c>
      <c r="HO66">
        <v>0</v>
      </c>
      <c r="HP66">
        <v>0</v>
      </c>
      <c r="HQ66">
        <v>0</v>
      </c>
      <c r="HR66">
        <v>327.315</v>
      </c>
      <c r="HS66">
        <v>251.03300000000002</v>
      </c>
      <c r="HT66">
        <v>76.282000000000011</v>
      </c>
      <c r="HU66">
        <v>0</v>
      </c>
      <c r="HV66">
        <v>0</v>
      </c>
      <c r="HW66">
        <v>327.31500000000005</v>
      </c>
      <c r="HX66">
        <v>251.03300000000002</v>
      </c>
      <c r="HY66">
        <v>76.282000000000011</v>
      </c>
      <c r="HZ66">
        <v>0</v>
      </c>
      <c r="IA66">
        <v>0</v>
      </c>
      <c r="IB66">
        <v>327.31500000000005</v>
      </c>
      <c r="IC66">
        <v>251.03299999999999</v>
      </c>
      <c r="ID66">
        <v>76.281999999999996</v>
      </c>
      <c r="IE66">
        <v>0</v>
      </c>
      <c r="IF66">
        <v>0</v>
      </c>
      <c r="IG66">
        <v>327.315</v>
      </c>
      <c r="IH66">
        <v>251.03299999999999</v>
      </c>
      <c r="II66">
        <v>76.281999999999996</v>
      </c>
      <c r="IJ66">
        <v>0</v>
      </c>
      <c r="IK66">
        <v>0</v>
      </c>
      <c r="IL66">
        <v>327.315</v>
      </c>
      <c r="IM66">
        <v>251.03299999999999</v>
      </c>
      <c r="IN66">
        <v>76.281999999999996</v>
      </c>
      <c r="IO66">
        <v>0</v>
      </c>
      <c r="IP66">
        <v>0</v>
      </c>
      <c r="IQ66">
        <v>327.315</v>
      </c>
    </row>
    <row r="67" spans="1:251" x14ac:dyDescent="0.3">
      <c r="A67" t="s">
        <v>64</v>
      </c>
      <c r="B67">
        <v>3486792.2629999998</v>
      </c>
      <c r="C67">
        <v>795829.59499999997</v>
      </c>
      <c r="D67">
        <v>1033178.358</v>
      </c>
      <c r="E67">
        <v>5246182.4850000003</v>
      </c>
      <c r="F67">
        <v>10561982.701000001</v>
      </c>
      <c r="G67">
        <v>3534726.76</v>
      </c>
      <c r="H67">
        <v>809099.36</v>
      </c>
      <c r="I67">
        <v>1145515.1599999999</v>
      </c>
      <c r="J67">
        <v>5725547.29</v>
      </c>
      <c r="K67">
        <v>11214888.57</v>
      </c>
      <c r="L67">
        <v>3542436.88</v>
      </c>
      <c r="M67">
        <v>831105.79</v>
      </c>
      <c r="N67">
        <v>1107659.7</v>
      </c>
      <c r="O67">
        <v>5775602.1299999999</v>
      </c>
      <c r="P67">
        <v>11256804.5</v>
      </c>
      <c r="Q67">
        <v>3703626.2</v>
      </c>
      <c r="R67">
        <v>977910.24</v>
      </c>
      <c r="S67">
        <v>1036352.98</v>
      </c>
      <c r="T67">
        <v>5883173.0899999999</v>
      </c>
      <c r="U67">
        <v>11601062.51</v>
      </c>
      <c r="V67">
        <v>3903151.8820000002</v>
      </c>
      <c r="W67">
        <v>1002211.776</v>
      </c>
      <c r="X67">
        <v>1061632.044</v>
      </c>
      <c r="Y67">
        <v>5956504.1200000001</v>
      </c>
      <c r="Z67">
        <v>11923499.822000001</v>
      </c>
      <c r="AA67">
        <v>3873947.6290000002</v>
      </c>
      <c r="AB67">
        <v>1044847.69</v>
      </c>
      <c r="AC67">
        <v>1285866.551</v>
      </c>
      <c r="AD67">
        <v>6050100.523</v>
      </c>
      <c r="AE67">
        <v>12254762.392999999</v>
      </c>
      <c r="AF67">
        <v>3849215.9580000001</v>
      </c>
      <c r="AG67">
        <v>1053026.1240000001</v>
      </c>
      <c r="AH67">
        <v>1901930.344</v>
      </c>
      <c r="AI67">
        <v>6085182.3530000001</v>
      </c>
      <c r="AJ67">
        <v>12889354.779000001</v>
      </c>
      <c r="AK67">
        <v>3939036.2259999998</v>
      </c>
      <c r="AL67">
        <v>1195935.3459999999</v>
      </c>
      <c r="AM67">
        <v>1656438.5430000001</v>
      </c>
      <c r="AN67">
        <v>7707664.1449999996</v>
      </c>
      <c r="AO67">
        <v>14499074.26</v>
      </c>
      <c r="AP67">
        <v>4137736.7949999999</v>
      </c>
      <c r="AQ67">
        <v>1219302.5020000001</v>
      </c>
      <c r="AR67">
        <v>1837844.3729999999</v>
      </c>
      <c r="AS67">
        <v>7269528.1189999999</v>
      </c>
      <c r="AT67">
        <v>14464411.789000001</v>
      </c>
      <c r="AU67">
        <v>4198141.0549999997</v>
      </c>
      <c r="AV67">
        <v>1256577.4439999999</v>
      </c>
      <c r="AW67">
        <v>1936310.6510000001</v>
      </c>
      <c r="AX67">
        <v>7345972.8260000004</v>
      </c>
      <c r="AY67">
        <v>14737001.976</v>
      </c>
      <c r="AZ67">
        <v>2503034.423</v>
      </c>
      <c r="BA67">
        <v>0</v>
      </c>
      <c r="BB67">
        <v>3839418.0639999998</v>
      </c>
      <c r="BC67">
        <v>8813556.7719999999</v>
      </c>
      <c r="BD67">
        <v>15156009.259</v>
      </c>
      <c r="BE67">
        <v>2846175.682</v>
      </c>
      <c r="BF67">
        <v>0</v>
      </c>
      <c r="BG67">
        <v>4172746.71</v>
      </c>
      <c r="BH67">
        <v>8799699.6180000007</v>
      </c>
      <c r="BI67">
        <v>15818622.010000002</v>
      </c>
      <c r="BJ67">
        <v>2878351.1460000002</v>
      </c>
      <c r="BK67">
        <v>0</v>
      </c>
      <c r="BL67">
        <v>4236857.0599999996</v>
      </c>
      <c r="BM67">
        <v>8868509.0270000007</v>
      </c>
      <c r="BN67">
        <v>15983717.233000001</v>
      </c>
      <c r="BO67">
        <v>2896107.0890000002</v>
      </c>
      <c r="BP67">
        <v>0</v>
      </c>
      <c r="BQ67">
        <v>4205714.8820000002</v>
      </c>
      <c r="BR67">
        <v>8866056.7379999999</v>
      </c>
      <c r="BS67">
        <v>15967878.709000001</v>
      </c>
      <c r="BT67">
        <v>2799276.3930000002</v>
      </c>
      <c r="BU67">
        <v>0</v>
      </c>
      <c r="BV67">
        <v>4063067.7749999999</v>
      </c>
      <c r="BW67">
        <v>8724441.4309999999</v>
      </c>
      <c r="BX67">
        <v>15586785.598999999</v>
      </c>
      <c r="BY67">
        <v>2834634.986</v>
      </c>
      <c r="BZ67">
        <v>0</v>
      </c>
      <c r="CA67">
        <v>4076715.3990000002</v>
      </c>
      <c r="CB67">
        <v>8589892.8739999998</v>
      </c>
      <c r="CC67">
        <v>15501243.259</v>
      </c>
      <c r="CD67">
        <v>2795829.42</v>
      </c>
      <c r="CE67">
        <v>0</v>
      </c>
      <c r="CF67">
        <v>4085484.3709999998</v>
      </c>
      <c r="CG67">
        <v>8538549.1190000009</v>
      </c>
      <c r="CH67">
        <v>15419862.91</v>
      </c>
      <c r="CI67">
        <v>2811880.6140000001</v>
      </c>
      <c r="CJ67">
        <v>0</v>
      </c>
      <c r="CK67">
        <v>3769714.4410000001</v>
      </c>
      <c r="CL67">
        <v>8194848.983</v>
      </c>
      <c r="CM67">
        <v>14776444.037999999</v>
      </c>
      <c r="CN67">
        <v>2835804.568</v>
      </c>
      <c r="CO67">
        <v>0</v>
      </c>
      <c r="CP67">
        <v>3754047.3820000002</v>
      </c>
      <c r="CQ67">
        <v>8133966.5130000003</v>
      </c>
      <c r="CR67">
        <v>14723818.463</v>
      </c>
      <c r="CS67">
        <v>2823949.6880000001</v>
      </c>
      <c r="CT67">
        <v>0</v>
      </c>
      <c r="CU67">
        <v>3824897.267</v>
      </c>
      <c r="CV67">
        <v>8223431.5089999996</v>
      </c>
      <c r="CW67">
        <v>14872278.464</v>
      </c>
      <c r="CX67">
        <v>1907947.3940000001</v>
      </c>
      <c r="CY67">
        <v>0</v>
      </c>
      <c r="CZ67">
        <v>4583252.2359999996</v>
      </c>
      <c r="DA67">
        <v>8703706.9869999997</v>
      </c>
      <c r="DB67">
        <v>15194906.616999999</v>
      </c>
      <c r="DC67">
        <v>1989228.1740000001</v>
      </c>
      <c r="DD67">
        <v>0</v>
      </c>
      <c r="DE67">
        <v>4763688.84</v>
      </c>
      <c r="DF67">
        <v>8935596.0549999997</v>
      </c>
      <c r="DG67">
        <v>15688513.069</v>
      </c>
      <c r="DH67">
        <v>2231490.8080000002</v>
      </c>
      <c r="DI67">
        <v>0</v>
      </c>
      <c r="DJ67">
        <v>4982957.4079999998</v>
      </c>
      <c r="DK67">
        <v>9065693.8310000002</v>
      </c>
      <c r="DL67">
        <v>16280142.047</v>
      </c>
      <c r="DM67">
        <v>2199506.8080000002</v>
      </c>
      <c r="DN67">
        <v>0</v>
      </c>
      <c r="DO67">
        <v>5059277.9850000003</v>
      </c>
      <c r="DP67">
        <v>9087190.5989999995</v>
      </c>
      <c r="DQ67">
        <v>16345975.392000001</v>
      </c>
      <c r="DR67">
        <v>2155597.3029999998</v>
      </c>
      <c r="DS67">
        <v>0</v>
      </c>
      <c r="DT67">
        <v>5197133.4840000002</v>
      </c>
      <c r="DU67">
        <v>9220055.1659999993</v>
      </c>
      <c r="DV67">
        <v>16572785.953</v>
      </c>
      <c r="DW67">
        <v>1294.8019999999999</v>
      </c>
      <c r="DX67">
        <v>235.8</v>
      </c>
      <c r="DY67">
        <v>368.67</v>
      </c>
      <c r="DZ67">
        <v>1114.82</v>
      </c>
      <c r="EA67">
        <v>3014.0919999999996</v>
      </c>
      <c r="EB67">
        <v>1312.87</v>
      </c>
      <c r="EC67">
        <v>235.8</v>
      </c>
      <c r="ED67">
        <v>342.07</v>
      </c>
      <c r="EE67">
        <v>1141.42</v>
      </c>
      <c r="EF67">
        <v>3032.16</v>
      </c>
      <c r="EG67">
        <v>1352.17</v>
      </c>
      <c r="EH67">
        <v>235.8</v>
      </c>
      <c r="EI67">
        <v>342.07</v>
      </c>
      <c r="EJ67">
        <v>1141.42</v>
      </c>
      <c r="EK67">
        <v>3071.46</v>
      </c>
      <c r="EL67">
        <v>1357.34</v>
      </c>
      <c r="EM67">
        <v>235.8</v>
      </c>
      <c r="EN67">
        <v>342.08</v>
      </c>
      <c r="EO67">
        <v>1141.42</v>
      </c>
      <c r="EP67">
        <v>3076.64</v>
      </c>
      <c r="EQ67">
        <v>1341.412</v>
      </c>
      <c r="ER67">
        <v>235.8</v>
      </c>
      <c r="ES67">
        <v>342.077</v>
      </c>
      <c r="ET67">
        <v>1141.42</v>
      </c>
      <c r="EU67">
        <v>3060.7089999999998</v>
      </c>
      <c r="EV67">
        <v>1410.377</v>
      </c>
      <c r="EW67">
        <v>235.8</v>
      </c>
      <c r="EX67">
        <v>342.077</v>
      </c>
      <c r="EY67">
        <v>1141.42</v>
      </c>
      <c r="EZ67">
        <v>3129.674</v>
      </c>
      <c r="FA67">
        <v>1448.779</v>
      </c>
      <c r="FB67">
        <v>237.23500000000001</v>
      </c>
      <c r="FC67">
        <v>692.61099999999999</v>
      </c>
      <c r="FD67">
        <v>1140.9349999999999</v>
      </c>
      <c r="FE67">
        <v>3519.56</v>
      </c>
      <c r="FF67">
        <v>681.95899999999995</v>
      </c>
      <c r="FG67">
        <v>418.37200000000001</v>
      </c>
      <c r="FH67">
        <v>641.02200000000005</v>
      </c>
      <c r="FI67">
        <v>1455.9110000000001</v>
      </c>
      <c r="FJ67">
        <v>3197.2640000000001</v>
      </c>
      <c r="FK67">
        <v>711.57299999999998</v>
      </c>
      <c r="FL67">
        <v>418.37200000000001</v>
      </c>
      <c r="FM67">
        <v>641.02200000000005</v>
      </c>
      <c r="FN67">
        <v>1455.9110000000001</v>
      </c>
      <c r="FO67">
        <v>3226.8780000000002</v>
      </c>
      <c r="FP67">
        <v>728.61400000000003</v>
      </c>
      <c r="FQ67">
        <v>418.37200000000001</v>
      </c>
      <c r="FR67">
        <v>641.02200000000005</v>
      </c>
      <c r="FS67">
        <v>1455.9110000000001</v>
      </c>
      <c r="FT67">
        <v>3243.9190000000003</v>
      </c>
      <c r="FU67">
        <v>484.15100000000001</v>
      </c>
      <c r="FV67">
        <v>0</v>
      </c>
      <c r="FW67">
        <v>1035.6020000000001</v>
      </c>
      <c r="FX67">
        <v>1755.338</v>
      </c>
      <c r="FY67">
        <v>3275.0910000000003</v>
      </c>
      <c r="FZ67">
        <v>486.10300000000001</v>
      </c>
      <c r="GA67">
        <v>0</v>
      </c>
      <c r="GB67">
        <v>1046.2629999999999</v>
      </c>
      <c r="GC67">
        <v>1770.1690000000001</v>
      </c>
      <c r="GD67">
        <v>3302.5349999999999</v>
      </c>
      <c r="GE67">
        <v>495.25799999999998</v>
      </c>
      <c r="GF67">
        <v>0</v>
      </c>
      <c r="GG67">
        <v>1067.058</v>
      </c>
      <c r="GH67">
        <v>1808.55</v>
      </c>
      <c r="GI67">
        <v>3370.866</v>
      </c>
      <c r="GJ67">
        <v>481.83499999999998</v>
      </c>
      <c r="GK67">
        <v>0</v>
      </c>
      <c r="GL67">
        <v>1074.3579999999999</v>
      </c>
      <c r="GM67">
        <v>1815.846</v>
      </c>
      <c r="GN67">
        <v>3372.0389999999998</v>
      </c>
      <c r="GO67">
        <v>482.16399999999999</v>
      </c>
      <c r="GP67">
        <v>0</v>
      </c>
      <c r="GQ67">
        <v>1075.4280000000001</v>
      </c>
      <c r="GR67">
        <v>1817.251</v>
      </c>
      <c r="GS67">
        <v>3374.8429999999998</v>
      </c>
      <c r="GT67">
        <v>481.11200000000002</v>
      </c>
      <c r="GU67">
        <v>0</v>
      </c>
      <c r="GV67">
        <v>1071.308</v>
      </c>
      <c r="GW67">
        <v>1813.5830000000001</v>
      </c>
      <c r="GX67">
        <v>3366.0030000000002</v>
      </c>
      <c r="GY67">
        <v>480.23</v>
      </c>
      <c r="GZ67">
        <v>0</v>
      </c>
      <c r="HA67">
        <v>1068.8900000000001</v>
      </c>
      <c r="HB67">
        <v>1809.345</v>
      </c>
      <c r="HC67">
        <v>3358.4650000000001</v>
      </c>
      <c r="HD67">
        <v>480.53100000000001</v>
      </c>
      <c r="HE67">
        <v>0</v>
      </c>
      <c r="HF67">
        <v>1069.8679999999999</v>
      </c>
      <c r="HG67">
        <v>1815.684</v>
      </c>
      <c r="HH67">
        <v>3366.0829999999996</v>
      </c>
      <c r="HI67">
        <v>480.02699999999999</v>
      </c>
      <c r="HJ67">
        <v>0</v>
      </c>
      <c r="HK67">
        <v>1067.6780000000001</v>
      </c>
      <c r="HL67">
        <v>1812.9179999999999</v>
      </c>
      <c r="HM67">
        <v>3360.623</v>
      </c>
      <c r="HN67">
        <v>479.73200000000003</v>
      </c>
      <c r="HO67">
        <v>0</v>
      </c>
      <c r="HP67">
        <v>1066.7170000000001</v>
      </c>
      <c r="HQ67">
        <v>1811.2940000000001</v>
      </c>
      <c r="HR67">
        <v>3357.7430000000004</v>
      </c>
      <c r="HS67">
        <v>458.33100000000002</v>
      </c>
      <c r="HT67">
        <v>0</v>
      </c>
      <c r="HU67">
        <v>1186.74</v>
      </c>
      <c r="HV67">
        <v>1717.0530000000001</v>
      </c>
      <c r="HW67">
        <v>3362.1239999999998</v>
      </c>
      <c r="HX67">
        <v>462.13600000000002</v>
      </c>
      <c r="HY67">
        <v>0</v>
      </c>
      <c r="HZ67">
        <v>1200.8340000000001</v>
      </c>
      <c r="IA67">
        <v>1737.3230000000001</v>
      </c>
      <c r="IB67">
        <v>3400.2930000000001</v>
      </c>
      <c r="IC67">
        <v>457.87700000000001</v>
      </c>
      <c r="ID67">
        <v>0</v>
      </c>
      <c r="IE67">
        <v>1185.059</v>
      </c>
      <c r="IF67">
        <v>1714.527</v>
      </c>
      <c r="IG67">
        <v>3357.4629999999997</v>
      </c>
      <c r="IH67">
        <v>458.94400000000002</v>
      </c>
      <c r="II67">
        <v>0</v>
      </c>
      <c r="IJ67">
        <v>1188.8150000000001</v>
      </c>
      <c r="IK67">
        <v>1719.979</v>
      </c>
      <c r="IL67">
        <v>3367.7380000000003</v>
      </c>
      <c r="IM67">
        <v>459.72300000000001</v>
      </c>
      <c r="IN67">
        <v>0</v>
      </c>
      <c r="IO67">
        <v>1191.8489999999999</v>
      </c>
      <c r="IP67">
        <v>1724.1489999999999</v>
      </c>
      <c r="IQ67">
        <v>3375.7209999999995</v>
      </c>
    </row>
    <row r="68" spans="1:251" x14ac:dyDescent="0.3">
      <c r="A68" t="s">
        <v>65</v>
      </c>
      <c r="B68">
        <v>597884.00199999998</v>
      </c>
      <c r="C68">
        <v>0</v>
      </c>
      <c r="D68">
        <v>0</v>
      </c>
      <c r="E68">
        <v>0</v>
      </c>
      <c r="F68">
        <v>597884.00199999998</v>
      </c>
      <c r="G68">
        <v>596037.27</v>
      </c>
      <c r="H68">
        <v>0</v>
      </c>
      <c r="I68">
        <v>0</v>
      </c>
      <c r="J68">
        <v>0</v>
      </c>
      <c r="K68">
        <v>596037.27</v>
      </c>
      <c r="L68">
        <v>602990.31000000006</v>
      </c>
      <c r="M68">
        <v>0</v>
      </c>
      <c r="N68">
        <v>0</v>
      </c>
      <c r="O68">
        <v>0</v>
      </c>
      <c r="P68">
        <v>602990.31000000006</v>
      </c>
      <c r="Q68">
        <v>648961.73</v>
      </c>
      <c r="R68">
        <v>0</v>
      </c>
      <c r="S68">
        <v>0</v>
      </c>
      <c r="T68">
        <v>0</v>
      </c>
      <c r="U68">
        <v>648961.73</v>
      </c>
      <c r="V68">
        <v>653936.80599999998</v>
      </c>
      <c r="W68">
        <v>0</v>
      </c>
      <c r="X68">
        <v>0</v>
      </c>
      <c r="Y68">
        <v>0</v>
      </c>
      <c r="Z68">
        <v>653936.80599999998</v>
      </c>
      <c r="AA68">
        <v>666886.33100000001</v>
      </c>
      <c r="AB68">
        <v>0</v>
      </c>
      <c r="AC68">
        <v>0</v>
      </c>
      <c r="AD68">
        <v>0</v>
      </c>
      <c r="AE68">
        <v>666886.33100000001</v>
      </c>
      <c r="AF68">
        <v>650667.96500000008</v>
      </c>
      <c r="AG68">
        <v>0</v>
      </c>
      <c r="AH68">
        <v>0</v>
      </c>
      <c r="AI68">
        <v>0</v>
      </c>
      <c r="AJ68">
        <v>650667.96500000008</v>
      </c>
      <c r="AK68">
        <v>1061649.9280000001</v>
      </c>
      <c r="AL68">
        <v>0</v>
      </c>
      <c r="AM68">
        <v>0</v>
      </c>
      <c r="AN68">
        <v>0</v>
      </c>
      <c r="AO68">
        <v>1061649.9280000001</v>
      </c>
      <c r="AP68">
        <v>1055364.237</v>
      </c>
      <c r="AQ68">
        <v>0</v>
      </c>
      <c r="AR68">
        <v>0</v>
      </c>
      <c r="AS68">
        <v>0</v>
      </c>
      <c r="AT68">
        <v>1055364.237</v>
      </c>
      <c r="AU68">
        <v>1051854.8559999999</v>
      </c>
      <c r="AV68">
        <v>0</v>
      </c>
      <c r="AW68">
        <v>0</v>
      </c>
      <c r="AX68">
        <v>0</v>
      </c>
      <c r="AY68">
        <v>1051854.8559999999</v>
      </c>
      <c r="AZ68">
        <v>1076490.4469999999</v>
      </c>
      <c r="BA68">
        <v>0</v>
      </c>
      <c r="BB68">
        <v>0</v>
      </c>
      <c r="BC68">
        <v>0</v>
      </c>
      <c r="BD68">
        <v>1076490.4469999999</v>
      </c>
      <c r="BE68">
        <v>1102074.8489999999</v>
      </c>
      <c r="BF68">
        <v>0</v>
      </c>
      <c r="BG68">
        <v>0</v>
      </c>
      <c r="BH68">
        <v>0</v>
      </c>
      <c r="BI68">
        <v>1102074.8489999999</v>
      </c>
      <c r="BJ68">
        <v>1106556.7509999999</v>
      </c>
      <c r="BK68">
        <v>0</v>
      </c>
      <c r="BL68">
        <v>0</v>
      </c>
      <c r="BM68">
        <v>0</v>
      </c>
      <c r="BN68">
        <v>1106556.7509999999</v>
      </c>
      <c r="BO68">
        <v>1122583.7679999999</v>
      </c>
      <c r="BP68">
        <v>0</v>
      </c>
      <c r="BQ68">
        <v>0</v>
      </c>
      <c r="BR68">
        <v>0</v>
      </c>
      <c r="BS68">
        <v>1122583.7679999999</v>
      </c>
      <c r="BT68">
        <v>1067285.5490000001</v>
      </c>
      <c r="BU68">
        <v>0</v>
      </c>
      <c r="BV68">
        <v>0</v>
      </c>
      <c r="BW68">
        <v>0</v>
      </c>
      <c r="BX68">
        <v>1067285.5490000001</v>
      </c>
      <c r="BY68">
        <v>1098104.3189999999</v>
      </c>
      <c r="BZ68">
        <v>0</v>
      </c>
      <c r="CA68">
        <v>0</v>
      </c>
      <c r="CB68">
        <v>0</v>
      </c>
      <c r="CC68">
        <v>1098104.3189999999</v>
      </c>
      <c r="CD68">
        <v>1071669.3359999999</v>
      </c>
      <c r="CE68">
        <v>0</v>
      </c>
      <c r="CF68">
        <v>0</v>
      </c>
      <c r="CG68">
        <v>0</v>
      </c>
      <c r="CH68">
        <v>1071669.3359999999</v>
      </c>
      <c r="CI68">
        <v>1056648.784</v>
      </c>
      <c r="CJ68">
        <v>0</v>
      </c>
      <c r="CK68">
        <v>0</v>
      </c>
      <c r="CL68">
        <v>0</v>
      </c>
      <c r="CM68">
        <v>1056648.784</v>
      </c>
      <c r="CN68">
        <v>1076469.3729999999</v>
      </c>
      <c r="CO68">
        <v>0</v>
      </c>
      <c r="CP68">
        <v>0</v>
      </c>
      <c r="CQ68">
        <v>0</v>
      </c>
      <c r="CR68">
        <v>1076469.3729999999</v>
      </c>
      <c r="CS68">
        <v>1071659.0830000001</v>
      </c>
      <c r="CT68">
        <v>0</v>
      </c>
      <c r="CU68">
        <v>0</v>
      </c>
      <c r="CV68">
        <v>0</v>
      </c>
      <c r="CW68">
        <v>1071659.0830000001</v>
      </c>
      <c r="CX68">
        <v>771287.36800000002</v>
      </c>
      <c r="CY68">
        <v>357759.93900000001</v>
      </c>
      <c r="CZ68">
        <v>0</v>
      </c>
      <c r="DA68">
        <v>0</v>
      </c>
      <c r="DB68">
        <v>1129047.307</v>
      </c>
      <c r="DC68">
        <v>796421.22699999996</v>
      </c>
      <c r="DD68">
        <v>362984.59600000002</v>
      </c>
      <c r="DE68">
        <v>0</v>
      </c>
      <c r="DF68">
        <v>0</v>
      </c>
      <c r="DG68">
        <v>1159405.8229999999</v>
      </c>
      <c r="DH68">
        <v>810189.39300000004</v>
      </c>
      <c r="DI68">
        <v>366083.89600000001</v>
      </c>
      <c r="DJ68">
        <v>0</v>
      </c>
      <c r="DK68">
        <v>0</v>
      </c>
      <c r="DL68">
        <v>1176273.2890000001</v>
      </c>
      <c r="DM68">
        <v>820155.99800000002</v>
      </c>
      <c r="DN68">
        <v>380662.05599999998</v>
      </c>
      <c r="DO68">
        <v>0</v>
      </c>
      <c r="DP68">
        <v>0</v>
      </c>
      <c r="DQ68">
        <v>1200818.054</v>
      </c>
      <c r="DR68">
        <v>830232.29599999997</v>
      </c>
      <c r="DS68">
        <v>379179.36599999998</v>
      </c>
      <c r="DT68">
        <v>0</v>
      </c>
      <c r="DU68">
        <v>0</v>
      </c>
      <c r="DV68">
        <v>1209411.662</v>
      </c>
      <c r="DW68">
        <v>1011.5</v>
      </c>
      <c r="DX68">
        <v>0</v>
      </c>
      <c r="DY68">
        <v>0</v>
      </c>
      <c r="DZ68">
        <v>0</v>
      </c>
      <c r="EA68">
        <v>1011.5</v>
      </c>
      <c r="EB68">
        <v>1013</v>
      </c>
      <c r="EC68">
        <v>0</v>
      </c>
      <c r="ED68">
        <v>0</v>
      </c>
      <c r="EE68">
        <v>0</v>
      </c>
      <c r="EF68">
        <v>1013</v>
      </c>
      <c r="EG68">
        <v>1051.4000000000001</v>
      </c>
      <c r="EH68">
        <v>0</v>
      </c>
      <c r="EI68">
        <v>0</v>
      </c>
      <c r="EJ68">
        <v>0</v>
      </c>
      <c r="EK68">
        <v>1051.4000000000001</v>
      </c>
      <c r="EL68">
        <v>1051.4000000000001</v>
      </c>
      <c r="EM68">
        <v>0</v>
      </c>
      <c r="EN68">
        <v>0</v>
      </c>
      <c r="EO68">
        <v>0</v>
      </c>
      <c r="EP68">
        <v>1051.4000000000001</v>
      </c>
      <c r="EQ68">
        <v>1041.998</v>
      </c>
      <c r="ER68">
        <v>0</v>
      </c>
      <c r="ES68">
        <v>0</v>
      </c>
      <c r="ET68">
        <v>0</v>
      </c>
      <c r="EU68">
        <v>1041.998</v>
      </c>
      <c r="EV68">
        <v>1052.1980000000001</v>
      </c>
      <c r="EW68">
        <v>0</v>
      </c>
      <c r="EX68">
        <v>0</v>
      </c>
      <c r="EY68">
        <v>0</v>
      </c>
      <c r="EZ68">
        <v>1052.1980000000001</v>
      </c>
      <c r="FA68">
        <v>1052.1979999999999</v>
      </c>
      <c r="FB68">
        <v>0</v>
      </c>
      <c r="FC68">
        <v>0</v>
      </c>
      <c r="FD68">
        <v>0</v>
      </c>
      <c r="FE68">
        <v>1052.1979999999999</v>
      </c>
      <c r="FF68">
        <v>1111.088</v>
      </c>
      <c r="FG68">
        <v>0</v>
      </c>
      <c r="FH68">
        <v>0</v>
      </c>
      <c r="FI68">
        <v>0</v>
      </c>
      <c r="FJ68">
        <v>1111.088</v>
      </c>
      <c r="FK68">
        <v>1107.5989999999999</v>
      </c>
      <c r="FL68">
        <v>0</v>
      </c>
      <c r="FM68">
        <v>0</v>
      </c>
      <c r="FN68">
        <v>0</v>
      </c>
      <c r="FO68">
        <v>1107.5989999999999</v>
      </c>
      <c r="FP68">
        <v>1107.5989999999999</v>
      </c>
      <c r="FQ68">
        <v>0</v>
      </c>
      <c r="FR68">
        <v>0</v>
      </c>
      <c r="FS68">
        <v>0</v>
      </c>
      <c r="FT68">
        <v>1107.5989999999999</v>
      </c>
      <c r="FU68">
        <v>1095.6479999999999</v>
      </c>
      <c r="FV68">
        <v>0</v>
      </c>
      <c r="FW68">
        <v>0</v>
      </c>
      <c r="FX68">
        <v>0</v>
      </c>
      <c r="FY68">
        <v>1095.6479999999999</v>
      </c>
      <c r="FZ68">
        <v>1098.8679999999999</v>
      </c>
      <c r="GA68">
        <v>0</v>
      </c>
      <c r="GB68">
        <v>0</v>
      </c>
      <c r="GC68">
        <v>0</v>
      </c>
      <c r="GD68">
        <v>1098.8679999999999</v>
      </c>
      <c r="GE68">
        <v>1104.463</v>
      </c>
      <c r="GF68">
        <v>0</v>
      </c>
      <c r="GG68">
        <v>0</v>
      </c>
      <c r="GH68">
        <v>0</v>
      </c>
      <c r="GI68">
        <v>1104.463</v>
      </c>
      <c r="GJ68">
        <v>1031.443</v>
      </c>
      <c r="GK68">
        <v>0</v>
      </c>
      <c r="GL68">
        <v>0</v>
      </c>
      <c r="GM68">
        <v>0</v>
      </c>
      <c r="GN68">
        <v>1031.443</v>
      </c>
      <c r="GO68">
        <v>1039.173</v>
      </c>
      <c r="GP68">
        <v>0</v>
      </c>
      <c r="GQ68">
        <v>0</v>
      </c>
      <c r="GR68">
        <v>0</v>
      </c>
      <c r="GS68">
        <v>1039.173</v>
      </c>
      <c r="GT68">
        <v>1039.173</v>
      </c>
      <c r="GU68">
        <v>0</v>
      </c>
      <c r="GV68">
        <v>0</v>
      </c>
      <c r="GW68">
        <v>0</v>
      </c>
      <c r="GX68">
        <v>1039.173</v>
      </c>
      <c r="GY68">
        <v>1039.173</v>
      </c>
      <c r="GZ68">
        <v>0</v>
      </c>
      <c r="HA68">
        <v>0</v>
      </c>
      <c r="HB68">
        <v>0</v>
      </c>
      <c r="HC68">
        <v>1039.173</v>
      </c>
      <c r="HD68">
        <v>1039.173</v>
      </c>
      <c r="HE68">
        <v>0</v>
      </c>
      <c r="HF68">
        <v>0</v>
      </c>
      <c r="HG68">
        <v>0</v>
      </c>
      <c r="HH68">
        <v>1039.173</v>
      </c>
      <c r="HI68">
        <v>1042.4829999999999</v>
      </c>
      <c r="HJ68">
        <v>0</v>
      </c>
      <c r="HK68">
        <v>0</v>
      </c>
      <c r="HL68">
        <v>0</v>
      </c>
      <c r="HM68">
        <v>1042.4829999999999</v>
      </c>
      <c r="HN68">
        <v>1065.6030000000001</v>
      </c>
      <c r="HO68">
        <v>0</v>
      </c>
      <c r="HP68">
        <v>0</v>
      </c>
      <c r="HQ68">
        <v>0</v>
      </c>
      <c r="HR68">
        <v>1065.6030000000001</v>
      </c>
      <c r="HS68">
        <v>768.80799999999999</v>
      </c>
      <c r="HT68">
        <v>297.16000000000003</v>
      </c>
      <c r="HU68">
        <v>0</v>
      </c>
      <c r="HV68">
        <v>0</v>
      </c>
      <c r="HW68">
        <v>1065.9680000000001</v>
      </c>
      <c r="HX68">
        <v>771.53100000000006</v>
      </c>
      <c r="HY68">
        <v>298.84700000000004</v>
      </c>
      <c r="HZ68">
        <v>0</v>
      </c>
      <c r="IA68">
        <v>0</v>
      </c>
      <c r="IB68">
        <v>1070.3780000000002</v>
      </c>
      <c r="IC68">
        <v>771.53099999999995</v>
      </c>
      <c r="ID68">
        <v>298.84699999999998</v>
      </c>
      <c r="IE68">
        <v>0</v>
      </c>
      <c r="IF68">
        <v>0</v>
      </c>
      <c r="IG68">
        <v>1070.3779999999999</v>
      </c>
      <c r="IH68">
        <v>769.70799999999997</v>
      </c>
      <c r="II68">
        <v>299.00700000000001</v>
      </c>
      <c r="IJ68">
        <v>0</v>
      </c>
      <c r="IK68">
        <v>0</v>
      </c>
      <c r="IL68">
        <v>1068.7149999999999</v>
      </c>
      <c r="IM68">
        <v>772.077</v>
      </c>
      <c r="IN68">
        <v>299.11700000000002</v>
      </c>
      <c r="IO68">
        <v>0</v>
      </c>
      <c r="IP68">
        <v>0</v>
      </c>
      <c r="IQ68">
        <v>1071.194</v>
      </c>
    </row>
    <row r="69" spans="1:251" x14ac:dyDescent="0.3">
      <c r="A69" t="s">
        <v>66</v>
      </c>
      <c r="B69">
        <v>1230404.2579999999</v>
      </c>
      <c r="C69">
        <v>284545.96399999998</v>
      </c>
      <c r="D69">
        <v>0</v>
      </c>
      <c r="E69">
        <v>0</v>
      </c>
      <c r="F69">
        <v>1514950.2219999998</v>
      </c>
      <c r="G69">
        <v>1443184.8</v>
      </c>
      <c r="H69">
        <v>221913.07</v>
      </c>
      <c r="I69">
        <v>53231.199999999997</v>
      </c>
      <c r="J69">
        <v>0</v>
      </c>
      <c r="K69">
        <v>1718329.07</v>
      </c>
      <c r="L69">
        <v>1527189.91</v>
      </c>
      <c r="M69">
        <v>212091.16</v>
      </c>
      <c r="N69">
        <v>55787.199999999997</v>
      </c>
      <c r="O69">
        <v>0</v>
      </c>
      <c r="P69">
        <v>1795068.2699999998</v>
      </c>
      <c r="Q69">
        <v>1525821.41</v>
      </c>
      <c r="R69">
        <v>212517.54</v>
      </c>
      <c r="S69">
        <v>157405.47</v>
      </c>
      <c r="T69">
        <v>0</v>
      </c>
      <c r="U69">
        <v>1895744.42</v>
      </c>
      <c r="V69">
        <v>1596339.139</v>
      </c>
      <c r="W69">
        <v>218741.071</v>
      </c>
      <c r="X69">
        <v>164025.552</v>
      </c>
      <c r="Y69">
        <v>0</v>
      </c>
      <c r="Z69">
        <v>1979105.7619999999</v>
      </c>
      <c r="AA69">
        <v>1743719.311</v>
      </c>
      <c r="AB69">
        <v>224983.46</v>
      </c>
      <c r="AC69">
        <v>175946.78400000001</v>
      </c>
      <c r="AD69">
        <v>0</v>
      </c>
      <c r="AE69">
        <v>2144649.5550000002</v>
      </c>
      <c r="AF69">
        <v>1669171.2769999998</v>
      </c>
      <c r="AG69">
        <v>234078.23050000001</v>
      </c>
      <c r="AH69">
        <v>178118.89500000002</v>
      </c>
      <c r="AI69">
        <v>0</v>
      </c>
      <c r="AJ69">
        <v>2081368.4024999999</v>
      </c>
      <c r="AK69">
        <v>2240070.1529999999</v>
      </c>
      <c r="AL69">
        <v>202448.1</v>
      </c>
      <c r="AM69">
        <v>228781.24799999999</v>
      </c>
      <c r="AN69">
        <v>0</v>
      </c>
      <c r="AO69">
        <v>2671299.5010000002</v>
      </c>
      <c r="AP69">
        <v>2407538.469</v>
      </c>
      <c r="AQ69">
        <v>204049.46799999999</v>
      </c>
      <c r="AR69">
        <v>236472.962</v>
      </c>
      <c r="AS69">
        <v>0</v>
      </c>
      <c r="AT69">
        <v>2848060.8989999997</v>
      </c>
      <c r="AU69">
        <v>2395380.7069999999</v>
      </c>
      <c r="AV69">
        <v>208209.88099999999</v>
      </c>
      <c r="AW69">
        <v>250595.712</v>
      </c>
      <c r="AX69">
        <v>0</v>
      </c>
      <c r="AY69">
        <v>2854186.3</v>
      </c>
      <c r="AZ69">
        <v>2481901.2889999999</v>
      </c>
      <c r="BA69">
        <v>0</v>
      </c>
      <c r="BB69">
        <v>656628.86100000003</v>
      </c>
      <c r="BC69">
        <v>0</v>
      </c>
      <c r="BD69">
        <v>3138530.15</v>
      </c>
      <c r="BE69">
        <v>2555550.4029999999</v>
      </c>
      <c r="BF69">
        <v>0</v>
      </c>
      <c r="BG69">
        <v>669516.13300000003</v>
      </c>
      <c r="BH69">
        <v>0</v>
      </c>
      <c r="BI69">
        <v>3225066.5359999998</v>
      </c>
      <c r="BJ69">
        <v>2570778.7990000001</v>
      </c>
      <c r="BK69">
        <v>0</v>
      </c>
      <c r="BL69">
        <v>666360.56000000006</v>
      </c>
      <c r="BM69">
        <v>0</v>
      </c>
      <c r="BN69">
        <v>3237139.3590000002</v>
      </c>
      <c r="BO69">
        <v>2621882.0830000001</v>
      </c>
      <c r="BP69">
        <v>0</v>
      </c>
      <c r="BQ69">
        <v>674021.59600000002</v>
      </c>
      <c r="BR69">
        <v>0</v>
      </c>
      <c r="BS69">
        <v>3295903.679</v>
      </c>
      <c r="BT69">
        <v>2532636.3169999998</v>
      </c>
      <c r="BU69">
        <v>0</v>
      </c>
      <c r="BV69">
        <v>654604.01500000001</v>
      </c>
      <c r="BW69">
        <v>0</v>
      </c>
      <c r="BX69">
        <v>3187240.3319999999</v>
      </c>
      <c r="BY69">
        <v>2479875.594</v>
      </c>
      <c r="BZ69">
        <v>0</v>
      </c>
      <c r="CA69">
        <v>630573.63500000001</v>
      </c>
      <c r="CB69">
        <v>0</v>
      </c>
      <c r="CC69">
        <v>3110449.2290000003</v>
      </c>
      <c r="CD69">
        <v>2528204.906</v>
      </c>
      <c r="CE69">
        <v>0</v>
      </c>
      <c r="CF69">
        <v>632450.35499999998</v>
      </c>
      <c r="CG69">
        <v>0</v>
      </c>
      <c r="CH69">
        <v>3160655.2609999999</v>
      </c>
      <c r="CI69">
        <v>2458537.344</v>
      </c>
      <c r="CJ69">
        <v>0</v>
      </c>
      <c r="CK69">
        <v>651855.35999999999</v>
      </c>
      <c r="CL69">
        <v>0</v>
      </c>
      <c r="CM69">
        <v>3110392.7039999999</v>
      </c>
      <c r="CN69">
        <v>2510662.3620000002</v>
      </c>
      <c r="CO69">
        <v>0</v>
      </c>
      <c r="CP69">
        <v>672087.755</v>
      </c>
      <c r="CQ69">
        <v>0</v>
      </c>
      <c r="CR69">
        <v>3182750.1170000001</v>
      </c>
      <c r="CS69">
        <v>2533808.389</v>
      </c>
      <c r="CT69">
        <v>0</v>
      </c>
      <c r="CU69">
        <v>679803.005</v>
      </c>
      <c r="CV69">
        <v>0</v>
      </c>
      <c r="CW69">
        <v>3213611.3939999999</v>
      </c>
      <c r="CX69">
        <v>2665427.1609999998</v>
      </c>
      <c r="CY69">
        <v>210114.658</v>
      </c>
      <c r="CZ69">
        <v>502118.9</v>
      </c>
      <c r="DA69">
        <v>0</v>
      </c>
      <c r="DB69">
        <v>3377660.7189999996</v>
      </c>
      <c r="DC69">
        <v>2789592.6719999998</v>
      </c>
      <c r="DD69">
        <v>216567.20800000001</v>
      </c>
      <c r="DE69">
        <v>517368.59499999997</v>
      </c>
      <c r="DF69">
        <v>0</v>
      </c>
      <c r="DG69">
        <v>3523528.4749999996</v>
      </c>
      <c r="DH69">
        <v>2833135.8870000001</v>
      </c>
      <c r="DI69">
        <v>207887.891</v>
      </c>
      <c r="DJ69">
        <v>505309.11</v>
      </c>
      <c r="DK69">
        <v>0</v>
      </c>
      <c r="DL69">
        <v>3546332.8879999998</v>
      </c>
      <c r="DM69">
        <v>2721244.49</v>
      </c>
      <c r="DN69">
        <v>212881.32399999999</v>
      </c>
      <c r="DO69">
        <v>521830.97</v>
      </c>
      <c r="DP69">
        <v>0</v>
      </c>
      <c r="DQ69">
        <v>3455956.784</v>
      </c>
      <c r="DR69">
        <v>3054097.54</v>
      </c>
      <c r="DS69">
        <v>218528.674</v>
      </c>
      <c r="DT69">
        <v>538172.39500000002</v>
      </c>
      <c r="DU69">
        <v>0</v>
      </c>
      <c r="DV69">
        <v>3810798.6090000002</v>
      </c>
      <c r="DW69">
        <v>1132.93</v>
      </c>
      <c r="DX69">
        <v>85.87</v>
      </c>
      <c r="DY69">
        <v>0</v>
      </c>
      <c r="DZ69">
        <v>0</v>
      </c>
      <c r="EA69">
        <v>1218.8000000000002</v>
      </c>
      <c r="EB69">
        <v>1128</v>
      </c>
      <c r="EC69">
        <v>85.87</v>
      </c>
      <c r="ED69">
        <v>5.5</v>
      </c>
      <c r="EE69">
        <v>0</v>
      </c>
      <c r="EF69">
        <v>1219.3699999999999</v>
      </c>
      <c r="EG69">
        <v>1128.3</v>
      </c>
      <c r="EH69">
        <v>85.87</v>
      </c>
      <c r="EI69">
        <v>5.5</v>
      </c>
      <c r="EJ69">
        <v>0</v>
      </c>
      <c r="EK69">
        <v>1219.67</v>
      </c>
      <c r="EL69">
        <v>1126.5999999999999</v>
      </c>
      <c r="EM69">
        <v>85.87</v>
      </c>
      <c r="EN69">
        <v>7.8</v>
      </c>
      <c r="EO69">
        <v>0</v>
      </c>
      <c r="EP69">
        <v>1220.2699999999998</v>
      </c>
      <c r="EQ69">
        <v>1260.104</v>
      </c>
      <c r="ER69">
        <v>85.87</v>
      </c>
      <c r="ES69">
        <v>7.8</v>
      </c>
      <c r="ET69">
        <v>0</v>
      </c>
      <c r="EU69">
        <v>1353.7740000000001</v>
      </c>
      <c r="EV69">
        <v>1331.3040000000001</v>
      </c>
      <c r="EW69">
        <v>85.87</v>
      </c>
      <c r="EX69">
        <v>7.8</v>
      </c>
      <c r="EY69">
        <v>0</v>
      </c>
      <c r="EZ69">
        <v>1424.9739999999999</v>
      </c>
      <c r="FA69">
        <v>1339.386</v>
      </c>
      <c r="FB69">
        <v>85.87</v>
      </c>
      <c r="FC69">
        <v>7.798</v>
      </c>
      <c r="FD69">
        <v>0</v>
      </c>
      <c r="FE69">
        <v>1433.0539999999999</v>
      </c>
      <c r="FF69">
        <v>1320.9010000000001</v>
      </c>
      <c r="FG69">
        <v>93.858000000000004</v>
      </c>
      <c r="FH69">
        <v>52.829000000000001</v>
      </c>
      <c r="FI69">
        <v>0</v>
      </c>
      <c r="FJ69">
        <v>1467.588</v>
      </c>
      <c r="FK69">
        <v>1319.8430000000001</v>
      </c>
      <c r="FL69">
        <v>93.781000000000006</v>
      </c>
      <c r="FM69">
        <v>52.829000000000001</v>
      </c>
      <c r="FN69">
        <v>0</v>
      </c>
      <c r="FO69">
        <v>1466.453</v>
      </c>
      <c r="FP69">
        <v>1319.8219999999999</v>
      </c>
      <c r="FQ69">
        <v>93.831000000000003</v>
      </c>
      <c r="FR69">
        <v>52.829000000000001</v>
      </c>
      <c r="FS69">
        <v>0</v>
      </c>
      <c r="FT69">
        <v>1466.4819999999997</v>
      </c>
      <c r="FU69">
        <v>1331.5840000000001</v>
      </c>
      <c r="FV69">
        <v>0</v>
      </c>
      <c r="FW69">
        <v>135.88999999999999</v>
      </c>
      <c r="FX69">
        <v>0</v>
      </c>
      <c r="FY69">
        <v>1467.4740000000002</v>
      </c>
      <c r="FZ69">
        <v>1279.913</v>
      </c>
      <c r="GA69">
        <v>0</v>
      </c>
      <c r="GB69">
        <v>135.131</v>
      </c>
      <c r="GC69">
        <v>0</v>
      </c>
      <c r="GD69">
        <v>1415.0440000000001</v>
      </c>
      <c r="GE69">
        <v>1299.76</v>
      </c>
      <c r="GF69">
        <v>0</v>
      </c>
      <c r="GG69">
        <v>136.95099999999999</v>
      </c>
      <c r="GH69">
        <v>0</v>
      </c>
      <c r="GI69">
        <v>1436.711</v>
      </c>
      <c r="GJ69">
        <v>1337.8520000000001</v>
      </c>
      <c r="GK69">
        <v>0</v>
      </c>
      <c r="GL69">
        <v>140.85900000000001</v>
      </c>
      <c r="GM69">
        <v>0</v>
      </c>
      <c r="GN69">
        <v>1478.711</v>
      </c>
      <c r="GO69">
        <v>1342.4169999999999</v>
      </c>
      <c r="GP69">
        <v>0</v>
      </c>
      <c r="GQ69">
        <v>140.833</v>
      </c>
      <c r="GR69">
        <v>0</v>
      </c>
      <c r="GS69">
        <v>1483.25</v>
      </c>
      <c r="GT69">
        <v>1341.5340000000001</v>
      </c>
      <c r="GU69">
        <v>0</v>
      </c>
      <c r="GV69">
        <v>137.51</v>
      </c>
      <c r="GW69">
        <v>0</v>
      </c>
      <c r="GX69">
        <v>1479.0440000000001</v>
      </c>
      <c r="GY69">
        <v>1345.229</v>
      </c>
      <c r="GZ69">
        <v>0</v>
      </c>
      <c r="HA69">
        <v>138.20500000000001</v>
      </c>
      <c r="HB69">
        <v>0</v>
      </c>
      <c r="HC69">
        <v>1483.434</v>
      </c>
      <c r="HD69">
        <v>1349.3720000000001</v>
      </c>
      <c r="HE69">
        <v>0</v>
      </c>
      <c r="HF69">
        <v>138.63200000000001</v>
      </c>
      <c r="HG69">
        <v>0</v>
      </c>
      <c r="HH69">
        <v>1488.0040000000001</v>
      </c>
      <c r="HI69">
        <v>1349.37</v>
      </c>
      <c r="HJ69">
        <v>0</v>
      </c>
      <c r="HK69">
        <v>138.63399999999999</v>
      </c>
      <c r="HL69">
        <v>0</v>
      </c>
      <c r="HM69">
        <v>1488.0039999999999</v>
      </c>
      <c r="HN69">
        <v>1349.37</v>
      </c>
      <c r="HO69">
        <v>0</v>
      </c>
      <c r="HP69">
        <v>138.63399999999999</v>
      </c>
      <c r="HQ69">
        <v>0</v>
      </c>
      <c r="HR69">
        <v>1488.0039999999999</v>
      </c>
      <c r="HS69">
        <v>1237.2940000000001</v>
      </c>
      <c r="HT69">
        <v>132.97200000000001</v>
      </c>
      <c r="HU69">
        <v>117.753</v>
      </c>
      <c r="HV69">
        <v>0</v>
      </c>
      <c r="HW69">
        <v>1488.019</v>
      </c>
      <c r="HX69">
        <v>1237.2940000000001</v>
      </c>
      <c r="HY69">
        <v>132.97200000000001</v>
      </c>
      <c r="HZ69">
        <v>117.753</v>
      </c>
      <c r="IA69">
        <v>0</v>
      </c>
      <c r="IB69">
        <v>1488.019</v>
      </c>
      <c r="IC69">
        <v>1140.2170000000001</v>
      </c>
      <c r="ID69">
        <v>120.175</v>
      </c>
      <c r="IE69">
        <v>106.447</v>
      </c>
      <c r="IF69">
        <v>0</v>
      </c>
      <c r="IG69">
        <v>1366.8389999999999</v>
      </c>
      <c r="IH69">
        <v>1140.211</v>
      </c>
      <c r="II69">
        <v>120.178</v>
      </c>
      <c r="IJ69">
        <v>106.449</v>
      </c>
      <c r="IK69">
        <v>0</v>
      </c>
      <c r="IL69">
        <v>1366.8380000000002</v>
      </c>
      <c r="IM69">
        <v>1159.934</v>
      </c>
      <c r="IN69">
        <v>122.77800000000001</v>
      </c>
      <c r="IO69">
        <v>108.746</v>
      </c>
      <c r="IP69">
        <v>0</v>
      </c>
      <c r="IQ69">
        <v>1391.4580000000001</v>
      </c>
    </row>
    <row r="70" spans="1:251" ht="15" thickBot="1" x14ac:dyDescent="0.35">
      <c r="A70" t="s">
        <v>67</v>
      </c>
      <c r="B70">
        <v>838989.90700000001</v>
      </c>
      <c r="C70">
        <v>0</v>
      </c>
      <c r="D70">
        <v>0</v>
      </c>
      <c r="E70">
        <v>0</v>
      </c>
      <c r="F70">
        <v>838989.90700000001</v>
      </c>
      <c r="G70">
        <v>879605.23</v>
      </c>
      <c r="H70">
        <v>0</v>
      </c>
      <c r="I70">
        <v>0</v>
      </c>
      <c r="J70">
        <v>0</v>
      </c>
      <c r="K70">
        <v>879605.23</v>
      </c>
      <c r="L70">
        <v>901069.56</v>
      </c>
      <c r="M70">
        <v>0</v>
      </c>
      <c r="N70">
        <v>0</v>
      </c>
      <c r="O70">
        <v>0</v>
      </c>
      <c r="P70">
        <v>901069.56</v>
      </c>
      <c r="Q70">
        <v>915349.54</v>
      </c>
      <c r="R70">
        <v>0</v>
      </c>
      <c r="S70">
        <v>0</v>
      </c>
      <c r="T70">
        <v>0</v>
      </c>
      <c r="U70">
        <v>915349.54</v>
      </c>
      <c r="V70">
        <v>925555.28099999996</v>
      </c>
      <c r="W70">
        <v>0</v>
      </c>
      <c r="X70">
        <v>0</v>
      </c>
      <c r="Y70">
        <v>0</v>
      </c>
      <c r="Z70">
        <v>925555.28099999996</v>
      </c>
      <c r="AA70">
        <v>965337.59900000005</v>
      </c>
      <c r="AB70">
        <v>0</v>
      </c>
      <c r="AC70">
        <v>0</v>
      </c>
      <c r="AD70">
        <v>0</v>
      </c>
      <c r="AE70">
        <v>965337.59900000005</v>
      </c>
      <c r="AF70">
        <v>945984.65199999989</v>
      </c>
      <c r="AG70">
        <v>0</v>
      </c>
      <c r="AH70">
        <v>0</v>
      </c>
      <c r="AI70">
        <v>0</v>
      </c>
      <c r="AJ70">
        <v>945984.65199999989</v>
      </c>
      <c r="AK70">
        <v>1486304.986</v>
      </c>
      <c r="AL70">
        <v>0</v>
      </c>
      <c r="AM70">
        <v>0</v>
      </c>
      <c r="AN70">
        <v>0</v>
      </c>
      <c r="AO70">
        <v>1486304.986</v>
      </c>
      <c r="AP70">
        <v>1542260.128</v>
      </c>
      <c r="AQ70">
        <v>0</v>
      </c>
      <c r="AR70">
        <v>0</v>
      </c>
      <c r="AS70">
        <v>0</v>
      </c>
      <c r="AT70">
        <v>1542260.128</v>
      </c>
      <c r="AU70">
        <v>1593538.007</v>
      </c>
      <c r="AV70">
        <v>0</v>
      </c>
      <c r="AW70">
        <v>0</v>
      </c>
      <c r="AX70">
        <v>0</v>
      </c>
      <c r="AY70">
        <v>1593538.007</v>
      </c>
      <c r="AZ70">
        <v>1582490.8759999999</v>
      </c>
      <c r="BA70">
        <v>0</v>
      </c>
      <c r="BB70">
        <v>0</v>
      </c>
      <c r="BC70">
        <v>0</v>
      </c>
      <c r="BD70">
        <v>1582490.8759999999</v>
      </c>
      <c r="BE70">
        <v>1636199.023</v>
      </c>
      <c r="BF70">
        <v>0</v>
      </c>
      <c r="BG70">
        <v>0</v>
      </c>
      <c r="BH70">
        <v>0</v>
      </c>
      <c r="BI70">
        <v>1636199.023</v>
      </c>
      <c r="BJ70">
        <v>1664751.017</v>
      </c>
      <c r="BK70">
        <v>0</v>
      </c>
      <c r="BL70">
        <v>0</v>
      </c>
      <c r="BM70">
        <v>0</v>
      </c>
      <c r="BN70">
        <v>1664751.017</v>
      </c>
      <c r="BO70">
        <v>1681455.068</v>
      </c>
      <c r="BP70">
        <v>0</v>
      </c>
      <c r="BQ70">
        <v>0</v>
      </c>
      <c r="BR70">
        <v>0</v>
      </c>
      <c r="BS70">
        <v>1681455.068</v>
      </c>
      <c r="BT70">
        <v>1588648.8940000001</v>
      </c>
      <c r="BU70">
        <v>0</v>
      </c>
      <c r="BV70">
        <v>0</v>
      </c>
      <c r="BW70">
        <v>0</v>
      </c>
      <c r="BX70">
        <v>1588648.8940000001</v>
      </c>
      <c r="BY70">
        <v>1549763.091</v>
      </c>
      <c r="BZ70">
        <v>0</v>
      </c>
      <c r="CA70">
        <v>0</v>
      </c>
      <c r="CB70">
        <v>0</v>
      </c>
      <c r="CC70">
        <v>1549763.091</v>
      </c>
      <c r="CD70">
        <v>1563481.38</v>
      </c>
      <c r="CE70">
        <v>0</v>
      </c>
      <c r="CF70">
        <v>0</v>
      </c>
      <c r="CG70">
        <v>0</v>
      </c>
      <c r="CH70">
        <v>1563481.38</v>
      </c>
      <c r="CI70">
        <v>1568944.362</v>
      </c>
      <c r="CJ70">
        <v>0</v>
      </c>
      <c r="CK70">
        <v>0</v>
      </c>
      <c r="CL70">
        <v>0</v>
      </c>
      <c r="CM70">
        <v>1568944.362</v>
      </c>
      <c r="CN70">
        <v>1558514.7150000001</v>
      </c>
      <c r="CO70">
        <v>0</v>
      </c>
      <c r="CP70">
        <v>0</v>
      </c>
      <c r="CQ70">
        <v>0</v>
      </c>
      <c r="CR70">
        <v>1558514.7150000001</v>
      </c>
      <c r="CS70">
        <v>1531841.7790000001</v>
      </c>
      <c r="CT70">
        <v>0</v>
      </c>
      <c r="CU70">
        <v>0</v>
      </c>
      <c r="CV70">
        <v>0</v>
      </c>
      <c r="CW70">
        <v>1531841.7790000001</v>
      </c>
      <c r="CX70">
        <v>1572569.8870000001</v>
      </c>
      <c r="CY70">
        <v>0</v>
      </c>
      <c r="CZ70">
        <v>0</v>
      </c>
      <c r="DA70">
        <v>0</v>
      </c>
      <c r="DB70">
        <v>1572569.8870000001</v>
      </c>
      <c r="DC70">
        <v>1606199.3570000001</v>
      </c>
      <c r="DD70">
        <v>0</v>
      </c>
      <c r="DE70">
        <v>0</v>
      </c>
      <c r="DF70">
        <v>0</v>
      </c>
      <c r="DG70">
        <v>1606199.3570000001</v>
      </c>
      <c r="DH70">
        <v>1685721.4839999999</v>
      </c>
      <c r="DI70">
        <v>0</v>
      </c>
      <c r="DJ70">
        <v>0</v>
      </c>
      <c r="DK70">
        <v>0</v>
      </c>
      <c r="DL70">
        <v>1685721.4839999999</v>
      </c>
      <c r="DM70">
        <v>1701881.693</v>
      </c>
      <c r="DN70">
        <v>0</v>
      </c>
      <c r="DO70">
        <v>0</v>
      </c>
      <c r="DP70">
        <v>0</v>
      </c>
      <c r="DQ70">
        <v>1701881.693</v>
      </c>
      <c r="DR70">
        <v>1720537.399</v>
      </c>
      <c r="DS70">
        <v>0</v>
      </c>
      <c r="DT70">
        <v>0</v>
      </c>
      <c r="DU70">
        <v>0</v>
      </c>
      <c r="DV70">
        <v>1720537.399</v>
      </c>
      <c r="DW70">
        <v>1242.0999999999999</v>
      </c>
      <c r="DX70">
        <v>0</v>
      </c>
      <c r="DY70">
        <v>0</v>
      </c>
      <c r="DZ70">
        <v>0</v>
      </c>
      <c r="EA70">
        <v>1242.0999999999999</v>
      </c>
      <c r="EB70">
        <v>1250.56</v>
      </c>
      <c r="EC70">
        <v>0</v>
      </c>
      <c r="ED70">
        <v>0</v>
      </c>
      <c r="EE70">
        <v>0</v>
      </c>
      <c r="EF70">
        <v>1250.56</v>
      </c>
      <c r="EG70">
        <v>1247.1600000000001</v>
      </c>
      <c r="EH70">
        <v>0</v>
      </c>
      <c r="EI70">
        <v>0</v>
      </c>
      <c r="EJ70">
        <v>0</v>
      </c>
      <c r="EK70">
        <v>1247.1600000000001</v>
      </c>
      <c r="EL70">
        <v>1265.76</v>
      </c>
      <c r="EM70">
        <v>0</v>
      </c>
      <c r="EN70">
        <v>0</v>
      </c>
      <c r="EO70">
        <v>0</v>
      </c>
      <c r="EP70">
        <v>1265.76</v>
      </c>
      <c r="EQ70">
        <v>1248.1569999999999</v>
      </c>
      <c r="ER70">
        <v>0</v>
      </c>
      <c r="ES70">
        <v>0</v>
      </c>
      <c r="ET70">
        <v>0</v>
      </c>
      <c r="EU70">
        <v>1248.1569999999999</v>
      </c>
      <c r="EV70">
        <v>1249.9570000000001</v>
      </c>
      <c r="EW70">
        <v>0</v>
      </c>
      <c r="EX70">
        <v>0</v>
      </c>
      <c r="EY70">
        <v>0</v>
      </c>
      <c r="EZ70">
        <v>1249.9570000000001</v>
      </c>
      <c r="FA70">
        <v>1249.3499999999999</v>
      </c>
      <c r="FB70">
        <v>0</v>
      </c>
      <c r="FC70">
        <v>0</v>
      </c>
      <c r="FD70">
        <v>0</v>
      </c>
      <c r="FE70">
        <v>1249.3499999999999</v>
      </c>
      <c r="FF70">
        <v>1250.748</v>
      </c>
      <c r="FG70">
        <v>0</v>
      </c>
      <c r="FH70">
        <v>0</v>
      </c>
      <c r="FI70">
        <v>0</v>
      </c>
      <c r="FJ70">
        <v>1250.748</v>
      </c>
      <c r="FK70">
        <v>1250.7460000000001</v>
      </c>
      <c r="FL70">
        <v>0</v>
      </c>
      <c r="FM70">
        <v>0</v>
      </c>
      <c r="FN70">
        <v>0</v>
      </c>
      <c r="FO70">
        <v>1250.7460000000001</v>
      </c>
      <c r="FP70">
        <v>1260.886</v>
      </c>
      <c r="FQ70">
        <v>0</v>
      </c>
      <c r="FR70">
        <v>0</v>
      </c>
      <c r="FS70">
        <v>0</v>
      </c>
      <c r="FT70">
        <v>1260.886</v>
      </c>
      <c r="FU70">
        <v>1262.086</v>
      </c>
      <c r="FV70">
        <v>0</v>
      </c>
      <c r="FW70">
        <v>0</v>
      </c>
      <c r="FX70">
        <v>0</v>
      </c>
      <c r="FY70">
        <v>1262.086</v>
      </c>
      <c r="FZ70">
        <v>1290.5820000000001</v>
      </c>
      <c r="GA70">
        <v>0</v>
      </c>
      <c r="GB70">
        <v>0</v>
      </c>
      <c r="GC70">
        <v>0</v>
      </c>
      <c r="GD70">
        <v>1290.5820000000001</v>
      </c>
      <c r="GE70">
        <v>1292.546</v>
      </c>
      <c r="GF70">
        <v>0</v>
      </c>
      <c r="GG70">
        <v>0</v>
      </c>
      <c r="GH70">
        <v>0</v>
      </c>
      <c r="GI70">
        <v>1292.546</v>
      </c>
      <c r="GJ70">
        <v>1269.8520000000001</v>
      </c>
      <c r="GK70">
        <v>0</v>
      </c>
      <c r="GL70">
        <v>0</v>
      </c>
      <c r="GM70">
        <v>0</v>
      </c>
      <c r="GN70">
        <v>1269.8520000000001</v>
      </c>
      <c r="GO70">
        <v>1269.8520000000001</v>
      </c>
      <c r="GP70">
        <v>0</v>
      </c>
      <c r="GQ70">
        <v>0</v>
      </c>
      <c r="GR70">
        <v>0</v>
      </c>
      <c r="GS70">
        <v>1269.8520000000001</v>
      </c>
      <c r="GT70">
        <v>1269.8520000000001</v>
      </c>
      <c r="GU70">
        <v>0</v>
      </c>
      <c r="GV70">
        <v>0</v>
      </c>
      <c r="GW70">
        <v>0</v>
      </c>
      <c r="GX70">
        <v>1269.8520000000001</v>
      </c>
      <c r="GY70">
        <v>1270.8520000000001</v>
      </c>
      <c r="GZ70">
        <v>0</v>
      </c>
      <c r="HA70">
        <v>0</v>
      </c>
      <c r="HB70">
        <v>0</v>
      </c>
      <c r="HC70">
        <v>1270.8520000000001</v>
      </c>
      <c r="HD70">
        <v>1270.8520000000001</v>
      </c>
      <c r="HE70">
        <v>0</v>
      </c>
      <c r="HF70">
        <v>0</v>
      </c>
      <c r="HG70">
        <v>0</v>
      </c>
      <c r="HH70">
        <v>1270.8520000000001</v>
      </c>
      <c r="HI70">
        <v>1270.5719999999999</v>
      </c>
      <c r="HJ70">
        <v>0</v>
      </c>
      <c r="HK70">
        <v>0</v>
      </c>
      <c r="HL70">
        <v>0</v>
      </c>
      <c r="HM70">
        <v>1270.5719999999999</v>
      </c>
      <c r="HN70">
        <v>1270.58</v>
      </c>
      <c r="HO70">
        <v>0</v>
      </c>
      <c r="HP70">
        <v>0</v>
      </c>
      <c r="HQ70">
        <v>0</v>
      </c>
      <c r="HR70">
        <v>1270.58</v>
      </c>
      <c r="HS70">
        <v>1270.58</v>
      </c>
      <c r="HT70">
        <v>0</v>
      </c>
      <c r="HU70">
        <v>0</v>
      </c>
      <c r="HV70">
        <v>0</v>
      </c>
      <c r="HW70">
        <v>1270.58</v>
      </c>
      <c r="HX70">
        <v>1270.58</v>
      </c>
      <c r="HY70">
        <v>0</v>
      </c>
      <c r="HZ70">
        <v>0</v>
      </c>
      <c r="IA70">
        <v>0</v>
      </c>
      <c r="IB70">
        <v>1270.58</v>
      </c>
      <c r="IC70">
        <v>1270.5329999999999</v>
      </c>
      <c r="ID70">
        <v>0</v>
      </c>
      <c r="IE70">
        <v>0</v>
      </c>
      <c r="IF70">
        <v>0</v>
      </c>
      <c r="IG70">
        <v>1270.5329999999999</v>
      </c>
      <c r="IH70">
        <v>1270.5329999999999</v>
      </c>
      <c r="II70">
        <v>0</v>
      </c>
      <c r="IJ70">
        <v>0</v>
      </c>
      <c r="IK70">
        <v>0</v>
      </c>
      <c r="IL70">
        <v>1270.5329999999999</v>
      </c>
      <c r="IM70">
        <v>1270.5329999999999</v>
      </c>
      <c r="IN70">
        <v>0</v>
      </c>
      <c r="IO70">
        <v>0</v>
      </c>
      <c r="IP70">
        <v>0</v>
      </c>
      <c r="IQ70">
        <v>1270.5329999999999</v>
      </c>
    </row>
    <row r="71" spans="1:251" ht="15" thickTop="1" x14ac:dyDescent="0.3">
      <c r="A71" t="s">
        <v>86</v>
      </c>
      <c r="B71">
        <v>86924682.442000002</v>
      </c>
      <c r="C71">
        <v>14802367.657999998</v>
      </c>
      <c r="D71">
        <v>37299026.870000005</v>
      </c>
      <c r="E71">
        <v>192211038.234</v>
      </c>
      <c r="F71">
        <v>331237115.20399982</v>
      </c>
      <c r="G71">
        <v>88797225.960000008</v>
      </c>
      <c r="H71">
        <v>15269502.310000001</v>
      </c>
      <c r="I71">
        <v>39185087.93</v>
      </c>
      <c r="J71">
        <v>206908159.08999997</v>
      </c>
      <c r="K71">
        <v>350159975.29000008</v>
      </c>
      <c r="L71">
        <v>91534149.020000026</v>
      </c>
      <c r="M71">
        <v>15474527.43</v>
      </c>
      <c r="N71">
        <v>39214137.310000002</v>
      </c>
      <c r="O71">
        <v>208947586.19999999</v>
      </c>
      <c r="P71">
        <v>355170399.95999998</v>
      </c>
      <c r="Q71">
        <v>93763808.810000032</v>
      </c>
      <c r="R71">
        <v>15877326.729999993</v>
      </c>
      <c r="S71">
        <v>39895748.249999993</v>
      </c>
      <c r="T71">
        <v>215580313.51000005</v>
      </c>
      <c r="U71">
        <v>365117197.30000013</v>
      </c>
      <c r="V71">
        <v>96738867.537000015</v>
      </c>
      <c r="W71">
        <v>16076454.440000001</v>
      </c>
      <c r="X71">
        <v>40440863.244999997</v>
      </c>
      <c r="Y71">
        <v>221211687.259</v>
      </c>
      <c r="Z71">
        <v>374467872.48100013</v>
      </c>
      <c r="AA71">
        <v>101489295.08899997</v>
      </c>
      <c r="AB71">
        <v>16503606.391000003</v>
      </c>
      <c r="AC71">
        <v>41486958.409000002</v>
      </c>
      <c r="AD71">
        <v>226460501.79400003</v>
      </c>
      <c r="AE71">
        <v>385940361.68299991</v>
      </c>
      <c r="AF71">
        <v>103177306.50399999</v>
      </c>
      <c r="AG71">
        <v>17056331.290150002</v>
      </c>
      <c r="AH71">
        <v>44161114.109499998</v>
      </c>
      <c r="AI71">
        <v>246173233.38342756</v>
      </c>
      <c r="AJ71">
        <v>410567985.28707755</v>
      </c>
      <c r="AK71">
        <v>119654845.831</v>
      </c>
      <c r="AL71">
        <v>18271664.087000005</v>
      </c>
      <c r="AM71">
        <v>46611033.637999997</v>
      </c>
      <c r="AN71">
        <v>284036050.84799993</v>
      </c>
      <c r="AO71">
        <v>468573594.40399987</v>
      </c>
      <c r="AP71">
        <v>126542940.66299996</v>
      </c>
      <c r="AQ71">
        <v>18939337.801000003</v>
      </c>
      <c r="AR71">
        <v>48935733.119000003</v>
      </c>
      <c r="AS71">
        <v>295118165.75000006</v>
      </c>
      <c r="AT71">
        <v>489536177.33299989</v>
      </c>
      <c r="AU71">
        <v>134812521.29700002</v>
      </c>
      <c r="AV71">
        <v>19542128.777999997</v>
      </c>
      <c r="AW71">
        <v>37223797.815999992</v>
      </c>
      <c r="AX71">
        <v>317029403.37599999</v>
      </c>
      <c r="AY71">
        <v>508607851.26700014</v>
      </c>
      <c r="AZ71">
        <v>99094107.784999996</v>
      </c>
      <c r="BA71">
        <v>20089494.317000002</v>
      </c>
      <c r="BB71">
        <v>59871620.087000012</v>
      </c>
      <c r="BC71">
        <v>358439096.92199999</v>
      </c>
      <c r="BD71">
        <v>537494319.11100006</v>
      </c>
      <c r="BE71">
        <v>100491855.18900001</v>
      </c>
      <c r="BF71">
        <v>22356790.360000003</v>
      </c>
      <c r="BG71">
        <v>62383778.988000013</v>
      </c>
      <c r="BH71">
        <v>365382115.59499991</v>
      </c>
      <c r="BI71">
        <v>550614540.13199997</v>
      </c>
      <c r="BJ71">
        <v>102570565.839</v>
      </c>
      <c r="BK71">
        <v>22615949.848000005</v>
      </c>
      <c r="BL71">
        <v>63055044.504999995</v>
      </c>
      <c r="BM71">
        <v>370066825.35000002</v>
      </c>
      <c r="BN71">
        <v>558308385.54200017</v>
      </c>
      <c r="BO71">
        <v>103308037.24500002</v>
      </c>
      <c r="BP71">
        <v>22713008.505000003</v>
      </c>
      <c r="BQ71">
        <v>64446541.462000005</v>
      </c>
      <c r="BR71">
        <v>372330444.54600006</v>
      </c>
      <c r="BS71">
        <v>562798031.75800002</v>
      </c>
      <c r="BT71">
        <v>98395983.534999996</v>
      </c>
      <c r="BU71">
        <v>21615321.471999999</v>
      </c>
      <c r="BV71">
        <v>62406827.729000002</v>
      </c>
      <c r="BW71">
        <v>359916242.78399992</v>
      </c>
      <c r="BX71">
        <v>542334375.5200001</v>
      </c>
      <c r="BY71">
        <v>97570104.371999994</v>
      </c>
      <c r="BZ71">
        <v>21770228.381999999</v>
      </c>
      <c r="CA71">
        <v>61743077.754000001</v>
      </c>
      <c r="CB71">
        <v>357005575.14799988</v>
      </c>
      <c r="CC71">
        <v>538088985.65600002</v>
      </c>
      <c r="CD71">
        <v>97005458.379000023</v>
      </c>
      <c r="CE71">
        <v>21467355.853000004</v>
      </c>
      <c r="CF71">
        <v>61718890.702</v>
      </c>
      <c r="CG71">
        <v>356123773.98700005</v>
      </c>
      <c r="CH71">
        <v>536315478.92099994</v>
      </c>
      <c r="CI71">
        <v>95387404.12000002</v>
      </c>
      <c r="CJ71">
        <v>21145520.339000005</v>
      </c>
      <c r="CK71">
        <v>60969562.008999996</v>
      </c>
      <c r="CL71">
        <v>348127526.2389999</v>
      </c>
      <c r="CM71">
        <v>525630012.70699984</v>
      </c>
      <c r="CN71">
        <v>94286684.082000017</v>
      </c>
      <c r="CO71">
        <v>20995109.608000003</v>
      </c>
      <c r="CP71">
        <v>60517959.969000004</v>
      </c>
      <c r="CQ71">
        <v>347079401.51799995</v>
      </c>
      <c r="CR71">
        <v>522879155.17699993</v>
      </c>
      <c r="CS71">
        <v>95172903.102000028</v>
      </c>
      <c r="CT71">
        <v>21100314.110999998</v>
      </c>
      <c r="CU71">
        <v>60917569.281999998</v>
      </c>
      <c r="CV71">
        <v>350759393.15999997</v>
      </c>
      <c r="CW71">
        <v>527950179.65499997</v>
      </c>
      <c r="CX71">
        <v>87148320.785000026</v>
      </c>
      <c r="CY71">
        <v>17227663.909000002</v>
      </c>
      <c r="CZ71">
        <v>53005055.743999995</v>
      </c>
      <c r="DA71">
        <v>393414588.65900004</v>
      </c>
      <c r="DB71">
        <v>550795629.097</v>
      </c>
      <c r="DC71">
        <v>90779660.976999968</v>
      </c>
      <c r="DD71">
        <v>17670464.780000001</v>
      </c>
      <c r="DE71">
        <v>54576358.582000002</v>
      </c>
      <c r="DF71">
        <v>403333690.42899996</v>
      </c>
      <c r="DG71">
        <v>566360174.76799989</v>
      </c>
      <c r="DH71">
        <v>95837932.660000041</v>
      </c>
      <c r="DI71">
        <v>18380683.835000001</v>
      </c>
      <c r="DJ71">
        <v>56294450.024000004</v>
      </c>
      <c r="DK71">
        <v>417549739.83300006</v>
      </c>
      <c r="DL71">
        <v>588062806.352</v>
      </c>
      <c r="DM71">
        <v>98399377.357000008</v>
      </c>
      <c r="DN71">
        <v>18661065.546000004</v>
      </c>
      <c r="DO71">
        <v>57284722.281000003</v>
      </c>
      <c r="DP71">
        <v>425177163.73100001</v>
      </c>
      <c r="DQ71">
        <v>599522328.91499996</v>
      </c>
      <c r="DR71">
        <v>100674597.652</v>
      </c>
      <c r="DS71">
        <v>18660960.241</v>
      </c>
      <c r="DT71">
        <v>57881772.774999999</v>
      </c>
      <c r="DU71">
        <v>430497027.98800004</v>
      </c>
      <c r="DV71">
        <v>607714358.65600002</v>
      </c>
      <c r="DW71">
        <v>65099.256999999991</v>
      </c>
      <c r="DX71">
        <v>4233.8930000000009</v>
      </c>
      <c r="DY71">
        <v>9631.884</v>
      </c>
      <c r="DZ71">
        <v>34011.429000000011</v>
      </c>
      <c r="EA71">
        <v>112976.46300000002</v>
      </c>
      <c r="EB71">
        <v>65554.679999999993</v>
      </c>
      <c r="EC71">
        <v>4280.47</v>
      </c>
      <c r="ED71">
        <v>9469.5999999999985</v>
      </c>
      <c r="EE71">
        <v>34586.259999999995</v>
      </c>
      <c r="EF71">
        <v>113891.00999999998</v>
      </c>
      <c r="EG71">
        <v>66082.210000000006</v>
      </c>
      <c r="EH71">
        <v>4281.6899999999996</v>
      </c>
      <c r="EI71">
        <v>9465.0499999999993</v>
      </c>
      <c r="EJ71">
        <v>34588.199999999997</v>
      </c>
      <c r="EK71">
        <v>114417.14999999998</v>
      </c>
      <c r="EL71">
        <v>66250.64999999998</v>
      </c>
      <c r="EM71">
        <v>4272.05</v>
      </c>
      <c r="EN71">
        <v>9463.99</v>
      </c>
      <c r="EO71">
        <v>34584.569999999992</v>
      </c>
      <c r="EP71">
        <v>114571.25999999998</v>
      </c>
      <c r="EQ71">
        <v>67079.156000000003</v>
      </c>
      <c r="ER71">
        <v>4271.0700000000006</v>
      </c>
      <c r="ES71">
        <v>9463.3539999999975</v>
      </c>
      <c r="ET71">
        <v>34602.262999999999</v>
      </c>
      <c r="EU71">
        <v>115415.84300000001</v>
      </c>
      <c r="EV71">
        <v>67636.303999999975</v>
      </c>
      <c r="EW71">
        <v>4271.0700000000006</v>
      </c>
      <c r="EX71">
        <v>9463.3539999999975</v>
      </c>
      <c r="EY71">
        <v>34586.679000000004</v>
      </c>
      <c r="EZ71">
        <v>115957.40700000002</v>
      </c>
      <c r="FA71">
        <v>67247.589900000006</v>
      </c>
      <c r="FB71">
        <v>4272.4440000000004</v>
      </c>
      <c r="FC71">
        <v>9831.6970000000019</v>
      </c>
      <c r="FD71">
        <v>35090.215999999993</v>
      </c>
      <c r="FE71">
        <v>116441.94690000004</v>
      </c>
      <c r="FF71">
        <v>49411.505999999987</v>
      </c>
      <c r="FG71">
        <v>7327.7260000000006</v>
      </c>
      <c r="FH71">
        <v>13518.137000000001</v>
      </c>
      <c r="FI71">
        <v>47043.210999999996</v>
      </c>
      <c r="FJ71">
        <v>117300.58000000002</v>
      </c>
      <c r="FK71">
        <v>50933.272000000004</v>
      </c>
      <c r="FL71">
        <v>7328.2529999999997</v>
      </c>
      <c r="FM71">
        <v>14097.502</v>
      </c>
      <c r="FN71">
        <v>47425.925999999992</v>
      </c>
      <c r="FO71">
        <v>119784.95300000001</v>
      </c>
      <c r="FP71">
        <v>51896.751999999986</v>
      </c>
      <c r="FQ71">
        <v>7247.3330000000005</v>
      </c>
      <c r="FR71">
        <v>10196.199000000001</v>
      </c>
      <c r="FS71">
        <v>51035.597999999998</v>
      </c>
      <c r="FT71">
        <v>120375.88199999998</v>
      </c>
      <c r="FU71">
        <v>41255.653000000006</v>
      </c>
      <c r="FV71">
        <v>7179.3059999999987</v>
      </c>
      <c r="FW71">
        <v>17016.574999999997</v>
      </c>
      <c r="FX71">
        <v>54073.820000000022</v>
      </c>
      <c r="FY71">
        <v>119525.35400000002</v>
      </c>
      <c r="FZ71">
        <v>39466.935000000005</v>
      </c>
      <c r="GA71">
        <v>8826.2559999999994</v>
      </c>
      <c r="GB71">
        <v>17268.123</v>
      </c>
      <c r="GC71">
        <v>54994.890999999996</v>
      </c>
      <c r="GD71">
        <v>120556.20499999997</v>
      </c>
      <c r="GE71">
        <v>40205.572999999997</v>
      </c>
      <c r="GF71">
        <v>9253.5409999999993</v>
      </c>
      <c r="GG71">
        <v>17382.668000000001</v>
      </c>
      <c r="GH71">
        <v>55153.245999999999</v>
      </c>
      <c r="GI71">
        <v>121995.02799999998</v>
      </c>
      <c r="GJ71">
        <v>40255.944999999992</v>
      </c>
      <c r="GK71">
        <v>9051.503999999999</v>
      </c>
      <c r="GL71">
        <v>17500.326999999997</v>
      </c>
      <c r="GM71">
        <v>54718.308000000012</v>
      </c>
      <c r="GN71">
        <v>121526.08400000003</v>
      </c>
      <c r="GO71">
        <v>40366.258000000002</v>
      </c>
      <c r="GP71">
        <v>9057.3050000000021</v>
      </c>
      <c r="GQ71">
        <v>17660.425999999996</v>
      </c>
      <c r="GR71">
        <v>54302.960999999996</v>
      </c>
      <c r="GS71">
        <v>121386.95000000003</v>
      </c>
      <c r="GT71">
        <v>40406.219000000012</v>
      </c>
      <c r="GU71">
        <v>9104.6860000000015</v>
      </c>
      <c r="GV71">
        <v>17672.919999999998</v>
      </c>
      <c r="GW71">
        <v>54261.827999999994</v>
      </c>
      <c r="GX71">
        <v>121445.65299999996</v>
      </c>
      <c r="GY71">
        <v>40234.151000000005</v>
      </c>
      <c r="GZ71">
        <v>9170.7169999999987</v>
      </c>
      <c r="HA71">
        <v>17767.468000000001</v>
      </c>
      <c r="HB71">
        <v>54529.571000000011</v>
      </c>
      <c r="HC71">
        <v>121701.90699999998</v>
      </c>
      <c r="HD71">
        <v>40332.53</v>
      </c>
      <c r="HE71">
        <v>9207.4140000000025</v>
      </c>
      <c r="HF71">
        <v>17814.295000000002</v>
      </c>
      <c r="HG71">
        <v>54404.604000000007</v>
      </c>
      <c r="HH71">
        <v>121758.84300000005</v>
      </c>
      <c r="HI71">
        <v>40378.152000000009</v>
      </c>
      <c r="HJ71">
        <v>9216.4040000000005</v>
      </c>
      <c r="HK71">
        <v>17826.016</v>
      </c>
      <c r="HL71">
        <v>54408.218000000001</v>
      </c>
      <c r="HM71">
        <v>121828.78999999998</v>
      </c>
      <c r="HN71">
        <v>40485.712</v>
      </c>
      <c r="HO71">
        <v>9225.8189999999977</v>
      </c>
      <c r="HP71">
        <v>17884.161000000004</v>
      </c>
      <c r="HQ71">
        <v>54491.832000000002</v>
      </c>
      <c r="HR71">
        <v>122087.52400000002</v>
      </c>
      <c r="HS71">
        <v>36553.558000000005</v>
      </c>
      <c r="HT71">
        <v>7539.7950000000001</v>
      </c>
      <c r="HU71">
        <v>16548.097000000002</v>
      </c>
      <c r="HV71">
        <v>61750.262999999999</v>
      </c>
      <c r="HW71">
        <v>122391.71299999997</v>
      </c>
      <c r="HX71">
        <v>36533.836000000003</v>
      </c>
      <c r="HY71">
        <v>7548.4990000000007</v>
      </c>
      <c r="HZ71">
        <v>16546.583000000002</v>
      </c>
      <c r="IA71">
        <v>62030.544999999984</v>
      </c>
      <c r="IB71">
        <v>122659.463</v>
      </c>
      <c r="IC71">
        <v>36484.764000000003</v>
      </c>
      <c r="ID71">
        <v>7543.8739999999998</v>
      </c>
      <c r="IE71">
        <v>16594.824000000001</v>
      </c>
      <c r="IF71">
        <v>62112.326000000008</v>
      </c>
      <c r="IG71">
        <v>122735.788</v>
      </c>
      <c r="IH71">
        <v>36525.559000000001</v>
      </c>
      <c r="II71">
        <v>7306.8550000000005</v>
      </c>
      <c r="IJ71">
        <v>16641.383999999998</v>
      </c>
      <c r="IK71">
        <v>62374.674999999996</v>
      </c>
      <c r="IL71">
        <v>122848.473</v>
      </c>
      <c r="IM71">
        <v>36625.023999999998</v>
      </c>
      <c r="IN71">
        <v>7237.737000000001</v>
      </c>
      <c r="IO71">
        <v>16673.405999999999</v>
      </c>
      <c r="IP71">
        <v>62563.056999999986</v>
      </c>
      <c r="IQ71">
        <v>123099.22400000002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35D0-754B-4FCE-8F7C-ECD1872845F1}">
  <sheetPr codeName="Sheet7"/>
  <dimension ref="A1:AI71"/>
  <sheetViews>
    <sheetView workbookViewId="0">
      <selection activeCell="K4" sqref="B4:K70"/>
    </sheetView>
  </sheetViews>
  <sheetFormatPr defaultRowHeight="14.4" x14ac:dyDescent="0.3"/>
  <cols>
    <col min="1" max="1" width="13.21875" bestFit="1" customWidth="1"/>
    <col min="21" max="21" width="21.109375" bestFit="1" customWidth="1"/>
  </cols>
  <sheetData>
    <row r="1" spans="1:35" ht="15" thickBot="1" x14ac:dyDescent="0.35"/>
    <row r="2" spans="1:35" x14ac:dyDescent="0.3">
      <c r="B2" s="208" t="s">
        <v>88</v>
      </c>
      <c r="C2" s="208"/>
      <c r="D2" s="208" t="s">
        <v>89</v>
      </c>
      <c r="E2" s="208"/>
      <c r="F2" s="208" t="s">
        <v>90</v>
      </c>
      <c r="G2" s="208"/>
      <c r="H2" s="208" t="s">
        <v>91</v>
      </c>
      <c r="I2" s="208"/>
      <c r="J2" s="208" t="s">
        <v>92</v>
      </c>
      <c r="K2" s="208"/>
      <c r="M2" s="208" t="s">
        <v>100</v>
      </c>
      <c r="N2" s="208"/>
      <c r="O2" s="208"/>
      <c r="P2" s="208"/>
      <c r="Q2" s="208"/>
      <c r="U2" s="137"/>
      <c r="V2" s="137" t="s">
        <v>88</v>
      </c>
      <c r="W2" s="137" t="s">
        <v>88</v>
      </c>
      <c r="X2" s="137"/>
      <c r="Y2" s="137" t="s">
        <v>89</v>
      </c>
      <c r="Z2" s="137" t="s">
        <v>89</v>
      </c>
      <c r="AA2" s="137"/>
      <c r="AB2" s="137" t="s">
        <v>90</v>
      </c>
      <c r="AC2" s="137" t="s">
        <v>90</v>
      </c>
      <c r="AD2" s="137"/>
      <c r="AE2" s="137" t="s">
        <v>139</v>
      </c>
      <c r="AF2" s="137" t="s">
        <v>139</v>
      </c>
      <c r="AG2" s="137"/>
      <c r="AH2" s="137" t="s">
        <v>140</v>
      </c>
      <c r="AI2" s="137" t="s">
        <v>140</v>
      </c>
    </row>
    <row r="3" spans="1:35" x14ac:dyDescent="0.3">
      <c r="A3" t="s">
        <v>0</v>
      </c>
      <c r="B3" t="s">
        <v>93</v>
      </c>
      <c r="C3" t="s">
        <v>94</v>
      </c>
      <c r="D3" t="s">
        <v>93</v>
      </c>
      <c r="E3" t="s">
        <v>94</v>
      </c>
      <c r="F3" t="s">
        <v>93</v>
      </c>
      <c r="G3" t="s">
        <v>94</v>
      </c>
      <c r="H3" t="s">
        <v>93</v>
      </c>
      <c r="I3" t="s">
        <v>94</v>
      </c>
      <c r="J3" t="s">
        <v>93</v>
      </c>
      <c r="K3" t="s">
        <v>94</v>
      </c>
      <c r="M3" t="s">
        <v>95</v>
      </c>
      <c r="N3" t="s">
        <v>96</v>
      </c>
      <c r="O3" t="s">
        <v>97</v>
      </c>
      <c r="P3" t="s">
        <v>98</v>
      </c>
      <c r="Q3" t="s">
        <v>99</v>
      </c>
      <c r="U3" s="137"/>
      <c r="V3" s="137" t="s">
        <v>93</v>
      </c>
      <c r="W3" s="137" t="s">
        <v>94</v>
      </c>
      <c r="X3" s="137"/>
      <c r="Y3" s="137" t="s">
        <v>93</v>
      </c>
      <c r="Z3" s="137" t="s">
        <v>94</v>
      </c>
      <c r="AA3" s="137"/>
      <c r="AB3" s="137" t="s">
        <v>93</v>
      </c>
      <c r="AC3" s="137" t="s">
        <v>94</v>
      </c>
      <c r="AD3" s="137"/>
      <c r="AE3" s="137" t="s">
        <v>93</v>
      </c>
      <c r="AF3" s="137" t="s">
        <v>94</v>
      </c>
      <c r="AG3" s="137"/>
      <c r="AH3" s="137" t="s">
        <v>93</v>
      </c>
      <c r="AI3" s="137" t="s">
        <v>94</v>
      </c>
    </row>
    <row r="4" spans="1:35" x14ac:dyDescent="0.3">
      <c r="A4" t="s">
        <v>1</v>
      </c>
      <c r="B4">
        <v>12983</v>
      </c>
      <c r="C4" s="137">
        <v>153050</v>
      </c>
      <c r="D4" s="137">
        <v>3913</v>
      </c>
      <c r="E4" s="137">
        <v>56135</v>
      </c>
      <c r="F4" s="137">
        <v>0</v>
      </c>
      <c r="G4" s="137">
        <v>0</v>
      </c>
      <c r="H4" s="137">
        <v>0</v>
      </c>
      <c r="I4" s="137">
        <v>0</v>
      </c>
      <c r="J4" s="137">
        <v>0</v>
      </c>
      <c r="K4" s="137">
        <v>0</v>
      </c>
      <c r="M4">
        <v>0</v>
      </c>
      <c r="N4">
        <v>0</v>
      </c>
      <c r="O4">
        <v>0</v>
      </c>
      <c r="P4">
        <v>0</v>
      </c>
      <c r="Q4">
        <v>0</v>
      </c>
      <c r="U4" s="137" t="s">
        <v>1</v>
      </c>
      <c r="V4" s="137">
        <v>12983</v>
      </c>
      <c r="W4" s="137">
        <v>153050</v>
      </c>
      <c r="X4" s="137"/>
      <c r="Y4" s="137">
        <v>3913</v>
      </c>
      <c r="Z4" s="137">
        <v>56135</v>
      </c>
      <c r="AA4" s="137"/>
      <c r="AB4" s="137">
        <v>0</v>
      </c>
      <c r="AC4" s="137">
        <v>0</v>
      </c>
      <c r="AD4" s="137"/>
      <c r="AE4" s="137">
        <v>0</v>
      </c>
      <c r="AF4" s="137">
        <v>0</v>
      </c>
      <c r="AG4" s="137"/>
      <c r="AH4" s="137">
        <v>0</v>
      </c>
      <c r="AI4" s="137">
        <v>0</v>
      </c>
    </row>
    <row r="5" spans="1:35" x14ac:dyDescent="0.3">
      <c r="A5" t="s">
        <v>2</v>
      </c>
      <c r="B5" s="138">
        <v>7493</v>
      </c>
      <c r="C5" s="138">
        <v>134800</v>
      </c>
      <c r="D5" s="138">
        <v>1140</v>
      </c>
      <c r="E5" s="138">
        <v>12363</v>
      </c>
      <c r="F5" s="138">
        <v>0</v>
      </c>
      <c r="G5" s="138">
        <v>0</v>
      </c>
      <c r="H5" s="138">
        <v>0</v>
      </c>
      <c r="I5" s="138">
        <v>0</v>
      </c>
      <c r="J5" s="138">
        <v>0</v>
      </c>
      <c r="K5" s="138">
        <v>0</v>
      </c>
      <c r="M5">
        <v>0</v>
      </c>
      <c r="N5">
        <v>0</v>
      </c>
      <c r="O5">
        <v>0</v>
      </c>
      <c r="P5">
        <v>0</v>
      </c>
      <c r="Q5">
        <v>0</v>
      </c>
      <c r="U5" s="137" t="s">
        <v>2</v>
      </c>
      <c r="V5" s="137">
        <v>7493</v>
      </c>
      <c r="W5" s="137">
        <v>134800</v>
      </c>
      <c r="X5" s="137"/>
      <c r="Y5" s="137">
        <v>1140</v>
      </c>
      <c r="Z5" s="137">
        <v>12363</v>
      </c>
      <c r="AA5" s="137"/>
      <c r="AB5" s="137">
        <v>0</v>
      </c>
      <c r="AC5" s="137">
        <v>0</v>
      </c>
      <c r="AD5" s="137"/>
      <c r="AE5" s="137">
        <v>0</v>
      </c>
      <c r="AF5" s="137">
        <v>0</v>
      </c>
      <c r="AG5" s="137"/>
      <c r="AH5" s="137">
        <v>0</v>
      </c>
      <c r="AI5" s="137">
        <v>0</v>
      </c>
    </row>
    <row r="6" spans="1:35" x14ac:dyDescent="0.3">
      <c r="A6" t="s">
        <v>3</v>
      </c>
      <c r="B6" s="138">
        <v>11196</v>
      </c>
      <c r="C6" s="138">
        <v>112035</v>
      </c>
      <c r="D6" s="138">
        <v>5352</v>
      </c>
      <c r="E6" s="138">
        <v>38232</v>
      </c>
      <c r="F6" s="138">
        <v>0</v>
      </c>
      <c r="G6" s="138">
        <v>0</v>
      </c>
      <c r="H6" s="138">
        <v>0</v>
      </c>
      <c r="I6" s="138">
        <v>0</v>
      </c>
      <c r="J6" s="138">
        <v>0</v>
      </c>
      <c r="K6" s="138">
        <v>0</v>
      </c>
      <c r="M6">
        <v>0</v>
      </c>
      <c r="N6">
        <v>0</v>
      </c>
      <c r="O6">
        <v>0</v>
      </c>
      <c r="P6">
        <v>0</v>
      </c>
      <c r="Q6">
        <v>0</v>
      </c>
      <c r="U6" s="137" t="s">
        <v>3</v>
      </c>
      <c r="V6" s="137">
        <v>11196</v>
      </c>
      <c r="W6" s="137">
        <v>112035</v>
      </c>
      <c r="X6" s="137"/>
      <c r="Y6" s="137">
        <v>5352</v>
      </c>
      <c r="Z6" s="137">
        <v>38232</v>
      </c>
      <c r="AA6" s="137"/>
      <c r="AB6" s="137">
        <v>0</v>
      </c>
      <c r="AC6" s="137">
        <v>0</v>
      </c>
      <c r="AD6" s="137"/>
      <c r="AE6" s="137">
        <v>0</v>
      </c>
      <c r="AF6" s="137">
        <v>0</v>
      </c>
      <c r="AG6" s="137"/>
      <c r="AH6" s="137">
        <v>0</v>
      </c>
      <c r="AI6" s="137">
        <v>0</v>
      </c>
    </row>
    <row r="7" spans="1:35" x14ac:dyDescent="0.3">
      <c r="A7" t="s">
        <v>4</v>
      </c>
      <c r="B7" s="138">
        <v>6233</v>
      </c>
      <c r="C7" s="138">
        <v>120113</v>
      </c>
      <c r="D7" s="138">
        <v>1215</v>
      </c>
      <c r="E7" s="138">
        <v>17158</v>
      </c>
      <c r="F7" s="138">
        <v>0</v>
      </c>
      <c r="G7" s="138">
        <v>0</v>
      </c>
      <c r="H7" s="138">
        <v>0</v>
      </c>
      <c r="I7" s="138">
        <v>0</v>
      </c>
      <c r="J7" s="138">
        <v>0</v>
      </c>
      <c r="K7" s="138">
        <v>0</v>
      </c>
      <c r="M7">
        <v>0</v>
      </c>
      <c r="N7">
        <v>0</v>
      </c>
      <c r="O7">
        <v>0</v>
      </c>
      <c r="P7">
        <v>0</v>
      </c>
      <c r="Q7">
        <v>0</v>
      </c>
      <c r="U7" s="137" t="s">
        <v>4</v>
      </c>
      <c r="V7" s="137">
        <v>6233</v>
      </c>
      <c r="W7" s="137">
        <v>120113</v>
      </c>
      <c r="X7" s="137"/>
      <c r="Y7" s="137">
        <v>1215</v>
      </c>
      <c r="Z7" s="137">
        <v>17158</v>
      </c>
      <c r="AA7" s="137"/>
      <c r="AB7" s="137">
        <v>0</v>
      </c>
      <c r="AC7" s="137">
        <v>0</v>
      </c>
      <c r="AD7" s="137"/>
      <c r="AE7" s="137">
        <v>0</v>
      </c>
      <c r="AF7" s="137">
        <v>0</v>
      </c>
      <c r="AG7" s="137"/>
      <c r="AH7" s="137">
        <v>0</v>
      </c>
      <c r="AI7" s="137">
        <v>0</v>
      </c>
    </row>
    <row r="8" spans="1:35" x14ac:dyDescent="0.3">
      <c r="A8" t="s">
        <v>5</v>
      </c>
      <c r="B8" s="138">
        <v>51960</v>
      </c>
      <c r="C8" s="138">
        <v>755406</v>
      </c>
      <c r="D8" s="138">
        <v>9097</v>
      </c>
      <c r="E8" s="138">
        <v>107805</v>
      </c>
      <c r="F8" s="138">
        <v>0</v>
      </c>
      <c r="G8" s="138">
        <v>0</v>
      </c>
      <c r="H8" s="138">
        <v>0</v>
      </c>
      <c r="I8" s="138">
        <v>0</v>
      </c>
      <c r="J8" s="138">
        <v>0</v>
      </c>
      <c r="K8" s="138">
        <v>0</v>
      </c>
      <c r="M8">
        <v>0</v>
      </c>
      <c r="N8">
        <v>0</v>
      </c>
      <c r="O8">
        <v>0</v>
      </c>
      <c r="P8">
        <v>0</v>
      </c>
      <c r="Q8">
        <v>0</v>
      </c>
      <c r="U8" s="137" t="s">
        <v>5</v>
      </c>
      <c r="V8" s="137">
        <v>51960</v>
      </c>
      <c r="W8" s="137">
        <v>755406</v>
      </c>
      <c r="X8" s="137"/>
      <c r="Y8" s="137">
        <v>9097</v>
      </c>
      <c r="Z8" s="137">
        <v>107805</v>
      </c>
      <c r="AA8" s="137"/>
      <c r="AB8" s="137">
        <v>0</v>
      </c>
      <c r="AC8" s="137">
        <v>0</v>
      </c>
      <c r="AD8" s="137"/>
      <c r="AE8" s="137">
        <v>0</v>
      </c>
      <c r="AF8" s="137">
        <v>0</v>
      </c>
      <c r="AG8" s="137"/>
      <c r="AH8" s="137">
        <v>0</v>
      </c>
      <c r="AI8" s="137">
        <v>0</v>
      </c>
    </row>
    <row r="9" spans="1:35" x14ac:dyDescent="0.3">
      <c r="A9" t="s">
        <v>6</v>
      </c>
      <c r="B9" s="138">
        <v>137066</v>
      </c>
      <c r="C9" s="138">
        <v>1772257</v>
      </c>
      <c r="D9" s="138">
        <v>256</v>
      </c>
      <c r="E9" s="138">
        <v>3192</v>
      </c>
      <c r="F9" s="138">
        <v>0</v>
      </c>
      <c r="G9" s="138">
        <v>0</v>
      </c>
      <c r="H9" s="138">
        <v>0</v>
      </c>
      <c r="I9" s="138">
        <v>0</v>
      </c>
      <c r="J9" s="138">
        <v>0</v>
      </c>
      <c r="K9" s="138">
        <v>0</v>
      </c>
      <c r="M9">
        <v>26462</v>
      </c>
      <c r="N9">
        <v>0</v>
      </c>
      <c r="O9">
        <v>0</v>
      </c>
      <c r="P9">
        <v>0</v>
      </c>
      <c r="Q9">
        <v>0</v>
      </c>
      <c r="U9" s="137" t="s">
        <v>6</v>
      </c>
      <c r="V9" s="137">
        <v>137066</v>
      </c>
      <c r="W9" s="137">
        <v>1772257</v>
      </c>
      <c r="X9" s="137"/>
      <c r="Y9" s="137">
        <v>256</v>
      </c>
      <c r="Z9" s="137">
        <v>3192</v>
      </c>
      <c r="AA9" s="137"/>
      <c r="AB9" s="137">
        <v>0</v>
      </c>
      <c r="AC9" s="137">
        <v>0</v>
      </c>
      <c r="AD9" s="137"/>
      <c r="AE9" s="137">
        <v>0</v>
      </c>
      <c r="AF9" s="137">
        <v>0</v>
      </c>
      <c r="AG9" s="137"/>
      <c r="AH9" s="137">
        <v>0</v>
      </c>
      <c r="AI9" s="137">
        <v>0</v>
      </c>
    </row>
    <row r="10" spans="1:35" x14ac:dyDescent="0.3">
      <c r="A10" t="s">
        <v>7</v>
      </c>
      <c r="B10" s="138">
        <v>2598</v>
      </c>
      <c r="C10" s="138">
        <v>88247</v>
      </c>
      <c r="D10" s="138">
        <v>480</v>
      </c>
      <c r="E10" s="138">
        <v>18590</v>
      </c>
      <c r="F10" s="138">
        <v>7</v>
      </c>
      <c r="G10" s="138">
        <v>355</v>
      </c>
      <c r="H10" s="138">
        <v>0</v>
      </c>
      <c r="I10" s="138">
        <v>0</v>
      </c>
      <c r="J10" s="138">
        <v>0</v>
      </c>
      <c r="K10" s="138">
        <v>0</v>
      </c>
      <c r="M10">
        <v>0</v>
      </c>
      <c r="N10">
        <v>0</v>
      </c>
      <c r="O10">
        <v>0</v>
      </c>
      <c r="P10">
        <v>0</v>
      </c>
      <c r="Q10">
        <v>0</v>
      </c>
      <c r="U10" s="137" t="s">
        <v>7</v>
      </c>
      <c r="V10" s="137">
        <v>2598</v>
      </c>
      <c r="W10" s="137">
        <v>88247</v>
      </c>
      <c r="X10" s="137"/>
      <c r="Y10" s="137">
        <v>480</v>
      </c>
      <c r="Z10" s="137">
        <v>18590</v>
      </c>
      <c r="AA10" s="137"/>
      <c r="AB10" s="137">
        <v>7</v>
      </c>
      <c r="AC10" s="137">
        <v>355</v>
      </c>
      <c r="AD10" s="137"/>
      <c r="AE10" s="137">
        <v>0</v>
      </c>
      <c r="AF10" s="137">
        <v>0</v>
      </c>
      <c r="AG10" s="137"/>
      <c r="AH10" s="137">
        <v>0</v>
      </c>
      <c r="AI10" s="137">
        <v>0</v>
      </c>
    </row>
    <row r="11" spans="1:35" x14ac:dyDescent="0.3">
      <c r="A11" t="s">
        <v>8</v>
      </c>
      <c r="B11" s="138">
        <v>18785</v>
      </c>
      <c r="C11" s="138">
        <v>118239</v>
      </c>
      <c r="D11" s="138">
        <v>6466</v>
      </c>
      <c r="E11" s="138">
        <v>38141</v>
      </c>
      <c r="F11" s="138">
        <v>0</v>
      </c>
      <c r="G11" s="138">
        <v>0</v>
      </c>
      <c r="H11" s="138">
        <v>8214</v>
      </c>
      <c r="I11" s="138">
        <v>73498</v>
      </c>
      <c r="J11" s="138">
        <v>857</v>
      </c>
      <c r="K11" s="138">
        <v>7104</v>
      </c>
      <c r="M11">
        <v>0</v>
      </c>
      <c r="N11">
        <v>0</v>
      </c>
      <c r="O11">
        <v>0</v>
      </c>
      <c r="P11">
        <v>0</v>
      </c>
      <c r="Q11">
        <v>0</v>
      </c>
      <c r="U11" s="137" t="s">
        <v>8</v>
      </c>
      <c r="V11" s="137">
        <v>18785</v>
      </c>
      <c r="W11" s="137">
        <v>118239</v>
      </c>
      <c r="X11" s="137"/>
      <c r="Y11" s="137">
        <v>6466</v>
      </c>
      <c r="Z11" s="137">
        <v>38141</v>
      </c>
      <c r="AA11" s="137"/>
      <c r="AB11" s="137">
        <v>0</v>
      </c>
      <c r="AC11" s="137">
        <v>0</v>
      </c>
      <c r="AD11" s="137"/>
      <c r="AE11" s="137">
        <v>8214</v>
      </c>
      <c r="AF11" s="137">
        <v>73498</v>
      </c>
      <c r="AG11" s="137"/>
      <c r="AH11" s="137">
        <v>857</v>
      </c>
      <c r="AI11" s="137">
        <v>7104</v>
      </c>
    </row>
    <row r="12" spans="1:35" x14ac:dyDescent="0.3">
      <c r="A12" t="s">
        <v>9</v>
      </c>
      <c r="B12" s="138">
        <v>16147</v>
      </c>
      <c r="C12" s="138">
        <v>96501</v>
      </c>
      <c r="D12" s="138">
        <v>1705</v>
      </c>
      <c r="E12" s="138">
        <v>11924</v>
      </c>
      <c r="F12" s="138">
        <v>0</v>
      </c>
      <c r="G12" s="138">
        <v>0</v>
      </c>
      <c r="H12" s="138">
        <v>0</v>
      </c>
      <c r="I12" s="138">
        <v>0</v>
      </c>
      <c r="J12" s="138">
        <v>0</v>
      </c>
      <c r="K12" s="138">
        <v>0</v>
      </c>
      <c r="M12">
        <v>2289</v>
      </c>
      <c r="N12">
        <v>0</v>
      </c>
      <c r="O12">
        <v>0</v>
      </c>
      <c r="P12">
        <v>0</v>
      </c>
      <c r="Q12">
        <v>0</v>
      </c>
      <c r="U12" s="137" t="s">
        <v>9</v>
      </c>
      <c r="V12" s="137">
        <v>16147</v>
      </c>
      <c r="W12" s="137">
        <v>96501</v>
      </c>
      <c r="X12" s="137"/>
      <c r="Y12" s="137">
        <v>1705</v>
      </c>
      <c r="Z12" s="137">
        <v>11924</v>
      </c>
      <c r="AA12" s="137"/>
      <c r="AB12" s="137">
        <v>0</v>
      </c>
      <c r="AC12" s="137">
        <v>0</v>
      </c>
      <c r="AD12" s="137"/>
      <c r="AE12" s="137">
        <v>0</v>
      </c>
      <c r="AF12" s="137">
        <v>0</v>
      </c>
      <c r="AG12" s="137"/>
      <c r="AH12" s="137">
        <v>0</v>
      </c>
      <c r="AI12" s="137">
        <v>0</v>
      </c>
    </row>
    <row r="13" spans="1:35" x14ac:dyDescent="0.3">
      <c r="A13" t="s">
        <v>10</v>
      </c>
      <c r="B13" s="138">
        <v>20041</v>
      </c>
      <c r="C13" s="138">
        <v>161296</v>
      </c>
      <c r="D13" s="138">
        <v>8473</v>
      </c>
      <c r="E13" s="138">
        <v>59638</v>
      </c>
      <c r="F13" s="138">
        <v>0</v>
      </c>
      <c r="G13" s="138">
        <v>0</v>
      </c>
      <c r="H13" s="138">
        <v>0</v>
      </c>
      <c r="I13" s="138">
        <v>0</v>
      </c>
      <c r="J13" s="138">
        <v>12842</v>
      </c>
      <c r="K13" s="138">
        <v>76306</v>
      </c>
      <c r="M13">
        <v>585</v>
      </c>
      <c r="N13">
        <v>0</v>
      </c>
      <c r="O13">
        <v>0</v>
      </c>
      <c r="P13">
        <v>0</v>
      </c>
      <c r="Q13">
        <v>0</v>
      </c>
      <c r="U13" s="137" t="s">
        <v>141</v>
      </c>
      <c r="V13" s="137">
        <v>9117</v>
      </c>
      <c r="W13" s="137">
        <v>70821</v>
      </c>
      <c r="X13" s="137"/>
      <c r="Y13" s="137">
        <v>3735</v>
      </c>
      <c r="Z13" s="137">
        <v>23585</v>
      </c>
      <c r="AA13" s="137"/>
      <c r="AB13" s="137">
        <v>0</v>
      </c>
      <c r="AC13" s="137">
        <v>0</v>
      </c>
      <c r="AD13" s="137"/>
      <c r="AE13" s="137">
        <v>0</v>
      </c>
      <c r="AF13" s="137">
        <v>0</v>
      </c>
      <c r="AG13" s="137"/>
      <c r="AH13" s="137">
        <v>0</v>
      </c>
      <c r="AI13" s="137">
        <v>0</v>
      </c>
    </row>
    <row r="14" spans="1:35" x14ac:dyDescent="0.3">
      <c r="A14" t="s">
        <v>11</v>
      </c>
      <c r="B14" s="138">
        <v>21198</v>
      </c>
      <c r="C14" s="138">
        <v>273019</v>
      </c>
      <c r="D14" s="138">
        <v>3545</v>
      </c>
      <c r="E14" s="138">
        <v>38781</v>
      </c>
      <c r="F14" s="138">
        <v>0</v>
      </c>
      <c r="G14" s="138">
        <v>0</v>
      </c>
      <c r="H14" s="138">
        <v>0</v>
      </c>
      <c r="I14" s="138">
        <v>0</v>
      </c>
      <c r="J14" s="138">
        <v>2486</v>
      </c>
      <c r="K14" s="138">
        <v>40147</v>
      </c>
      <c r="M14">
        <v>0</v>
      </c>
      <c r="N14">
        <v>0</v>
      </c>
      <c r="O14">
        <v>0</v>
      </c>
      <c r="P14">
        <v>0</v>
      </c>
      <c r="Q14">
        <v>0</v>
      </c>
      <c r="U14" s="137" t="s">
        <v>10</v>
      </c>
      <c r="V14" s="137">
        <v>10924</v>
      </c>
      <c r="W14" s="137">
        <v>90475</v>
      </c>
      <c r="X14" s="137"/>
      <c r="Y14" s="137">
        <v>4738</v>
      </c>
      <c r="Z14" s="137">
        <v>36053</v>
      </c>
      <c r="AA14" s="137"/>
      <c r="AB14" s="137">
        <v>0</v>
      </c>
      <c r="AC14" s="137">
        <v>0</v>
      </c>
      <c r="AD14" s="137"/>
      <c r="AE14" s="137">
        <v>0</v>
      </c>
      <c r="AF14" s="137">
        <v>0</v>
      </c>
      <c r="AG14" s="137"/>
      <c r="AH14" s="137">
        <v>12842</v>
      </c>
      <c r="AI14" s="137">
        <v>76306</v>
      </c>
    </row>
    <row r="15" spans="1:35" x14ac:dyDescent="0.3">
      <c r="A15" t="s">
        <v>12</v>
      </c>
      <c r="B15" s="138">
        <v>8565</v>
      </c>
      <c r="C15" s="138">
        <v>113013</v>
      </c>
      <c r="D15" s="138">
        <v>1704</v>
      </c>
      <c r="E15" s="138">
        <v>21087</v>
      </c>
      <c r="F15" s="138">
        <v>0</v>
      </c>
      <c r="G15" s="138">
        <v>0</v>
      </c>
      <c r="H15" s="138">
        <v>0</v>
      </c>
      <c r="I15" s="138">
        <v>0</v>
      </c>
      <c r="J15" s="138">
        <v>0</v>
      </c>
      <c r="K15" s="138">
        <v>0</v>
      </c>
      <c r="M15">
        <v>0</v>
      </c>
      <c r="N15">
        <v>0</v>
      </c>
      <c r="O15">
        <v>0</v>
      </c>
      <c r="P15">
        <v>0</v>
      </c>
      <c r="Q15">
        <v>0</v>
      </c>
      <c r="U15" s="137" t="s">
        <v>11</v>
      </c>
      <c r="V15" s="137">
        <v>21198</v>
      </c>
      <c r="W15" s="137">
        <v>273019</v>
      </c>
      <c r="X15" s="137"/>
      <c r="Y15" s="137">
        <v>3545</v>
      </c>
      <c r="Z15" s="137">
        <v>38781</v>
      </c>
      <c r="AA15" s="137"/>
      <c r="AB15" s="137">
        <v>0</v>
      </c>
      <c r="AC15" s="137">
        <v>0</v>
      </c>
      <c r="AD15" s="137"/>
      <c r="AE15" s="137">
        <v>0</v>
      </c>
      <c r="AF15" s="137">
        <v>0</v>
      </c>
      <c r="AG15" s="137"/>
      <c r="AH15" s="137">
        <v>2486</v>
      </c>
      <c r="AI15" s="137">
        <v>40147</v>
      </c>
    </row>
    <row r="16" spans="1:35" x14ac:dyDescent="0.3">
      <c r="A16" t="s">
        <v>13</v>
      </c>
      <c r="B16" s="138">
        <v>4513</v>
      </c>
      <c r="C16" s="138">
        <v>54909</v>
      </c>
      <c r="D16" s="138">
        <v>1095</v>
      </c>
      <c r="E16" s="138">
        <v>9388</v>
      </c>
      <c r="F16" s="138">
        <v>28</v>
      </c>
      <c r="G16" s="138">
        <v>209</v>
      </c>
      <c r="H16" s="138">
        <v>0</v>
      </c>
      <c r="I16" s="138">
        <v>0</v>
      </c>
      <c r="J16" s="138">
        <v>0</v>
      </c>
      <c r="K16" s="138">
        <v>0</v>
      </c>
      <c r="M16">
        <v>0</v>
      </c>
      <c r="N16">
        <v>0</v>
      </c>
      <c r="O16">
        <v>0</v>
      </c>
      <c r="P16">
        <v>0</v>
      </c>
      <c r="Q16">
        <v>0</v>
      </c>
      <c r="U16" s="137" t="s">
        <v>142</v>
      </c>
      <c r="V16" s="137">
        <v>18416</v>
      </c>
      <c r="W16" s="137">
        <v>242999</v>
      </c>
      <c r="X16" s="137"/>
      <c r="Y16" s="137">
        <v>3663</v>
      </c>
      <c r="Z16" s="137">
        <v>45340</v>
      </c>
      <c r="AA16" s="137"/>
      <c r="AB16" s="137">
        <v>0</v>
      </c>
      <c r="AC16" s="137">
        <v>0</v>
      </c>
      <c r="AD16" s="137"/>
      <c r="AE16" s="137">
        <v>0</v>
      </c>
      <c r="AF16" s="137">
        <v>0</v>
      </c>
      <c r="AG16" s="137"/>
      <c r="AH16" s="137">
        <v>0</v>
      </c>
      <c r="AI16" s="137">
        <v>0</v>
      </c>
    </row>
    <row r="17" spans="1:35" x14ac:dyDescent="0.3">
      <c r="A17" t="s">
        <v>14</v>
      </c>
      <c r="B17" s="138">
        <v>2982</v>
      </c>
      <c r="C17" s="138">
        <v>124646</v>
      </c>
      <c r="D17" s="138">
        <v>506</v>
      </c>
      <c r="E17" s="138">
        <v>14375</v>
      </c>
      <c r="F17" s="138">
        <v>18</v>
      </c>
      <c r="G17" s="138">
        <v>736</v>
      </c>
      <c r="H17" s="138">
        <v>0</v>
      </c>
      <c r="I17" s="138">
        <v>0</v>
      </c>
      <c r="J17" s="138">
        <v>0</v>
      </c>
      <c r="K17" s="138">
        <v>0</v>
      </c>
      <c r="M17">
        <v>0</v>
      </c>
      <c r="N17">
        <v>0</v>
      </c>
      <c r="O17">
        <v>0</v>
      </c>
      <c r="P17">
        <v>0</v>
      </c>
      <c r="Q17">
        <v>0</v>
      </c>
      <c r="U17" s="137" t="s">
        <v>14</v>
      </c>
      <c r="V17" s="137">
        <v>2982</v>
      </c>
      <c r="W17" s="137">
        <v>124646</v>
      </c>
      <c r="X17" s="137"/>
      <c r="Y17" s="137">
        <v>506</v>
      </c>
      <c r="Z17" s="137">
        <v>14375</v>
      </c>
      <c r="AA17" s="137"/>
      <c r="AB17" s="137">
        <v>18</v>
      </c>
      <c r="AC17" s="137">
        <v>736</v>
      </c>
      <c r="AD17" s="137"/>
      <c r="AE17" s="137">
        <v>0</v>
      </c>
      <c r="AF17" s="137">
        <v>0</v>
      </c>
      <c r="AG17" s="137"/>
      <c r="AH17" s="137">
        <v>0</v>
      </c>
      <c r="AI17" s="137">
        <v>0</v>
      </c>
    </row>
    <row r="18" spans="1:35" x14ac:dyDescent="0.3">
      <c r="A18" t="s">
        <v>15</v>
      </c>
      <c r="B18" s="138">
        <v>37532</v>
      </c>
      <c r="C18" s="138">
        <v>334496</v>
      </c>
      <c r="D18" s="138">
        <v>16428</v>
      </c>
      <c r="E18" s="138">
        <v>132908</v>
      </c>
      <c r="F18" s="138">
        <v>0</v>
      </c>
      <c r="G18" s="138">
        <v>0</v>
      </c>
      <c r="H18" s="138">
        <v>0</v>
      </c>
      <c r="I18" s="138">
        <v>0</v>
      </c>
      <c r="J18" s="138">
        <v>0</v>
      </c>
      <c r="K18" s="138">
        <v>0</v>
      </c>
      <c r="M18">
        <v>0</v>
      </c>
      <c r="N18">
        <v>0</v>
      </c>
      <c r="O18">
        <v>0</v>
      </c>
      <c r="P18">
        <v>0</v>
      </c>
      <c r="Q18">
        <v>0</v>
      </c>
      <c r="U18" s="137" t="s">
        <v>15</v>
      </c>
      <c r="V18" s="137">
        <v>37532</v>
      </c>
      <c r="W18" s="137">
        <v>334496</v>
      </c>
      <c r="X18" s="137"/>
      <c r="Y18" s="137">
        <v>16428</v>
      </c>
      <c r="Z18" s="137">
        <v>132908</v>
      </c>
      <c r="AA18" s="137"/>
      <c r="AB18" s="137">
        <v>0</v>
      </c>
      <c r="AC18" s="137">
        <v>0</v>
      </c>
      <c r="AD18" s="137"/>
      <c r="AE18" s="137">
        <v>0</v>
      </c>
      <c r="AF18" s="137">
        <v>0</v>
      </c>
      <c r="AG18" s="137"/>
      <c r="AH18" s="137">
        <v>0</v>
      </c>
      <c r="AI18" s="137">
        <v>0</v>
      </c>
    </row>
    <row r="19" spans="1:35" x14ac:dyDescent="0.3">
      <c r="A19" t="s">
        <v>16</v>
      </c>
      <c r="B19" s="138">
        <v>19952</v>
      </c>
      <c r="C19" s="138">
        <v>206929</v>
      </c>
      <c r="D19" s="138">
        <v>1943</v>
      </c>
      <c r="E19" s="138">
        <v>18973</v>
      </c>
      <c r="F19" s="138">
        <v>0</v>
      </c>
      <c r="G19" s="138">
        <v>0</v>
      </c>
      <c r="H19" s="138">
        <v>0</v>
      </c>
      <c r="I19" s="138">
        <v>0</v>
      </c>
      <c r="J19" s="138">
        <v>0</v>
      </c>
      <c r="K19" s="138">
        <v>0</v>
      </c>
      <c r="M19">
        <v>0</v>
      </c>
      <c r="N19">
        <v>0</v>
      </c>
      <c r="O19">
        <v>0</v>
      </c>
      <c r="P19">
        <v>0</v>
      </c>
      <c r="Q19">
        <v>0</v>
      </c>
      <c r="U19" s="137" t="s">
        <v>16</v>
      </c>
      <c r="V19" s="137">
        <v>19952</v>
      </c>
      <c r="W19" s="137">
        <v>206929</v>
      </c>
      <c r="X19" s="137"/>
      <c r="Y19" s="137">
        <v>1943</v>
      </c>
      <c r="Z19" s="137">
        <v>18973</v>
      </c>
      <c r="AA19" s="137"/>
      <c r="AB19" s="137">
        <v>0</v>
      </c>
      <c r="AC19" s="137">
        <v>0</v>
      </c>
      <c r="AD19" s="137"/>
      <c r="AE19" s="137">
        <v>0</v>
      </c>
      <c r="AF19" s="137">
        <v>0</v>
      </c>
      <c r="AG19" s="137"/>
      <c r="AH19" s="137">
        <v>0</v>
      </c>
      <c r="AI19" s="137">
        <v>0</v>
      </c>
    </row>
    <row r="20" spans="1:35" x14ac:dyDescent="0.3">
      <c r="A20" t="s">
        <v>17</v>
      </c>
      <c r="B20" s="138">
        <v>36133</v>
      </c>
      <c r="C20" s="138">
        <v>188448</v>
      </c>
      <c r="D20" s="138">
        <v>10096</v>
      </c>
      <c r="E20" s="138">
        <v>55186</v>
      </c>
      <c r="F20" s="138">
        <v>0</v>
      </c>
      <c r="G20" s="138">
        <v>0</v>
      </c>
      <c r="H20" s="138">
        <v>0</v>
      </c>
      <c r="I20" s="138">
        <v>0</v>
      </c>
      <c r="J20" s="138">
        <v>0</v>
      </c>
      <c r="K20" s="138">
        <v>0</v>
      </c>
      <c r="M20">
        <v>0</v>
      </c>
      <c r="N20">
        <v>0</v>
      </c>
      <c r="O20">
        <v>0</v>
      </c>
      <c r="P20">
        <v>0</v>
      </c>
      <c r="Q20">
        <v>0</v>
      </c>
      <c r="U20" s="137" t="s">
        <v>17</v>
      </c>
      <c r="V20" s="137">
        <v>36133</v>
      </c>
      <c r="W20" s="137">
        <v>188448</v>
      </c>
      <c r="X20" s="137"/>
      <c r="Y20" s="137">
        <v>10096</v>
      </c>
      <c r="Z20" s="137">
        <v>55186</v>
      </c>
      <c r="AA20" s="137"/>
      <c r="AB20" s="137">
        <v>0</v>
      </c>
      <c r="AC20" s="137">
        <v>0</v>
      </c>
      <c r="AD20" s="137"/>
      <c r="AE20" s="137">
        <v>0</v>
      </c>
      <c r="AF20" s="137">
        <v>0</v>
      </c>
      <c r="AG20" s="137"/>
      <c r="AH20" s="137">
        <v>0</v>
      </c>
      <c r="AI20" s="137">
        <v>0</v>
      </c>
    </row>
    <row r="21" spans="1:35" x14ac:dyDescent="0.3">
      <c r="A21" t="s">
        <v>18</v>
      </c>
      <c r="B21" s="138">
        <v>3152</v>
      </c>
      <c r="C21" s="138">
        <v>133046</v>
      </c>
      <c r="D21" s="138">
        <v>434</v>
      </c>
      <c r="E21" s="138">
        <v>20166</v>
      </c>
      <c r="F21" s="138">
        <v>0</v>
      </c>
      <c r="G21" s="138">
        <v>0</v>
      </c>
      <c r="H21" s="138">
        <v>0</v>
      </c>
      <c r="I21" s="138">
        <v>0</v>
      </c>
      <c r="J21" s="138">
        <v>0</v>
      </c>
      <c r="K21" s="138">
        <v>0</v>
      </c>
      <c r="M21">
        <v>0</v>
      </c>
      <c r="N21">
        <v>0</v>
      </c>
      <c r="O21">
        <v>0</v>
      </c>
      <c r="P21">
        <v>0</v>
      </c>
      <c r="Q21">
        <v>0</v>
      </c>
      <c r="U21" s="137" t="s">
        <v>18</v>
      </c>
      <c r="V21" s="137">
        <v>3152</v>
      </c>
      <c r="W21" s="137">
        <v>133046</v>
      </c>
      <c r="X21" s="137"/>
      <c r="Y21" s="137">
        <v>434</v>
      </c>
      <c r="Z21" s="137">
        <v>20166</v>
      </c>
      <c r="AA21" s="137"/>
      <c r="AB21" s="137">
        <v>0</v>
      </c>
      <c r="AC21" s="137">
        <v>0</v>
      </c>
      <c r="AD21" s="137"/>
      <c r="AE21" s="137">
        <v>0</v>
      </c>
      <c r="AF21" s="137">
        <v>0</v>
      </c>
      <c r="AG21" s="137"/>
      <c r="AH21" s="137">
        <v>0</v>
      </c>
      <c r="AI21" s="137">
        <v>0</v>
      </c>
    </row>
    <row r="22" spans="1:35" x14ac:dyDescent="0.3">
      <c r="A22" t="s">
        <v>19</v>
      </c>
      <c r="B22" s="138">
        <v>17282</v>
      </c>
      <c r="C22" s="138">
        <v>443361</v>
      </c>
      <c r="D22" s="138">
        <v>1482</v>
      </c>
      <c r="E22" s="138">
        <v>31325</v>
      </c>
      <c r="F22" s="138">
        <v>0</v>
      </c>
      <c r="G22" s="138">
        <v>0</v>
      </c>
      <c r="H22" s="138">
        <v>0</v>
      </c>
      <c r="I22" s="138">
        <v>0</v>
      </c>
      <c r="J22" s="138">
        <v>0</v>
      </c>
      <c r="K22" s="138">
        <v>0</v>
      </c>
      <c r="M22">
        <v>0</v>
      </c>
      <c r="N22">
        <v>0</v>
      </c>
      <c r="O22">
        <v>0</v>
      </c>
      <c r="P22">
        <v>0</v>
      </c>
      <c r="Q22">
        <v>0</v>
      </c>
      <c r="U22" s="137" t="s">
        <v>19</v>
      </c>
      <c r="V22" s="137">
        <v>17282</v>
      </c>
      <c r="W22" s="137">
        <v>443361</v>
      </c>
      <c r="X22" s="137"/>
      <c r="Y22" s="137">
        <v>1482</v>
      </c>
      <c r="Z22" s="137">
        <v>31325</v>
      </c>
      <c r="AA22" s="137"/>
      <c r="AB22" s="137">
        <v>0</v>
      </c>
      <c r="AC22" s="137">
        <v>0</v>
      </c>
      <c r="AD22" s="137"/>
      <c r="AE22" s="137">
        <v>0</v>
      </c>
      <c r="AF22" s="137">
        <v>0</v>
      </c>
      <c r="AG22" s="137"/>
      <c r="AH22" s="137">
        <v>0</v>
      </c>
      <c r="AI22" s="137">
        <v>0</v>
      </c>
    </row>
    <row r="23" spans="1:35" x14ac:dyDescent="0.3">
      <c r="A23" t="s">
        <v>20</v>
      </c>
      <c r="B23" s="138">
        <v>3118</v>
      </c>
      <c r="C23" s="138">
        <v>75282</v>
      </c>
      <c r="D23" s="138">
        <v>780</v>
      </c>
      <c r="E23" s="138">
        <v>15113</v>
      </c>
      <c r="F23" s="138">
        <v>28</v>
      </c>
      <c r="G23" s="138">
        <v>936</v>
      </c>
      <c r="H23" s="138">
        <v>0</v>
      </c>
      <c r="I23" s="138">
        <v>0</v>
      </c>
      <c r="J23" s="138">
        <v>0</v>
      </c>
      <c r="K23" s="138">
        <v>0</v>
      </c>
      <c r="M23">
        <v>0</v>
      </c>
      <c r="N23">
        <v>0</v>
      </c>
      <c r="O23">
        <v>0</v>
      </c>
      <c r="P23">
        <v>0</v>
      </c>
      <c r="Q23">
        <v>0</v>
      </c>
      <c r="U23" s="137" t="s">
        <v>20</v>
      </c>
      <c r="V23" s="137">
        <v>3118</v>
      </c>
      <c r="W23" s="137">
        <v>75282</v>
      </c>
      <c r="X23" s="137"/>
      <c r="Y23" s="137">
        <v>780</v>
      </c>
      <c r="Z23" s="137">
        <v>15113</v>
      </c>
      <c r="AA23" s="137"/>
      <c r="AB23" s="137">
        <v>28</v>
      </c>
      <c r="AC23" s="137">
        <v>936</v>
      </c>
      <c r="AD23" s="137"/>
      <c r="AE23" s="137">
        <v>0</v>
      </c>
      <c r="AF23" s="137">
        <v>0</v>
      </c>
      <c r="AG23" s="137"/>
      <c r="AH23" s="137">
        <v>0</v>
      </c>
      <c r="AI23" s="137">
        <v>0</v>
      </c>
    </row>
    <row r="24" spans="1:35" x14ac:dyDescent="0.3">
      <c r="A24" t="s">
        <v>21</v>
      </c>
      <c r="B24" s="138">
        <v>2711</v>
      </c>
      <c r="C24" s="138">
        <v>59902</v>
      </c>
      <c r="D24" s="138">
        <v>1410</v>
      </c>
      <c r="E24" s="138">
        <v>19046</v>
      </c>
      <c r="F24" s="138">
        <v>0</v>
      </c>
      <c r="G24" s="138">
        <v>0</v>
      </c>
      <c r="H24" s="138">
        <v>0</v>
      </c>
      <c r="I24" s="138">
        <v>0</v>
      </c>
      <c r="J24" s="138">
        <v>0</v>
      </c>
      <c r="K24" s="138">
        <v>0</v>
      </c>
      <c r="M24">
        <v>0</v>
      </c>
      <c r="N24">
        <v>0</v>
      </c>
      <c r="O24">
        <v>0</v>
      </c>
      <c r="P24">
        <v>0</v>
      </c>
      <c r="Q24">
        <v>0</v>
      </c>
      <c r="U24" s="137" t="s">
        <v>143</v>
      </c>
      <c r="V24" s="137">
        <v>8455</v>
      </c>
      <c r="W24" s="137">
        <v>186815</v>
      </c>
      <c r="X24" s="137"/>
      <c r="Y24" s="137">
        <v>4398</v>
      </c>
      <c r="Z24" s="137">
        <v>59400</v>
      </c>
      <c r="AA24" s="137"/>
      <c r="AB24" s="137">
        <v>0</v>
      </c>
      <c r="AC24" s="137">
        <v>0</v>
      </c>
      <c r="AD24" s="137"/>
      <c r="AE24" s="137">
        <v>0</v>
      </c>
      <c r="AF24" s="137">
        <v>0</v>
      </c>
      <c r="AG24" s="137"/>
      <c r="AH24" s="137">
        <v>0</v>
      </c>
      <c r="AI24" s="137">
        <v>0</v>
      </c>
    </row>
    <row r="25" spans="1:35" x14ac:dyDescent="0.3">
      <c r="A25" t="s">
        <v>22</v>
      </c>
      <c r="B25" s="138">
        <v>3679</v>
      </c>
      <c r="C25" s="138">
        <v>100552</v>
      </c>
      <c r="D25" s="138">
        <v>1076</v>
      </c>
      <c r="E25" s="138">
        <v>20587</v>
      </c>
      <c r="F25" s="138">
        <v>0</v>
      </c>
      <c r="G25" s="138">
        <v>0</v>
      </c>
      <c r="H25" s="138">
        <v>0</v>
      </c>
      <c r="I25" s="138">
        <v>0</v>
      </c>
      <c r="J25" s="138">
        <v>0</v>
      </c>
      <c r="K25" s="138">
        <v>0</v>
      </c>
      <c r="M25">
        <v>0</v>
      </c>
      <c r="N25">
        <v>0</v>
      </c>
      <c r="O25">
        <v>0</v>
      </c>
      <c r="P25">
        <v>0</v>
      </c>
      <c r="Q25">
        <v>0</v>
      </c>
      <c r="U25" s="137" t="s">
        <v>22</v>
      </c>
      <c r="V25" s="137">
        <v>3679</v>
      </c>
      <c r="W25" s="137">
        <v>100552</v>
      </c>
      <c r="X25" s="137"/>
      <c r="Y25" s="137">
        <v>1076</v>
      </c>
      <c r="Z25" s="137">
        <v>20587</v>
      </c>
      <c r="AA25" s="137"/>
      <c r="AB25" s="137">
        <v>0</v>
      </c>
      <c r="AC25" s="137">
        <v>0</v>
      </c>
      <c r="AD25" s="137"/>
      <c r="AE25" s="137">
        <v>0</v>
      </c>
      <c r="AF25" s="137">
        <v>0</v>
      </c>
      <c r="AG25" s="137"/>
      <c r="AH25" s="137">
        <v>0</v>
      </c>
      <c r="AI25" s="137">
        <v>0</v>
      </c>
    </row>
    <row r="26" spans="1:35" x14ac:dyDescent="0.3">
      <c r="A26" t="s">
        <v>23</v>
      </c>
      <c r="B26" s="138">
        <v>2671</v>
      </c>
      <c r="C26" s="138">
        <v>35238</v>
      </c>
      <c r="D26" s="138">
        <v>531</v>
      </c>
      <c r="E26" s="138">
        <v>6575</v>
      </c>
      <c r="F26" s="138">
        <v>0</v>
      </c>
      <c r="G26" s="138">
        <v>0</v>
      </c>
      <c r="H26" s="138">
        <v>0</v>
      </c>
      <c r="I26" s="138">
        <v>0</v>
      </c>
      <c r="J26" s="138">
        <v>0</v>
      </c>
      <c r="K26" s="138">
        <v>0</v>
      </c>
      <c r="M26">
        <v>0</v>
      </c>
      <c r="N26">
        <v>0</v>
      </c>
      <c r="O26">
        <v>0</v>
      </c>
      <c r="P26">
        <v>0</v>
      </c>
      <c r="Q26">
        <v>0</v>
      </c>
      <c r="U26" s="137" t="s">
        <v>144</v>
      </c>
      <c r="V26" s="137">
        <v>27722</v>
      </c>
      <c r="W26" s="137">
        <v>337266</v>
      </c>
      <c r="X26" s="137"/>
      <c r="Y26" s="137">
        <v>6723</v>
      </c>
      <c r="Z26" s="137">
        <v>57662</v>
      </c>
      <c r="AA26" s="137"/>
      <c r="AB26" s="137">
        <v>174</v>
      </c>
      <c r="AC26" s="137">
        <v>1283</v>
      </c>
      <c r="AD26" s="137"/>
      <c r="AE26" s="137">
        <v>0</v>
      </c>
      <c r="AF26" s="137">
        <v>0</v>
      </c>
      <c r="AG26" s="137"/>
      <c r="AH26" s="137">
        <v>0</v>
      </c>
      <c r="AI26" s="137">
        <v>0</v>
      </c>
    </row>
    <row r="27" spans="1:35" x14ac:dyDescent="0.3">
      <c r="A27" t="s">
        <v>24</v>
      </c>
      <c r="B27" s="138">
        <v>4157</v>
      </c>
      <c r="C27" s="138">
        <v>50572</v>
      </c>
      <c r="D27" s="138">
        <v>1008</v>
      </c>
      <c r="E27" s="138">
        <v>8646</v>
      </c>
      <c r="F27" s="138">
        <v>26</v>
      </c>
      <c r="G27" s="138">
        <v>192</v>
      </c>
      <c r="H27" s="138">
        <v>0</v>
      </c>
      <c r="I27" s="138">
        <v>0</v>
      </c>
      <c r="J27" s="138">
        <v>0</v>
      </c>
      <c r="K27" s="138">
        <v>0</v>
      </c>
      <c r="M27">
        <v>0</v>
      </c>
      <c r="N27">
        <v>0</v>
      </c>
      <c r="O27">
        <v>0</v>
      </c>
      <c r="P27">
        <v>0</v>
      </c>
      <c r="Q27">
        <v>0</v>
      </c>
      <c r="U27" s="137" t="s">
        <v>26</v>
      </c>
      <c r="V27" s="137">
        <v>5813</v>
      </c>
      <c r="W27" s="137">
        <v>57286</v>
      </c>
      <c r="X27" s="137"/>
      <c r="Y27" s="137">
        <v>5829</v>
      </c>
      <c r="Z27" s="137">
        <v>46905</v>
      </c>
      <c r="AA27" s="137"/>
      <c r="AB27" s="137">
        <v>0</v>
      </c>
      <c r="AC27" s="137">
        <v>0</v>
      </c>
      <c r="AD27" s="137"/>
      <c r="AE27" s="137">
        <v>0</v>
      </c>
      <c r="AF27" s="137">
        <v>0</v>
      </c>
      <c r="AG27" s="137"/>
      <c r="AH27" s="137">
        <v>0</v>
      </c>
      <c r="AI27" s="137">
        <v>0</v>
      </c>
    </row>
    <row r="28" spans="1:35" x14ac:dyDescent="0.3">
      <c r="A28" t="s">
        <v>25</v>
      </c>
      <c r="B28" s="138">
        <v>5744</v>
      </c>
      <c r="C28" s="138">
        <v>126913</v>
      </c>
      <c r="D28" s="138">
        <v>2988</v>
      </c>
      <c r="E28" s="138">
        <v>40354</v>
      </c>
      <c r="F28" s="138">
        <v>0</v>
      </c>
      <c r="G28" s="138">
        <v>0</v>
      </c>
      <c r="H28" s="138">
        <v>0</v>
      </c>
      <c r="I28" s="138">
        <v>0</v>
      </c>
      <c r="J28" s="138">
        <v>0</v>
      </c>
      <c r="K28" s="138">
        <v>0</v>
      </c>
      <c r="M28">
        <v>0</v>
      </c>
      <c r="N28">
        <v>0</v>
      </c>
      <c r="O28">
        <v>0</v>
      </c>
      <c r="P28">
        <v>0</v>
      </c>
      <c r="Q28">
        <v>0</v>
      </c>
      <c r="U28" s="137" t="s">
        <v>28</v>
      </c>
      <c r="V28" s="137">
        <v>9664</v>
      </c>
      <c r="W28" s="137">
        <v>105011</v>
      </c>
      <c r="X28" s="137"/>
      <c r="Y28" s="137">
        <v>11608</v>
      </c>
      <c r="Z28" s="137">
        <v>106278</v>
      </c>
      <c r="AA28" s="137"/>
      <c r="AB28" s="137">
        <v>0</v>
      </c>
      <c r="AC28" s="137">
        <v>0</v>
      </c>
      <c r="AD28" s="137"/>
      <c r="AE28" s="137">
        <v>6363</v>
      </c>
      <c r="AF28" s="137">
        <v>96612</v>
      </c>
      <c r="AG28" s="137"/>
      <c r="AH28" s="137">
        <v>2887</v>
      </c>
      <c r="AI28" s="137">
        <v>12416</v>
      </c>
    </row>
    <row r="29" spans="1:35" x14ac:dyDescent="0.3">
      <c r="A29" t="s">
        <v>26</v>
      </c>
      <c r="B29" s="138">
        <v>5813</v>
      </c>
      <c r="C29" s="138">
        <v>57286</v>
      </c>
      <c r="D29" s="138">
        <v>5829</v>
      </c>
      <c r="E29" s="138">
        <v>46905</v>
      </c>
      <c r="F29" s="138">
        <v>0</v>
      </c>
      <c r="G29" s="138">
        <v>0</v>
      </c>
      <c r="H29" s="138">
        <v>0</v>
      </c>
      <c r="I29" s="138">
        <v>0</v>
      </c>
      <c r="J29" s="138">
        <v>0</v>
      </c>
      <c r="K29" s="138">
        <v>0</v>
      </c>
      <c r="M29">
        <v>0</v>
      </c>
      <c r="N29">
        <v>0</v>
      </c>
      <c r="O29">
        <v>0</v>
      </c>
      <c r="P29">
        <v>0</v>
      </c>
      <c r="Q29">
        <v>0</v>
      </c>
      <c r="U29" s="137" t="s">
        <v>145</v>
      </c>
      <c r="V29" s="137">
        <v>15881</v>
      </c>
      <c r="W29" s="137">
        <v>286728</v>
      </c>
      <c r="X29" s="137"/>
      <c r="Y29" s="137">
        <v>4249</v>
      </c>
      <c r="Z29" s="137">
        <v>103412</v>
      </c>
      <c r="AA29" s="137"/>
      <c r="AB29" s="137">
        <v>223</v>
      </c>
      <c r="AC29" s="137">
        <v>6329</v>
      </c>
      <c r="AD29" s="137"/>
      <c r="AE29" s="137">
        <v>0</v>
      </c>
      <c r="AF29" s="137">
        <v>0</v>
      </c>
      <c r="AG29" s="137"/>
      <c r="AH29" s="137">
        <v>0</v>
      </c>
      <c r="AI29" s="137">
        <v>0</v>
      </c>
    </row>
    <row r="30" spans="1:35" x14ac:dyDescent="0.3">
      <c r="A30" t="s">
        <v>27</v>
      </c>
      <c r="B30" s="138">
        <v>14503</v>
      </c>
      <c r="C30" s="138">
        <v>176438</v>
      </c>
      <c r="D30" s="138">
        <v>3517</v>
      </c>
      <c r="E30" s="138">
        <v>30165</v>
      </c>
      <c r="F30" s="138">
        <v>91</v>
      </c>
      <c r="G30" s="138">
        <v>671</v>
      </c>
      <c r="H30" s="138">
        <v>0</v>
      </c>
      <c r="I30" s="138">
        <v>0</v>
      </c>
      <c r="J30" s="138">
        <v>0</v>
      </c>
      <c r="K30" s="138">
        <v>0</v>
      </c>
      <c r="M30">
        <v>0</v>
      </c>
      <c r="N30">
        <v>0</v>
      </c>
      <c r="O30">
        <v>0</v>
      </c>
      <c r="P30">
        <v>0</v>
      </c>
      <c r="Q30">
        <v>0</v>
      </c>
      <c r="U30" s="137" t="s">
        <v>30</v>
      </c>
      <c r="V30" s="137">
        <v>13545</v>
      </c>
      <c r="W30" s="137">
        <v>97438</v>
      </c>
      <c r="X30" s="137"/>
      <c r="Y30" s="137">
        <v>4632</v>
      </c>
      <c r="Z30" s="137">
        <v>29615</v>
      </c>
      <c r="AA30" s="137"/>
      <c r="AB30" s="137">
        <v>0</v>
      </c>
      <c r="AC30" s="137">
        <v>0</v>
      </c>
      <c r="AD30" s="137"/>
      <c r="AE30" s="137">
        <v>0</v>
      </c>
      <c r="AF30" s="137">
        <v>0</v>
      </c>
      <c r="AG30" s="137"/>
      <c r="AH30" s="137">
        <v>0</v>
      </c>
      <c r="AI30" s="137">
        <v>0</v>
      </c>
    </row>
    <row r="31" spans="1:35" x14ac:dyDescent="0.3">
      <c r="A31" t="s">
        <v>28</v>
      </c>
      <c r="B31" s="138">
        <v>9664</v>
      </c>
      <c r="C31" s="138">
        <v>105011</v>
      </c>
      <c r="D31" s="138">
        <v>11608</v>
      </c>
      <c r="E31" s="138">
        <v>106278</v>
      </c>
      <c r="F31" s="138">
        <v>0</v>
      </c>
      <c r="G31" s="138">
        <v>0</v>
      </c>
      <c r="H31" s="138">
        <v>6363</v>
      </c>
      <c r="I31" s="138">
        <v>96612</v>
      </c>
      <c r="J31" s="138">
        <v>2887</v>
      </c>
      <c r="K31" s="138">
        <v>12416</v>
      </c>
      <c r="M31">
        <v>22146</v>
      </c>
      <c r="N31">
        <v>0</v>
      </c>
      <c r="O31">
        <v>0</v>
      </c>
      <c r="P31">
        <v>5230</v>
      </c>
      <c r="Q31">
        <v>0</v>
      </c>
      <c r="U31" s="137" t="s">
        <v>31</v>
      </c>
      <c r="V31" s="137">
        <v>8988</v>
      </c>
      <c r="W31" s="137">
        <v>136198</v>
      </c>
      <c r="X31" s="137"/>
      <c r="Y31" s="137">
        <v>2679</v>
      </c>
      <c r="Z31" s="137">
        <v>47483</v>
      </c>
      <c r="AA31" s="137"/>
      <c r="AB31" s="137">
        <v>20</v>
      </c>
      <c r="AC31" s="137">
        <v>500</v>
      </c>
      <c r="AD31" s="137"/>
      <c r="AE31" s="137">
        <v>0</v>
      </c>
      <c r="AF31" s="137">
        <v>0</v>
      </c>
      <c r="AG31" s="137"/>
      <c r="AH31" s="137">
        <v>0</v>
      </c>
      <c r="AI31" s="137">
        <v>0</v>
      </c>
    </row>
    <row r="32" spans="1:35" x14ac:dyDescent="0.3">
      <c r="A32" t="s">
        <v>29</v>
      </c>
      <c r="B32" s="138">
        <v>7087</v>
      </c>
      <c r="C32" s="138">
        <v>127948</v>
      </c>
      <c r="D32" s="138">
        <v>1896</v>
      </c>
      <c r="E32" s="138">
        <v>46146</v>
      </c>
      <c r="F32" s="138">
        <v>100</v>
      </c>
      <c r="G32" s="138">
        <v>2824</v>
      </c>
      <c r="H32" s="138">
        <v>0</v>
      </c>
      <c r="I32" s="138">
        <v>0</v>
      </c>
      <c r="J32" s="138">
        <v>0</v>
      </c>
      <c r="K32" s="138">
        <v>0</v>
      </c>
      <c r="M32">
        <v>0</v>
      </c>
      <c r="N32">
        <v>0</v>
      </c>
      <c r="O32">
        <v>0</v>
      </c>
      <c r="P32">
        <v>0</v>
      </c>
      <c r="Q32">
        <v>0</v>
      </c>
      <c r="U32" s="137" t="s">
        <v>32</v>
      </c>
      <c r="V32" s="137">
        <v>9453</v>
      </c>
      <c r="W32" s="137">
        <v>123415</v>
      </c>
      <c r="X32" s="137"/>
      <c r="Y32" s="137">
        <v>80</v>
      </c>
      <c r="Z32" s="137">
        <v>1674</v>
      </c>
      <c r="AA32" s="137"/>
      <c r="AB32" s="137">
        <v>0</v>
      </c>
      <c r="AC32" s="137">
        <v>0</v>
      </c>
      <c r="AD32" s="137"/>
      <c r="AE32" s="137">
        <v>0</v>
      </c>
      <c r="AF32" s="137">
        <v>0</v>
      </c>
      <c r="AG32" s="137"/>
      <c r="AH32" s="137">
        <v>0</v>
      </c>
      <c r="AI32" s="137">
        <v>0</v>
      </c>
    </row>
    <row r="33" spans="1:35" x14ac:dyDescent="0.3">
      <c r="A33" t="s">
        <v>30</v>
      </c>
      <c r="B33" s="138">
        <v>13545</v>
      </c>
      <c r="C33" s="138">
        <v>97438</v>
      </c>
      <c r="D33" s="138">
        <v>4632</v>
      </c>
      <c r="E33" s="138">
        <v>29615</v>
      </c>
      <c r="F33" s="138">
        <v>0</v>
      </c>
      <c r="G33" s="138">
        <v>0</v>
      </c>
      <c r="H33" s="138">
        <v>0</v>
      </c>
      <c r="I33" s="138">
        <v>0</v>
      </c>
      <c r="J33" s="138">
        <v>0</v>
      </c>
      <c r="K33" s="138">
        <v>0</v>
      </c>
      <c r="M33">
        <v>0</v>
      </c>
      <c r="N33">
        <v>0</v>
      </c>
      <c r="O33">
        <v>0</v>
      </c>
      <c r="P33">
        <v>0</v>
      </c>
      <c r="Q33">
        <v>0</v>
      </c>
      <c r="U33" s="137" t="s">
        <v>33</v>
      </c>
      <c r="V33" s="137">
        <v>3537</v>
      </c>
      <c r="W33" s="137">
        <v>86948</v>
      </c>
      <c r="X33" s="137"/>
      <c r="Y33" s="137">
        <v>453</v>
      </c>
      <c r="Z33" s="137">
        <v>11885</v>
      </c>
      <c r="AA33" s="137"/>
      <c r="AB33" s="137">
        <v>0</v>
      </c>
      <c r="AC33" s="137">
        <v>0</v>
      </c>
      <c r="AD33" s="137"/>
      <c r="AE33" s="137">
        <v>0</v>
      </c>
      <c r="AF33" s="137">
        <v>0</v>
      </c>
      <c r="AG33" s="137"/>
      <c r="AH33" s="137">
        <v>0</v>
      </c>
      <c r="AI33" s="137">
        <v>0</v>
      </c>
    </row>
    <row r="34" spans="1:35" x14ac:dyDescent="0.3">
      <c r="A34" t="s">
        <v>31</v>
      </c>
      <c r="B34" s="138">
        <v>8988</v>
      </c>
      <c r="C34" s="138">
        <v>136198</v>
      </c>
      <c r="D34" s="138">
        <v>2679</v>
      </c>
      <c r="E34" s="138">
        <v>47483</v>
      </c>
      <c r="F34" s="138">
        <v>20</v>
      </c>
      <c r="G34" s="138">
        <v>500</v>
      </c>
      <c r="H34" s="138">
        <v>0</v>
      </c>
      <c r="I34" s="138">
        <v>0</v>
      </c>
      <c r="J34" s="138">
        <v>0</v>
      </c>
      <c r="K34" s="138">
        <v>0</v>
      </c>
      <c r="M34">
        <v>0</v>
      </c>
      <c r="N34">
        <v>0</v>
      </c>
      <c r="O34">
        <v>0</v>
      </c>
      <c r="P34">
        <v>0</v>
      </c>
      <c r="Q34">
        <v>0</v>
      </c>
      <c r="U34" s="137" t="s">
        <v>34</v>
      </c>
      <c r="V34" s="137">
        <v>23593</v>
      </c>
      <c r="W34" s="137">
        <v>372682</v>
      </c>
      <c r="X34" s="137"/>
      <c r="Y34" s="137">
        <v>6271</v>
      </c>
      <c r="Z34" s="137">
        <v>89063</v>
      </c>
      <c r="AA34" s="137"/>
      <c r="AB34" s="137">
        <v>0</v>
      </c>
      <c r="AC34" s="137">
        <v>0</v>
      </c>
      <c r="AD34" s="137"/>
      <c r="AE34" s="137">
        <v>0</v>
      </c>
      <c r="AF34" s="137">
        <v>0</v>
      </c>
      <c r="AG34" s="137"/>
      <c r="AH34" s="137">
        <v>0</v>
      </c>
      <c r="AI34" s="137">
        <v>0</v>
      </c>
    </row>
    <row r="35" spans="1:35" x14ac:dyDescent="0.3">
      <c r="A35" t="s">
        <v>32</v>
      </c>
      <c r="B35" s="138">
        <v>9453</v>
      </c>
      <c r="C35" s="138">
        <v>123415</v>
      </c>
      <c r="D35" s="138">
        <v>80</v>
      </c>
      <c r="E35" s="138">
        <v>1674</v>
      </c>
      <c r="F35" s="138">
        <v>0</v>
      </c>
      <c r="G35" s="138">
        <v>0</v>
      </c>
      <c r="H35" s="138">
        <v>0</v>
      </c>
      <c r="I35" s="138">
        <v>0</v>
      </c>
      <c r="J35" s="138">
        <v>0</v>
      </c>
      <c r="K35" s="138">
        <v>0</v>
      </c>
      <c r="M35">
        <v>0</v>
      </c>
      <c r="N35">
        <v>0</v>
      </c>
      <c r="O35">
        <v>0</v>
      </c>
      <c r="P35">
        <v>0</v>
      </c>
      <c r="Q35">
        <v>0</v>
      </c>
      <c r="U35" s="137" t="s">
        <v>35</v>
      </c>
      <c r="V35" s="137">
        <v>29087</v>
      </c>
      <c r="W35" s="137">
        <v>306723</v>
      </c>
      <c r="X35" s="137"/>
      <c r="Y35" s="137">
        <v>11137</v>
      </c>
      <c r="Z35" s="137">
        <v>81053</v>
      </c>
      <c r="AA35" s="137"/>
      <c r="AB35" s="137">
        <v>0</v>
      </c>
      <c r="AC35" s="137">
        <v>0</v>
      </c>
      <c r="AD35" s="137"/>
      <c r="AE35" s="137">
        <v>0</v>
      </c>
      <c r="AF35" s="137">
        <v>0</v>
      </c>
      <c r="AG35" s="137"/>
      <c r="AH35" s="137">
        <v>0</v>
      </c>
      <c r="AI35" s="137">
        <v>0</v>
      </c>
    </row>
    <row r="36" spans="1:35" x14ac:dyDescent="0.3">
      <c r="A36" t="s">
        <v>33</v>
      </c>
      <c r="B36" s="138">
        <v>3537</v>
      </c>
      <c r="C36" s="138">
        <v>86948</v>
      </c>
      <c r="D36" s="138">
        <v>453</v>
      </c>
      <c r="E36" s="138">
        <v>11885</v>
      </c>
      <c r="F36" s="138">
        <v>0</v>
      </c>
      <c r="G36" s="138">
        <v>0</v>
      </c>
      <c r="H36" s="138">
        <v>0</v>
      </c>
      <c r="I36" s="138">
        <v>0</v>
      </c>
      <c r="J36" s="138">
        <v>0</v>
      </c>
      <c r="K36" s="138">
        <v>0</v>
      </c>
      <c r="M36">
        <v>0</v>
      </c>
      <c r="N36">
        <v>0</v>
      </c>
      <c r="O36">
        <v>0</v>
      </c>
      <c r="P36">
        <v>0</v>
      </c>
      <c r="Q36">
        <v>0</v>
      </c>
      <c r="U36" s="137" t="s">
        <v>36</v>
      </c>
      <c r="V36" s="137">
        <v>19094</v>
      </c>
      <c r="W36" s="137">
        <v>295398</v>
      </c>
      <c r="X36" s="137"/>
      <c r="Y36" s="137">
        <v>3283</v>
      </c>
      <c r="Z36" s="137">
        <v>45377</v>
      </c>
      <c r="AA36" s="137"/>
      <c r="AB36" s="137">
        <v>0</v>
      </c>
      <c r="AC36" s="137">
        <v>0</v>
      </c>
      <c r="AD36" s="137"/>
      <c r="AE36" s="137">
        <v>0</v>
      </c>
      <c r="AF36" s="137">
        <v>0</v>
      </c>
      <c r="AG36" s="137"/>
      <c r="AH36" s="137">
        <v>0</v>
      </c>
      <c r="AI36" s="137">
        <v>0</v>
      </c>
    </row>
    <row r="37" spans="1:35" x14ac:dyDescent="0.3">
      <c r="A37" t="s">
        <v>34</v>
      </c>
      <c r="B37" s="138">
        <v>23593</v>
      </c>
      <c r="C37" s="138">
        <v>372682</v>
      </c>
      <c r="D37" s="138">
        <v>6271</v>
      </c>
      <c r="E37" s="138">
        <v>89063</v>
      </c>
      <c r="F37" s="138">
        <v>0</v>
      </c>
      <c r="G37" s="138">
        <v>0</v>
      </c>
      <c r="H37" s="138">
        <v>0</v>
      </c>
      <c r="I37" s="138">
        <v>0</v>
      </c>
      <c r="J37" s="138">
        <v>0</v>
      </c>
      <c r="K37" s="138">
        <v>0</v>
      </c>
      <c r="M37">
        <v>0</v>
      </c>
      <c r="N37">
        <v>0</v>
      </c>
      <c r="O37">
        <v>0</v>
      </c>
      <c r="P37">
        <v>0</v>
      </c>
      <c r="Q37">
        <v>0</v>
      </c>
      <c r="U37" s="137" t="s">
        <v>37</v>
      </c>
      <c r="V37" s="137">
        <v>5043</v>
      </c>
      <c r="W37" s="137">
        <v>164782</v>
      </c>
      <c r="X37" s="137"/>
      <c r="Y37" s="137">
        <v>1305</v>
      </c>
      <c r="Z37" s="137">
        <v>37460</v>
      </c>
      <c r="AA37" s="137"/>
      <c r="AB37" s="137">
        <v>0</v>
      </c>
      <c r="AC37" s="137">
        <v>0</v>
      </c>
      <c r="AD37" s="137"/>
      <c r="AE37" s="137">
        <v>0</v>
      </c>
      <c r="AF37" s="137">
        <v>0</v>
      </c>
      <c r="AG37" s="137"/>
      <c r="AH37" s="137">
        <v>0</v>
      </c>
      <c r="AI37" s="137">
        <v>0</v>
      </c>
    </row>
    <row r="38" spans="1:35" x14ac:dyDescent="0.3">
      <c r="A38" t="s">
        <v>35</v>
      </c>
      <c r="B38" s="138">
        <v>29087</v>
      </c>
      <c r="C38" s="138">
        <v>306723</v>
      </c>
      <c r="D38" s="138">
        <v>11137</v>
      </c>
      <c r="E38" s="138">
        <v>81053</v>
      </c>
      <c r="F38" s="138">
        <v>0</v>
      </c>
      <c r="G38" s="138">
        <v>0</v>
      </c>
      <c r="H38" s="138">
        <v>0</v>
      </c>
      <c r="I38" s="138">
        <v>0</v>
      </c>
      <c r="J38" s="138">
        <v>0</v>
      </c>
      <c r="K38" s="138">
        <v>0</v>
      </c>
      <c r="M38">
        <v>0</v>
      </c>
      <c r="N38">
        <v>0</v>
      </c>
      <c r="O38">
        <v>0</v>
      </c>
      <c r="P38">
        <v>0</v>
      </c>
      <c r="Q38">
        <v>0</v>
      </c>
      <c r="U38" s="137" t="s">
        <v>38</v>
      </c>
      <c r="V38" s="137">
        <v>4402</v>
      </c>
      <c r="W38" s="137">
        <v>115734</v>
      </c>
      <c r="X38" s="137"/>
      <c r="Y38" s="137">
        <v>969</v>
      </c>
      <c r="Z38" s="137">
        <v>30840</v>
      </c>
      <c r="AA38" s="137"/>
      <c r="AB38" s="137">
        <v>0</v>
      </c>
      <c r="AC38" s="137">
        <v>0</v>
      </c>
      <c r="AD38" s="137"/>
      <c r="AE38" s="137">
        <v>0</v>
      </c>
      <c r="AF38" s="137">
        <v>0</v>
      </c>
      <c r="AG38" s="137"/>
      <c r="AH38" s="137">
        <v>0</v>
      </c>
      <c r="AI38" s="137">
        <v>0</v>
      </c>
    </row>
    <row r="39" spans="1:35" x14ac:dyDescent="0.3">
      <c r="A39" t="s">
        <v>36</v>
      </c>
      <c r="B39" s="138">
        <v>19094</v>
      </c>
      <c r="C39" s="138">
        <v>295398</v>
      </c>
      <c r="D39" s="138">
        <v>3283</v>
      </c>
      <c r="E39" s="138">
        <v>45377</v>
      </c>
      <c r="F39" s="138">
        <v>0</v>
      </c>
      <c r="G39" s="138">
        <v>0</v>
      </c>
      <c r="H39" s="138">
        <v>0</v>
      </c>
      <c r="I39" s="138">
        <v>0</v>
      </c>
      <c r="J39" s="138">
        <v>0</v>
      </c>
      <c r="K39" s="138">
        <v>0</v>
      </c>
      <c r="M39">
        <v>1152</v>
      </c>
      <c r="N39">
        <v>0</v>
      </c>
      <c r="O39">
        <v>0</v>
      </c>
      <c r="P39">
        <v>0</v>
      </c>
      <c r="Q39">
        <v>0</v>
      </c>
      <c r="U39" s="137" t="s">
        <v>39</v>
      </c>
      <c r="V39" s="137">
        <v>4322</v>
      </c>
      <c r="W39" s="137">
        <v>68673</v>
      </c>
      <c r="X39" s="137"/>
      <c r="Y39" s="137">
        <v>930</v>
      </c>
      <c r="Z39" s="137">
        <v>9933</v>
      </c>
      <c r="AA39" s="137"/>
      <c r="AB39" s="137">
        <v>0</v>
      </c>
      <c r="AC39" s="137">
        <v>0</v>
      </c>
      <c r="AD39" s="137"/>
      <c r="AE39" s="137">
        <v>0</v>
      </c>
      <c r="AF39" s="137">
        <v>0</v>
      </c>
      <c r="AG39" s="137"/>
      <c r="AH39" s="137">
        <v>0</v>
      </c>
      <c r="AI39" s="137">
        <v>0</v>
      </c>
    </row>
    <row r="40" spans="1:35" x14ac:dyDescent="0.3">
      <c r="A40" t="s">
        <v>37</v>
      </c>
      <c r="B40" s="138">
        <v>5043</v>
      </c>
      <c r="C40" s="138">
        <v>164782</v>
      </c>
      <c r="D40" s="138">
        <v>1305</v>
      </c>
      <c r="E40" s="138">
        <v>37460</v>
      </c>
      <c r="F40" s="138">
        <v>0</v>
      </c>
      <c r="G40" s="138">
        <v>0</v>
      </c>
      <c r="H40" s="138">
        <v>0</v>
      </c>
      <c r="I40" s="138">
        <v>0</v>
      </c>
      <c r="J40" s="138">
        <v>0</v>
      </c>
      <c r="K40" s="138">
        <v>0</v>
      </c>
      <c r="M40">
        <v>0</v>
      </c>
      <c r="N40">
        <v>0</v>
      </c>
      <c r="O40">
        <v>0</v>
      </c>
      <c r="P40">
        <v>0</v>
      </c>
      <c r="Q40">
        <v>0</v>
      </c>
      <c r="U40" s="137" t="s">
        <v>40</v>
      </c>
      <c r="V40" s="137">
        <v>19853</v>
      </c>
      <c r="W40" s="137">
        <v>122627</v>
      </c>
      <c r="X40" s="137"/>
      <c r="Y40" s="137">
        <v>5749</v>
      </c>
      <c r="Z40" s="137">
        <v>35025</v>
      </c>
      <c r="AA40" s="137"/>
      <c r="AB40" s="137">
        <v>0</v>
      </c>
      <c r="AC40" s="137">
        <v>0</v>
      </c>
      <c r="AD40" s="137"/>
      <c r="AE40" s="137">
        <v>0</v>
      </c>
      <c r="AF40" s="137">
        <v>0</v>
      </c>
      <c r="AG40" s="137"/>
      <c r="AH40" s="137">
        <v>0</v>
      </c>
      <c r="AI40" s="137">
        <v>0</v>
      </c>
    </row>
    <row r="41" spans="1:35" x14ac:dyDescent="0.3">
      <c r="A41" t="s">
        <v>38</v>
      </c>
      <c r="B41" s="138">
        <v>4402</v>
      </c>
      <c r="C41" s="138">
        <v>115734</v>
      </c>
      <c r="D41" s="138">
        <v>969</v>
      </c>
      <c r="E41" s="138">
        <v>30840</v>
      </c>
      <c r="F41" s="138">
        <v>0</v>
      </c>
      <c r="G41" s="138">
        <v>0</v>
      </c>
      <c r="H41" s="138">
        <v>0</v>
      </c>
      <c r="I41" s="138">
        <v>0</v>
      </c>
      <c r="J41" s="138">
        <v>0</v>
      </c>
      <c r="K41" s="138">
        <v>0</v>
      </c>
      <c r="M41">
        <v>0</v>
      </c>
      <c r="N41">
        <v>0</v>
      </c>
      <c r="O41">
        <v>0</v>
      </c>
      <c r="P41">
        <v>0</v>
      </c>
      <c r="Q41">
        <v>0</v>
      </c>
      <c r="U41" s="137" t="s">
        <v>41</v>
      </c>
      <c r="V41" s="137">
        <v>20177</v>
      </c>
      <c r="W41" s="137">
        <v>135886</v>
      </c>
      <c r="X41" s="137"/>
      <c r="Y41" s="137">
        <v>13526</v>
      </c>
      <c r="Z41" s="137">
        <v>84285</v>
      </c>
      <c r="AA41" s="137"/>
      <c r="AB41" s="137">
        <v>0</v>
      </c>
      <c r="AC41" s="137">
        <v>0</v>
      </c>
      <c r="AD41" s="137"/>
      <c r="AE41" s="137">
        <v>0</v>
      </c>
      <c r="AF41" s="137">
        <v>0</v>
      </c>
      <c r="AG41" s="137"/>
      <c r="AH41" s="137">
        <v>0</v>
      </c>
      <c r="AI41" s="137">
        <v>0</v>
      </c>
    </row>
    <row r="42" spans="1:35" x14ac:dyDescent="0.3">
      <c r="A42" t="s">
        <v>39</v>
      </c>
      <c r="B42" s="138">
        <v>4322</v>
      </c>
      <c r="C42" s="138">
        <v>68673</v>
      </c>
      <c r="D42" s="138">
        <v>930</v>
      </c>
      <c r="E42" s="138">
        <v>9933</v>
      </c>
      <c r="F42" s="138">
        <v>0</v>
      </c>
      <c r="G42" s="138">
        <v>0</v>
      </c>
      <c r="H42" s="138">
        <v>0</v>
      </c>
      <c r="I42" s="138">
        <v>0</v>
      </c>
      <c r="J42" s="138">
        <v>0</v>
      </c>
      <c r="K42" s="138">
        <v>0</v>
      </c>
      <c r="M42">
        <v>550</v>
      </c>
      <c r="N42">
        <v>0</v>
      </c>
      <c r="O42">
        <v>0</v>
      </c>
      <c r="P42">
        <v>0</v>
      </c>
      <c r="Q42">
        <v>0</v>
      </c>
      <c r="U42" s="137" t="s">
        <v>146</v>
      </c>
      <c r="V42" s="137">
        <v>1770</v>
      </c>
      <c r="W42" s="137">
        <v>13463</v>
      </c>
      <c r="X42" s="137"/>
      <c r="Y42" s="137">
        <v>487</v>
      </c>
      <c r="Z42" s="137">
        <v>4916</v>
      </c>
      <c r="AA42" s="137"/>
      <c r="AB42" s="137">
        <v>0</v>
      </c>
      <c r="AC42" s="137">
        <v>0</v>
      </c>
      <c r="AD42" s="137"/>
      <c r="AE42" s="137">
        <v>0</v>
      </c>
      <c r="AF42" s="137">
        <v>0</v>
      </c>
      <c r="AG42" s="137"/>
      <c r="AH42" s="137">
        <v>0</v>
      </c>
      <c r="AI42" s="137">
        <v>0</v>
      </c>
    </row>
    <row r="43" spans="1:35" x14ac:dyDescent="0.3">
      <c r="A43" t="s">
        <v>40</v>
      </c>
      <c r="B43" s="138">
        <v>19853</v>
      </c>
      <c r="C43" s="138">
        <v>122627</v>
      </c>
      <c r="D43" s="138">
        <v>5749</v>
      </c>
      <c r="E43" s="138">
        <v>35025</v>
      </c>
      <c r="F43" s="138">
        <v>0</v>
      </c>
      <c r="G43" s="138">
        <v>0</v>
      </c>
      <c r="H43" s="138">
        <v>0</v>
      </c>
      <c r="I43" s="138">
        <v>0</v>
      </c>
      <c r="J43" s="138">
        <v>0</v>
      </c>
      <c r="K43" s="138">
        <v>0</v>
      </c>
      <c r="M43">
        <v>128</v>
      </c>
      <c r="N43">
        <v>0</v>
      </c>
      <c r="O43">
        <v>0</v>
      </c>
      <c r="P43">
        <v>0</v>
      </c>
      <c r="Q43">
        <v>0</v>
      </c>
      <c r="U43" s="137" t="s">
        <v>42</v>
      </c>
      <c r="V43" s="137">
        <v>4994</v>
      </c>
      <c r="W43" s="137">
        <v>50312</v>
      </c>
      <c r="X43" s="137"/>
      <c r="Y43" s="137">
        <v>2096</v>
      </c>
      <c r="Z43" s="137">
        <v>28073</v>
      </c>
      <c r="AA43" s="137"/>
      <c r="AB43" s="137">
        <v>0</v>
      </c>
      <c r="AC43" s="137">
        <v>0</v>
      </c>
      <c r="AD43" s="137"/>
      <c r="AE43" s="137">
        <v>0</v>
      </c>
      <c r="AF43" s="137">
        <v>0</v>
      </c>
      <c r="AG43" s="137"/>
      <c r="AH43" s="137">
        <v>0</v>
      </c>
      <c r="AI43" s="137">
        <v>0</v>
      </c>
    </row>
    <row r="44" spans="1:35" x14ac:dyDescent="0.3">
      <c r="A44" t="s">
        <v>41</v>
      </c>
      <c r="B44" s="138">
        <v>20177</v>
      </c>
      <c r="C44" s="138">
        <v>135886</v>
      </c>
      <c r="D44" s="138">
        <v>13526</v>
      </c>
      <c r="E44" s="138">
        <v>84285</v>
      </c>
      <c r="F44" s="138">
        <v>0</v>
      </c>
      <c r="G44" s="138">
        <v>0</v>
      </c>
      <c r="H44" s="138">
        <v>0</v>
      </c>
      <c r="I44" s="138">
        <v>0</v>
      </c>
      <c r="J44" s="138">
        <v>0</v>
      </c>
      <c r="K44" s="138">
        <v>0</v>
      </c>
      <c r="M44">
        <v>0</v>
      </c>
      <c r="N44">
        <v>0</v>
      </c>
      <c r="O44">
        <v>0</v>
      </c>
      <c r="P44">
        <v>0</v>
      </c>
      <c r="Q44">
        <v>0</v>
      </c>
      <c r="U44" s="137" t="s">
        <v>43</v>
      </c>
      <c r="V44" s="137">
        <v>0</v>
      </c>
      <c r="W44" s="137">
        <v>0</v>
      </c>
      <c r="X44" s="137"/>
      <c r="Y44" s="137">
        <v>0</v>
      </c>
      <c r="Z44" s="137">
        <v>0</v>
      </c>
      <c r="AA44" s="137"/>
      <c r="AB44" s="137">
        <v>0</v>
      </c>
      <c r="AC44" s="137">
        <v>0</v>
      </c>
      <c r="AD44" s="137"/>
      <c r="AE44" s="137">
        <v>0</v>
      </c>
      <c r="AF44" s="137">
        <v>0</v>
      </c>
      <c r="AG44" s="137"/>
      <c r="AH44" s="137">
        <v>0</v>
      </c>
      <c r="AI44" s="137">
        <v>0</v>
      </c>
    </row>
    <row r="45" spans="1:35" x14ac:dyDescent="0.3">
      <c r="A45" t="s">
        <v>42</v>
      </c>
      <c r="B45" s="138">
        <v>6764</v>
      </c>
      <c r="C45" s="138">
        <v>63775</v>
      </c>
      <c r="D45" s="138">
        <v>2583</v>
      </c>
      <c r="E45" s="138">
        <v>32989</v>
      </c>
      <c r="F45" s="138">
        <v>0</v>
      </c>
      <c r="G45" s="138">
        <v>0</v>
      </c>
      <c r="H45" s="138">
        <v>0</v>
      </c>
      <c r="I45" s="138">
        <v>0</v>
      </c>
      <c r="J45" s="138">
        <v>0</v>
      </c>
      <c r="K45" s="138">
        <v>0</v>
      </c>
      <c r="M45">
        <v>0</v>
      </c>
      <c r="N45">
        <v>0</v>
      </c>
      <c r="O45">
        <v>0</v>
      </c>
      <c r="P45">
        <v>0</v>
      </c>
      <c r="Q45">
        <v>0</v>
      </c>
      <c r="U45" s="137" t="s">
        <v>44</v>
      </c>
      <c r="V45" s="137">
        <v>6436</v>
      </c>
      <c r="W45" s="137">
        <v>108711</v>
      </c>
      <c r="X45" s="137"/>
      <c r="Y45" s="137">
        <v>302</v>
      </c>
      <c r="Z45" s="137">
        <v>13762</v>
      </c>
      <c r="AA45" s="137"/>
      <c r="AB45" s="137">
        <v>0</v>
      </c>
      <c r="AC45" s="137">
        <v>0</v>
      </c>
      <c r="AD45" s="137"/>
      <c r="AE45" s="137">
        <v>367</v>
      </c>
      <c r="AF45" s="137">
        <v>17267</v>
      </c>
      <c r="AG45" s="137"/>
      <c r="AH45" s="137">
        <v>1267</v>
      </c>
      <c r="AI45" s="137">
        <v>12327</v>
      </c>
    </row>
    <row r="46" spans="1:35" x14ac:dyDescent="0.3">
      <c r="A46" t="s">
        <v>43</v>
      </c>
      <c r="B46" s="138">
        <v>0</v>
      </c>
      <c r="C46" s="138">
        <v>0</v>
      </c>
      <c r="D46" s="138">
        <v>0</v>
      </c>
      <c r="E46" s="138">
        <v>0</v>
      </c>
      <c r="F46" s="138">
        <v>0</v>
      </c>
      <c r="G46" s="138">
        <v>0</v>
      </c>
      <c r="H46" s="138">
        <v>0</v>
      </c>
      <c r="I46" s="138">
        <v>0</v>
      </c>
      <c r="J46" s="138">
        <v>0</v>
      </c>
      <c r="K46" s="138">
        <v>0</v>
      </c>
      <c r="M46">
        <v>52164</v>
      </c>
      <c r="N46">
        <v>0</v>
      </c>
      <c r="O46">
        <v>3925</v>
      </c>
      <c r="P46">
        <v>10399</v>
      </c>
      <c r="Q46">
        <v>6771</v>
      </c>
      <c r="U46" s="137" t="s">
        <v>45</v>
      </c>
      <c r="V46" s="137">
        <v>24866</v>
      </c>
      <c r="W46" s="137">
        <v>372783</v>
      </c>
      <c r="X46" s="137"/>
      <c r="Y46" s="137">
        <v>5475</v>
      </c>
      <c r="Z46" s="137">
        <v>77093</v>
      </c>
      <c r="AA46" s="137"/>
      <c r="AB46" s="137">
        <v>0</v>
      </c>
      <c r="AC46" s="137">
        <v>0</v>
      </c>
      <c r="AD46" s="137"/>
      <c r="AE46" s="137">
        <v>0</v>
      </c>
      <c r="AF46" s="137">
        <v>0</v>
      </c>
      <c r="AG46" s="137"/>
      <c r="AH46" s="137">
        <v>0</v>
      </c>
      <c r="AI46" s="137">
        <v>0</v>
      </c>
    </row>
    <row r="47" spans="1:35" x14ac:dyDescent="0.3">
      <c r="A47" t="s">
        <v>44</v>
      </c>
      <c r="B47" s="138">
        <v>6436</v>
      </c>
      <c r="C47" s="138">
        <v>108711</v>
      </c>
      <c r="D47" s="138">
        <v>302</v>
      </c>
      <c r="E47" s="138">
        <v>13762</v>
      </c>
      <c r="F47" s="138">
        <v>0</v>
      </c>
      <c r="G47" s="138">
        <v>0</v>
      </c>
      <c r="H47" s="138">
        <v>367</v>
      </c>
      <c r="I47" s="138">
        <v>17267</v>
      </c>
      <c r="J47" s="138">
        <v>1267</v>
      </c>
      <c r="K47" s="138">
        <v>12327</v>
      </c>
      <c r="M47">
        <v>0</v>
      </c>
      <c r="N47">
        <v>0</v>
      </c>
      <c r="O47">
        <v>0</v>
      </c>
      <c r="P47">
        <v>0</v>
      </c>
      <c r="Q47">
        <v>0</v>
      </c>
      <c r="U47" s="137" t="s">
        <v>46</v>
      </c>
      <c r="V47" s="137">
        <v>29819</v>
      </c>
      <c r="W47" s="137">
        <v>185076</v>
      </c>
      <c r="X47" s="137"/>
      <c r="Y47" s="137">
        <v>11305</v>
      </c>
      <c r="Z47" s="137">
        <v>52193</v>
      </c>
      <c r="AA47" s="137"/>
      <c r="AB47" s="137">
        <v>0</v>
      </c>
      <c r="AC47" s="137">
        <v>0</v>
      </c>
      <c r="AD47" s="137"/>
      <c r="AE47" s="137">
        <v>0</v>
      </c>
      <c r="AF47" s="137">
        <v>0</v>
      </c>
      <c r="AG47" s="137"/>
      <c r="AH47" s="137">
        <v>0</v>
      </c>
      <c r="AI47" s="137">
        <v>0</v>
      </c>
    </row>
    <row r="48" spans="1:35" x14ac:dyDescent="0.3">
      <c r="A48" t="s">
        <v>45</v>
      </c>
      <c r="B48" s="138">
        <v>24866</v>
      </c>
      <c r="C48" s="138">
        <v>372783</v>
      </c>
      <c r="D48" s="138">
        <v>5475</v>
      </c>
      <c r="E48" s="138">
        <v>77093</v>
      </c>
      <c r="F48" s="138">
        <v>0</v>
      </c>
      <c r="G48" s="138">
        <v>0</v>
      </c>
      <c r="H48" s="138">
        <v>0</v>
      </c>
      <c r="I48" s="138">
        <v>0</v>
      </c>
      <c r="J48" s="138">
        <v>0</v>
      </c>
      <c r="K48" s="138">
        <v>0</v>
      </c>
      <c r="M48">
        <v>0</v>
      </c>
      <c r="N48">
        <v>0</v>
      </c>
      <c r="O48">
        <v>0</v>
      </c>
      <c r="P48">
        <v>0</v>
      </c>
      <c r="Q48">
        <v>0</v>
      </c>
      <c r="U48" s="137" t="s">
        <v>147</v>
      </c>
      <c r="V48" s="137">
        <v>87176</v>
      </c>
      <c r="W48" s="137">
        <v>774163</v>
      </c>
      <c r="X48" s="137"/>
      <c r="Y48" s="137">
        <v>62490</v>
      </c>
      <c r="Z48" s="137">
        <v>340857</v>
      </c>
      <c r="AA48" s="137"/>
      <c r="AB48" s="137">
        <v>0</v>
      </c>
      <c r="AC48" s="137">
        <v>0</v>
      </c>
      <c r="AD48" s="137"/>
      <c r="AE48" s="137">
        <v>0</v>
      </c>
      <c r="AF48" s="137">
        <v>0</v>
      </c>
      <c r="AG48" s="137"/>
      <c r="AH48" s="137">
        <v>0</v>
      </c>
      <c r="AI48" s="137">
        <v>0</v>
      </c>
    </row>
    <row r="49" spans="1:35" x14ac:dyDescent="0.3">
      <c r="A49" t="s">
        <v>46</v>
      </c>
      <c r="B49" s="138">
        <v>29819</v>
      </c>
      <c r="C49" s="138">
        <v>185076</v>
      </c>
      <c r="D49" s="138">
        <v>11305</v>
      </c>
      <c r="E49" s="138">
        <v>52193</v>
      </c>
      <c r="F49" s="138">
        <v>0</v>
      </c>
      <c r="G49" s="138">
        <v>0</v>
      </c>
      <c r="H49" s="138">
        <v>0</v>
      </c>
      <c r="I49" s="138">
        <v>0</v>
      </c>
      <c r="J49" s="138">
        <v>0</v>
      </c>
      <c r="K49" s="138">
        <v>0</v>
      </c>
      <c r="M49">
        <v>0</v>
      </c>
      <c r="N49">
        <v>0</v>
      </c>
      <c r="O49">
        <v>0</v>
      </c>
      <c r="P49">
        <v>0</v>
      </c>
      <c r="Q49">
        <v>0</v>
      </c>
      <c r="U49" s="137" t="s">
        <v>50</v>
      </c>
      <c r="V49" s="137">
        <v>122059</v>
      </c>
      <c r="W49" s="137">
        <v>1713858</v>
      </c>
      <c r="X49" s="137"/>
      <c r="Y49" s="137">
        <v>6715</v>
      </c>
      <c r="Z49" s="137">
        <v>79045</v>
      </c>
      <c r="AA49" s="137"/>
      <c r="AB49" s="137">
        <v>0</v>
      </c>
      <c r="AC49" s="137">
        <v>0</v>
      </c>
      <c r="AD49" s="137"/>
      <c r="AE49" s="137">
        <v>0</v>
      </c>
      <c r="AF49" s="137">
        <v>0</v>
      </c>
      <c r="AG49" s="137"/>
      <c r="AH49" s="137">
        <v>0</v>
      </c>
      <c r="AI49" s="137">
        <v>0</v>
      </c>
    </row>
    <row r="50" spans="1:35" x14ac:dyDescent="0.3">
      <c r="A50" t="s">
        <v>47</v>
      </c>
      <c r="B50" s="138">
        <v>4549</v>
      </c>
      <c r="C50" s="138">
        <v>55347</v>
      </c>
      <c r="D50" s="138">
        <v>1103</v>
      </c>
      <c r="E50" s="138">
        <v>9463</v>
      </c>
      <c r="F50" s="138">
        <v>29</v>
      </c>
      <c r="G50" s="138">
        <v>211</v>
      </c>
      <c r="H50" s="138">
        <v>0</v>
      </c>
      <c r="I50" s="138">
        <v>0</v>
      </c>
      <c r="J50" s="138">
        <v>0</v>
      </c>
      <c r="K50" s="138">
        <v>0</v>
      </c>
      <c r="M50">
        <v>0</v>
      </c>
      <c r="N50">
        <v>0</v>
      </c>
      <c r="O50">
        <v>0</v>
      </c>
      <c r="P50">
        <v>0</v>
      </c>
      <c r="Q50">
        <v>0</v>
      </c>
      <c r="U50" s="137" t="s">
        <v>51</v>
      </c>
      <c r="V50" s="137">
        <v>23755</v>
      </c>
      <c r="W50" s="137">
        <v>165493</v>
      </c>
      <c r="X50" s="137"/>
      <c r="Y50" s="137">
        <v>9267</v>
      </c>
      <c r="Z50" s="137">
        <v>64149</v>
      </c>
      <c r="AA50" s="137"/>
      <c r="AB50" s="137">
        <v>0</v>
      </c>
      <c r="AC50" s="137">
        <v>0</v>
      </c>
      <c r="AD50" s="137"/>
      <c r="AE50" s="137">
        <v>0</v>
      </c>
      <c r="AF50" s="137">
        <v>0</v>
      </c>
      <c r="AG50" s="137"/>
      <c r="AH50" s="137">
        <v>0</v>
      </c>
      <c r="AI50" s="137">
        <v>0</v>
      </c>
    </row>
    <row r="51" spans="1:35" x14ac:dyDescent="0.3">
      <c r="A51" t="s">
        <v>48</v>
      </c>
      <c r="B51" s="138">
        <v>52893</v>
      </c>
      <c r="C51" s="138">
        <v>469711</v>
      </c>
      <c r="D51" s="138">
        <v>37915</v>
      </c>
      <c r="E51" s="138">
        <v>206809</v>
      </c>
      <c r="F51" s="138">
        <v>0</v>
      </c>
      <c r="G51" s="138">
        <v>0</v>
      </c>
      <c r="H51" s="138">
        <v>0</v>
      </c>
      <c r="I51" s="138">
        <v>0</v>
      </c>
      <c r="J51" s="138">
        <v>0</v>
      </c>
      <c r="K51" s="138">
        <v>0</v>
      </c>
      <c r="M51">
        <v>0</v>
      </c>
      <c r="N51">
        <v>0</v>
      </c>
      <c r="O51">
        <v>0</v>
      </c>
      <c r="P51">
        <v>0</v>
      </c>
      <c r="Q51">
        <v>0</v>
      </c>
      <c r="U51" s="137" t="s">
        <v>52</v>
      </c>
      <c r="V51" s="137">
        <v>12817</v>
      </c>
      <c r="W51" s="137">
        <v>64854</v>
      </c>
      <c r="X51" s="137"/>
      <c r="Y51" s="137">
        <v>486</v>
      </c>
      <c r="Z51" s="137">
        <v>2121</v>
      </c>
      <c r="AA51" s="137"/>
      <c r="AB51" s="137">
        <v>0</v>
      </c>
      <c r="AC51" s="137">
        <v>0</v>
      </c>
      <c r="AD51" s="137"/>
      <c r="AE51" s="137">
        <v>56277</v>
      </c>
      <c r="AF51" s="137">
        <v>356770</v>
      </c>
      <c r="AG51" s="137"/>
      <c r="AH51" s="137">
        <v>0</v>
      </c>
      <c r="AI51" s="137">
        <v>0</v>
      </c>
    </row>
    <row r="52" spans="1:35" x14ac:dyDescent="0.3">
      <c r="A52" t="s">
        <v>49</v>
      </c>
      <c r="B52" s="138">
        <v>16381</v>
      </c>
      <c r="C52" s="138">
        <v>145470</v>
      </c>
      <c r="D52" s="138">
        <v>11742</v>
      </c>
      <c r="E52" s="138">
        <v>64049</v>
      </c>
      <c r="F52" s="138">
        <v>0</v>
      </c>
      <c r="G52" s="138">
        <v>0</v>
      </c>
      <c r="H52" s="138">
        <v>0</v>
      </c>
      <c r="I52" s="138">
        <v>0</v>
      </c>
      <c r="J52" s="138">
        <v>0</v>
      </c>
      <c r="K52" s="138">
        <v>0</v>
      </c>
      <c r="M52">
        <v>0</v>
      </c>
      <c r="N52">
        <v>0</v>
      </c>
      <c r="O52">
        <v>0</v>
      </c>
      <c r="P52">
        <v>0</v>
      </c>
      <c r="Q52">
        <v>0</v>
      </c>
      <c r="U52" s="137" t="s">
        <v>53</v>
      </c>
      <c r="V52" s="137">
        <v>15967</v>
      </c>
      <c r="W52" s="137">
        <v>157577</v>
      </c>
      <c r="X52" s="137"/>
      <c r="Y52" s="137">
        <v>4875</v>
      </c>
      <c r="Z52" s="137">
        <v>55583</v>
      </c>
      <c r="AA52" s="137"/>
      <c r="AB52" s="137">
        <v>0</v>
      </c>
      <c r="AC52" s="137">
        <v>0</v>
      </c>
      <c r="AD52" s="137"/>
      <c r="AE52" s="137">
        <v>0</v>
      </c>
      <c r="AF52" s="137">
        <v>0</v>
      </c>
      <c r="AG52" s="137"/>
      <c r="AH52" s="137">
        <v>0</v>
      </c>
      <c r="AI52" s="137">
        <v>0</v>
      </c>
    </row>
    <row r="53" spans="1:35" x14ac:dyDescent="0.3">
      <c r="A53" t="s">
        <v>50</v>
      </c>
      <c r="B53" s="138">
        <v>122059</v>
      </c>
      <c r="C53" s="138">
        <v>1713858</v>
      </c>
      <c r="D53" s="138">
        <v>6715</v>
      </c>
      <c r="E53" s="138">
        <v>79045</v>
      </c>
      <c r="F53" s="138">
        <v>0</v>
      </c>
      <c r="G53" s="138">
        <v>0</v>
      </c>
      <c r="H53" s="138">
        <v>0</v>
      </c>
      <c r="I53" s="138">
        <v>0</v>
      </c>
      <c r="J53" s="138">
        <v>0</v>
      </c>
      <c r="K53" s="138">
        <v>0</v>
      </c>
      <c r="M53">
        <v>9764</v>
      </c>
      <c r="N53">
        <v>0</v>
      </c>
      <c r="O53">
        <v>0</v>
      </c>
      <c r="P53">
        <v>417</v>
      </c>
      <c r="Q53">
        <v>0</v>
      </c>
      <c r="U53" s="137" t="s">
        <v>54</v>
      </c>
      <c r="V53" s="137">
        <v>17406</v>
      </c>
      <c r="W53" s="137">
        <v>172420</v>
      </c>
      <c r="X53" s="137"/>
      <c r="Y53" s="137">
        <v>3983</v>
      </c>
      <c r="Z53" s="137">
        <v>45330</v>
      </c>
      <c r="AA53" s="137"/>
      <c r="AB53" s="137">
        <v>0</v>
      </c>
      <c r="AC53" s="137">
        <v>0</v>
      </c>
      <c r="AD53" s="137"/>
      <c r="AE53" s="137">
        <v>0</v>
      </c>
      <c r="AF53" s="137">
        <v>0</v>
      </c>
      <c r="AG53" s="137"/>
      <c r="AH53" s="137">
        <v>0</v>
      </c>
      <c r="AI53" s="137">
        <v>0</v>
      </c>
    </row>
    <row r="54" spans="1:35" x14ac:dyDescent="0.3">
      <c r="A54" t="s">
        <v>51</v>
      </c>
      <c r="B54" s="138">
        <v>23755</v>
      </c>
      <c r="C54" s="138">
        <v>165493</v>
      </c>
      <c r="D54" s="138">
        <v>9267</v>
      </c>
      <c r="E54" s="138">
        <v>64149</v>
      </c>
      <c r="F54" s="138">
        <v>0</v>
      </c>
      <c r="G54" s="138">
        <v>0</v>
      </c>
      <c r="H54" s="138">
        <v>0</v>
      </c>
      <c r="I54" s="138">
        <v>0</v>
      </c>
      <c r="J54" s="138">
        <v>0</v>
      </c>
      <c r="K54" s="138">
        <v>0</v>
      </c>
      <c r="M54">
        <v>716</v>
      </c>
      <c r="N54">
        <v>0</v>
      </c>
      <c r="O54">
        <v>0</v>
      </c>
      <c r="P54">
        <v>0</v>
      </c>
      <c r="Q54">
        <v>0</v>
      </c>
      <c r="U54" s="137" t="s">
        <v>57</v>
      </c>
      <c r="V54" s="137">
        <v>10303</v>
      </c>
      <c r="W54" s="137">
        <v>127623</v>
      </c>
      <c r="X54" s="137"/>
      <c r="Y54" s="137">
        <v>5712</v>
      </c>
      <c r="Z54" s="137">
        <v>48287</v>
      </c>
      <c r="AA54" s="137"/>
      <c r="AB54" s="137">
        <v>0</v>
      </c>
      <c r="AC54" s="137">
        <v>0</v>
      </c>
      <c r="AD54" s="137"/>
      <c r="AE54" s="137">
        <v>0</v>
      </c>
      <c r="AF54" s="137">
        <v>0</v>
      </c>
      <c r="AG54" s="137"/>
      <c r="AH54" s="137">
        <v>0</v>
      </c>
      <c r="AI54" s="137">
        <v>0</v>
      </c>
    </row>
    <row r="55" spans="1:35" x14ac:dyDescent="0.3">
      <c r="A55" t="s">
        <v>52</v>
      </c>
      <c r="B55" s="138">
        <v>12817</v>
      </c>
      <c r="C55" s="138">
        <v>64854</v>
      </c>
      <c r="D55" s="138">
        <v>486</v>
      </c>
      <c r="E55" s="138">
        <v>2121</v>
      </c>
      <c r="F55" s="138">
        <v>0</v>
      </c>
      <c r="G55" s="138">
        <v>0</v>
      </c>
      <c r="H55" s="138">
        <v>56277</v>
      </c>
      <c r="I55" s="138">
        <v>356770</v>
      </c>
      <c r="J55" s="138">
        <v>0</v>
      </c>
      <c r="K55" s="138">
        <v>0</v>
      </c>
      <c r="M55">
        <v>49136</v>
      </c>
      <c r="N55">
        <v>891</v>
      </c>
      <c r="O55">
        <v>0</v>
      </c>
      <c r="P55">
        <v>0</v>
      </c>
      <c r="Q55">
        <v>0</v>
      </c>
      <c r="U55" s="137" t="s">
        <v>58</v>
      </c>
      <c r="V55" s="137">
        <v>39104</v>
      </c>
      <c r="W55" s="137">
        <v>423003</v>
      </c>
      <c r="X55" s="137"/>
      <c r="Y55" s="137">
        <v>11582</v>
      </c>
      <c r="Z55" s="137">
        <v>147909</v>
      </c>
      <c r="AA55" s="137"/>
      <c r="AB55" s="137">
        <v>0</v>
      </c>
      <c r="AC55" s="137">
        <v>0</v>
      </c>
      <c r="AD55" s="137"/>
      <c r="AE55" s="137">
        <v>0</v>
      </c>
      <c r="AF55" s="137">
        <v>0</v>
      </c>
      <c r="AG55" s="137"/>
      <c r="AH55" s="137">
        <v>0</v>
      </c>
      <c r="AI55" s="137">
        <v>0</v>
      </c>
    </row>
    <row r="56" spans="1:35" x14ac:dyDescent="0.3">
      <c r="A56" t="s">
        <v>53</v>
      </c>
      <c r="B56" s="138">
        <v>15967</v>
      </c>
      <c r="C56" s="138">
        <v>157577</v>
      </c>
      <c r="D56" s="138">
        <v>4875</v>
      </c>
      <c r="E56" s="138">
        <v>55583</v>
      </c>
      <c r="F56" s="138">
        <v>0</v>
      </c>
      <c r="G56" s="138">
        <v>0</v>
      </c>
      <c r="H56" s="138">
        <v>0</v>
      </c>
      <c r="I56" s="138">
        <v>0</v>
      </c>
      <c r="J56" s="138">
        <v>0</v>
      </c>
      <c r="K56" s="138">
        <v>0</v>
      </c>
      <c r="M56">
        <v>3748</v>
      </c>
      <c r="N56">
        <v>0</v>
      </c>
      <c r="O56">
        <v>0</v>
      </c>
      <c r="P56">
        <v>0</v>
      </c>
      <c r="Q56">
        <v>7767</v>
      </c>
      <c r="U56" s="137" t="s">
        <v>55</v>
      </c>
      <c r="V56" s="137">
        <v>17737</v>
      </c>
      <c r="W56" s="137">
        <v>108852</v>
      </c>
      <c r="X56" s="137"/>
      <c r="Y56" s="137">
        <v>7606</v>
      </c>
      <c r="Z56" s="137">
        <v>39700</v>
      </c>
      <c r="AA56" s="137"/>
      <c r="AB56" s="137">
        <v>97</v>
      </c>
      <c r="AC56" s="137">
        <v>600</v>
      </c>
      <c r="AD56" s="137"/>
      <c r="AE56" s="137">
        <v>0</v>
      </c>
      <c r="AF56" s="137">
        <v>0</v>
      </c>
      <c r="AG56" s="137"/>
      <c r="AH56" s="137">
        <v>0</v>
      </c>
      <c r="AI56" s="137">
        <v>0</v>
      </c>
    </row>
    <row r="57" spans="1:35" x14ac:dyDescent="0.3">
      <c r="A57" t="s">
        <v>54</v>
      </c>
      <c r="B57" s="138">
        <v>17406</v>
      </c>
      <c r="C57" s="138">
        <v>172420</v>
      </c>
      <c r="D57" s="138">
        <v>3983</v>
      </c>
      <c r="E57" s="138">
        <v>45330</v>
      </c>
      <c r="F57" s="138">
        <v>0</v>
      </c>
      <c r="G57" s="138">
        <v>0</v>
      </c>
      <c r="H57" s="138">
        <v>0</v>
      </c>
      <c r="I57" s="138">
        <v>0</v>
      </c>
      <c r="J57" s="138">
        <v>0</v>
      </c>
      <c r="K57" s="138">
        <v>0</v>
      </c>
      <c r="M57">
        <v>304</v>
      </c>
      <c r="N57">
        <v>0</v>
      </c>
      <c r="O57">
        <v>0</v>
      </c>
      <c r="P57">
        <v>0</v>
      </c>
      <c r="Q57">
        <v>0</v>
      </c>
      <c r="U57" s="137" t="s">
        <v>56</v>
      </c>
      <c r="V57" s="137">
        <v>62357</v>
      </c>
      <c r="W57" s="137">
        <v>181860</v>
      </c>
      <c r="X57" s="137"/>
      <c r="Y57" s="137">
        <v>3951</v>
      </c>
      <c r="Z57" s="137">
        <v>16782</v>
      </c>
      <c r="AA57" s="137"/>
      <c r="AB57" s="137">
        <v>0</v>
      </c>
      <c r="AC57" s="137">
        <v>0</v>
      </c>
      <c r="AD57" s="137"/>
      <c r="AE57" s="137">
        <v>0</v>
      </c>
      <c r="AF57" s="137">
        <v>0</v>
      </c>
      <c r="AG57" s="137"/>
      <c r="AH57" s="137">
        <v>0</v>
      </c>
      <c r="AI57" s="137">
        <v>0</v>
      </c>
    </row>
    <row r="58" spans="1:35" x14ac:dyDescent="0.3">
      <c r="A58" t="s">
        <v>57</v>
      </c>
      <c r="B58" s="138">
        <v>10303</v>
      </c>
      <c r="C58" s="138">
        <v>127623</v>
      </c>
      <c r="D58" s="138">
        <v>5712</v>
      </c>
      <c r="E58" s="138">
        <v>48287</v>
      </c>
      <c r="F58" s="138">
        <v>0</v>
      </c>
      <c r="G58" s="138">
        <v>0</v>
      </c>
      <c r="H58" s="138">
        <v>0</v>
      </c>
      <c r="I58" s="138">
        <v>0</v>
      </c>
      <c r="J58" s="138">
        <v>0</v>
      </c>
      <c r="K58" s="138">
        <v>0</v>
      </c>
      <c r="M58">
        <v>0</v>
      </c>
      <c r="N58">
        <v>0</v>
      </c>
      <c r="O58">
        <v>0</v>
      </c>
      <c r="P58">
        <v>0</v>
      </c>
      <c r="Q58">
        <v>0</v>
      </c>
      <c r="U58" s="137" t="s">
        <v>60</v>
      </c>
      <c r="V58" s="137">
        <v>15833</v>
      </c>
      <c r="W58" s="137">
        <v>167023</v>
      </c>
      <c r="X58" s="137"/>
      <c r="Y58" s="137">
        <v>1960</v>
      </c>
      <c r="Z58" s="137">
        <v>19204</v>
      </c>
      <c r="AA58" s="137"/>
      <c r="AB58" s="137">
        <v>0</v>
      </c>
      <c r="AC58" s="137">
        <v>0</v>
      </c>
      <c r="AD58" s="137"/>
      <c r="AE58" s="137">
        <v>0</v>
      </c>
      <c r="AF58" s="137">
        <v>0</v>
      </c>
      <c r="AG58" s="137"/>
      <c r="AH58" s="137">
        <v>0</v>
      </c>
      <c r="AI58" s="137">
        <v>0</v>
      </c>
    </row>
    <row r="59" spans="1:35" x14ac:dyDescent="0.3">
      <c r="A59" t="s">
        <v>58</v>
      </c>
      <c r="B59" s="138">
        <v>39104</v>
      </c>
      <c r="C59" s="138">
        <v>423003</v>
      </c>
      <c r="D59" s="138">
        <v>11582</v>
      </c>
      <c r="E59" s="138">
        <v>147909</v>
      </c>
      <c r="F59" s="138">
        <v>0</v>
      </c>
      <c r="G59" s="138">
        <v>0</v>
      </c>
      <c r="H59" s="138">
        <v>0</v>
      </c>
      <c r="I59" s="138">
        <v>0</v>
      </c>
      <c r="J59" s="138">
        <v>0</v>
      </c>
      <c r="K59" s="138">
        <v>0</v>
      </c>
      <c r="M59">
        <v>0</v>
      </c>
      <c r="N59">
        <v>0</v>
      </c>
      <c r="O59">
        <v>0</v>
      </c>
      <c r="P59">
        <v>0</v>
      </c>
      <c r="Q59">
        <v>0</v>
      </c>
      <c r="U59" s="137" t="s">
        <v>62</v>
      </c>
      <c r="V59" s="137">
        <v>5228</v>
      </c>
      <c r="W59" s="137">
        <v>48047</v>
      </c>
      <c r="X59" s="137"/>
      <c r="Y59" s="137">
        <v>1505</v>
      </c>
      <c r="Z59" s="137">
        <v>13135</v>
      </c>
      <c r="AA59" s="137"/>
      <c r="AB59" s="137">
        <v>0</v>
      </c>
      <c r="AC59" s="137">
        <v>0</v>
      </c>
      <c r="AD59" s="137"/>
      <c r="AE59" s="137">
        <v>0</v>
      </c>
      <c r="AF59" s="137">
        <v>0</v>
      </c>
      <c r="AG59" s="137"/>
      <c r="AH59" s="137">
        <v>0</v>
      </c>
      <c r="AI59" s="137">
        <v>0</v>
      </c>
    </row>
    <row r="60" spans="1:35" x14ac:dyDescent="0.3">
      <c r="A60" t="s">
        <v>59</v>
      </c>
      <c r="B60" s="138">
        <v>17902</v>
      </c>
      <c r="C60" s="138">
        <v>158982</v>
      </c>
      <c r="D60" s="138">
        <v>12833</v>
      </c>
      <c r="E60" s="138">
        <v>69998</v>
      </c>
      <c r="F60" s="138">
        <v>0</v>
      </c>
      <c r="G60" s="138">
        <v>0</v>
      </c>
      <c r="H60" s="138">
        <v>0</v>
      </c>
      <c r="I60" s="138">
        <v>0</v>
      </c>
      <c r="J60" s="138">
        <v>0</v>
      </c>
      <c r="K60" s="138">
        <v>0</v>
      </c>
      <c r="M60">
        <v>0</v>
      </c>
      <c r="N60">
        <v>0</v>
      </c>
      <c r="O60">
        <v>0</v>
      </c>
      <c r="P60">
        <v>0</v>
      </c>
      <c r="Q60">
        <v>0</v>
      </c>
      <c r="U60" s="137" t="s">
        <v>63</v>
      </c>
      <c r="V60" s="137">
        <v>3064</v>
      </c>
      <c r="W60" s="137">
        <v>57520</v>
      </c>
      <c r="X60" s="137"/>
      <c r="Y60" s="137">
        <v>744</v>
      </c>
      <c r="Z60" s="137">
        <v>25952</v>
      </c>
      <c r="AA60" s="137"/>
      <c r="AB60" s="137">
        <v>0</v>
      </c>
      <c r="AC60" s="137">
        <v>0</v>
      </c>
      <c r="AD60" s="137"/>
      <c r="AE60" s="137">
        <v>0</v>
      </c>
      <c r="AF60" s="137">
        <v>0</v>
      </c>
      <c r="AG60" s="137"/>
      <c r="AH60" s="137">
        <v>0</v>
      </c>
      <c r="AI60" s="137">
        <v>0</v>
      </c>
    </row>
    <row r="61" spans="1:35" x14ac:dyDescent="0.3">
      <c r="A61" t="s">
        <v>55</v>
      </c>
      <c r="B61" s="138">
        <v>17737</v>
      </c>
      <c r="C61" s="138">
        <v>108852</v>
      </c>
      <c r="D61" s="138">
        <v>7606</v>
      </c>
      <c r="E61" s="138">
        <v>39700</v>
      </c>
      <c r="F61" s="138">
        <v>97</v>
      </c>
      <c r="G61" s="138">
        <v>600</v>
      </c>
      <c r="H61" s="138">
        <v>0</v>
      </c>
      <c r="I61" s="138">
        <v>0</v>
      </c>
      <c r="J61" s="138">
        <v>0</v>
      </c>
      <c r="K61" s="138">
        <v>0</v>
      </c>
      <c r="M61">
        <v>3561</v>
      </c>
      <c r="N61">
        <v>0</v>
      </c>
      <c r="O61">
        <v>0</v>
      </c>
      <c r="P61">
        <v>0</v>
      </c>
      <c r="Q61">
        <v>0</v>
      </c>
      <c r="U61" s="137" t="s">
        <v>64</v>
      </c>
      <c r="V61" s="137">
        <v>25553</v>
      </c>
      <c r="W61" s="137">
        <v>555363</v>
      </c>
      <c r="X61" s="137"/>
      <c r="Y61" s="137">
        <v>26619</v>
      </c>
      <c r="Z61" s="137">
        <v>266076</v>
      </c>
      <c r="AA61" s="137"/>
      <c r="AB61" s="137">
        <v>0</v>
      </c>
      <c r="AC61" s="137">
        <v>0</v>
      </c>
      <c r="AD61" s="137"/>
      <c r="AE61" s="137">
        <v>0</v>
      </c>
      <c r="AF61" s="137">
        <v>0</v>
      </c>
      <c r="AG61" s="137"/>
      <c r="AH61" s="137">
        <v>0</v>
      </c>
      <c r="AI61" s="137">
        <v>0</v>
      </c>
    </row>
    <row r="62" spans="1:35" x14ac:dyDescent="0.3">
      <c r="A62" t="s">
        <v>56</v>
      </c>
      <c r="B62" s="138">
        <v>62357</v>
      </c>
      <c r="C62" s="138">
        <v>181860</v>
      </c>
      <c r="D62" s="138">
        <v>3951</v>
      </c>
      <c r="E62" s="138">
        <v>16782</v>
      </c>
      <c r="F62" s="138">
        <v>0</v>
      </c>
      <c r="G62" s="138">
        <v>0</v>
      </c>
      <c r="H62" s="138">
        <v>0</v>
      </c>
      <c r="I62" s="138">
        <v>0</v>
      </c>
      <c r="J62" s="138">
        <v>0</v>
      </c>
      <c r="K62" s="138">
        <v>0</v>
      </c>
      <c r="M62">
        <v>0</v>
      </c>
      <c r="N62">
        <v>0</v>
      </c>
      <c r="O62">
        <v>0</v>
      </c>
      <c r="P62">
        <v>0</v>
      </c>
      <c r="Q62">
        <v>0</v>
      </c>
      <c r="U62" s="137" t="s">
        <v>65</v>
      </c>
      <c r="V62" s="137">
        <v>5658</v>
      </c>
      <c r="W62" s="137">
        <v>134000</v>
      </c>
      <c r="X62" s="137"/>
      <c r="Y62" s="137">
        <v>1124</v>
      </c>
      <c r="Z62" s="137">
        <v>28954</v>
      </c>
      <c r="AA62" s="137"/>
      <c r="AB62" s="137">
        <v>1</v>
      </c>
      <c r="AC62" s="137">
        <v>146</v>
      </c>
      <c r="AD62" s="137"/>
      <c r="AE62" s="137">
        <v>0</v>
      </c>
      <c r="AF62" s="137">
        <v>0</v>
      </c>
      <c r="AG62" s="137"/>
      <c r="AH62" s="137">
        <v>0</v>
      </c>
      <c r="AI62" s="137">
        <v>0</v>
      </c>
    </row>
    <row r="63" spans="1:35" x14ac:dyDescent="0.3">
      <c r="A63" t="s">
        <v>60</v>
      </c>
      <c r="B63" s="138">
        <v>15833</v>
      </c>
      <c r="C63" s="138">
        <v>167023</v>
      </c>
      <c r="D63" s="138">
        <v>1960</v>
      </c>
      <c r="E63" s="138">
        <v>19204</v>
      </c>
      <c r="F63" s="138">
        <v>0</v>
      </c>
      <c r="G63" s="138">
        <v>0</v>
      </c>
      <c r="H63" s="138">
        <v>0</v>
      </c>
      <c r="I63" s="138">
        <v>0</v>
      </c>
      <c r="J63" s="138">
        <v>0</v>
      </c>
      <c r="K63" s="138">
        <v>0</v>
      </c>
      <c r="M63">
        <v>0</v>
      </c>
      <c r="N63">
        <v>0</v>
      </c>
      <c r="O63">
        <v>0</v>
      </c>
      <c r="P63">
        <v>0</v>
      </c>
      <c r="Q63">
        <v>0</v>
      </c>
      <c r="U63" s="137" t="s">
        <v>66</v>
      </c>
      <c r="V63" s="137">
        <v>23208</v>
      </c>
      <c r="W63" s="137">
        <v>314313</v>
      </c>
      <c r="X63" s="137"/>
      <c r="Y63" s="137">
        <v>2943</v>
      </c>
      <c r="Z63" s="137">
        <v>29442</v>
      </c>
      <c r="AA63" s="137"/>
      <c r="AB63" s="137">
        <v>0</v>
      </c>
      <c r="AC63" s="137">
        <v>0</v>
      </c>
      <c r="AD63" s="137"/>
      <c r="AE63" s="137">
        <v>0</v>
      </c>
      <c r="AF63" s="137">
        <v>0</v>
      </c>
      <c r="AG63" s="137"/>
      <c r="AH63" s="137">
        <v>0</v>
      </c>
      <c r="AI63" s="137">
        <v>0</v>
      </c>
    </row>
    <row r="64" spans="1:35" x14ac:dyDescent="0.3">
      <c r="A64" t="s">
        <v>61</v>
      </c>
      <c r="B64" s="138">
        <v>7181</v>
      </c>
      <c r="C64" s="138">
        <v>94748</v>
      </c>
      <c r="D64" s="138">
        <v>1428</v>
      </c>
      <c r="E64" s="138">
        <v>17679</v>
      </c>
      <c r="F64" s="138">
        <v>0</v>
      </c>
      <c r="G64" s="138">
        <v>0</v>
      </c>
      <c r="H64" s="138">
        <v>0</v>
      </c>
      <c r="I64" s="138">
        <v>0</v>
      </c>
      <c r="J64" s="138">
        <v>0</v>
      </c>
      <c r="K64" s="138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">
      <c r="A65" t="s">
        <v>62</v>
      </c>
      <c r="B65" s="138">
        <v>5228</v>
      </c>
      <c r="C65" s="138">
        <v>48047</v>
      </c>
      <c r="D65" s="138">
        <v>1505</v>
      </c>
      <c r="E65" s="138">
        <v>13135</v>
      </c>
      <c r="F65" s="138">
        <v>0</v>
      </c>
      <c r="G65" s="138">
        <v>0</v>
      </c>
      <c r="H65" s="138">
        <v>0</v>
      </c>
      <c r="I65" s="138">
        <v>0</v>
      </c>
      <c r="J65" s="138">
        <v>0</v>
      </c>
      <c r="K65" s="138">
        <v>0</v>
      </c>
      <c r="M65">
        <v>569</v>
      </c>
      <c r="N65">
        <v>0</v>
      </c>
      <c r="O65">
        <v>0</v>
      </c>
      <c r="P65">
        <v>0</v>
      </c>
      <c r="Q65">
        <v>0</v>
      </c>
    </row>
    <row r="66" spans="1:17" x14ac:dyDescent="0.3">
      <c r="A66" t="s">
        <v>63</v>
      </c>
      <c r="B66" s="138">
        <v>3064</v>
      </c>
      <c r="C66" s="138">
        <v>57520</v>
      </c>
      <c r="D66" s="138">
        <v>744</v>
      </c>
      <c r="E66" s="138">
        <v>25952</v>
      </c>
      <c r="F66" s="138">
        <v>0</v>
      </c>
      <c r="G66" s="138">
        <v>0</v>
      </c>
      <c r="H66" s="138">
        <v>0</v>
      </c>
      <c r="I66" s="138">
        <v>0</v>
      </c>
      <c r="J66" s="138">
        <v>0</v>
      </c>
      <c r="K66" s="138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 t="s">
        <v>64</v>
      </c>
      <c r="B67" s="138">
        <v>25553</v>
      </c>
      <c r="C67" s="138">
        <v>555363</v>
      </c>
      <c r="D67" s="138">
        <v>26619</v>
      </c>
      <c r="E67" s="138">
        <v>266076</v>
      </c>
      <c r="F67" s="138">
        <v>0</v>
      </c>
      <c r="G67" s="138">
        <v>0</v>
      </c>
      <c r="H67" s="138">
        <v>0</v>
      </c>
      <c r="I67" s="138">
        <v>0</v>
      </c>
      <c r="J67" s="138">
        <v>0</v>
      </c>
      <c r="K67" s="138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 t="s">
        <v>65</v>
      </c>
      <c r="B68" s="138">
        <v>5658</v>
      </c>
      <c r="C68" s="138">
        <v>134000</v>
      </c>
      <c r="D68" s="138">
        <v>1124</v>
      </c>
      <c r="E68" s="138">
        <v>28954</v>
      </c>
      <c r="F68" s="138">
        <v>1</v>
      </c>
      <c r="G68" s="138">
        <v>146</v>
      </c>
      <c r="H68" s="138">
        <v>0</v>
      </c>
      <c r="I68" s="138">
        <v>0</v>
      </c>
      <c r="J68" s="138">
        <v>0</v>
      </c>
      <c r="K68" s="13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 t="s">
        <v>66</v>
      </c>
      <c r="B69" s="138">
        <v>23208</v>
      </c>
      <c r="C69" s="138">
        <v>314313</v>
      </c>
      <c r="D69" s="138">
        <v>2943</v>
      </c>
      <c r="E69" s="138">
        <v>29442</v>
      </c>
      <c r="F69" s="138">
        <v>0</v>
      </c>
      <c r="G69" s="138">
        <v>0</v>
      </c>
      <c r="H69" s="138">
        <v>0</v>
      </c>
      <c r="I69" s="138">
        <v>0</v>
      </c>
      <c r="J69" s="138">
        <v>0</v>
      </c>
      <c r="K69" s="138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ht="15" thickBot="1" x14ac:dyDescent="0.35">
      <c r="A70" t="s">
        <v>67</v>
      </c>
      <c r="B70" s="138">
        <v>8794</v>
      </c>
      <c r="C70" s="138">
        <v>158780</v>
      </c>
      <c r="D70" s="138">
        <v>2353</v>
      </c>
      <c r="E70" s="138">
        <v>57266</v>
      </c>
      <c r="F70" s="138">
        <v>123</v>
      </c>
      <c r="G70" s="138">
        <v>3505</v>
      </c>
      <c r="H70" s="138">
        <v>0</v>
      </c>
      <c r="I70" s="138">
        <v>0</v>
      </c>
      <c r="J70" s="138">
        <v>0</v>
      </c>
      <c r="K70" s="138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ht="15" thickTop="1" x14ac:dyDescent="0.3">
      <c r="A71" t="s">
        <v>86</v>
      </c>
    </row>
  </sheetData>
  <mergeCells count="6">
    <mergeCell ref="M2:Q2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E439D-51D2-43C0-BAE0-518B4E108E0F}">
  <dimension ref="A1:A25"/>
  <sheetViews>
    <sheetView workbookViewId="0"/>
  </sheetViews>
  <sheetFormatPr defaultRowHeight="14.4" x14ac:dyDescent="0.3"/>
  <sheetData>
    <row r="1" spans="1:1" x14ac:dyDescent="0.3">
      <c r="A1">
        <v>2018</v>
      </c>
    </row>
    <row r="2" spans="1:1" x14ac:dyDescent="0.3">
      <c r="A2">
        <v>2017</v>
      </c>
    </row>
    <row r="3" spans="1:1" x14ac:dyDescent="0.3">
      <c r="A3" s="97">
        <v>2016</v>
      </c>
    </row>
    <row r="4" spans="1:1" x14ac:dyDescent="0.3">
      <c r="A4" s="97">
        <v>2015</v>
      </c>
    </row>
    <row r="5" spans="1:1" x14ac:dyDescent="0.3">
      <c r="A5" s="97">
        <v>2014</v>
      </c>
    </row>
    <row r="6" spans="1:1" x14ac:dyDescent="0.3">
      <c r="A6" s="97">
        <v>2013</v>
      </c>
    </row>
    <row r="7" spans="1:1" x14ac:dyDescent="0.3">
      <c r="A7" s="97">
        <v>2012</v>
      </c>
    </row>
    <row r="8" spans="1:1" x14ac:dyDescent="0.3">
      <c r="A8" s="97">
        <v>2011</v>
      </c>
    </row>
    <row r="9" spans="1:1" x14ac:dyDescent="0.3">
      <c r="A9" s="97">
        <v>2010</v>
      </c>
    </row>
    <row r="10" spans="1:1" x14ac:dyDescent="0.3">
      <c r="A10" s="97">
        <v>2009</v>
      </c>
    </row>
    <row r="11" spans="1:1" x14ac:dyDescent="0.3">
      <c r="A11" s="97">
        <v>2008</v>
      </c>
    </row>
    <row r="12" spans="1:1" x14ac:dyDescent="0.3">
      <c r="A12" s="97">
        <v>2007</v>
      </c>
    </row>
    <row r="13" spans="1:1" x14ac:dyDescent="0.3">
      <c r="A13" s="97">
        <v>2006</v>
      </c>
    </row>
    <row r="14" spans="1:1" x14ac:dyDescent="0.3">
      <c r="A14" s="97">
        <v>2005</v>
      </c>
    </row>
    <row r="15" spans="1:1" x14ac:dyDescent="0.3">
      <c r="A15" s="97">
        <v>2004</v>
      </c>
    </row>
    <row r="16" spans="1:1" x14ac:dyDescent="0.3">
      <c r="A16" s="97">
        <v>2003</v>
      </c>
    </row>
    <row r="17" spans="1:1" x14ac:dyDescent="0.3">
      <c r="A17" s="97">
        <v>2002</v>
      </c>
    </row>
    <row r="18" spans="1:1" x14ac:dyDescent="0.3">
      <c r="A18" s="97">
        <v>2001</v>
      </c>
    </row>
    <row r="19" spans="1:1" x14ac:dyDescent="0.3">
      <c r="A19" s="97">
        <v>2000</v>
      </c>
    </row>
    <row r="20" spans="1:1" x14ac:dyDescent="0.3">
      <c r="A20" s="97">
        <v>1999</v>
      </c>
    </row>
    <row r="21" spans="1:1" x14ac:dyDescent="0.3">
      <c r="A21" s="97">
        <v>1998</v>
      </c>
    </row>
    <row r="22" spans="1:1" x14ac:dyDescent="0.3">
      <c r="A22" s="97">
        <v>1997</v>
      </c>
    </row>
    <row r="23" spans="1:1" x14ac:dyDescent="0.3">
      <c r="A23" s="97">
        <v>1996</v>
      </c>
    </row>
    <row r="24" spans="1:1" x14ac:dyDescent="0.3">
      <c r="A24" s="97">
        <v>1995</v>
      </c>
    </row>
    <row r="25" spans="1:1" x14ac:dyDescent="0.3">
      <c r="A25" s="97">
        <v>1994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1F3CFD-ACA6-48D0-BD65-C2A018A61B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18</vt:i4>
      </vt:variant>
    </vt:vector>
  </HeadingPairs>
  <TitlesOfParts>
    <vt:vector size="31" baseType="lpstr">
      <vt:lpstr>TABLE 4A</vt:lpstr>
      <vt:lpstr>TABLE 4B</vt:lpstr>
      <vt:lpstr>TABLE 4C</vt:lpstr>
      <vt:lpstr>TABLE 5A</vt:lpstr>
      <vt:lpstr>TABLE 5B</vt:lpstr>
      <vt:lpstr>TABLE 5C</vt:lpstr>
      <vt:lpstr>TABLE 6A</vt:lpstr>
      <vt:lpstr>TABLE 6B</vt:lpstr>
      <vt:lpstr>TABLE 6C</vt:lpstr>
      <vt:lpstr>ACS 5-YEAR POPULATION (C18130)</vt:lpstr>
      <vt:lpstr>CLM &amp; DVMT DATA</vt:lpstr>
      <vt:lpstr>INVOICE DATA</vt:lpstr>
      <vt:lpstr>Years Dropdown</vt:lpstr>
      <vt:lpstr>'TABLE 4A'!Print_Area</vt:lpstr>
      <vt:lpstr>'TABLE 4B'!Print_Area</vt:lpstr>
      <vt:lpstr>'TABLE 4C'!Print_Area</vt:lpstr>
      <vt:lpstr>'TABLE 5A'!Print_Area</vt:lpstr>
      <vt:lpstr>'TABLE 5B'!Print_Area</vt:lpstr>
      <vt:lpstr>'TABLE 5C'!Print_Area</vt:lpstr>
      <vt:lpstr>'TABLE 6A'!Print_Area</vt:lpstr>
      <vt:lpstr>'TABLE 6B'!Print_Area</vt:lpstr>
      <vt:lpstr>'TABLE 6C'!Print_Area</vt:lpstr>
      <vt:lpstr>'TABLE 4A'!Print_Titles</vt:lpstr>
      <vt:lpstr>'TABLE 4B'!Print_Titles</vt:lpstr>
      <vt:lpstr>'TABLE 4C'!Print_Titles</vt:lpstr>
      <vt:lpstr>'TABLE 5A'!Print_Titles</vt:lpstr>
      <vt:lpstr>'TABLE 5B'!Print_Titles</vt:lpstr>
      <vt:lpstr>'TABLE 5C'!Print_Titles</vt:lpstr>
      <vt:lpstr>'TABLE 6A'!Print_Titles</vt:lpstr>
      <vt:lpstr>'TABLE 6B'!Print_Titles</vt:lpstr>
      <vt:lpstr>'TABLE 6C'!Print_Titles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Perkins</dc:creator>
  <cp:lastModifiedBy>Casey Perkins</cp:lastModifiedBy>
  <cp:lastPrinted>2020-05-20T20:45:14Z</cp:lastPrinted>
  <dcterms:created xsi:type="dcterms:W3CDTF">2020-03-03T05:20:01Z</dcterms:created>
  <dcterms:modified xsi:type="dcterms:W3CDTF">2020-08-20T15:14:38Z</dcterms:modified>
</cp:coreProperties>
</file>