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0736" windowHeight="9528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K9" i="1" l="1"/>
  <c r="L24" i="1"/>
  <c r="J8" i="1"/>
  <c r="L9" i="1" l="1"/>
  <c r="M9" i="1" s="1"/>
  <c r="K8" i="1"/>
  <c r="L8" i="1" s="1"/>
  <c r="M8" i="1" s="1"/>
  <c r="J7" i="1"/>
  <c r="N22" i="1"/>
  <c r="I22" i="1" s="1"/>
  <c r="L22" i="1" s="1"/>
  <c r="J6" i="1"/>
  <c r="N21" i="1"/>
  <c r="I21" i="1" s="1"/>
  <c r="L21" i="1" s="1"/>
  <c r="J5" i="1"/>
  <c r="N20" i="1"/>
  <c r="I20" i="1" s="1"/>
  <c r="L20" i="1" s="1"/>
  <c r="J4" i="1"/>
  <c r="N19" i="1"/>
  <c r="I19" i="1" s="1"/>
  <c r="L19" i="1" s="1"/>
  <c r="J3" i="1"/>
  <c r="I18" i="1"/>
  <c r="L18" i="1" s="1"/>
  <c r="N18" i="1"/>
  <c r="Q9" i="1" l="1"/>
  <c r="P9" i="1"/>
  <c r="O9" i="1"/>
  <c r="N9" i="1"/>
  <c r="Q8" i="1"/>
  <c r="P8" i="1"/>
  <c r="N8" i="1"/>
  <c r="O8" i="1"/>
  <c r="K7" i="1"/>
  <c r="L7" i="1" s="1"/>
  <c r="M7" i="1" s="1"/>
  <c r="K6" i="1"/>
  <c r="L6" i="1" s="1"/>
  <c r="M6" i="1" s="1"/>
  <c r="K5" i="1"/>
  <c r="L5" i="1" s="1"/>
  <c r="M5" i="1" s="1"/>
  <c r="K4" i="1"/>
  <c r="L4" i="1" s="1"/>
  <c r="M4" i="1" s="1"/>
  <c r="K3" i="1"/>
  <c r="L3" i="1" s="1"/>
  <c r="M3" i="1" s="1"/>
  <c r="J2" i="1"/>
  <c r="K2" i="1" s="1"/>
  <c r="P7" i="1" l="1"/>
  <c r="Q7" i="1"/>
  <c r="N7" i="1"/>
  <c r="O7" i="1"/>
  <c r="P6" i="1"/>
  <c r="Q6" i="1"/>
  <c r="N6" i="1"/>
  <c r="O6" i="1"/>
  <c r="L2" i="1"/>
  <c r="M2" i="1" s="1"/>
  <c r="N2" i="1" s="1"/>
  <c r="P5" i="1"/>
  <c r="Q5" i="1"/>
  <c r="N5" i="1"/>
  <c r="O5" i="1"/>
  <c r="Q4" i="1"/>
  <c r="P4" i="1"/>
  <c r="N4" i="1"/>
  <c r="O4" i="1"/>
  <c r="P3" i="1"/>
  <c r="Q3" i="1"/>
  <c r="N3" i="1"/>
  <c r="O3" i="1"/>
  <c r="P2" i="1" l="1"/>
  <c r="Q2" i="1"/>
  <c r="O2" i="1"/>
</calcChain>
</file>

<file path=xl/sharedStrings.xml><?xml version="1.0" encoding="utf-8"?>
<sst xmlns="http://schemas.openxmlformats.org/spreadsheetml/2006/main" count="40" uniqueCount="30">
  <si>
    <t xml:space="preserve">SITE </t>
  </si>
  <si>
    <t>TPKL</t>
  </si>
  <si>
    <t>X_m</t>
  </si>
  <si>
    <t>Y_m</t>
  </si>
  <si>
    <t>Z_m</t>
  </si>
  <si>
    <t>Alt_m</t>
  </si>
  <si>
    <t>El_d</t>
  </si>
  <si>
    <t>Az_d</t>
  </si>
  <si>
    <t>Rs_m</t>
  </si>
  <si>
    <t>Ri_m</t>
  </si>
  <si>
    <t>Ascp_D</t>
  </si>
  <si>
    <t>Asoc_D</t>
  </si>
  <si>
    <t>SPh_m</t>
  </si>
  <si>
    <t>SPd_m</t>
  </si>
  <si>
    <t>LonS_d</t>
  </si>
  <si>
    <t>LatS_d</t>
  </si>
  <si>
    <t>LonP_d</t>
  </si>
  <si>
    <t>LatP_d</t>
  </si>
  <si>
    <t>TST1</t>
  </si>
  <si>
    <t>SC_m</t>
  </si>
  <si>
    <t>TPKL_1</t>
  </si>
  <si>
    <t>TST2</t>
  </si>
  <si>
    <t>TPKL_2</t>
  </si>
  <si>
    <t>TST3</t>
  </si>
  <si>
    <t>TPKL_3</t>
  </si>
  <si>
    <t>TST4</t>
  </si>
  <si>
    <t>TPKL_4</t>
  </si>
  <si>
    <t>TPKL_5</t>
  </si>
  <si>
    <t>TST5</t>
  </si>
  <si>
    <t>G17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</si>
</sst>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P9" sqref="P9"/>
    </sheetView>
  </sheetViews>
  <sheetFormatPr defaultRowHeight="14.4" x14ac:dyDescent="0.3"/>
  <cols>
    <col min="1" max="1" width="6.88671875" customWidth="1"/>
    <col min="2" max="2" width="11.5546875" style="1" bestFit="1" customWidth="1"/>
    <col min="3" max="4" width="12.5546875" style="1" bestFit="1" customWidth="1"/>
    <col min="5" max="6" width="12.5546875" style="2" bestFit="1" customWidth="1"/>
    <col min="7" max="7" width="9.5546875" style="1" bestFit="1" customWidth="1"/>
    <col min="8" max="8" width="4.88671875" style="4" bestFit="1" customWidth="1"/>
    <col min="9" max="9" width="12" style="4" bestFit="1" customWidth="1"/>
    <col min="10" max="11" width="12" bestFit="1" customWidth="1"/>
    <col min="12" max="13" width="11" bestFit="1" customWidth="1"/>
    <col min="14" max="17" width="12" bestFit="1" customWidth="1"/>
  </cols>
  <sheetData>
    <row r="1" spans="1:17" s="5" customFormat="1" ht="15" x14ac:dyDescent="0.25">
      <c r="A1" s="5" t="s">
        <v>0</v>
      </c>
      <c r="B1" s="6" t="s">
        <v>2</v>
      </c>
      <c r="C1" s="6" t="s">
        <v>3</v>
      </c>
      <c r="D1" s="6" t="s">
        <v>4</v>
      </c>
      <c r="E1" s="7" t="s">
        <v>15</v>
      </c>
      <c r="F1" s="7" t="s">
        <v>14</v>
      </c>
      <c r="G1" s="6" t="s">
        <v>5</v>
      </c>
      <c r="H1" s="8" t="s">
        <v>7</v>
      </c>
      <c r="I1" s="8" t="s">
        <v>6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13</v>
      </c>
      <c r="O1" s="5" t="s">
        <v>12</v>
      </c>
      <c r="P1" s="7" t="s">
        <v>17</v>
      </c>
      <c r="Q1" s="7" t="s">
        <v>16</v>
      </c>
    </row>
    <row r="2" spans="1:17" ht="15" x14ac:dyDescent="0.25">
      <c r="A2" t="s">
        <v>1</v>
      </c>
      <c r="B2" s="1">
        <v>937426.03520000004</v>
      </c>
      <c r="C2" s="1">
        <v>4619606.7314999998</v>
      </c>
      <c r="D2" s="1">
        <v>4285021.6765000001</v>
      </c>
      <c r="E2" s="2">
        <v>42.463815979000003</v>
      </c>
      <c r="F2" s="2">
        <v>78.529105419999993</v>
      </c>
      <c r="G2" s="1">
        <v>1882.9546</v>
      </c>
      <c r="H2" s="4">
        <v>90</v>
      </c>
      <c r="I2" s="4">
        <v>10</v>
      </c>
      <c r="J2">
        <f t="shared" ref="J2:J7" si="0">SQRT( B2^2+C2^2+D2^2 )</f>
        <v>6370317.471936997</v>
      </c>
      <c r="K2">
        <f t="shared" ref="K2:K9" si="1">J2+450000</f>
        <v>6820317.471936997</v>
      </c>
      <c r="L2">
        <f t="shared" ref="L2:L7" si="2">ASIN( SIN( (I2+90)*PI()/180 ) * J2 / K2 ) * 180 / PI()</f>
        <v>66.901357697092067</v>
      </c>
      <c r="M2">
        <f t="shared" ref="M2:M7" si="3">90-I2-L2</f>
        <v>13.098642302907933</v>
      </c>
      <c r="N2">
        <f t="shared" ref="N2:N7" si="4" xml:space="preserve"> J2*M2*PI()/180</f>
        <v>1456346.5342471704</v>
      </c>
      <c r="O2">
        <f t="shared" ref="O2:O7" si="5">SQRT( 2*J2^2 - 2*J2^2*COS( M2*PI()/180 ) )</f>
        <v>1453177.1342494425</v>
      </c>
      <c r="P2">
        <f t="shared" ref="P2:P7" si="6">E2+M2*COS(H2*PI()/180 )</f>
        <v>42.463815979000003</v>
      </c>
      <c r="Q2">
        <f t="shared" ref="Q2:Q7" si="7">F2+M2*SIN(H2*PI()/180 )</f>
        <v>91.627747722907927</v>
      </c>
    </row>
    <row r="3" spans="1:17" ht="15" x14ac:dyDescent="0.25">
      <c r="A3" t="s">
        <v>20</v>
      </c>
      <c r="B3" s="1">
        <v>937426.03520000004</v>
      </c>
      <c r="C3" s="1">
        <v>4619606.7314999998</v>
      </c>
      <c r="D3" s="1">
        <v>4285021.6765000001</v>
      </c>
      <c r="E3" s="2">
        <v>42.463815979000003</v>
      </c>
      <c r="F3" s="2">
        <v>78.529105419999993</v>
      </c>
      <c r="G3" s="1">
        <v>1882.9546</v>
      </c>
      <c r="H3" s="4">
        <v>0</v>
      </c>
      <c r="I3" s="4">
        <v>16.302676544036572</v>
      </c>
      <c r="J3">
        <f t="shared" si="0"/>
        <v>6370317.471936997</v>
      </c>
      <c r="K3">
        <f t="shared" si="1"/>
        <v>6820317.471936997</v>
      </c>
      <c r="L3">
        <f t="shared" si="2"/>
        <v>63.697323455963442</v>
      </c>
      <c r="M3">
        <f t="shared" si="3"/>
        <v>9.9999999999999858</v>
      </c>
      <c r="N3">
        <f t="shared" si="4"/>
        <v>1111830.1428262193</v>
      </c>
      <c r="O3">
        <f t="shared" si="5"/>
        <v>1110419.5016101038</v>
      </c>
      <c r="P3">
        <f t="shared" si="6"/>
        <v>52.463815978999989</v>
      </c>
      <c r="Q3">
        <f t="shared" si="7"/>
        <v>78.529105419999993</v>
      </c>
    </row>
    <row r="4" spans="1:17" ht="15" x14ac:dyDescent="0.25">
      <c r="A4" t="s">
        <v>22</v>
      </c>
      <c r="B4" s="1">
        <v>937426.03520000004</v>
      </c>
      <c r="C4" s="1">
        <v>4619606.7314999998</v>
      </c>
      <c r="D4" s="1">
        <v>4285021.6765000001</v>
      </c>
      <c r="E4" s="2">
        <v>42.463815979000003</v>
      </c>
      <c r="F4" s="2">
        <v>78.529105419999993</v>
      </c>
      <c r="G4" s="1">
        <v>1882.9546</v>
      </c>
      <c r="H4" s="4">
        <v>-90</v>
      </c>
      <c r="I4" s="4">
        <v>35.502807758578555</v>
      </c>
      <c r="J4">
        <f t="shared" si="0"/>
        <v>6370317.471936997</v>
      </c>
      <c r="K4">
        <f t="shared" si="1"/>
        <v>6820317.471936997</v>
      </c>
      <c r="L4">
        <f t="shared" si="2"/>
        <v>49.497192241421381</v>
      </c>
      <c r="M4">
        <f t="shared" si="3"/>
        <v>5.0000000000000639</v>
      </c>
      <c r="N4">
        <f t="shared" si="4"/>
        <v>555915.07141311746</v>
      </c>
      <c r="O4">
        <f t="shared" si="5"/>
        <v>555738.69089717825</v>
      </c>
      <c r="P4">
        <f t="shared" si="6"/>
        <v>42.463815979000003</v>
      </c>
      <c r="Q4">
        <f t="shared" si="7"/>
        <v>73.529105419999922</v>
      </c>
    </row>
    <row r="5" spans="1:17" ht="15" x14ac:dyDescent="0.25">
      <c r="A5" t="s">
        <v>24</v>
      </c>
      <c r="B5" s="1">
        <v>937426.03520000004</v>
      </c>
      <c r="C5" s="1">
        <v>4619606.7314999998</v>
      </c>
      <c r="D5" s="1">
        <v>4285021.6765000001</v>
      </c>
      <c r="E5" s="2">
        <v>42.463815979000003</v>
      </c>
      <c r="F5" s="2">
        <v>78.529105419999993</v>
      </c>
      <c r="G5" s="1">
        <v>1882.9546</v>
      </c>
      <c r="H5" s="4">
        <v>-180</v>
      </c>
      <c r="I5" s="4">
        <v>75.151068514359736</v>
      </c>
      <c r="J5">
        <f t="shared" si="0"/>
        <v>6370317.471936997</v>
      </c>
      <c r="K5">
        <f t="shared" si="1"/>
        <v>6820317.471936997</v>
      </c>
      <c r="L5">
        <f t="shared" si="2"/>
        <v>13.848931485640545</v>
      </c>
      <c r="M5">
        <f t="shared" si="3"/>
        <v>0.99999999999971934</v>
      </c>
      <c r="N5">
        <f t="shared" si="4"/>
        <v>111183.01428259086</v>
      </c>
      <c r="O5">
        <f t="shared" si="5"/>
        <v>111181.60310950728</v>
      </c>
      <c r="P5">
        <f t="shared" si="6"/>
        <v>41.463815979000287</v>
      </c>
      <c r="Q5">
        <f t="shared" si="7"/>
        <v>78.529105419999993</v>
      </c>
    </row>
    <row r="6" spans="1:17" ht="15" x14ac:dyDescent="0.25">
      <c r="A6" t="s">
        <v>26</v>
      </c>
      <c r="B6" s="1">
        <v>937426.03520000004</v>
      </c>
      <c r="C6" s="1">
        <v>4619606.7314999998</v>
      </c>
      <c r="D6" s="1">
        <v>4285021.6765000001</v>
      </c>
      <c r="E6" s="2">
        <v>42.463815979000003</v>
      </c>
      <c r="F6" s="2">
        <v>78.529105419999993</v>
      </c>
      <c r="G6" s="1">
        <v>1882.9546</v>
      </c>
      <c r="H6" s="4">
        <v>225</v>
      </c>
      <c r="I6" s="4">
        <v>30.062321786838083</v>
      </c>
      <c r="J6">
        <f t="shared" si="0"/>
        <v>6370317.471936997</v>
      </c>
      <c r="K6">
        <f t="shared" si="1"/>
        <v>6820317.471936997</v>
      </c>
      <c r="L6">
        <f t="shared" si="2"/>
        <v>53.937678213161874</v>
      </c>
      <c r="M6">
        <f t="shared" si="3"/>
        <v>6.0000000000000426</v>
      </c>
      <c r="N6">
        <f t="shared" si="4"/>
        <v>667098.08569573716</v>
      </c>
      <c r="O6">
        <f t="shared" si="5"/>
        <v>666793.31292991154</v>
      </c>
      <c r="P6">
        <f t="shared" si="6"/>
        <v>38.221175291880684</v>
      </c>
      <c r="Q6">
        <f t="shared" si="7"/>
        <v>74.286464732880674</v>
      </c>
    </row>
    <row r="7" spans="1:17" ht="15" x14ac:dyDescent="0.25">
      <c r="A7" t="s">
        <v>27</v>
      </c>
      <c r="B7" s="1">
        <v>937426.03520000004</v>
      </c>
      <c r="C7" s="1">
        <v>4619606.7314999998</v>
      </c>
      <c r="D7" s="1">
        <v>4285021.6765000001</v>
      </c>
      <c r="E7" s="2">
        <v>42.463815979000003</v>
      </c>
      <c r="F7" s="2">
        <v>78.529105419999993</v>
      </c>
      <c r="G7" s="1">
        <v>1882.9546</v>
      </c>
      <c r="H7" s="4">
        <v>-135</v>
      </c>
      <c r="I7" s="4">
        <v>22.006306262291929</v>
      </c>
      <c r="J7">
        <f t="shared" si="0"/>
        <v>6370317.471936997</v>
      </c>
      <c r="K7">
        <f t="shared" si="1"/>
        <v>6820317.471936997</v>
      </c>
      <c r="L7">
        <f t="shared" si="2"/>
        <v>59.993693737708128</v>
      </c>
      <c r="M7">
        <f t="shared" si="3"/>
        <v>7.9999999999999432</v>
      </c>
      <c r="N7">
        <f t="shared" si="4"/>
        <v>889464.11426097027</v>
      </c>
      <c r="O7">
        <f t="shared" si="5"/>
        <v>888741.76694582344</v>
      </c>
      <c r="P7">
        <f t="shared" si="6"/>
        <v>36.806961729507663</v>
      </c>
      <c r="Q7">
        <f t="shared" si="7"/>
        <v>72.872251170507653</v>
      </c>
    </row>
    <row r="8" spans="1:17" x14ac:dyDescent="0.3">
      <c r="A8" t="s">
        <v>29</v>
      </c>
      <c r="B8" s="1">
        <v>937426.03520000004</v>
      </c>
      <c r="C8" s="1">
        <v>4619606.7314999998</v>
      </c>
      <c r="D8" s="1">
        <v>4285021.6765000001</v>
      </c>
      <c r="E8" s="2">
        <v>42.463815979000003</v>
      </c>
      <c r="F8" s="2">
        <v>78.529105419999993</v>
      </c>
      <c r="G8" s="1">
        <v>1882.9546</v>
      </c>
      <c r="H8" s="4">
        <v>205.06031058786999</v>
      </c>
      <c r="I8" s="4">
        <v>26.991450565316999</v>
      </c>
      <c r="J8">
        <f t="shared" ref="J8" si="8">SQRT( B8^2+C8^2+D8^2 )</f>
        <v>6370317.471936997</v>
      </c>
      <c r="K8">
        <f t="shared" si="1"/>
        <v>6820317.471936997</v>
      </c>
      <c r="L8">
        <f t="shared" ref="L8" si="9">ASIN( SIN( (I8+90)*PI()/180 ) * J8 / K8 ) * 180 / PI()</f>
        <v>56.333849559688439</v>
      </c>
      <c r="M8">
        <f t="shared" ref="M8" si="10">90-I8-L8</f>
        <v>6.6746998749945661</v>
      </c>
      <c r="N8">
        <f t="shared" ref="N8" si="11" xml:space="preserve"> J8*M8*PI()/180</f>
        <v>742113.25153373659</v>
      </c>
      <c r="O8">
        <f t="shared" ref="O8" si="12">SQRT( 2*J8^2 - 2*J8^2*COS( M8*PI()/180 ) )</f>
        <v>741693.68243847182</v>
      </c>
      <c r="P8">
        <f t="shared" ref="P8" si="13">E8+M8*COS(H8*PI()/180 )</f>
        <v>36.417456135441753</v>
      </c>
      <c r="Q8">
        <f t="shared" ref="Q8" si="14">F8+M8*SIN(H8*PI()/180 )</f>
        <v>75.701889286865011</v>
      </c>
    </row>
    <row r="9" spans="1:17" x14ac:dyDescent="0.3">
      <c r="A9" t="s">
        <v>29</v>
      </c>
      <c r="B9" s="1">
        <v>937426.03520000004</v>
      </c>
      <c r="C9" s="1">
        <v>4619606.7314999998</v>
      </c>
      <c r="D9" s="1">
        <v>4285021.6765000001</v>
      </c>
      <c r="E9" s="2">
        <v>42.463815979000003</v>
      </c>
      <c r="F9" s="2">
        <v>78.529105419999993</v>
      </c>
      <c r="G9" s="1">
        <v>1882.9546</v>
      </c>
      <c r="H9" s="4">
        <v>205.06031058786999</v>
      </c>
      <c r="I9" s="4">
        <v>26.991450565316999</v>
      </c>
      <c r="J9">
        <v>6400000</v>
      </c>
      <c r="K9">
        <f>J9+400000</f>
        <v>6800000</v>
      </c>
      <c r="L9">
        <f t="shared" ref="L9" si="15">ASIN( SIN( (I9+90)*PI()/180 ) * J9 / K9 ) * 180 / PI()</f>
        <v>56.998690932281384</v>
      </c>
      <c r="M9">
        <f t="shared" ref="M9" si="16">90-I9-L9</f>
        <v>6.0098585024016202</v>
      </c>
      <c r="N9">
        <f t="shared" ref="N9" si="17" xml:space="preserve"> J9*M9*PI()/180</f>
        <v>671307.63805365632</v>
      </c>
      <c r="O9">
        <f t="shared" ref="O9" si="18">SQRT( 2*J9^2 - 2*J9^2*COS( M9*PI()/180 ) )</f>
        <v>670999.93355347333</v>
      </c>
      <c r="P9">
        <f t="shared" ref="P9" si="19">E9+M9*COS(H9*PI()/180 )</f>
        <v>37.019710956312693</v>
      </c>
      <c r="Q9">
        <f t="shared" ref="Q9" si="20">F9+M9*SIN(H9*PI()/180 )</f>
        <v>75.983497492443234</v>
      </c>
    </row>
    <row r="10" spans="1:17" ht="15" x14ac:dyDescent="0.25"/>
    <row r="11" spans="1:17" ht="15" x14ac:dyDescent="0.25"/>
    <row r="12" spans="1:17" ht="15" x14ac:dyDescent="0.25"/>
    <row r="13" spans="1:17" ht="15" x14ac:dyDescent="0.25"/>
    <row r="14" spans="1:17" ht="15" x14ac:dyDescent="0.25"/>
    <row r="15" spans="1:17" ht="15" x14ac:dyDescent="0.25"/>
    <row r="16" spans="1:17" ht="15.75" x14ac:dyDescent="0.25">
      <c r="E16" s="3"/>
    </row>
    <row r="17" spans="1:14" ht="15" x14ac:dyDescent="0.25">
      <c r="E17" s="7" t="s">
        <v>15</v>
      </c>
      <c r="F17" s="7" t="s">
        <v>14</v>
      </c>
      <c r="H17" s="8" t="s">
        <v>7</v>
      </c>
      <c r="I17" s="8" t="s">
        <v>6</v>
      </c>
      <c r="J17" s="5" t="s">
        <v>8</v>
      </c>
      <c r="K17" s="5" t="s">
        <v>9</v>
      </c>
      <c r="L17" s="5" t="s">
        <v>10</v>
      </c>
      <c r="M17" s="5" t="s">
        <v>11</v>
      </c>
      <c r="N17" s="5" t="s">
        <v>19</v>
      </c>
    </row>
    <row r="18" spans="1:14" ht="15" x14ac:dyDescent="0.25">
      <c r="A18" t="s">
        <v>18</v>
      </c>
      <c r="E18" s="2">
        <v>52.463815979000003</v>
      </c>
      <c r="F18" s="2">
        <v>78.529105419999993</v>
      </c>
      <c r="H18" s="4">
        <v>0</v>
      </c>
      <c r="I18" s="4">
        <f>DEGREES(ACOS((J18^2+N18^2-K18^2)/(2*J18*N18))) - 90</f>
        <v>16.302676544036572</v>
      </c>
      <c r="J18">
        <v>6370317.471936997</v>
      </c>
      <c r="K18">
        <v>6820317.471936997</v>
      </c>
      <c r="L18">
        <f>ASIN( SIN( (I18+90)*PI()/180 ) * J18 / K18 ) * 180 / PI()</f>
        <v>63.697323455963442</v>
      </c>
      <c r="M18">
        <v>10</v>
      </c>
      <c r="N18">
        <f>SQRT( J18^2 + K18^2 - 2*J18*K18*COS( M18*PI()/180 ) )</f>
        <v>1233950.1458073263</v>
      </c>
    </row>
    <row r="19" spans="1:14" ht="15" x14ac:dyDescent="0.25">
      <c r="A19" t="s">
        <v>21</v>
      </c>
      <c r="E19" s="2">
        <v>42.463815979000003</v>
      </c>
      <c r="F19" s="2">
        <v>73.529105419999993</v>
      </c>
      <c r="H19" s="4">
        <v>-90</v>
      </c>
      <c r="I19" s="4">
        <f>DEGREES(ACOS((J19^2+N19^2-K19^2)/(2*J19*N19))) - 90</f>
        <v>35.502807758578555</v>
      </c>
      <c r="J19">
        <v>6370317.471936997</v>
      </c>
      <c r="K19">
        <v>6820317.471936997</v>
      </c>
      <c r="L19">
        <f>ASIN( SIN( (I19+90)*PI()/180 ) * J19 / K19 ) * 180 / PI()</f>
        <v>49.497192241421381</v>
      </c>
      <c r="M19">
        <v>5</v>
      </c>
      <c r="N19">
        <f>SQRT( J19^2 + K19^2 - 2*J19*K19*COS( M19*PI()/180 ) )</f>
        <v>730179.68724763009</v>
      </c>
    </row>
    <row r="20" spans="1:14" ht="15" x14ac:dyDescent="0.25">
      <c r="A20" t="s">
        <v>23</v>
      </c>
      <c r="E20" s="2">
        <v>41.463815979000003</v>
      </c>
      <c r="F20" s="2">
        <v>78.529105419999993</v>
      </c>
      <c r="H20" s="4">
        <v>-180</v>
      </c>
      <c r="I20" s="4">
        <f>DEGREES(ACOS((J20^2+N20^2-K20^2)/(2*J20*N20))) - 90</f>
        <v>75.151068514359736</v>
      </c>
      <c r="J20">
        <v>6370317.471936997</v>
      </c>
      <c r="K20">
        <v>6820317.471936997</v>
      </c>
      <c r="L20">
        <f>ASIN( SIN( (I20+90)*PI()/180 ) * J20 / K20 ) * 180 / PI()</f>
        <v>13.848931485640545</v>
      </c>
      <c r="M20">
        <v>1</v>
      </c>
      <c r="N20">
        <f>SQRT( J20^2 + K20^2 - 2*J20*K20*COS( M20*PI()/180 ) )</f>
        <v>464472.3415400231</v>
      </c>
    </row>
    <row r="21" spans="1:14" ht="15" x14ac:dyDescent="0.25">
      <c r="A21" t="s">
        <v>25</v>
      </c>
      <c r="E21" s="2">
        <v>39.463815979000003</v>
      </c>
      <c r="F21" s="2">
        <v>75.529105419999993</v>
      </c>
      <c r="H21" s="4">
        <v>225</v>
      </c>
      <c r="I21" s="4">
        <f>DEGREES(ACOS((J21^2+N21^2-K21^2)/(2*J21*N21))) - 90</f>
        <v>30.062321786838083</v>
      </c>
      <c r="J21">
        <v>6370317.471936997</v>
      </c>
      <c r="K21">
        <v>6820317.471936997</v>
      </c>
      <c r="L21">
        <f>ASIN( SIN( (I21+90)*PI()/180 ) * J21 / K21 ) * 180 / PI()</f>
        <v>53.937678213161874</v>
      </c>
      <c r="M21">
        <v>6</v>
      </c>
      <c r="N21">
        <f>SQRT( J21^2 + K21^2 - 2*J21*K21*COS( M21*PI()/180 ) )</f>
        <v>823723.77727717755</v>
      </c>
    </row>
    <row r="22" spans="1:14" ht="15" x14ac:dyDescent="0.25">
      <c r="A22" t="s">
        <v>28</v>
      </c>
      <c r="E22" s="2">
        <v>39.463815979000003</v>
      </c>
      <c r="F22" s="2">
        <v>75.529105419999993</v>
      </c>
      <c r="H22" s="4">
        <v>-135</v>
      </c>
      <c r="I22" s="4">
        <f>DEGREES(ACOS((J22^2+N22^2-K22^2)/(2*J22*N22))) - 90</f>
        <v>22.006306262291929</v>
      </c>
      <c r="J22">
        <v>6370317.471936997</v>
      </c>
      <c r="K22">
        <v>6820317.471936997</v>
      </c>
      <c r="L22">
        <f>ASIN( SIN( (I22+90)*PI()/180 ) * J22 / K22 ) * 180 / PI()</f>
        <v>59.993693737708128</v>
      </c>
      <c r="M22">
        <v>8</v>
      </c>
      <c r="N22">
        <f>SQRT( J22^2 + K22^2 - 2*J22*K22*COS( M22*PI()/180 ) )</f>
        <v>1023795.815029601</v>
      </c>
    </row>
    <row r="24" spans="1:14" x14ac:dyDescent="0.3">
      <c r="A24" t="s">
        <v>29</v>
      </c>
      <c r="E24" s="2">
        <v>37.560467341496</v>
      </c>
      <c r="F24" s="2">
        <v>75.661706867836003</v>
      </c>
      <c r="H24" s="4">
        <v>205.06031058786999</v>
      </c>
      <c r="I24" s="4">
        <v>26.991450565316999</v>
      </c>
      <c r="J24">
        <v>6370317.471936997</v>
      </c>
      <c r="K24">
        <v>6820317.471936997</v>
      </c>
      <c r="L24">
        <f>ASIN( SIN( (I24+90)*PI()/180 ) * J24 / K24 ) * 180 / PI()</f>
        <v>56.333849559688439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Kuzikov SI</dc:creator>
  <cp:lastModifiedBy>Kuzikov SI</cp:lastModifiedBy>
  <dcterms:created xsi:type="dcterms:W3CDTF">2022-07-26T08:22:05Z</dcterms:created>
  <dcterms:modified xsi:type="dcterms:W3CDTF">2022-07-27T02:50:00Z</dcterms:modified>
</cp:coreProperties>
</file>