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263" windowHeight="8192" windowWidth="16384" xWindow="0" yWindow="0"/>
  </bookViews>
  <sheets>
    <sheet name="Area Budget" sheetId="1" state="visible" r:id="rId2"/>
    <sheet name="Timing Budget" sheetId="2" state="visible" r:id="rId3"/>
  </sheets>
  <definedNames>
    <definedName function="false" hidden="false" name="Print_Area_1" vbProcedure="false">'Area Budget'!$A$1:$E$48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<sst xmlns="http://schemas.openxmlformats.org/spreadsheetml/2006/main" count="124" uniqueCount="79">
  <si>
    <t>Core Area Calculations</t>
  </si>
  <si>
    <t>Name of Block</t>
  </si>
  <si>
    <t>Category</t>
  </si>
  <si>
    <t>Gate/FF Count</t>
  </si>
  <si>
    <r>
      <t xml:space="preserve">Area (um</t>
    </r>
    <r>
      <rPr>
        <rFont val="Calibri"/>
        <charset val="1"/>
        <family val="2"/>
        <b val="true"/>
        <color rgb="00FFFFFF"/>
        <sz val="16"/>
        <vertAlign val="superscript"/>
      </rPr>
      <t xml:space="preserve">2</t>
    </r>
    <r>
      <rPr>
        <rFont val="Calibri"/>
        <charset val="1"/>
        <family val="2"/>
        <b val="true"/>
        <color rgb="00FFFFFF"/>
        <sz val="16"/>
      </rPr>
      <t xml:space="preserve">)</t>
    </r>
  </si>
  <si>
    <t>Comments</t>
  </si>
  <si>
    <t>2 to 4 decoder functions unit</t>
  </si>
  <si>
    <t>Combinational</t>
  </si>
  <si>
    <t>decoder for mod_sel control signal</t>
  </si>
  <si>
    <t>state register contrast functions unit</t>
  </si>
  <si>
    <t>Reg. w/ Reset</t>
  </si>
  <si>
    <t>Assume 40 states</t>
  </si>
  <si>
    <t>next state logic contrast functions unit</t>
  </si>
  <si>
    <t>output logic contrast functions unit</t>
  </si>
  <si>
    <t>state register brightness functions unit</t>
  </si>
  <si>
    <t>Assume 30 states</t>
  </si>
  <si>
    <t>next state logic brightness functions unit</t>
  </si>
  <si>
    <t>output logic brightness functions unit</t>
  </si>
  <si>
    <t>state register b&amp;w functions unit</t>
  </si>
  <si>
    <t>Assume 20 states</t>
  </si>
  <si>
    <t>next state logic b&amp;w functions unit</t>
  </si>
  <si>
    <t>output logic b&amp;w functions unit</t>
  </si>
  <si>
    <t>state register grayscale functions unit</t>
  </si>
  <si>
    <t>next state logic grayscale functions unit</t>
  </si>
  <si>
    <t>output logic grayscale functions unit</t>
  </si>
  <si>
    <t>64 to 16 mux functions unit</t>
  </si>
  <si>
    <t>20 bit synchronizer</t>
  </si>
  <si>
    <t>synchronizer for 2 bit mode_sel, 1 bit add_sub_sel, 8 bit thres_val, and 8 bit inten_val</t>
  </si>
  <si>
    <t>4 to 16 decoder regfile</t>
  </si>
  <si>
    <t>10 bit register regfile</t>
  </si>
  <si>
    <t>16 10 bit registers</t>
  </si>
  <si>
    <t>20 to 10 mux regfile (2 by 1)</t>
  </si>
  <si>
    <t>datapath controller</t>
  </si>
  <si>
    <t>60 to 10 mux datapath (6 by 1)</t>
  </si>
  <si>
    <t>4 to 16 decoder alu</t>
  </si>
  <si>
    <t>10 bit subtraction alu</t>
  </si>
  <si>
    <t>10 bit adder alu</t>
  </si>
  <si>
    <t>10 bit multiplier alu</t>
  </si>
  <si>
    <t>10 bit division by 4 alu</t>
  </si>
  <si>
    <t>10 bit division by 2 alu</t>
  </si>
  <si>
    <t>10 bit comparator (255) alu</t>
  </si>
  <si>
    <t>10 bit comparator (0) alu</t>
  </si>
  <si>
    <t>100 to 10 mux alu (10 by 10)</t>
  </si>
  <si>
    <t>address counter data register</t>
  </si>
  <si>
    <t>address counter data</t>
  </si>
  <si>
    <t>state register main controller</t>
  </si>
  <si>
    <t>next state logic main controller</t>
  </si>
  <si>
    <t>output logic main controller</t>
  </si>
  <si>
    <t>state register SRAM controller</t>
  </si>
  <si>
    <t>next state logic SRAM controller</t>
  </si>
  <si>
    <t>output logic SRAM controller</t>
  </si>
  <si>
    <t>Total Core Area</t>
  </si>
  <si>
    <r>
      <t xml:space="preserve">Chip Area Calculations (units in um or um</t>
    </r>
    <r>
      <rPr>
        <rFont val="Calibri"/>
        <charset val="1"/>
        <family val="2"/>
        <b val="true"/>
        <color rgb="00FFFFFF"/>
        <sz val="11"/>
        <vertAlign val="superscript"/>
      </rPr>
      <t xml:space="preserve">2</t>
    </r>
    <r>
      <rPr>
        <rFont val="Calibri"/>
        <charset val="1"/>
        <family val="2"/>
        <b val="true"/>
        <color rgb="00FFFFFF"/>
        <sz val="11"/>
      </rPr>
      <t xml:space="preserve">)</t>
    </r>
  </si>
  <si>
    <t>Number of I/O Pads:</t>
  </si>
  <si>
    <t>I/O Pad Dimensions:</t>
  </si>
  <si>
    <t>by</t>
  </si>
  <si>
    <t>I/O Based Padframe Dimensions:</t>
  </si>
  <si>
    <t>Core Dimensions</t>
  </si>
  <si>
    <t>Core Based Padframe Dimensions:</t>
  </si>
  <si>
    <t>Final Padframe Dimensions:</t>
  </si>
  <si>
    <t>Final Chip Area:</t>
  </si>
  <si>
    <t>Starting Component</t>
  </si>
  <si>
    <t>Propagation Delay (ns)</t>
  </si>
  <si>
    <t>Combinational Logic</t>
  </si>
  <si>
    <t>Ending Component</t>
  </si>
  <si>
    <t>Setup Time or Propagation Delay (ns)</t>
  </si>
  <si>
    <t>Total Path Delay (ns)</t>
  </si>
  <si>
    <t>Target Clock Period (ns)</t>
  </si>
  <si>
    <t>SRAM (sample_data out)</t>
  </si>
  <si>
    <t>none</t>
  </si>
  <si>
    <t>datapath register (sample_data in)</t>
  </si>
  <si>
    <t>input mod_sel</t>
  </si>
  <si>
    <t>synchronizer</t>
  </si>
  <si>
    <t>contrast state register</t>
  </si>
  <si>
    <t>constrast output logic + 16 bit wide mux + datapath controller + alu decoder + alu multiplication + 40 bit wide mux</t>
  </si>
  <si>
    <t>register file register</t>
  </si>
  <si>
    <t>2 to 4 decoder + contrast next state  logic</t>
  </si>
  <si>
    <t>datapath register (sample_data out)</t>
  </si>
  <si>
    <t>SRAM</t>
  </si>
</sst>
</file>

<file path=xl/styles.xml><?xml version="1.0" encoding="utf-8"?>
<styleSheet xmlns="http://schemas.openxmlformats.org/spreadsheetml/2006/main">
  <numFmts count="3">
    <numFmt formatCode="GENERAL" numFmtId="164"/>
    <numFmt formatCode="_(* #,##0.00_);_(* \(#,##0.00\);_(* \-??_);_(@_)" numFmtId="165"/>
    <numFmt formatCode="_(* #,##0_);_(* \(#,##0\);_(* \-??_);_(@_)" numFmtId="166"/>
  </numFmts>
  <fonts count="10">
    <font>
      <name val="Calibri"/>
      <charset val="1"/>
      <family val="2"/>
      <color rgb="00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2"/>
      <b val="true"/>
      <color rgb="00FFFFFF"/>
      <sz val="11"/>
    </font>
    <font>
      <name val="Calibri"/>
      <charset val="1"/>
      <family val="2"/>
      <b val="true"/>
      <color rgb="00FFFFFF"/>
      <sz val="16"/>
    </font>
    <font>
      <name val="Calibri"/>
      <charset val="1"/>
      <family val="2"/>
      <b val="true"/>
      <color rgb="00FFFFFF"/>
      <sz val="16"/>
      <vertAlign val="superscript"/>
    </font>
    <font>
      <name val="Calibri"/>
      <charset val="1"/>
      <family val="2"/>
      <b val="true"/>
      <color rgb="00FFFFFF"/>
      <sz val="11"/>
      <vertAlign val="superscript"/>
    </font>
    <font>
      <name val="Calibri"/>
      <charset val="1"/>
      <family val="2"/>
      <b val="true"/>
      <color rgb="00FFFFFF"/>
      <sz val="12"/>
    </font>
    <font>
      <name val="Calibri"/>
      <charset val="1"/>
      <family val="2"/>
      <color rgb="00000000"/>
      <sz val="12"/>
    </font>
  </fonts>
  <fills count="3">
    <fill>
      <patternFill patternType="none"/>
    </fill>
    <fill>
      <patternFill patternType="gray125"/>
    </fill>
    <fill>
      <patternFill patternType="solid">
        <fgColor rgb="00000000"/>
        <bgColor rgb="00003300"/>
      </patternFill>
    </fill>
  </fills>
  <borders count="37">
    <border diagonalDown="false" diagonalUp="false">
      <left/>
      <right/>
      <top/>
      <bottom/>
      <diagonal/>
    </border>
    <border diagonalDown="false" diagonalUp="false">
      <left style="medium"/>
      <right style="medium"/>
      <top style="medium"/>
      <bottom/>
      <diagonal/>
    </border>
    <border diagonalDown="false" diagonalUp="false">
      <left style="medium"/>
      <right/>
      <top/>
      <bottom/>
      <diagonal/>
    </border>
    <border diagonalDown="false" diagonalUp="false">
      <left/>
      <right style="medium"/>
      <top/>
      <bottom/>
      <diagonal/>
    </border>
    <border diagonalDown="false" diagonalUp="false">
      <left style="medium"/>
      <right style="thin"/>
      <top style="thick"/>
      <bottom style="thin"/>
      <diagonal/>
    </border>
    <border diagonalDown="false" diagonalUp="false">
      <left style="thin"/>
      <right style="thin"/>
      <top style="thin"/>
      <bottom style="thin"/>
      <diagonal/>
    </border>
    <border diagonalDown="false" diagonalUp="false">
      <left style="thin"/>
      <right style="thin"/>
      <top style="thick"/>
      <bottom style="thin"/>
      <diagonal/>
    </border>
    <border diagonalDown="false" diagonalUp="false">
      <left style="thin"/>
      <right style="medium"/>
      <top style="thick"/>
      <bottom style="thin"/>
      <diagonal/>
    </border>
    <border diagonalDown="false" diagonalUp="false">
      <left style="medium"/>
      <right style="thin"/>
      <top style="thin"/>
      <bottom style="thin"/>
      <diagonal/>
    </border>
    <border diagonalDown="false" diagonalUp="false">
      <left style="thin"/>
      <right style="medium"/>
      <top style="thin"/>
      <bottom style="thin"/>
      <diagonal/>
    </border>
    <border diagonalDown="false" diagonalUp="false">
      <left style="medium"/>
      <right style="thin"/>
      <top style="medium"/>
      <bottom style="thick"/>
      <diagonal/>
    </border>
    <border diagonalDown="false" diagonalUp="false">
      <left style="thin"/>
      <right style="thin"/>
      <top style="medium"/>
      <bottom style="thick"/>
      <diagonal/>
    </border>
    <border diagonalDown="false" diagonalUp="false">
      <left style="thin"/>
      <right style="medium"/>
      <top style="medium"/>
      <bottom style="thick"/>
      <diagonal/>
    </border>
    <border diagonalDown="false" diagonalUp="false">
      <left style="medium"/>
      <right style="medium"/>
      <top/>
      <bottom/>
      <diagonal/>
    </border>
    <border diagonalDown="false" diagonalUp="false">
      <left style="medium"/>
      <right/>
      <top/>
      <bottom style="thin"/>
      <diagonal/>
    </border>
    <border diagonalDown="false" diagonalUp="false">
      <left style="thin"/>
      <right/>
      <top/>
      <bottom style="thin"/>
      <diagonal/>
    </border>
    <border diagonalDown="false" diagonalUp="false">
      <left style="medium"/>
      <right/>
      <top style="thin"/>
      <bottom style="thin"/>
      <diagonal/>
    </border>
    <border diagonalDown="false" diagonalUp="false">
      <left style="thin"/>
      <right/>
      <top style="thin"/>
      <bottom style="thin"/>
      <diagonal/>
    </border>
    <border diagonalDown="false" diagonalUp="false">
      <left/>
      <right/>
      <top style="thin"/>
      <bottom style="thin"/>
      <diagonal/>
    </border>
    <border diagonalDown="false" diagonalUp="false">
      <left style="medium"/>
      <right/>
      <top style="thin"/>
      <bottom/>
      <diagonal/>
    </border>
    <border diagonalDown="false" diagonalUp="false">
      <left style="thin"/>
      <right/>
      <top style="thin"/>
      <bottom/>
      <diagonal/>
    </border>
    <border diagonalDown="false" diagonalUp="false">
      <left/>
      <right/>
      <top style="thin"/>
      <bottom/>
      <diagonal/>
    </border>
    <border diagonalDown="false" diagonalUp="false">
      <left style="medium"/>
      <right/>
      <top style="medium"/>
      <bottom style="thin"/>
      <diagonal/>
    </border>
    <border diagonalDown="false" diagonalUp="false">
      <left style="thin"/>
      <right/>
      <top style="medium"/>
      <bottom style="thin"/>
      <diagonal/>
    </border>
    <border diagonalDown="false" diagonalUp="false">
      <left/>
      <right/>
      <top style="medium"/>
      <bottom style="thin"/>
      <diagonal/>
    </border>
    <border diagonalDown="false" diagonalUp="false">
      <left/>
      <right style="medium"/>
      <top style="medium"/>
      <bottom style="thin"/>
      <diagonal/>
    </border>
    <border diagonalDown="false" diagonalUp="false">
      <left style="medium"/>
      <right/>
      <top style="thin"/>
      <bottom style="medium"/>
      <diagonal/>
    </border>
    <border diagonalDown="false" diagonalUp="false">
      <left style="thin"/>
      <right style="medium"/>
      <top style="thin"/>
      <bottom style="medium"/>
      <diagonal/>
    </border>
    <border diagonalDown="false" diagonalUp="false">
      <left/>
      <right style="medium"/>
      <top/>
      <bottom style="medium"/>
      <diagonal/>
    </border>
    <border diagonalDown="false" diagonalUp="false">
      <left style="medium"/>
      <right/>
      <top style="medium"/>
      <bottom/>
      <diagonal/>
    </border>
    <border diagonalDown="false" diagonalUp="false">
      <left/>
      <right style="medium"/>
      <top style="medium"/>
      <bottom/>
      <diagonal/>
    </border>
    <border diagonalDown="false" diagonalUp="false">
      <left/>
      <right style="medium"/>
      <top/>
      <bottom style="thin"/>
      <diagonal/>
    </border>
    <border diagonalDown="false" diagonalUp="false">
      <left style="medium"/>
      <right style="medium"/>
      <top/>
      <bottom style="thin"/>
      <diagonal/>
    </border>
    <border diagonalDown="false" diagonalUp="false">
      <left/>
      <right style="medium"/>
      <top style="thin"/>
      <bottom style="thin"/>
      <diagonal/>
    </border>
    <border diagonalDown="false" diagonalUp="false">
      <left style="medium"/>
      <right/>
      <top/>
      <bottom style="medium"/>
      <diagonal/>
    </border>
    <border diagonalDown="false" diagonalUp="false">
      <left style="medium"/>
      <right style="medium"/>
      <top style="thin"/>
      <bottom style="medium"/>
      <diagonal/>
    </border>
    <border diagonalDown="false" diagonalUp="false">
      <left/>
      <right/>
      <top style="hair"/>
      <bottom style="hair"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true" applyBorder="true" applyFont="true" applyProtection="true" borderId="0" fillId="0" fontId="0" numFmtId="165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53">
    <xf applyAlignment="false" applyBorder="false" applyFont="false" applyProtection="false" borderId="0" fillId="0" fontId="0" numFmtId="164" xfId="0"/>
    <xf applyAlignment="false" applyBorder="true" applyFont="false" applyProtection="false" borderId="0" fillId="0" fontId="0" numFmtId="164" xfId="0"/>
    <xf applyAlignment="true" applyBorder="true" applyFont="true" applyProtection="false" borderId="1" fillId="2" fontId="4" numFmtId="164" xfId="0">
      <alignment horizontal="center" indent="0" shrinkToFit="false" textRotation="0" vertical="bottom" wrapText="false"/>
    </xf>
    <xf applyAlignment="true" applyBorder="true" applyFont="true" applyProtection="false" borderId="2" fillId="2" fontId="5" numFmtId="164" xfId="0">
      <alignment horizontal="center" indent="0" shrinkToFit="false" textRotation="0" vertical="center" wrapText="false"/>
    </xf>
    <xf applyAlignment="true" applyBorder="true" applyFont="true" applyProtection="false" borderId="0" fillId="2" fontId="5" numFmtId="164" xfId="0">
      <alignment horizontal="center" indent="0" shrinkToFit="false" textRotation="0" vertical="center" wrapText="false"/>
    </xf>
    <xf applyAlignment="true" applyBorder="true" applyFont="true" applyProtection="false" borderId="0" fillId="2" fontId="5" numFmtId="164" xfId="0">
      <alignment horizontal="center" indent="0" shrinkToFit="false" textRotation="0" vertical="center" wrapText="true"/>
    </xf>
    <xf applyAlignment="true" applyBorder="true" applyFont="true" applyProtection="false" borderId="3" fillId="2" fontId="5" numFmtId="164" xfId="0">
      <alignment horizontal="center" indent="0" shrinkToFit="false" textRotation="0" vertical="center" wrapText="false"/>
    </xf>
    <xf applyAlignment="true" applyBorder="false" applyFont="false" applyProtection="false" borderId="0" fillId="0" fontId="0" numFmtId="164" xfId="0">
      <alignment horizontal="center" indent="0" shrinkToFit="false" textRotation="0" vertical="center" wrapText="false"/>
    </xf>
    <xf applyAlignment="false" applyBorder="true" applyFont="true" applyProtection="false" borderId="4" fillId="0" fontId="0" numFmtId="164" xfId="0"/>
    <xf applyAlignment="false" applyBorder="true" applyFont="true" applyProtection="false" borderId="5" fillId="0" fontId="0" numFmtId="164" xfId="0"/>
    <xf applyAlignment="false" applyBorder="true" applyFont="false" applyProtection="false" borderId="6" fillId="0" fontId="0" numFmtId="164" xfId="0"/>
    <xf applyAlignment="true" applyBorder="true" applyFont="true" applyProtection="true" borderId="6" fillId="0" fontId="0" numFmtId="166" xfId="15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7" fillId="0" fontId="0" numFmtId="164" xfId="0"/>
    <xf applyAlignment="false" applyBorder="true" applyFont="true" applyProtection="false" borderId="8" fillId="0" fontId="0" numFmtId="164" xfId="0"/>
    <xf applyAlignment="true" applyBorder="true" applyFont="true" applyProtection="true" borderId="5" fillId="0" fontId="0" numFmtId="166" xfId="15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9" fillId="0" fontId="0" numFmtId="164" xfId="0"/>
    <xf applyAlignment="true" applyBorder="true" applyFont="true" applyProtection="false" borderId="9" fillId="0" fontId="0" numFmtId="164" xfId="0">
      <alignment horizontal="left" indent="0" shrinkToFit="false" textRotation="0" vertical="bottom" wrapText="false"/>
    </xf>
    <xf applyAlignment="false" applyBorder="true" applyFont="true" applyProtection="false" borderId="10" fillId="0" fontId="0" numFmtId="164" xfId="0"/>
    <xf applyAlignment="false" applyBorder="true" applyFont="false" applyProtection="false" borderId="11" fillId="2" fontId="0" numFmtId="164" xfId="0"/>
    <xf applyAlignment="true" applyBorder="true" applyFont="true" applyProtection="true" borderId="11" fillId="0" fontId="0" numFmtId="166" xfId="15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12" fillId="2" fontId="0" numFmtId="164" xfId="0"/>
    <xf applyAlignment="true" applyBorder="true" applyFont="true" applyProtection="false" borderId="13" fillId="2" fontId="4" numFmtId="164" xfId="0">
      <alignment horizontal="center" indent="0" shrinkToFit="false" textRotation="0" vertical="bottom" wrapText="false"/>
    </xf>
    <xf applyAlignment="false" applyBorder="true" applyFont="true" applyProtection="false" borderId="14" fillId="0" fontId="0" numFmtId="164" xfId="0"/>
    <xf applyAlignment="true" applyBorder="true" applyFont="true" applyProtection="true" borderId="15" fillId="0" fontId="0" numFmtId="166" xfId="15">
      <alignment horizontal="center" indent="0" shrinkToFit="false" textRotation="0" vertical="bottom" wrapText="false"/>
      <protection hidden="false" locked="true"/>
    </xf>
    <xf applyAlignment="false" applyBorder="true" applyFont="false" applyProtection="false" borderId="3" fillId="2" fontId="0" numFmtId="164" xfId="0"/>
    <xf applyAlignment="false" applyBorder="true" applyFont="true" applyProtection="false" borderId="16" fillId="0" fontId="0" numFmtId="164" xfId="0"/>
    <xf applyAlignment="true" applyBorder="true" applyFont="true" applyProtection="true" borderId="17" fillId="0" fontId="0" numFmtId="166" xfId="15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8" fillId="0" fontId="0" numFmtId="164" xfId="0">
      <alignment horizontal="center" indent="0" shrinkToFit="false" textRotation="0" vertical="center" wrapText="false"/>
    </xf>
    <xf applyAlignment="true" applyBorder="true" applyFont="true" applyProtection="true" borderId="18" fillId="0" fontId="0" numFmtId="166" xfId="15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19" fillId="0" fontId="0" numFmtId="164" xfId="0"/>
    <xf applyAlignment="true" applyBorder="true" applyFont="true" applyProtection="true" borderId="20" fillId="0" fontId="0" numFmtId="166" xfId="15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21" fillId="0" fontId="0" numFmtId="164" xfId="0">
      <alignment horizontal="center" indent="0" shrinkToFit="false" textRotation="0" vertical="center" wrapText="false"/>
    </xf>
    <xf applyAlignment="true" applyBorder="true" applyFont="true" applyProtection="true" borderId="21" fillId="0" fontId="0" numFmtId="166" xfId="15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22" fillId="0" fontId="0" numFmtId="164" xfId="0"/>
    <xf applyAlignment="true" applyBorder="true" applyFont="true" applyProtection="true" borderId="23" fillId="0" fontId="0" numFmtId="166" xfId="15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24" fillId="0" fontId="0" numFmtId="164" xfId="0">
      <alignment horizontal="center" indent="0" shrinkToFit="false" textRotation="0" vertical="center" wrapText="false"/>
    </xf>
    <xf applyAlignment="true" applyBorder="true" applyFont="true" applyProtection="true" borderId="25" fillId="0" fontId="0" numFmtId="166" xfId="15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26" fillId="0" fontId="0" numFmtId="164" xfId="0"/>
    <xf applyAlignment="true" applyBorder="true" applyFont="true" applyProtection="true" borderId="27" fillId="0" fontId="0" numFmtId="166" xfId="15">
      <alignment horizontal="center" indent="0" shrinkToFit="false" textRotation="0" vertical="bottom" wrapText="false"/>
      <protection hidden="false" locked="true"/>
    </xf>
    <xf applyAlignment="false" applyBorder="true" applyFont="false" applyProtection="false" borderId="28" fillId="2" fontId="0" numFmtId="164" xfId="0"/>
    <xf applyAlignment="true" applyBorder="true" applyFont="true" applyProtection="false" borderId="29" fillId="2" fontId="8" numFmtId="164" xfId="0">
      <alignment horizontal="center" indent="0" shrinkToFit="false" textRotation="0" vertical="center" wrapText="true"/>
    </xf>
    <xf applyAlignment="true" applyBorder="true" applyFont="true" applyProtection="false" borderId="30" fillId="2" fontId="8" numFmtId="164" xfId="0">
      <alignment horizontal="center" indent="0" shrinkToFit="false" textRotation="0" vertical="center" wrapText="true"/>
    </xf>
    <xf applyAlignment="true" applyBorder="true" applyFont="true" applyProtection="false" borderId="1" fillId="2" fontId="8" numFmtId="164" xfId="0">
      <alignment horizontal="center" indent="0" shrinkToFit="false" textRotation="0" vertical="center" wrapText="true"/>
    </xf>
    <xf applyAlignment="true" applyBorder="false" applyFont="true" applyProtection="false" borderId="0" fillId="0" fontId="9" numFmtId="164" xfId="0">
      <alignment horizontal="center" indent="0" shrinkToFit="false" textRotation="0" vertical="center" wrapText="true"/>
    </xf>
    <xf applyAlignment="true" applyBorder="true" applyFont="true" applyProtection="false" borderId="14" fillId="0" fontId="0" numFmtId="164" xfId="0">
      <alignment horizontal="general" indent="0" shrinkToFit="false" textRotation="0" vertical="bottom" wrapText="true"/>
    </xf>
    <xf applyAlignment="true" applyBorder="true" applyFont="false" applyProtection="false" borderId="31" fillId="0" fontId="0" numFmtId="164" xfId="0">
      <alignment horizontal="general" indent="0" shrinkToFit="false" textRotation="0" vertical="bottom" wrapText="true"/>
    </xf>
    <xf applyAlignment="true" applyBorder="true" applyFont="false" applyProtection="false" borderId="32" fillId="0" fontId="0" numFmtId="164" xfId="0">
      <alignment horizontal="general" indent="0" shrinkToFit="false" textRotation="0" vertical="bottom" wrapText="true"/>
    </xf>
    <xf applyAlignment="true" applyBorder="true" applyFont="true" applyProtection="false" borderId="16" fillId="0" fontId="0" numFmtId="164" xfId="0">
      <alignment horizontal="general" indent="0" shrinkToFit="false" textRotation="0" vertical="bottom" wrapText="true"/>
    </xf>
    <xf applyAlignment="true" applyBorder="true" applyFont="false" applyProtection="false" borderId="33" fillId="0" fontId="0" numFmtId="164" xfId="0">
      <alignment horizontal="general" indent="0" shrinkToFit="false" textRotation="0" vertical="bottom" wrapText="true"/>
    </xf>
    <xf applyAlignment="true" applyBorder="true" applyFont="true" applyProtection="false" borderId="34" fillId="0" fontId="0" numFmtId="164" xfId="0">
      <alignment horizontal="general" indent="0" shrinkToFit="false" textRotation="0" vertical="bottom" wrapText="true"/>
    </xf>
    <xf applyAlignment="true" applyBorder="true" applyFont="false" applyProtection="false" borderId="28" fillId="0" fontId="0" numFmtId="164" xfId="0">
      <alignment horizontal="general" indent="0" shrinkToFit="false" textRotation="0" vertical="bottom" wrapText="true"/>
    </xf>
    <xf applyAlignment="true" applyBorder="true" applyFont="false" applyProtection="false" borderId="35" fillId="0" fontId="0" numFmtId="164" xfId="0">
      <alignment horizontal="general" indent="0" shrinkToFit="false" textRotation="0" vertical="bottom" wrapText="true"/>
    </xf>
    <xf applyAlignment="false" applyBorder="true" applyFont="false" applyProtection="false" borderId="36" fillId="0" fontId="0" numFmtId="164" xfId="0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8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85" zoomScaleNormal="85" zoomScalePageLayoutView="100">
      <selection activeCell="C18" activeCellId="0" pane="topLeft" sqref="C18"/>
    </sheetView>
  </sheetViews>
  <cols>
    <col collapsed="false" hidden="false" max="1" min="1" style="1" width="33.8549019607843"/>
    <col collapsed="false" hidden="false" max="2" min="2" style="1" width="15.2039215686275"/>
    <col collapsed="false" hidden="false" max="3" min="3" style="1" width="12.0470588235294"/>
    <col collapsed="false" hidden="false" max="4" min="4" style="1" width="17.3529411764706"/>
    <col collapsed="false" hidden="false" max="5" min="5" style="1" width="74.7333333333333"/>
    <col collapsed="false" hidden="false" max="1025" min="6" style="0" width="8.74901960784314"/>
  </cols>
  <sheetData>
    <row collapsed="false" customFormat="false" customHeight="false" hidden="false" ht="14" outlineLevel="0" r="1">
      <c r="A1" s="2" t="s">
        <v>0</v>
      </c>
      <c r="B1" s="2"/>
      <c r="C1" s="2"/>
      <c r="D1" s="2"/>
      <c r="E1" s="2"/>
    </row>
    <row collapsed="false" customFormat="true" customHeight="true" hidden="false" ht="43.5" outlineLevel="0" r="2" s="7">
      <c r="A2" s="3" t="s">
        <v>1</v>
      </c>
      <c r="B2" s="4" t="s">
        <v>2</v>
      </c>
      <c r="C2" s="5" t="s">
        <v>3</v>
      </c>
      <c r="D2" s="4" t="s">
        <v>4</v>
      </c>
      <c r="E2" s="6" t="s">
        <v>5</v>
      </c>
    </row>
    <row collapsed="false" customFormat="false" customHeight="false" hidden="false" ht="14" outlineLevel="0" r="3">
      <c r="A3" s="8" t="s">
        <v>6</v>
      </c>
      <c r="B3" s="9" t="s">
        <v>7</v>
      </c>
      <c r="C3" s="10" t="n">
        <v>6</v>
      </c>
      <c r="D3" s="11" t="n">
        <f aca="false">IF(B3="Combinational",C3*500*1.5,IF(B3="Reg. w/ Reset",C3*1600*1.5,IF(B3="Reg. w/o Reset",C3*900*1.5,IF(B3="On-chip SRAM",C3*50*1.5,"N/A"))))</f>
        <v>4500</v>
      </c>
      <c r="E3" s="12" t="s">
        <v>8</v>
      </c>
    </row>
    <row collapsed="false" customFormat="false" customHeight="false" hidden="false" ht="14" outlineLevel="0" r="4">
      <c r="A4" s="13" t="s">
        <v>9</v>
      </c>
      <c r="B4" s="9" t="s">
        <v>10</v>
      </c>
      <c r="C4" s="9" t="n">
        <v>6</v>
      </c>
      <c r="D4" s="14" t="n">
        <f aca="false">IF(B4="Combinational",C4*500*1.5,IF(B4="Reg. w/ Reset",C4*1600*1.5,IF(B4="Reg. w/o Reset",C4*900*1.5,IF(B4="On-chip SRAM",C4*50*1.5,"N/A"))))</f>
        <v>14400</v>
      </c>
      <c r="E4" s="15" t="s">
        <v>11</v>
      </c>
    </row>
    <row collapsed="false" customFormat="false" customHeight="false" hidden="false" ht="14" outlineLevel="0" r="5">
      <c r="A5" s="13" t="s">
        <v>12</v>
      </c>
      <c r="B5" s="9" t="s">
        <v>7</v>
      </c>
      <c r="C5" s="9" t="n">
        <v>75</v>
      </c>
      <c r="D5" s="14" t="n">
        <f aca="false">IF(B5="Combinational",C5*500*1.5,IF(B5="Reg. w/ Reset",C5*1600*1.5,IF(B5="Reg. w/o Reset",C5*900*1.5,IF(B5="On-chip SRAM",C5*50*1.5,"N/A"))))</f>
        <v>56250</v>
      </c>
      <c r="E5" s="15"/>
    </row>
    <row collapsed="false" customFormat="false" customHeight="false" hidden="false" ht="14" outlineLevel="0" r="6">
      <c r="A6" s="13" t="s">
        <v>13</v>
      </c>
      <c r="B6" s="9" t="s">
        <v>7</v>
      </c>
      <c r="C6" s="9" t="n">
        <v>35</v>
      </c>
      <c r="D6" s="14" t="n">
        <f aca="false">IF(B6="Combinational",C6*500*1.5,IF(B6="Reg. w/ Reset",C6*1600*1.5,IF(B6="Reg. w/o Reset",C6*900*1.5,IF(B6="On-chip SRAM",C6*50*1.5,"N/A"))))</f>
        <v>26250</v>
      </c>
      <c r="E6" s="15"/>
    </row>
    <row collapsed="false" customFormat="false" customHeight="false" hidden="false" ht="14" outlineLevel="0" r="7">
      <c r="A7" s="13" t="s">
        <v>14</v>
      </c>
      <c r="B7" s="9" t="s">
        <v>10</v>
      </c>
      <c r="C7" s="9" t="n">
        <v>5</v>
      </c>
      <c r="D7" s="14" t="n">
        <f aca="false">IF(B7="Combinational",C7*500*1.5,IF(B7="Reg. w/ Reset",C7*1600*1.5,IF(B7="Reg. w/o Reset",C7*900*1.5,IF(B7="On-chip SRAM",C7*50*1.5,"N/A"))))</f>
        <v>12000</v>
      </c>
      <c r="E7" s="15" t="s">
        <v>15</v>
      </c>
    </row>
    <row collapsed="false" customFormat="false" customHeight="false" hidden="false" ht="14" outlineLevel="0" r="8">
      <c r="A8" s="13" t="s">
        <v>16</v>
      </c>
      <c r="B8" s="9" t="s">
        <v>7</v>
      </c>
      <c r="C8" s="9" t="n">
        <v>60</v>
      </c>
      <c r="D8" s="14" t="n">
        <f aca="false">IF(B8="Combinational",C8*500*1.5,IF(B8="Reg. w/ Reset",C8*1600*1.5,IF(B8="Reg. w/o Reset",C8*900*1.5,IF(B8="On-chip SRAM",C8*50*1.5,"N/A"))))</f>
        <v>45000</v>
      </c>
      <c r="E8" s="15"/>
    </row>
    <row collapsed="false" customFormat="false" customHeight="false" hidden="false" ht="14" outlineLevel="0" r="9">
      <c r="A9" s="13" t="s">
        <v>17</v>
      </c>
      <c r="B9" s="9" t="s">
        <v>7</v>
      </c>
      <c r="C9" s="9" t="n">
        <v>15</v>
      </c>
      <c r="D9" s="14" t="n">
        <f aca="false">IF(B9="Combinational",C9*500*1.5,IF(B9="Reg. w/ Reset",C9*1600*1.5,IF(B9="Reg. w/o Reset",C9*900*1.5,IF(B9="On-chip SRAM",C9*50*1.5,"N/A"))))</f>
        <v>11250</v>
      </c>
      <c r="E9" s="15"/>
    </row>
    <row collapsed="false" customFormat="false" customHeight="false" hidden="false" ht="14" outlineLevel="0" r="10">
      <c r="A10" s="13" t="s">
        <v>18</v>
      </c>
      <c r="B10" s="9" t="s">
        <v>10</v>
      </c>
      <c r="C10" s="9" t="n">
        <v>5</v>
      </c>
      <c r="D10" s="14" t="n">
        <f aca="false">IF(B10="Combinational",C10*500*1.5,IF(B10="Reg. w/ Reset",C10*1600*1.5,IF(B10="Reg. w/o Reset",C10*900*1.5,IF(B10="On-chip SRAM",C10*50*1.5,"N/A"))))</f>
        <v>12000</v>
      </c>
      <c r="E10" s="15" t="s">
        <v>19</v>
      </c>
    </row>
    <row collapsed="false" customFormat="false" customHeight="false" hidden="false" ht="14" outlineLevel="0" r="11">
      <c r="A11" s="13" t="s">
        <v>20</v>
      </c>
      <c r="B11" s="9" t="s">
        <v>7</v>
      </c>
      <c r="C11" s="9" t="n">
        <v>20</v>
      </c>
      <c r="D11" s="14" t="n">
        <f aca="false">IF(B11="Combinational",C11*500*1.5,IF(B11="Reg. w/ Reset",C11*1600*1.5,IF(B11="Reg. w/o Reset",C11*900*1.5,IF(B11="On-chip SRAM",C11*50*1.5,"N/A"))))</f>
        <v>15000</v>
      </c>
      <c r="E11" s="15"/>
    </row>
    <row collapsed="false" customFormat="false" customHeight="false" hidden="false" ht="14" outlineLevel="0" r="12">
      <c r="A12" s="13" t="s">
        <v>21</v>
      </c>
      <c r="B12" s="9" t="s">
        <v>7</v>
      </c>
      <c r="C12" s="9" t="n">
        <v>20</v>
      </c>
      <c r="D12" s="14" t="n">
        <f aca="false">IF(B12="Combinational",C12*500*1.5,IF(B12="Reg. w/ Reset",C12*1600*1.5,IF(B12="Reg. w/o Reset",C12*900*1.5,IF(B12="On-chip SRAM",C12*50*1.5,"N/A"))))</f>
        <v>15000</v>
      </c>
      <c r="E12" s="15"/>
    </row>
    <row collapsed="false" customFormat="false" customHeight="false" hidden="false" ht="14" outlineLevel="0" r="13">
      <c r="A13" s="13" t="s">
        <v>22</v>
      </c>
      <c r="B13" s="9" t="s">
        <v>10</v>
      </c>
      <c r="C13" s="9" t="n">
        <v>5</v>
      </c>
      <c r="D13" s="14" t="n">
        <f aca="false">IF(B13="Combinational",C13*500*1.5,IF(B13="Reg. w/ Reset",C13*1600*1.5,IF(B13="Reg. w/o Reset",C13*900*1.5,IF(B13="On-chip SRAM",C13*50*1.5,"N/A"))))</f>
        <v>12000</v>
      </c>
      <c r="E13" s="15" t="s">
        <v>19</v>
      </c>
    </row>
    <row collapsed="false" customFormat="false" customHeight="false" hidden="false" ht="14" outlineLevel="0" r="14">
      <c r="A14" s="13" t="s">
        <v>23</v>
      </c>
      <c r="B14" s="9" t="s">
        <v>7</v>
      </c>
      <c r="C14" s="9" t="n">
        <v>28</v>
      </c>
      <c r="D14" s="14" t="n">
        <f aca="false">IF(B14="Combinational",C14*500*1.5,IF(B14="Reg. w/ Reset",C14*1600*1.5,IF(B14="Reg. w/o Reset",C14*900*1.5,IF(B14="On-chip SRAM",C14*50*1.5,"N/A"))))</f>
        <v>21000</v>
      </c>
      <c r="E14" s="15"/>
    </row>
    <row collapsed="false" customFormat="false" customHeight="false" hidden="false" ht="14" outlineLevel="0" r="15">
      <c r="A15" s="13" t="s">
        <v>24</v>
      </c>
      <c r="B15" s="9" t="s">
        <v>7</v>
      </c>
      <c r="C15" s="9" t="n">
        <v>15</v>
      </c>
      <c r="D15" s="14" t="n">
        <f aca="false">IF(B15="Combinational",C15*500*1.5,IF(B15="Reg. w/ Reset",C15*1600*1.5,IF(B15="Reg. w/o Reset",C15*900*1.5,IF(B15="On-chip SRAM",C15*50*1.5,"N/A"))))</f>
        <v>11250</v>
      </c>
      <c r="E15" s="15"/>
    </row>
    <row collapsed="false" customFormat="false" customHeight="true" hidden="false" ht="14.1" outlineLevel="0" r="16">
      <c r="A16" s="13" t="s">
        <v>25</v>
      </c>
      <c r="B16" s="9" t="s">
        <v>7</v>
      </c>
      <c r="C16" s="9" t="n">
        <v>72</v>
      </c>
      <c r="D16" s="14" t="n">
        <f aca="false">IF(B16="Combinational",C16*500*1.5,IF(B16="Reg. w/ Reset",C16*1600*1.5,IF(B16="Reg. w/o Reset",C16*900*1.5,IF(B16="On-chip SRAM",C16*50*1.5,"N/A"))))</f>
        <v>54000</v>
      </c>
      <c r="E16" s="15"/>
    </row>
    <row collapsed="false" customFormat="false" customHeight="false" hidden="false" ht="14.9" outlineLevel="0" r="17">
      <c r="A17" s="13" t="s">
        <v>26</v>
      </c>
      <c r="B17" s="9" t="s">
        <v>10</v>
      </c>
      <c r="C17" s="9" t="n">
        <v>40</v>
      </c>
      <c r="D17" s="14" t="n">
        <f aca="false">IF(B17="Combinational",C17*500*1.5,IF(B17="Reg. w/ Reset",C17*1600*1.5,IF(B17="Reg. w/o Reset",C17*900*1.5,IF(B17="On-chip SRAM",C17*50*1.5,"N/A"))))</f>
        <v>96000</v>
      </c>
      <c r="E17" s="15" t="s">
        <v>27</v>
      </c>
    </row>
    <row collapsed="false" customFormat="false" customHeight="false" hidden="false" ht="14" outlineLevel="0" r="18">
      <c r="A18" s="13" t="s">
        <v>28</v>
      </c>
      <c r="B18" s="9" t="s">
        <v>7</v>
      </c>
      <c r="C18" s="9" t="n">
        <v>36</v>
      </c>
      <c r="D18" s="14" t="n">
        <f aca="false">IF(B18="Combinational",C18*500*1.5,IF(B18="Reg. w/ Reset",C18*1600*1.5,IF(B18="Reg. w/o Reset",C18*900*1.5,IF(B18="On-chip SRAM",C18*50*1.5,"N/A"))))</f>
        <v>27000</v>
      </c>
      <c r="E18" s="15"/>
    </row>
    <row collapsed="false" customFormat="false" customHeight="false" hidden="false" ht="14.9" outlineLevel="0" r="19">
      <c r="A19" s="13" t="s">
        <v>29</v>
      </c>
      <c r="B19" s="9" t="s">
        <v>10</v>
      </c>
      <c r="C19" s="9" t="n">
        <v>160</v>
      </c>
      <c r="D19" s="14" t="n">
        <f aca="false">IF(B19="Combinational",C19*500*1.5,IF(B19="Reg. w/ Reset",C19*1600*1.5,IF(B19="Reg. w/o Reset",C19*900*1.5,IF(B19="On-chip SRAM",C19*50*1.5,"N/A"))))</f>
        <v>384000</v>
      </c>
      <c r="E19" s="15" t="s">
        <v>30</v>
      </c>
    </row>
    <row collapsed="false" customFormat="false" customHeight="false" hidden="false" ht="14" outlineLevel="0" r="20">
      <c r="A20" s="13" t="s">
        <v>31</v>
      </c>
      <c r="B20" s="9" t="s">
        <v>7</v>
      </c>
      <c r="C20" s="9" t="n">
        <v>50</v>
      </c>
      <c r="D20" s="14" t="n">
        <f aca="false">IF(B20="Combinational",C20*500*1.5,IF(B20="Reg. w/ Reset",C20*1600*1.5,IF(B20="Reg. w/o Reset",C20*900*1.5,IF(B20="On-chip SRAM",C20*50*1.5,"N/A"))))</f>
        <v>37500</v>
      </c>
      <c r="E20" s="15"/>
    </row>
    <row collapsed="false" customFormat="false" customHeight="false" hidden="false" ht="14" outlineLevel="0" r="21">
      <c r="A21" s="13" t="s">
        <v>32</v>
      </c>
      <c r="B21" s="9" t="s">
        <v>7</v>
      </c>
      <c r="C21" s="9" t="n">
        <v>24</v>
      </c>
      <c r="D21" s="14" t="n">
        <f aca="false">IF(B21="Combinational",C21*500*1.5,IF(B21="Reg. w/ Reset",C21*1600*1.5,IF(B21="Reg. w/o Reset",C21*900*1.5,IF(B21="On-chip SRAM",C21*50*1.5,"N/A"))))</f>
        <v>18000</v>
      </c>
      <c r="E21" s="15"/>
    </row>
    <row collapsed="false" customFormat="false" customHeight="false" hidden="false" ht="14.9" outlineLevel="0" r="22">
      <c r="A22" s="13" t="s">
        <v>33</v>
      </c>
      <c r="B22" s="9" t="s">
        <v>7</v>
      </c>
      <c r="C22" s="9" t="n">
        <v>76</v>
      </c>
      <c r="D22" s="14" t="n">
        <f aca="false">IF(B22="Combinational",C22*500*1.5,IF(B22="Reg. w/ Reset",C22*1600*1.5,IF(B22="Reg. w/o Reset",C22*900*1.5,IF(B22="On-chip SRAM",C22*50*1.5,"N/A"))))</f>
        <v>57000</v>
      </c>
      <c r="E22" s="15"/>
    </row>
    <row collapsed="false" customFormat="false" customHeight="false" hidden="false" ht="14" outlineLevel="0" r="23">
      <c r="A23" s="13" t="s">
        <v>34</v>
      </c>
      <c r="B23" s="9" t="s">
        <v>7</v>
      </c>
      <c r="C23" s="9" t="n">
        <v>80</v>
      </c>
      <c r="D23" s="14" t="n">
        <f aca="false">IF(B23="Combinational",C23*500*1.5,IF(B23="Reg. w/ Reset",C23*1600*1.5,IF(B23="Reg. w/o Reset",C23*900*1.5,IF(B23="On-chip SRAM",C23*50*1.5,"N/A"))))</f>
        <v>60000</v>
      </c>
      <c r="E23" s="15"/>
    </row>
    <row collapsed="false" customFormat="false" customHeight="false" hidden="false" ht="14" outlineLevel="0" r="24">
      <c r="A24" s="13" t="s">
        <v>35</v>
      </c>
      <c r="B24" s="9" t="s">
        <v>7</v>
      </c>
      <c r="C24" s="9" t="n">
        <v>90</v>
      </c>
      <c r="D24" s="14" t="n">
        <f aca="false">IF(B24="Combinational",C24*500*1.5,IF(B24="Reg. w/ Reset",C24*1600*1.5,IF(B24="Reg. w/o Reset",C24*900*1.5,IF(B24="On-chip SRAM",C24*50*1.5,"N/A"))))</f>
        <v>67500</v>
      </c>
      <c r="E24" s="15"/>
    </row>
    <row collapsed="false" customFormat="false" customHeight="false" hidden="false" ht="14" outlineLevel="0" r="25">
      <c r="A25" s="13" t="s">
        <v>36</v>
      </c>
      <c r="B25" s="9" t="s">
        <v>7</v>
      </c>
      <c r="C25" s="9" t="n">
        <v>90</v>
      </c>
      <c r="D25" s="14" t="n">
        <f aca="false">IF(B25="Combinational",C25*500*1.5,IF(B25="Reg. w/ Reset",C25*1600*1.5,IF(B25="Reg. w/o Reset",C25*900*1.5,IF(B25="On-chip SRAM",C25*50*1.5,"N/A"))))</f>
        <v>67500</v>
      </c>
      <c r="E25" s="15"/>
    </row>
    <row collapsed="false" customFormat="false" customHeight="false" hidden="false" ht="14" outlineLevel="0" r="26">
      <c r="A26" s="13" t="s">
        <v>37</v>
      </c>
      <c r="B26" s="9" t="s">
        <v>7</v>
      </c>
      <c r="C26" s="9" t="n">
        <v>349</v>
      </c>
      <c r="D26" s="14" t="n">
        <f aca="false">IF(B26="Combinational",C26*500*1.5,IF(B26="Reg. w/ Reset",C26*1600*1.5,IF(B26="Reg. w/o Reset",C26*900*1.5,IF(B26="On-chip SRAM",C26*50*1.5,"N/A"))))</f>
        <v>261750</v>
      </c>
      <c r="E26" s="15"/>
    </row>
    <row collapsed="false" customFormat="false" customHeight="false" hidden="false" ht="14" outlineLevel="0" r="27">
      <c r="A27" s="13" t="s">
        <v>38</v>
      </c>
      <c r="B27" s="9" t="s">
        <v>7</v>
      </c>
      <c r="C27" s="9" t="n">
        <v>0</v>
      </c>
      <c r="D27" s="14" t="n">
        <f aca="false">IF(B27="Combinational",C27*500*1.5,IF(B27="Reg. w/ Reset",C27*1600*1.5,IF(B27="Reg. w/o Reset",C27*900*1.5,IF(B27="On-chip SRAM",C27*50*1.5,"N/A"))))</f>
        <v>0</v>
      </c>
      <c r="E27" s="15"/>
    </row>
    <row collapsed="false" customFormat="false" customHeight="false" hidden="false" ht="14" outlineLevel="0" r="28">
      <c r="A28" s="13" t="s">
        <v>39</v>
      </c>
      <c r="B28" s="9" t="s">
        <v>7</v>
      </c>
      <c r="C28" s="9" t="n">
        <v>0</v>
      </c>
      <c r="D28" s="14" t="n">
        <f aca="false">IF(B28="Combinational",C28*500*1.5,IF(B28="Reg. w/ Reset",C28*1600*1.5,IF(B28="Reg. w/o Reset",C28*900*1.5,IF(B28="On-chip SRAM",C28*50*1.5,"N/A"))))</f>
        <v>0</v>
      </c>
      <c r="E28" s="15"/>
    </row>
    <row collapsed="false" customFormat="false" customHeight="false" hidden="false" ht="14" outlineLevel="0" r="29">
      <c r="A29" s="13" t="s">
        <v>40</v>
      </c>
      <c r="B29" s="9" t="s">
        <v>7</v>
      </c>
      <c r="C29" s="9" t="n">
        <v>16</v>
      </c>
      <c r="D29" s="14" t="n">
        <f aca="false">IF(B29="Combinational",C29*500*1.5,IF(B29="Reg. w/ Reset",C29*1600*1.5,IF(B29="Reg. w/o Reset",C29*900*1.5,IF(B29="On-chip SRAM",C29*50*1.5,"N/A"))))</f>
        <v>12000</v>
      </c>
      <c r="E29" s="16" t="n">
        <v>11</v>
      </c>
    </row>
    <row collapsed="false" customFormat="false" customHeight="false" hidden="false" ht="14" outlineLevel="0" r="30">
      <c r="A30" s="13" t="s">
        <v>41</v>
      </c>
      <c r="B30" s="9" t="s">
        <v>7</v>
      </c>
      <c r="C30" s="9" t="n">
        <v>11</v>
      </c>
      <c r="D30" s="14" t="n">
        <f aca="false">IF(B30="Combinational",C30*500*1.5,IF(B30="Reg. w/ Reset",C30*1600*1.5,IF(B30="Reg. w/o Reset",C30*900*1.5,IF(B30="On-chip SRAM",C30*50*1.5,"N/A"))))</f>
        <v>8250</v>
      </c>
      <c r="E30" s="16" t="n">
        <v>11</v>
      </c>
    </row>
    <row collapsed="false" customFormat="false" customHeight="false" hidden="false" ht="14.9" outlineLevel="0" r="31">
      <c r="A31" s="13" t="s">
        <v>42</v>
      </c>
      <c r="B31" s="9" t="s">
        <v>7</v>
      </c>
      <c r="C31" s="9" t="n">
        <v>132</v>
      </c>
      <c r="D31" s="14" t="n">
        <f aca="false">IF(B31="Combinational",C31*500*1.5,IF(B31="Reg. w/ Reset",C31*1600*1.5,IF(B31="Reg. w/o Reset",C31*900*1.5,IF(B31="On-chip SRAM",C31*50*1.5,"N/A"))))</f>
        <v>99000</v>
      </c>
      <c r="E31" s="15"/>
    </row>
    <row collapsed="false" customFormat="false" customHeight="false" hidden="false" ht="14" outlineLevel="0" r="32">
      <c r="A32" s="13" t="s">
        <v>43</v>
      </c>
      <c r="B32" s="9" t="s">
        <v>10</v>
      </c>
      <c r="C32" s="9" t="n">
        <v>32</v>
      </c>
      <c r="D32" s="14" t="n">
        <f aca="false">IF(B32="Combinational",C32*500*1.5,IF(B32="Reg. w/ Reset",C32*1600*1.5,IF(B32="Reg. w/o Reset",C32*900*1.5,IF(B32="On-chip SRAM",C32*50*1.5,"N/A"))))</f>
        <v>76800</v>
      </c>
      <c r="E32" s="15"/>
    </row>
    <row collapsed="false" customFormat="false" customHeight="false" hidden="false" ht="14" outlineLevel="0" r="33">
      <c r="A33" s="13" t="s">
        <v>44</v>
      </c>
      <c r="B33" s="9" t="s">
        <v>7</v>
      </c>
      <c r="C33" s="9" t="n">
        <v>800</v>
      </c>
      <c r="D33" s="14" t="n">
        <f aca="false">IF(B33="Combinational",C33*500*1.5,IF(B33="Reg. w/ Reset",C33*1600*1.5,IF(B33="Reg. w/o Reset",C33*900*1.5,IF(B33="On-chip SRAM",C33*50*1.5,"N/A"))))</f>
        <v>600000</v>
      </c>
      <c r="E33" s="15"/>
    </row>
    <row collapsed="false" customFormat="false" customHeight="false" hidden="false" ht="14" outlineLevel="0" r="34">
      <c r="A34" s="13" t="s">
        <v>45</v>
      </c>
      <c r="B34" s="9" t="s">
        <v>10</v>
      </c>
      <c r="C34" s="9" t="n">
        <v>3</v>
      </c>
      <c r="D34" s="14" t="n">
        <f aca="false">IF(B34="Combinational",C34*500*1.5,IF(B34="Reg. w/ Reset",C34*1600*1.5,IF(B34="Reg. w/o Reset",C34*900*1.5,IF(B34="On-chip SRAM",C34*50*1.5,"N/A"))))</f>
        <v>7200</v>
      </c>
      <c r="E34" s="15"/>
    </row>
    <row collapsed="false" customFormat="false" customHeight="false" hidden="false" ht="14" outlineLevel="0" r="35">
      <c r="A35" s="13" t="s">
        <v>46</v>
      </c>
      <c r="B35" s="9" t="s">
        <v>7</v>
      </c>
      <c r="C35" s="9" t="n">
        <v>9</v>
      </c>
      <c r="D35" s="14" t="n">
        <f aca="false">IF(B35="Combinational",C35*500*1.5,IF(B35="Reg. w/ Reset",C35*1600*1.5,IF(B35="Reg. w/o Reset",C35*900*1.5,IF(B35="On-chip SRAM",C35*50*1.5,"N/A"))))</f>
        <v>6750</v>
      </c>
      <c r="E35" s="15"/>
    </row>
    <row collapsed="false" customFormat="false" customHeight="false" hidden="false" ht="14" outlineLevel="0" r="36">
      <c r="A36" s="13" t="s">
        <v>47</v>
      </c>
      <c r="B36" s="9" t="s">
        <v>7</v>
      </c>
      <c r="C36" s="9" t="n">
        <v>9</v>
      </c>
      <c r="D36" s="14" t="n">
        <f aca="false">IF(B36="Combinational",C36*500*1.5,IF(B36="Reg. w/ Reset",C36*1600*1.5,IF(B36="Reg. w/o Reset",C36*900*1.5,IF(B36="On-chip SRAM",C36*50*1.5,"N/A"))))</f>
        <v>6750</v>
      </c>
      <c r="E36" s="15"/>
    </row>
    <row collapsed="false" customFormat="false" customHeight="false" hidden="false" ht="14" outlineLevel="0" r="37">
      <c r="A37" s="13" t="s">
        <v>48</v>
      </c>
      <c r="B37" s="9" t="s">
        <v>10</v>
      </c>
      <c r="C37" s="9" t="n">
        <v>5</v>
      </c>
      <c r="D37" s="14" t="n">
        <f aca="false">IF(B37="Combinational",C37*500*1.5,IF(B37="Reg. w/ Reset",C37*1600*1.5,IF(B37="Reg. w/o Reset",C37*900*1.5,IF(B37="On-chip SRAM",C37*50*1.5,"N/A"))))</f>
        <v>12000</v>
      </c>
      <c r="E37" s="15"/>
    </row>
    <row collapsed="false" customFormat="false" customHeight="false" hidden="false" ht="14" outlineLevel="0" r="38">
      <c r="A38" s="1" t="s">
        <v>49</v>
      </c>
      <c r="B38" s="9" t="s">
        <v>7</v>
      </c>
      <c r="C38" s="9" t="n">
        <v>635</v>
      </c>
      <c r="D38" s="14" t="n">
        <f aca="false">IF(B38="Combinational",C38*500*1.5,IF(B38="Reg. w/ Reset",C38*1600*1.5,IF(B38="Reg. w/o Reset",C38*900*1.5,IF(B38="On-chip SRAM",C38*50*1.5,"N/A"))))</f>
        <v>476250</v>
      </c>
      <c r="E38" s="15"/>
    </row>
    <row collapsed="false" customFormat="false" customHeight="false" hidden="false" ht="14" outlineLevel="0" r="39">
      <c r="A39" s="13" t="s">
        <v>50</v>
      </c>
      <c r="B39" s="9" t="s">
        <v>7</v>
      </c>
      <c r="C39" s="9" t="n">
        <v>35</v>
      </c>
      <c r="D39" s="14" t="n">
        <f aca="false">IF(B39="Combinational",C39*500*1.5,IF(B39="Reg. w/ Reset",C39*1600*1.5,IF(B39="Reg. w/o Reset",C39*900*1.5,IF(B39="On-chip SRAM",C39*50*1.5,"N/A"))))</f>
        <v>26250</v>
      </c>
      <c r="E39" s="15"/>
    </row>
    <row collapsed="false" customFormat="false" customHeight="false" hidden="false" ht="14" outlineLevel="0" r="40">
      <c r="A40" s="17" t="s">
        <v>51</v>
      </c>
      <c r="B40" s="18"/>
      <c r="C40" s="18"/>
      <c r="D40" s="19" t="n">
        <f aca="false">SUM(D3:D39)</f>
        <v>2717400</v>
      </c>
      <c r="E40" s="20"/>
    </row>
    <row collapsed="false" customFormat="false" customHeight="false" hidden="false" ht="14.9" outlineLevel="0" r="41">
      <c r="A41" s="21" t="s">
        <v>52</v>
      </c>
      <c r="B41" s="21"/>
      <c r="C41" s="21"/>
      <c r="D41" s="21"/>
      <c r="E41" s="21"/>
    </row>
    <row collapsed="false" customFormat="false" customHeight="false" hidden="false" ht="14" outlineLevel="0" r="42">
      <c r="A42" s="22" t="s">
        <v>53</v>
      </c>
      <c r="B42" s="23" t="n">
        <v>106</v>
      </c>
      <c r="C42" s="23"/>
      <c r="D42" s="23"/>
      <c r="E42" s="24"/>
    </row>
    <row collapsed="false" customFormat="false" customHeight="false" hidden="false" ht="14" outlineLevel="0" r="43">
      <c r="A43" s="25" t="s">
        <v>54</v>
      </c>
      <c r="B43" s="26" t="n">
        <v>90</v>
      </c>
      <c r="C43" s="27" t="s">
        <v>55</v>
      </c>
      <c r="D43" s="28" t="n">
        <v>300</v>
      </c>
      <c r="E43" s="24"/>
    </row>
    <row collapsed="false" customFormat="false" customHeight="false" hidden="false" ht="14" outlineLevel="0" r="44">
      <c r="A44" s="25" t="s">
        <v>56</v>
      </c>
      <c r="B44" s="26" t="n">
        <f aca="false">($B$42/4)*B43+2*D43</f>
        <v>2985</v>
      </c>
      <c r="C44" s="27" t="s">
        <v>55</v>
      </c>
      <c r="D44" s="28" t="n">
        <f aca="false">($B$42/4)*B43+2*D43</f>
        <v>2985</v>
      </c>
      <c r="E44" s="24"/>
    </row>
    <row collapsed="false" customFormat="false" customHeight="false" hidden="false" ht="14" outlineLevel="0" r="45">
      <c r="A45" s="25" t="s">
        <v>57</v>
      </c>
      <c r="B45" s="26" t="n">
        <f aca="false">SQRT($D$40)</f>
        <v>1648.45382100925</v>
      </c>
      <c r="C45" s="27" t="s">
        <v>55</v>
      </c>
      <c r="D45" s="28" t="n">
        <f aca="false">SQRT($D$40)</f>
        <v>1648.45382100925</v>
      </c>
      <c r="E45" s="24"/>
    </row>
    <row collapsed="false" customFormat="false" customHeight="false" hidden="false" ht="14" outlineLevel="0" r="46">
      <c r="A46" s="29" t="s">
        <v>58</v>
      </c>
      <c r="B46" s="30" t="n">
        <f aca="false">B45+3*$D$43</f>
        <v>2548.45382100925</v>
      </c>
      <c r="C46" s="31" t="s">
        <v>55</v>
      </c>
      <c r="D46" s="32" t="n">
        <f aca="false">D45+3*$D$43</f>
        <v>2548.45382100925</v>
      </c>
      <c r="E46" s="24"/>
    </row>
    <row collapsed="false" customFormat="false" customHeight="false" hidden="false" ht="14" outlineLevel="0" r="47">
      <c r="A47" s="33" t="s">
        <v>59</v>
      </c>
      <c r="B47" s="34" t="n">
        <f aca="false">MAX(B46,B44)</f>
        <v>2985</v>
      </c>
      <c r="C47" s="35" t="s">
        <v>55</v>
      </c>
      <c r="D47" s="36" t="n">
        <f aca="false">MAX(D46,D44)</f>
        <v>2985</v>
      </c>
      <c r="E47" s="24"/>
    </row>
    <row collapsed="false" customFormat="false" customHeight="false" hidden="false" ht="14" outlineLevel="0" r="48">
      <c r="A48" s="37" t="s">
        <v>60</v>
      </c>
      <c r="B48" s="38" t="n">
        <f aca="false">B47*D47</f>
        <v>8910225</v>
      </c>
      <c r="C48" s="38"/>
      <c r="D48" s="38"/>
      <c r="E48" s="39"/>
    </row>
  </sheetData>
  <mergeCells count="4">
    <mergeCell ref="A1:E1"/>
    <mergeCell ref="A41:E41"/>
    <mergeCell ref="B42:D42"/>
    <mergeCell ref="B48:D48"/>
  </mergeCells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85" zoomScaleNormal="85" zoomScalePageLayoutView="100">
      <selection activeCell="H14" activeCellId="0" pane="topLeft" sqref="H14"/>
    </sheetView>
  </sheetViews>
  <cols>
    <col collapsed="false" hidden="false" max="1" min="1" style="0" width="15.9176470588235"/>
    <col collapsed="false" hidden="false" max="2" min="2" style="0" width="13.7686274509804"/>
    <col collapsed="false" hidden="false" max="3" min="3" style="0" width="15.4901960784314"/>
    <col collapsed="false" hidden="false" max="4" min="4" style="0" width="13.7686274509804"/>
    <col collapsed="false" hidden="false" max="5" min="5" style="0" width="16.3490196078431"/>
    <col collapsed="false" hidden="false" max="6" min="6" style="0" width="23.8156862745098"/>
    <col collapsed="false" hidden="false" max="7" min="7" style="0" width="11.7607843137255"/>
    <col collapsed="false" hidden="false" max="8" min="8" style="0" width="13.4823529411765"/>
    <col collapsed="false" hidden="false" max="1025" min="9" style="0" width="8.74901960784314"/>
  </cols>
  <sheetData>
    <row collapsed="false" customFormat="true" customHeight="true" hidden="false" ht="31.5" outlineLevel="0" r="1" s="43">
      <c r="A1" s="40" t="s">
        <v>61</v>
      </c>
      <c r="B1" s="41" t="s">
        <v>62</v>
      </c>
      <c r="C1" s="40" t="s">
        <v>63</v>
      </c>
      <c r="D1" s="41" t="s">
        <v>62</v>
      </c>
      <c r="E1" s="40" t="s">
        <v>64</v>
      </c>
      <c r="F1" s="41" t="s">
        <v>65</v>
      </c>
      <c r="G1" s="42" t="s">
        <v>66</v>
      </c>
      <c r="H1" s="42" t="s">
        <v>67</v>
      </c>
    </row>
    <row collapsed="false" customFormat="false" customHeight="true" hidden="false" ht="50.25" outlineLevel="0" r="2">
      <c r="A2" s="44" t="s">
        <v>68</v>
      </c>
      <c r="B2" s="45" t="n">
        <v>10</v>
      </c>
      <c r="C2" s="44" t="s">
        <v>69</v>
      </c>
      <c r="D2" s="45" t="n">
        <v>0</v>
      </c>
      <c r="E2" s="44" t="s">
        <v>70</v>
      </c>
      <c r="F2" s="45" t="n">
        <v>0.2</v>
      </c>
      <c r="G2" s="46" t="n">
        <f aca="false">SUM(F2,B2,D2)</f>
        <v>10.2</v>
      </c>
      <c r="H2" s="46" t="n">
        <v>12</v>
      </c>
    </row>
    <row collapsed="false" customFormat="false" customHeight="false" hidden="false" ht="14.9" outlineLevel="0" r="3">
      <c r="A3" s="47" t="s">
        <v>71</v>
      </c>
      <c r="B3" s="48" t="n">
        <v>0.1</v>
      </c>
      <c r="C3" s="47" t="s">
        <v>69</v>
      </c>
      <c r="D3" s="48" t="n">
        <v>0</v>
      </c>
      <c r="E3" s="47" t="s">
        <v>72</v>
      </c>
      <c r="F3" s="48" t="n">
        <v>0.2</v>
      </c>
      <c r="G3" s="46" t="n">
        <f aca="false">SUM(F3,B3,D3)</f>
        <v>0.3</v>
      </c>
      <c r="H3" s="46" t="n">
        <v>12</v>
      </c>
    </row>
    <row collapsed="false" customFormat="false" customHeight="false" hidden="false" ht="95.65" outlineLevel="0" r="4">
      <c r="A4" s="47" t="s">
        <v>73</v>
      </c>
      <c r="B4" s="48" t="n">
        <v>0.1</v>
      </c>
      <c r="C4" s="47" t="s">
        <v>74</v>
      </c>
      <c r="D4" s="48" t="n">
        <f aca="false">3.6*1.2</f>
        <v>4.32</v>
      </c>
      <c r="E4" s="47" t="s">
        <v>75</v>
      </c>
      <c r="F4" s="48" t="n">
        <v>0.2</v>
      </c>
      <c r="G4" s="46" t="n">
        <f aca="false">SUM(F4,B4,D4)</f>
        <v>4.62</v>
      </c>
      <c r="H4" s="46" t="n">
        <v>12</v>
      </c>
    </row>
    <row collapsed="false" customFormat="false" customHeight="false" hidden="false" ht="42.1" outlineLevel="0" r="5">
      <c r="A5" s="47" t="s">
        <v>72</v>
      </c>
      <c r="B5" s="48" t="n">
        <v>0.1</v>
      </c>
      <c r="C5" s="47" t="s">
        <v>76</v>
      </c>
      <c r="D5" s="48" t="n">
        <f aca="false">1.4*1.2</f>
        <v>1.68</v>
      </c>
      <c r="E5" s="47" t="s">
        <v>73</v>
      </c>
      <c r="F5" s="48" t="n">
        <v>0.2</v>
      </c>
      <c r="G5" s="46" t="n">
        <f aca="false">SUM(F5,B5,D5)</f>
        <v>1.98</v>
      </c>
      <c r="H5" s="46" t="n">
        <v>12</v>
      </c>
    </row>
    <row collapsed="false" customFormat="false" customHeight="false" hidden="false" ht="28.95" outlineLevel="0" r="6">
      <c r="A6" s="49" t="s">
        <v>77</v>
      </c>
      <c r="B6" s="50" t="n">
        <v>0.1</v>
      </c>
      <c r="C6" s="49" t="s">
        <v>69</v>
      </c>
      <c r="D6" s="50" t="n">
        <v>0</v>
      </c>
      <c r="E6" s="49" t="s">
        <v>78</v>
      </c>
      <c r="F6" s="50" t="n">
        <v>10</v>
      </c>
      <c r="G6" s="51" t="n">
        <f aca="false">SUM(F6,B6,D6)</f>
        <v>10.1</v>
      </c>
      <c r="H6" s="51" t="n">
        <v>12</v>
      </c>
    </row>
    <row collapsed="false" customFormat="false" customHeight="false" hidden="false" ht="14" outlineLevel="0" r="11">
      <c r="G11" s="52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LibreOffice/3.4$Unix LibreOffice_project/340m1$Build-502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revision>0</cp:revision>
</cp:coreProperties>
</file>