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bu\Downloads\"/>
    </mc:Choice>
  </mc:AlternateContent>
  <xr:revisionPtr revIDLastSave="0" documentId="13_ncr:1_{2C66CE79-740B-44E3-B1EB-27D3AAC34550}" xr6:coauthVersionLast="36" xr6:coauthVersionMax="36" xr10:uidLastSave="{00000000-0000-0000-0000-000000000000}"/>
  <bookViews>
    <workbookView xWindow="0" yWindow="0" windowWidth="14380" windowHeight="4300" activeTab="1" xr2:uid="{00000000-000D-0000-FFFF-FFFF00000000}"/>
  </bookViews>
  <sheets>
    <sheet name="Метрики" sheetId="1" r:id="rId1"/>
    <sheet name="Показатели" sheetId="2" r:id="rId2"/>
  </sheets>
  <calcPr calcId="191029"/>
</workbook>
</file>

<file path=xl/calcChain.xml><?xml version="1.0" encoding="utf-8"?>
<calcChain xmlns="http://schemas.openxmlformats.org/spreadsheetml/2006/main">
  <c r="C6" i="2" l="1"/>
  <c r="I6" i="2"/>
  <c r="J6" i="2"/>
  <c r="B4" i="2"/>
  <c r="B5" i="2"/>
  <c r="B6" i="2"/>
  <c r="D6" i="2" l="1"/>
  <c r="E3" i="2"/>
  <c r="E4" i="2"/>
  <c r="E5" i="2"/>
  <c r="H6" i="2"/>
  <c r="K3" i="2"/>
  <c r="K4" i="2"/>
  <c r="K5" i="2"/>
  <c r="D30" i="1" l="1"/>
  <c r="E30" i="1"/>
  <c r="F30" i="1"/>
  <c r="G30" i="1"/>
  <c r="K31" i="1" s="1"/>
  <c r="H30" i="1"/>
  <c r="I30" i="1"/>
  <c r="J30" i="1"/>
  <c r="K30" i="1"/>
  <c r="C30" i="1"/>
  <c r="J4" i="2" l="1"/>
  <c r="J3" i="2"/>
  <c r="I3" i="2"/>
  <c r="H4" i="2"/>
  <c r="H5" i="2"/>
  <c r="I5" i="2"/>
  <c r="C3" i="2"/>
  <c r="D4" i="2"/>
  <c r="D3" i="2"/>
  <c r="C5" i="2"/>
  <c r="C17" i="1"/>
  <c r="D17" i="1"/>
  <c r="E17" i="1"/>
  <c r="F17" i="1"/>
  <c r="G17" i="1"/>
  <c r="H17" i="1"/>
  <c r="I17" i="1"/>
  <c r="J17" i="1"/>
  <c r="K17" i="1"/>
  <c r="B17" i="1"/>
  <c r="C41" i="1" l="1"/>
  <c r="D41" i="1"/>
  <c r="E41" i="1"/>
  <c r="F41" i="1"/>
  <c r="G41" i="1"/>
  <c r="H41" i="1"/>
  <c r="I41" i="1"/>
  <c r="J41" i="1"/>
  <c r="K41" i="1"/>
  <c r="B41" i="1"/>
</calcChain>
</file>

<file path=xl/sharedStrings.xml><?xml version="1.0" encoding="utf-8"?>
<sst xmlns="http://schemas.openxmlformats.org/spreadsheetml/2006/main" count="61" uniqueCount="35">
  <si>
    <t>Метрика/Годы</t>
  </si>
  <si>
    <t>Ср. номинальная ЗП (р.)</t>
  </si>
  <si>
    <t>71 129,00 ?</t>
  </si>
  <si>
    <t>73 152,70 ?</t>
  </si>
  <si>
    <t>83 580,60 ?</t>
  </si>
  <si>
    <t>93 866,30 ?</t>
  </si>
  <si>
    <t>100 322,40 ?</t>
  </si>
  <si>
    <t>111 394,70 ?</t>
  </si>
  <si>
    <t>122 709,00 ?</t>
  </si>
  <si>
    <t>136 235,20 ?</t>
  </si>
  <si>
    <t>162 098,10 ?</t>
  </si>
  <si>
    <t>173 391,60 ?</t>
  </si>
  <si>
    <t>Просроченная задолженность по зп (тыс. р)</t>
  </si>
  <si>
    <t>Численность рабочей силы (тыс. чел)</t>
  </si>
  <si>
    <t>Прирост</t>
  </si>
  <si>
    <t>Занятые</t>
  </si>
  <si>
    <t>прирост</t>
  </si>
  <si>
    <t>Безработные</t>
  </si>
  <si>
    <t>Уровень безработицы (% к р.с.)</t>
  </si>
  <si>
    <t>Выбывшие из организаций (тыс. чел)</t>
  </si>
  <si>
    <t>Принятые в организации (тыс. чел)</t>
  </si>
  <si>
    <t>Намеченные к высвобождению (тыс. чел)</t>
  </si>
  <si>
    <t>Требуемые работники (тыс. чел)</t>
  </si>
  <si>
    <t>Работавшие неполное рабочее время</t>
  </si>
  <si>
    <t>Среднедушевые денежные доходы</t>
  </si>
  <si>
    <t>Динамика реальных</t>
  </si>
  <si>
    <t>Чистый прирост рабочей силы</t>
  </si>
  <si>
    <t>Вакансии</t>
  </si>
  <si>
    <t>Матрица Корреляций 2016-2019</t>
  </si>
  <si>
    <t>Матрица Корреляций 2020-2025</t>
  </si>
  <si>
    <t>Средний прирост вакансий г/г с 2020 по 2025 составил 18%</t>
  </si>
  <si>
    <t>Если такая тенденция продолжится, то к 2030 году вакансий будет настолько много, что такое будет экономически невозможно. Именно поэтому Российская экономика в базовом сценарии сделает большой фокус на автоматизации производств и взаимодействии с ИИ. Но даже так экономика Москвы постепенно будет уходить в естественную рецессию, так как экономический рост не будет ничем обеспечен</t>
  </si>
  <si>
    <t>Р. сила</t>
  </si>
  <si>
    <t>ЗП</t>
  </si>
  <si>
    <t>Безраб.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</si>
</sst>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9" fontId="0" fillId="0" borderId="0" xfId="1" applyNumberFormat="1" applyFont="1"/>
    <xf numFmtId="0" fontId="0" fillId="0" borderId="0" xfId="0" applyAlignment="1">
      <alignment wrapText="1"/>
    </xf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Бевериджа 2016-2019. Как было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C7-4783-B6CF-F67DBE90B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C7-4783-B6CF-F67DBE90BB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C7-4783-B6CF-F67DBE90BB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C7-4783-B6CF-F67DBE90B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Метрики!$O$12:$O$14</c:f>
              <c:numCache>
                <c:formatCode>General</c:formatCode>
                <c:ptCount val="3"/>
                <c:pt idx="0">
                  <c:v>120.1</c:v>
                </c:pt>
                <c:pt idx="1">
                  <c:v>131.4</c:v>
                </c:pt>
                <c:pt idx="2">
                  <c:v>146.4</c:v>
                </c:pt>
              </c:numCache>
            </c:numRef>
          </c:xVal>
          <c:yVal>
            <c:numRef>
              <c:f>Метрики!$P$12:$P$14</c:f>
              <c:numCache>
                <c:formatCode>General</c:formatCode>
                <c:ptCount val="3"/>
                <c:pt idx="0">
                  <c:v>126.27</c:v>
                </c:pt>
                <c:pt idx="1">
                  <c:v>100.58</c:v>
                </c:pt>
                <c:pt idx="2">
                  <c:v>93.92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7-4783-B6CF-F67DBE90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38048"/>
        <c:axId val="801570176"/>
      </c:scatterChart>
      <c:valAx>
        <c:axId val="795438048"/>
        <c:scaling>
          <c:orientation val="minMax"/>
          <c:max val="1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0176"/>
        <c:crosses val="autoZero"/>
        <c:crossBetween val="midCat"/>
      </c:valAx>
      <c:valAx>
        <c:axId val="801570176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2022-202</a:t>
            </a:r>
            <a:r>
              <a:rPr lang="ru-RU"/>
              <a:t>5.</a:t>
            </a:r>
            <a:r>
              <a:rPr lang="ru-RU" baseline="0"/>
              <a:t> Новая экономика</a:t>
            </a:r>
            <a:endParaRPr lang="ru-RU"/>
          </a:p>
        </c:rich>
      </c:tx>
      <c:layout>
        <c:manualLayout>
          <c:xMode val="edge"/>
          <c:yMode val="edge"/>
          <c:x val="0.25483387761764487"/>
          <c:y val="2.8605482717520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C3-46E5-BB85-1C7CED6213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C3-46E5-BB85-1C7CED6213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C3-46E5-BB85-1C7CED6213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C3-46E5-BB85-1C7CED6213F3}"/>
                </c:ext>
              </c:extLst>
            </c:dLbl>
            <c:dLbl>
              <c:idx val="4"/>
              <c:layout>
                <c:manualLayout>
                  <c:x val="-1.9686944366998405E-2"/>
                  <c:y val="-8.6994709534331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C3-46E5-BB85-1C7CED6213F3}"/>
                </c:ext>
              </c:extLst>
            </c:dLbl>
            <c:dLbl>
              <c:idx val="5"/>
              <c:layout>
                <c:manualLayout>
                  <c:x val="-9.8434721834991523E-2"/>
                  <c:y val="2.8998236511443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C3-46E5-BB85-1C7CED621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8710779229394202E-2"/>
                  <c:y val="0.1165813119243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Метрики!$O$16:$O$21</c:f>
              <c:numCache>
                <c:formatCode>General</c:formatCode>
                <c:ptCount val="6"/>
                <c:pt idx="0">
                  <c:v>201.3</c:v>
                </c:pt>
                <c:pt idx="1">
                  <c:v>276.8</c:v>
                </c:pt>
                <c:pt idx="2">
                  <c:v>361.4</c:v>
                </c:pt>
                <c:pt idx="3">
                  <c:v>408.1</c:v>
                </c:pt>
                <c:pt idx="4">
                  <c:v>458.4</c:v>
                </c:pt>
                <c:pt idx="5">
                  <c:v>451.4</c:v>
                </c:pt>
              </c:numCache>
            </c:numRef>
          </c:xVal>
          <c:yVal>
            <c:numRef>
              <c:f>Метрики!$P$16:$P$21</c:f>
              <c:numCache>
                <c:formatCode>General</c:formatCode>
                <c:ptCount val="6"/>
                <c:pt idx="0">
                  <c:v>200.64</c:v>
                </c:pt>
                <c:pt idx="1">
                  <c:v>201.62</c:v>
                </c:pt>
                <c:pt idx="2">
                  <c:v>170.22</c:v>
                </c:pt>
                <c:pt idx="3">
                  <c:v>132.68</c:v>
                </c:pt>
                <c:pt idx="4">
                  <c:v>70.97</c:v>
                </c:pt>
                <c:pt idx="5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E5-BB85-1C7CED62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02304"/>
        <c:axId val="1877753632"/>
      </c:scatterChart>
      <c:valAx>
        <c:axId val="98060230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53632"/>
        <c:crosses val="autoZero"/>
        <c:crossBetween val="midCat"/>
      </c:valAx>
      <c:valAx>
        <c:axId val="1877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A0-4D52-A908-522E68778E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0-4D52-A908-522E68778E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0-4D52-A908-522E68778E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A0-4D52-A908-522E68778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52140162673194E-2"/>
                  <c:y val="0.19218720888963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Метрики!$O$12:$O$15</c:f>
              <c:numCache>
                <c:formatCode>General</c:formatCode>
                <c:ptCount val="4"/>
                <c:pt idx="0">
                  <c:v>120.1</c:v>
                </c:pt>
                <c:pt idx="1">
                  <c:v>131.4</c:v>
                </c:pt>
                <c:pt idx="2">
                  <c:v>146.4</c:v>
                </c:pt>
                <c:pt idx="3">
                  <c:v>165.8</c:v>
                </c:pt>
              </c:numCache>
            </c:numRef>
          </c:xVal>
          <c:yVal>
            <c:numRef>
              <c:f>Метрики!$P$12:$P$15</c:f>
              <c:numCache>
                <c:formatCode>General</c:formatCode>
                <c:ptCount val="4"/>
                <c:pt idx="0">
                  <c:v>126.27</c:v>
                </c:pt>
                <c:pt idx="1">
                  <c:v>100.58</c:v>
                </c:pt>
                <c:pt idx="2">
                  <c:v>93.92</c:v>
                </c:pt>
                <c:pt idx="3">
                  <c:v>106.32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0-4D52-A908-522E6877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38048"/>
        <c:axId val="801570176"/>
      </c:scatterChart>
      <c:valAx>
        <c:axId val="795438048"/>
        <c:scaling>
          <c:orientation val="minMax"/>
          <c:max val="18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0176"/>
        <c:crosses val="autoZero"/>
        <c:crossBetween val="midCat"/>
      </c:valAx>
      <c:valAx>
        <c:axId val="801570176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2020-2025</a:t>
            </a:r>
          </a:p>
        </c:rich>
      </c:tx>
      <c:layout>
        <c:manualLayout>
          <c:xMode val="edge"/>
          <c:yMode val="edge"/>
          <c:x val="0.39192903293690667"/>
          <c:y val="2.860540453131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21982824843266"/>
                  <c:y val="-4.84359017582614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FF-467A-BD41-1E674BABA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FF-467A-BD41-1E674BABAC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FF-467A-BD41-1E674BABAC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FF-467A-BD41-1E674BABAC23}"/>
                </c:ext>
              </c:extLst>
            </c:dLbl>
            <c:dLbl>
              <c:idx val="4"/>
              <c:layout>
                <c:manualLayout>
                  <c:x val="-1.9686944366998405E-2"/>
                  <c:y val="-8.6994709534331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FF-467A-BD41-1E674BABAC23}"/>
                </c:ext>
              </c:extLst>
            </c:dLbl>
            <c:dLbl>
              <c:idx val="5"/>
              <c:layout>
                <c:manualLayout>
                  <c:x val="-9.8434721834991523E-2"/>
                  <c:y val="2.8998236511443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FF-467A-BD41-1E674BABA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542435913663515"/>
                  <c:y val="0.14287676910324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Метрики!$O$16:$O$21</c:f>
              <c:numCache>
                <c:formatCode>General</c:formatCode>
                <c:ptCount val="6"/>
                <c:pt idx="0">
                  <c:v>201.3</c:v>
                </c:pt>
                <c:pt idx="1">
                  <c:v>276.8</c:v>
                </c:pt>
                <c:pt idx="2">
                  <c:v>361.4</c:v>
                </c:pt>
                <c:pt idx="3">
                  <c:v>408.1</c:v>
                </c:pt>
                <c:pt idx="4">
                  <c:v>458.4</c:v>
                </c:pt>
                <c:pt idx="5">
                  <c:v>451.4</c:v>
                </c:pt>
              </c:numCache>
            </c:numRef>
          </c:xVal>
          <c:yVal>
            <c:numRef>
              <c:f>Метрики!$P$16:$P$21</c:f>
              <c:numCache>
                <c:formatCode>General</c:formatCode>
                <c:ptCount val="6"/>
                <c:pt idx="0">
                  <c:v>200.64</c:v>
                </c:pt>
                <c:pt idx="1">
                  <c:v>201.62</c:v>
                </c:pt>
                <c:pt idx="2">
                  <c:v>170.22</c:v>
                </c:pt>
                <c:pt idx="3">
                  <c:v>132.68</c:v>
                </c:pt>
                <c:pt idx="4">
                  <c:v>70.97</c:v>
                </c:pt>
                <c:pt idx="5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F-467A-BD41-1E674BAB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02304"/>
        <c:axId val="1877753632"/>
      </c:scatterChart>
      <c:valAx>
        <c:axId val="98060230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53632"/>
        <c:crosses val="autoZero"/>
        <c:crossBetween val="midCat"/>
      </c:valAx>
      <c:valAx>
        <c:axId val="1877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59612</xdr:colOff>
      <xdr:row>23</xdr:row>
      <xdr:rowOff>27992</xdr:rowOff>
    </xdr:from>
    <xdr:to>
      <xdr:col>20</xdr:col>
      <xdr:colOff>18143</xdr:colOff>
      <xdr:row>38</xdr:row>
      <xdr:rowOff>49763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BD8111-85B0-4ADC-B801-A94E94CA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270952</xdr:colOff>
      <xdr:row>23</xdr:row>
      <xdr:rowOff>68255</xdr:rowOff>
    </xdr:from>
    <xdr:to>
      <xdr:col>27</xdr:col>
      <xdr:colOff>577608</xdr:colOff>
      <xdr:row>37</xdr:row>
      <xdr:rowOff>137771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48DE932-D12B-4622-862C-E06D2945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136960</xdr:colOff>
      <xdr:row>10</xdr:row>
      <xdr:rowOff>74705</xdr:rowOff>
    </xdr:from>
    <xdr:to>
      <xdr:col>5</xdr:col>
      <xdr:colOff>596020</xdr:colOff>
      <xdr:row>25</xdr:row>
      <xdr:rowOff>33442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0BBE1E-5C35-45C6-A617-B26E29B39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229018</xdr:colOff>
      <xdr:row>10</xdr:row>
      <xdr:rowOff>104100</xdr:rowOff>
    </xdr:from>
    <xdr:to>
      <xdr:col>10</xdr:col>
      <xdr:colOff>405086</xdr:colOff>
      <xdr:row>24</xdr:row>
      <xdr:rowOff>120433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03CA0E-EADB-42A4-A144-528DD7005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opLeftCell="A7" zoomScale="90" zoomScaleNormal="90" workbookViewId="0">
      <selection activeCell="E29" sqref="E29"/>
    </sheetView>
  </sheetViews>
  <sheetFormatPr defaultColWidth="8.6328125" defaultRowHeight="14.5" x14ac:dyDescent="0.35"/>
  <cols>
    <col min="1" max="1" width="39.1796875" bestFit="1" customWidth="1"/>
    <col min="2" max="5" width="10.08984375" bestFit="1" customWidth="1"/>
    <col min="6" max="11" width="11.08984375" bestFit="1" customWidth="1"/>
    <col min="14" max="14" width="13.6328125" bestFit="1" customWidth="1"/>
  </cols>
  <sheetData>
    <row r="1" spans="1:16" x14ac:dyDescent="0.35">
      <c r="A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</row>
    <row r="2" spans="1:1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6" x14ac:dyDescent="0.35">
      <c r="C3">
        <v>0.03</v>
      </c>
      <c r="D3">
        <v>0.14000000000000001</v>
      </c>
      <c r="E3">
        <v>0.12</v>
      </c>
      <c r="F3">
        <v>7.0000000000000007E-2</v>
      </c>
      <c r="G3">
        <v>0.11</v>
      </c>
      <c r="H3">
        <v>0.1</v>
      </c>
      <c r="I3">
        <v>0.11</v>
      </c>
      <c r="J3">
        <v>0.19</v>
      </c>
      <c r="K3">
        <v>7.0000000000000007E-2</v>
      </c>
    </row>
    <row r="5" spans="1:16" x14ac:dyDescent="0.35">
      <c r="A5" t="s">
        <v>12</v>
      </c>
      <c r="J5" s="1">
        <v>126280</v>
      </c>
      <c r="K5" s="1">
        <v>256272</v>
      </c>
    </row>
    <row r="6" spans="1:16" x14ac:dyDescent="0.35">
      <c r="K6">
        <v>2.0299999999999998</v>
      </c>
    </row>
    <row r="8" spans="1:16" x14ac:dyDescent="0.35">
      <c r="A8" t="s">
        <v>13</v>
      </c>
      <c r="B8" s="1">
        <v>7132.09</v>
      </c>
      <c r="C8" s="1">
        <v>7097.36</v>
      </c>
      <c r="D8" s="1">
        <v>7175.91</v>
      </c>
      <c r="E8" s="1">
        <v>7250.27</v>
      </c>
      <c r="F8" s="1">
        <v>7286.92</v>
      </c>
      <c r="G8" s="1">
        <v>7343.51</v>
      </c>
      <c r="H8" s="1">
        <v>7297.34</v>
      </c>
      <c r="I8" s="1">
        <v>7310.73</v>
      </c>
      <c r="J8" s="1">
        <v>7218.54</v>
      </c>
      <c r="K8" s="1">
        <v>7434.8</v>
      </c>
    </row>
    <row r="9" spans="1:16" x14ac:dyDescent="0.35">
      <c r="A9" t="s">
        <v>14</v>
      </c>
      <c r="B9">
        <v>1</v>
      </c>
      <c r="C9">
        <v>1</v>
      </c>
      <c r="D9">
        <v>1.01</v>
      </c>
      <c r="E9">
        <v>1.01</v>
      </c>
      <c r="F9">
        <v>1.01</v>
      </c>
      <c r="G9">
        <v>1.01</v>
      </c>
      <c r="H9">
        <v>0.99</v>
      </c>
      <c r="I9">
        <v>1</v>
      </c>
      <c r="J9">
        <v>0.99</v>
      </c>
      <c r="K9">
        <v>1.03</v>
      </c>
    </row>
    <row r="11" spans="1:16" x14ac:dyDescent="0.35">
      <c r="A11" t="s">
        <v>15</v>
      </c>
      <c r="B11" s="1">
        <v>7005.81</v>
      </c>
      <c r="C11" s="1">
        <v>6996.78</v>
      </c>
      <c r="D11" s="1">
        <v>7081.99</v>
      </c>
      <c r="E11" s="1">
        <v>7143.95</v>
      </c>
      <c r="F11" s="1">
        <v>7086.28</v>
      </c>
      <c r="G11" s="1">
        <v>7141.89</v>
      </c>
      <c r="H11" s="1">
        <v>7127.11</v>
      </c>
      <c r="I11" s="1">
        <v>7178.05</v>
      </c>
      <c r="J11" s="1">
        <v>7147.56</v>
      </c>
      <c r="K11" s="1">
        <v>7377.9</v>
      </c>
      <c r="O11" t="s">
        <v>27</v>
      </c>
      <c r="P11" t="s">
        <v>17</v>
      </c>
    </row>
    <row r="12" spans="1:16" x14ac:dyDescent="0.35">
      <c r="A12" t="s">
        <v>16</v>
      </c>
      <c r="B12">
        <v>0</v>
      </c>
      <c r="C12">
        <v>1</v>
      </c>
      <c r="D12">
        <v>1.01</v>
      </c>
      <c r="E12">
        <v>1.01</v>
      </c>
      <c r="F12">
        <v>0.99</v>
      </c>
      <c r="G12">
        <v>1.01</v>
      </c>
      <c r="H12">
        <v>1</v>
      </c>
      <c r="I12">
        <v>1.01</v>
      </c>
      <c r="J12">
        <v>1</v>
      </c>
      <c r="K12">
        <v>1.03</v>
      </c>
      <c r="N12">
        <v>2016</v>
      </c>
      <c r="O12">
        <v>120.1</v>
      </c>
      <c r="P12">
        <v>126.27</v>
      </c>
    </row>
    <row r="13" spans="1:16" x14ac:dyDescent="0.35">
      <c r="N13">
        <v>2017</v>
      </c>
      <c r="O13">
        <v>131.4</v>
      </c>
      <c r="P13">
        <v>100.58</v>
      </c>
    </row>
    <row r="14" spans="1:16" x14ac:dyDescent="0.35">
      <c r="A14" t="s">
        <v>17</v>
      </c>
      <c r="B14">
        <v>126.27</v>
      </c>
      <c r="C14">
        <v>100.58</v>
      </c>
      <c r="D14">
        <v>93.92</v>
      </c>
      <c r="E14">
        <v>106.32</v>
      </c>
      <c r="F14">
        <v>200.64</v>
      </c>
      <c r="G14">
        <v>201.62</v>
      </c>
      <c r="H14">
        <v>170.22</v>
      </c>
      <c r="I14">
        <v>132.68</v>
      </c>
      <c r="J14">
        <v>70.97</v>
      </c>
      <c r="K14">
        <v>56.9</v>
      </c>
      <c r="N14">
        <v>2018</v>
      </c>
      <c r="O14">
        <v>146.4</v>
      </c>
      <c r="P14">
        <v>93.92</v>
      </c>
    </row>
    <row r="15" spans="1:16" x14ac:dyDescent="0.35">
      <c r="A15" t="s">
        <v>16</v>
      </c>
      <c r="B15">
        <v>1</v>
      </c>
      <c r="C15">
        <v>0.8</v>
      </c>
      <c r="D15">
        <v>0.93</v>
      </c>
      <c r="E15">
        <v>1.1299999999999999</v>
      </c>
      <c r="F15">
        <v>1.89</v>
      </c>
      <c r="G15">
        <v>1</v>
      </c>
      <c r="H15">
        <v>0.84</v>
      </c>
      <c r="I15">
        <v>0.78</v>
      </c>
      <c r="J15">
        <v>0.53</v>
      </c>
      <c r="K15">
        <v>0.8</v>
      </c>
      <c r="N15">
        <v>2019</v>
      </c>
      <c r="O15">
        <v>165.8</v>
      </c>
      <c r="P15">
        <v>106.32</v>
      </c>
    </row>
    <row r="16" spans="1:16" x14ac:dyDescent="0.35">
      <c r="N16">
        <v>2020</v>
      </c>
      <c r="O16">
        <v>201.3</v>
      </c>
      <c r="P16">
        <v>200.64</v>
      </c>
    </row>
    <row r="17" spans="1:16" x14ac:dyDescent="0.35">
      <c r="A17" t="s">
        <v>18</v>
      </c>
      <c r="B17" s="2">
        <f>B14/B8</f>
        <v>1.7704487744826549E-2</v>
      </c>
      <c r="C17" s="2">
        <f t="shared" ref="C17:K17" si="0">C14/C8</f>
        <v>1.4171466573486479E-2</v>
      </c>
      <c r="D17" s="2">
        <f t="shared" si="0"/>
        <v>1.3088235499051689E-2</v>
      </c>
      <c r="E17" s="2">
        <f t="shared" si="0"/>
        <v>1.4664281468138427E-2</v>
      </c>
      <c r="F17" s="2">
        <f t="shared" si="0"/>
        <v>2.7534266878187216E-2</v>
      </c>
      <c r="G17" s="2">
        <f t="shared" si="0"/>
        <v>2.7455535568141121E-2</v>
      </c>
      <c r="H17" s="2">
        <f t="shared" si="0"/>
        <v>2.3326307942346115E-2</v>
      </c>
      <c r="I17" s="2">
        <f t="shared" si="0"/>
        <v>1.8148666412246113E-2</v>
      </c>
      <c r="J17" s="2">
        <f t="shared" si="0"/>
        <v>9.8316280023384231E-3</v>
      </c>
      <c r="K17" s="2">
        <f t="shared" si="0"/>
        <v>7.6531984720503571E-3</v>
      </c>
      <c r="N17">
        <v>2021</v>
      </c>
      <c r="O17">
        <v>276.8</v>
      </c>
      <c r="P17">
        <v>201.62</v>
      </c>
    </row>
    <row r="18" spans="1:16" x14ac:dyDescent="0.35">
      <c r="A18" t="s">
        <v>16</v>
      </c>
      <c r="B18">
        <v>1</v>
      </c>
      <c r="C18">
        <v>0.8</v>
      </c>
      <c r="D18">
        <v>0.92</v>
      </c>
      <c r="E18">
        <v>1.1200000000000001</v>
      </c>
      <c r="F18">
        <v>1.88</v>
      </c>
      <c r="G18">
        <v>1</v>
      </c>
      <c r="H18">
        <v>0.85</v>
      </c>
      <c r="I18">
        <v>0.78</v>
      </c>
      <c r="J18">
        <v>0.54</v>
      </c>
      <c r="K18">
        <v>0.78</v>
      </c>
      <c r="N18">
        <v>2022</v>
      </c>
      <c r="O18">
        <v>361.4</v>
      </c>
      <c r="P18">
        <v>170.22</v>
      </c>
    </row>
    <row r="19" spans="1:16" x14ac:dyDescent="0.35">
      <c r="N19">
        <v>2023</v>
      </c>
      <c r="O19">
        <v>408.1</v>
      </c>
      <c r="P19">
        <v>132.68</v>
      </c>
    </row>
    <row r="20" spans="1:16" x14ac:dyDescent="0.35">
      <c r="A20" t="s">
        <v>19</v>
      </c>
      <c r="B20">
        <v>259.3</v>
      </c>
      <c r="C20">
        <v>261.7</v>
      </c>
      <c r="D20">
        <v>268.89999999999998</v>
      </c>
      <c r="E20">
        <v>288.60000000000002</v>
      </c>
      <c r="F20">
        <v>253</v>
      </c>
      <c r="G20">
        <v>335</v>
      </c>
      <c r="H20">
        <v>389.9</v>
      </c>
      <c r="I20">
        <v>377.5</v>
      </c>
      <c r="J20">
        <v>379.5</v>
      </c>
      <c r="K20">
        <v>365.4</v>
      </c>
      <c r="N20">
        <v>2024</v>
      </c>
      <c r="O20">
        <v>458.4</v>
      </c>
      <c r="P20">
        <v>70.97</v>
      </c>
    </row>
    <row r="21" spans="1:16" x14ac:dyDescent="0.35">
      <c r="A21" t="s">
        <v>16</v>
      </c>
      <c r="B21">
        <v>1</v>
      </c>
      <c r="C21">
        <v>1.01</v>
      </c>
      <c r="D21">
        <v>1.03</v>
      </c>
      <c r="E21">
        <v>1.07</v>
      </c>
      <c r="F21">
        <v>0.88</v>
      </c>
      <c r="G21">
        <v>1.32</v>
      </c>
      <c r="H21">
        <v>1.1599999999999999</v>
      </c>
      <c r="I21">
        <v>0.97</v>
      </c>
      <c r="J21">
        <v>1.01</v>
      </c>
      <c r="K21">
        <v>0.96</v>
      </c>
      <c r="N21">
        <v>2025</v>
      </c>
      <c r="O21">
        <v>451.4</v>
      </c>
      <c r="P21">
        <v>56.9</v>
      </c>
    </row>
    <row r="23" spans="1:16" x14ac:dyDescent="0.35">
      <c r="A23" t="s">
        <v>20</v>
      </c>
      <c r="B23">
        <v>261</v>
      </c>
      <c r="C23">
        <v>265.39999999999998</v>
      </c>
      <c r="D23">
        <v>278.2</v>
      </c>
      <c r="E23">
        <v>275.89999999999998</v>
      </c>
      <c r="F23">
        <v>258.7</v>
      </c>
      <c r="G23">
        <v>338.6</v>
      </c>
      <c r="H23">
        <v>371.3</v>
      </c>
      <c r="I23">
        <v>382.5</v>
      </c>
      <c r="J23">
        <v>389.3</v>
      </c>
      <c r="K23">
        <v>373.2</v>
      </c>
    </row>
    <row r="24" spans="1:16" x14ac:dyDescent="0.35">
      <c r="A24" t="s">
        <v>16</v>
      </c>
      <c r="B24">
        <v>1</v>
      </c>
      <c r="C24">
        <v>1.02</v>
      </c>
      <c r="D24">
        <v>1.05</v>
      </c>
      <c r="E24">
        <v>0.99</v>
      </c>
      <c r="F24">
        <v>0.94</v>
      </c>
      <c r="G24">
        <v>1.31</v>
      </c>
      <c r="H24">
        <v>1.1000000000000001</v>
      </c>
      <c r="I24">
        <v>1.03</v>
      </c>
      <c r="J24">
        <v>1.02</v>
      </c>
      <c r="K24">
        <v>0.96</v>
      </c>
    </row>
    <row r="26" spans="1:16" x14ac:dyDescent="0.35">
      <c r="A26" t="s">
        <v>21</v>
      </c>
      <c r="B26">
        <v>6.6</v>
      </c>
      <c r="C26">
        <v>6</v>
      </c>
      <c r="D26">
        <v>5.2</v>
      </c>
      <c r="E26">
        <v>5</v>
      </c>
      <c r="F26">
        <v>4.5999999999999996</v>
      </c>
      <c r="G26">
        <v>3.9</v>
      </c>
      <c r="H26">
        <v>5</v>
      </c>
      <c r="I26">
        <v>3.4</v>
      </c>
      <c r="J26">
        <v>3.8</v>
      </c>
      <c r="K26">
        <v>3</v>
      </c>
    </row>
    <row r="27" spans="1:16" x14ac:dyDescent="0.35">
      <c r="A27" t="s">
        <v>16</v>
      </c>
      <c r="B27">
        <v>1</v>
      </c>
      <c r="C27">
        <v>0.91</v>
      </c>
      <c r="D27">
        <v>0.87</v>
      </c>
      <c r="E27">
        <v>0.96</v>
      </c>
      <c r="F27">
        <v>0.92</v>
      </c>
      <c r="G27">
        <v>0.85</v>
      </c>
      <c r="H27">
        <v>1.28</v>
      </c>
      <c r="I27">
        <v>0.68</v>
      </c>
      <c r="J27">
        <v>1.1200000000000001</v>
      </c>
      <c r="K27">
        <v>0.79</v>
      </c>
    </row>
    <row r="29" spans="1:16" x14ac:dyDescent="0.35">
      <c r="A29" t="s">
        <v>22</v>
      </c>
      <c r="B29">
        <v>120.1</v>
      </c>
      <c r="C29">
        <v>131.4</v>
      </c>
      <c r="D29">
        <v>146.4</v>
      </c>
      <c r="E29">
        <v>165.8</v>
      </c>
      <c r="F29">
        <v>201.3</v>
      </c>
      <c r="G29">
        <v>276.8</v>
      </c>
      <c r="H29">
        <v>361.4</v>
      </c>
      <c r="I29">
        <v>408.1</v>
      </c>
      <c r="J29">
        <v>458.4</v>
      </c>
      <c r="K29">
        <v>451.4</v>
      </c>
    </row>
    <row r="30" spans="1:16" x14ac:dyDescent="0.35">
      <c r="A30" t="s">
        <v>16</v>
      </c>
      <c r="B30">
        <v>1</v>
      </c>
      <c r="C30">
        <f>(C29/B29)</f>
        <v>1.0940882597835138</v>
      </c>
      <c r="D30">
        <f t="shared" ref="D30:K30" si="1">(D29/C29)</f>
        <v>1.1141552511415524</v>
      </c>
      <c r="E30">
        <f t="shared" si="1"/>
        <v>1.1325136612021858</v>
      </c>
      <c r="F30">
        <f t="shared" si="1"/>
        <v>1.2141133896260554</v>
      </c>
      <c r="G30">
        <f t="shared" si="1"/>
        <v>1.3750620963735718</v>
      </c>
      <c r="H30">
        <f t="shared" si="1"/>
        <v>1.3056358381502888</v>
      </c>
      <c r="I30">
        <f t="shared" si="1"/>
        <v>1.1292197011621474</v>
      </c>
      <c r="J30">
        <f t="shared" si="1"/>
        <v>1.1232541043861797</v>
      </c>
      <c r="K30">
        <f t="shared" si="1"/>
        <v>0.98472949389179754</v>
      </c>
    </row>
    <row r="31" spans="1:16" x14ac:dyDescent="0.35">
      <c r="K31">
        <f>AVERAGE(F30:K30)</f>
        <v>1.1886691039316735</v>
      </c>
    </row>
    <row r="32" spans="1:16" x14ac:dyDescent="0.35">
      <c r="A32" t="s">
        <v>23</v>
      </c>
      <c r="B32">
        <v>3.4</v>
      </c>
      <c r="C32">
        <v>2.5</v>
      </c>
      <c r="D32">
        <v>1.9</v>
      </c>
      <c r="E32">
        <v>1.2</v>
      </c>
      <c r="F32">
        <v>4.5</v>
      </c>
      <c r="G32">
        <v>2.1</v>
      </c>
      <c r="H32">
        <v>2.2999999999999998</v>
      </c>
      <c r="I32">
        <v>1</v>
      </c>
      <c r="J32">
        <v>0.5</v>
      </c>
      <c r="K32">
        <v>0.4</v>
      </c>
    </row>
    <row r="33" spans="1:11" x14ac:dyDescent="0.35">
      <c r="A33" t="s">
        <v>16</v>
      </c>
      <c r="B33">
        <v>1</v>
      </c>
      <c r="C33">
        <v>0.74</v>
      </c>
      <c r="D33">
        <v>0.76</v>
      </c>
      <c r="E33">
        <v>0.63</v>
      </c>
      <c r="F33">
        <v>3.75</v>
      </c>
      <c r="G33">
        <v>0.47</v>
      </c>
      <c r="H33">
        <v>1.1000000000000001</v>
      </c>
      <c r="I33">
        <v>0.43</v>
      </c>
      <c r="J33">
        <v>0.5</v>
      </c>
      <c r="K33">
        <v>0.8</v>
      </c>
    </row>
    <row r="35" spans="1:11" x14ac:dyDescent="0.35">
      <c r="A35" t="s">
        <v>24</v>
      </c>
      <c r="B35" s="1">
        <v>61916</v>
      </c>
      <c r="C35" s="1">
        <v>65279</v>
      </c>
      <c r="D35" s="1">
        <v>69364</v>
      </c>
      <c r="E35" s="1">
        <v>74820</v>
      </c>
      <c r="F35" s="1">
        <v>76417</v>
      </c>
      <c r="G35" s="1">
        <v>86572</v>
      </c>
      <c r="H35" s="1">
        <v>102493</v>
      </c>
      <c r="I35" s="1">
        <v>117307</v>
      </c>
      <c r="J35" s="1">
        <v>141894</v>
      </c>
      <c r="K35" s="1">
        <v>143336</v>
      </c>
    </row>
    <row r="36" spans="1:11" x14ac:dyDescent="0.35">
      <c r="A36" t="s">
        <v>16</v>
      </c>
      <c r="B36">
        <v>1</v>
      </c>
      <c r="C36">
        <v>1.05</v>
      </c>
      <c r="D36">
        <v>1.06</v>
      </c>
      <c r="E36">
        <v>1.08</v>
      </c>
      <c r="F36">
        <v>1.02</v>
      </c>
      <c r="G36">
        <v>1.1299999999999999</v>
      </c>
      <c r="H36">
        <v>1.18</v>
      </c>
      <c r="I36">
        <v>1.1399999999999999</v>
      </c>
      <c r="J36">
        <v>1.21</v>
      </c>
      <c r="K36">
        <v>1.01</v>
      </c>
    </row>
    <row r="38" spans="1:11" x14ac:dyDescent="0.35">
      <c r="A38" t="s">
        <v>25</v>
      </c>
      <c r="B38">
        <v>95.6</v>
      </c>
      <c r="C38">
        <v>101.5</v>
      </c>
      <c r="D38">
        <v>104.2</v>
      </c>
      <c r="E38">
        <v>104.6</v>
      </c>
      <c r="F38">
        <v>99.8</v>
      </c>
      <c r="G38">
        <v>107.6</v>
      </c>
      <c r="H38">
        <v>106.2</v>
      </c>
      <c r="I38">
        <v>108.3</v>
      </c>
      <c r="J38">
        <v>111.3</v>
      </c>
      <c r="K38">
        <v>110.6</v>
      </c>
    </row>
    <row r="39" spans="1:11" x14ac:dyDescent="0.35">
      <c r="A39" t="s">
        <v>16</v>
      </c>
      <c r="B39">
        <v>1</v>
      </c>
      <c r="C39">
        <v>1.06</v>
      </c>
      <c r="D39">
        <v>1.03</v>
      </c>
      <c r="E39">
        <v>1</v>
      </c>
      <c r="F39">
        <v>0.95</v>
      </c>
      <c r="G39">
        <v>1.08</v>
      </c>
      <c r="H39">
        <v>0.99</v>
      </c>
      <c r="I39">
        <v>1.02</v>
      </c>
      <c r="J39">
        <v>1.03</v>
      </c>
      <c r="K39">
        <v>0.99</v>
      </c>
    </row>
    <row r="41" spans="1:11" x14ac:dyDescent="0.35">
      <c r="A41" t="s">
        <v>26</v>
      </c>
      <c r="B41">
        <f>B23-B20</f>
        <v>1.6999999999999886</v>
      </c>
      <c r="C41">
        <f t="shared" ref="C41:K41" si="2">C23-C20</f>
        <v>3.6999999999999886</v>
      </c>
      <c r="D41">
        <f t="shared" si="2"/>
        <v>9.3000000000000114</v>
      </c>
      <c r="E41">
        <f t="shared" si="2"/>
        <v>-12.700000000000045</v>
      </c>
      <c r="F41">
        <f t="shared" si="2"/>
        <v>5.6999999999999886</v>
      </c>
      <c r="G41">
        <f t="shared" si="2"/>
        <v>3.6000000000000227</v>
      </c>
      <c r="H41">
        <f t="shared" si="2"/>
        <v>-18.599999999999966</v>
      </c>
      <c r="I41">
        <f t="shared" si="2"/>
        <v>5</v>
      </c>
      <c r="J41">
        <f t="shared" si="2"/>
        <v>9.8000000000000114</v>
      </c>
      <c r="K41">
        <f t="shared" si="2"/>
        <v>7.8000000000000114</v>
      </c>
    </row>
    <row r="42" spans="1:11" x14ac:dyDescent="0.35">
      <c r="A42" t="s">
        <v>16</v>
      </c>
    </row>
    <row r="44" spans="1:11" x14ac:dyDescent="0.35">
      <c r="B44">
        <v>126.27</v>
      </c>
      <c r="C44">
        <v>100.58</v>
      </c>
      <c r="D44">
        <v>93.92</v>
      </c>
      <c r="E44">
        <v>106.32</v>
      </c>
      <c r="F44">
        <v>200.64</v>
      </c>
      <c r="G44">
        <v>201.62</v>
      </c>
      <c r="H44">
        <v>170.22</v>
      </c>
      <c r="I44">
        <v>132.68</v>
      </c>
      <c r="J44">
        <v>70.97</v>
      </c>
    </row>
    <row r="45" spans="1:11" x14ac:dyDescent="0.35">
      <c r="B45">
        <v>120.1</v>
      </c>
      <c r="C45">
        <v>131.4</v>
      </c>
      <c r="D45">
        <v>146.4</v>
      </c>
      <c r="E45">
        <v>165.8</v>
      </c>
      <c r="F45">
        <v>201.3</v>
      </c>
      <c r="G45">
        <v>276.8</v>
      </c>
      <c r="H45">
        <v>361.4</v>
      </c>
      <c r="I45">
        <v>408.1</v>
      </c>
      <c r="J45">
        <v>458.4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abSelected="1" zoomScale="58" zoomScaleNormal="160" workbookViewId="0">
      <selection activeCell="L27" sqref="L27"/>
    </sheetView>
  </sheetViews>
  <sheetFormatPr defaultRowHeight="14.5" x14ac:dyDescent="0.35"/>
  <cols>
    <col min="1" max="1" width="11.81640625" bestFit="1" customWidth="1"/>
    <col min="2" max="2" width="9.90625" bestFit="1" customWidth="1"/>
    <col min="3" max="3" width="11.81640625" bestFit="1" customWidth="1"/>
    <col min="4" max="5" width="9.81640625" bestFit="1" customWidth="1"/>
    <col min="7" max="7" width="16.81640625" customWidth="1"/>
    <col min="8" max="8" width="16.453125" bestFit="1" customWidth="1"/>
    <col min="9" max="9" width="11.81640625" bestFit="1" customWidth="1"/>
    <col min="10" max="10" width="12.1796875" bestFit="1" customWidth="1"/>
    <col min="11" max="11" width="16.54296875" bestFit="1" customWidth="1"/>
    <col min="12" max="12" width="55.7265625" bestFit="1" customWidth="1"/>
    <col min="13" max="13" width="5.453125" bestFit="1" customWidth="1"/>
    <col min="14" max="14" width="9.453125" bestFit="1" customWidth="1"/>
    <col min="15" max="15" width="12.6328125" bestFit="1" customWidth="1"/>
    <col min="17" max="17" width="49.81640625" customWidth="1"/>
  </cols>
  <sheetData>
    <row r="1" spans="1:15" ht="19.5" x14ac:dyDescent="0.45">
      <c r="A1" s="6" t="s">
        <v>28</v>
      </c>
      <c r="B1" s="6"/>
      <c r="C1" s="6"/>
      <c r="D1" s="6"/>
      <c r="E1" s="6"/>
      <c r="G1" s="6" t="s">
        <v>29</v>
      </c>
      <c r="H1" s="6"/>
      <c r="I1" s="6"/>
      <c r="J1" s="6"/>
      <c r="K1" s="6"/>
    </row>
    <row r="2" spans="1:15" ht="19.5" x14ac:dyDescent="0.45">
      <c r="A2" s="4"/>
      <c r="B2" s="4" t="s">
        <v>34</v>
      </c>
      <c r="C2" s="4" t="s">
        <v>27</v>
      </c>
      <c r="D2" s="4" t="s">
        <v>33</v>
      </c>
      <c r="E2" s="4" t="s">
        <v>32</v>
      </c>
      <c r="G2" s="4"/>
      <c r="H2" s="4" t="s">
        <v>34</v>
      </c>
      <c r="I2" s="4" t="s">
        <v>27</v>
      </c>
      <c r="J2" s="4" t="s">
        <v>33</v>
      </c>
      <c r="K2" s="4" t="s">
        <v>32</v>
      </c>
      <c r="N2" t="s">
        <v>27</v>
      </c>
      <c r="O2" t="s">
        <v>17</v>
      </c>
    </row>
    <row r="3" spans="1:15" ht="19.5" x14ac:dyDescent="0.45">
      <c r="A3" s="4" t="s">
        <v>34</v>
      </c>
      <c r="B3" s="5">
        <v>1</v>
      </c>
      <c r="C3" s="5">
        <f>CORREL(Метрики!$B$14:$E$14,Метрики!$B$29:$E$29)</f>
        <v>-0.51794802525479011</v>
      </c>
      <c r="D3" s="5">
        <f>CORREL(Метрики!$B$14:$E$14,Метрики!$B$35:$E$35)</f>
        <v>-0.52607838663189255</v>
      </c>
      <c r="E3" s="5">
        <f>CORREL(Метрики!$B$14:$E$14,Метрики!$B$41:$E$41)</f>
        <v>-0.2640589486446539</v>
      </c>
      <c r="G3" s="4" t="s">
        <v>34</v>
      </c>
      <c r="H3" s="5">
        <v>1</v>
      </c>
      <c r="I3" s="5">
        <f>CORREL(Метрики!$F$14:$K$14,Метрики!$F$29:$K$29)</f>
        <v>-0.90688662073847048</v>
      </c>
      <c r="J3" s="5">
        <f>CORREL(Метрики!$F$14:$K$14,Метрики!$F$35:$K$35)</f>
        <v>-0.98460016142770856</v>
      </c>
      <c r="K3" s="5">
        <f>CORREL(Метрики!$F$14:$K$14,Метрики!$F$41:$K$41)</f>
        <v>-0.40540107739655051</v>
      </c>
      <c r="M3">
        <v>2016</v>
      </c>
      <c r="N3">
        <v>120.1</v>
      </c>
      <c r="O3">
        <v>126.27</v>
      </c>
    </row>
    <row r="4" spans="1:15" ht="19.5" x14ac:dyDescent="0.45">
      <c r="A4" s="4" t="s">
        <v>27</v>
      </c>
      <c r="B4" s="5">
        <f>CORREL(Метрики!$B$14:$E$14,Метрики!$B$29:$E$29)</f>
        <v>-0.51794802525479011</v>
      </c>
      <c r="C4" s="5">
        <v>1</v>
      </c>
      <c r="D4" s="5">
        <f>CORREL(Метрики!$B$29:$E$29,Метрики!$B$35:$E$35)</f>
        <v>0.9998987660420029</v>
      </c>
      <c r="E4" s="5">
        <f>CORREL(Метрики!$B$29:$E$29,Метрики!$B$41:$E$41)</f>
        <v>-0.60384085848605651</v>
      </c>
      <c r="G4" s="4" t="s">
        <v>27</v>
      </c>
      <c r="H4" s="5">
        <f>CORREL(Метрики!$F$14:$K$14,Метрики!$F$29:$K$29)</f>
        <v>-0.90688662073847048</v>
      </c>
      <c r="I4" s="5">
        <v>1</v>
      </c>
      <c r="J4" s="5">
        <f>CORREL(Метрики!$F$29:$K$29,Метрики!$F$35:$K$35)</f>
        <v>0.96487338904633346</v>
      </c>
      <c r="K4" s="5">
        <f>CORREL(Метрики!$F$29:$K$29,Метрики!$F$41:$K$41)</f>
        <v>0.12981417459976546</v>
      </c>
      <c r="M4">
        <v>2017</v>
      </c>
      <c r="N4">
        <v>131.4</v>
      </c>
      <c r="O4">
        <v>100.58</v>
      </c>
    </row>
    <row r="5" spans="1:15" ht="19.5" x14ac:dyDescent="0.45">
      <c r="A5" s="4" t="s">
        <v>33</v>
      </c>
      <c r="B5" s="5">
        <f>CORREL(Метрики!$B$14:$E$14,Метрики!$B$35:$E$35)</f>
        <v>-0.52607838663189255</v>
      </c>
      <c r="C5" s="5">
        <f>CORREL(Метрики!$B$29:$E$29,Метрики!$B$35:$E$35)</f>
        <v>0.9998987660420029</v>
      </c>
      <c r="D5" s="5">
        <v>1</v>
      </c>
      <c r="E5" s="5">
        <f>CORREL(Метрики!$B$35:$E$35,Метрики!$B$41:$E$41)</f>
        <v>-0.60180658550952981</v>
      </c>
      <c r="G5" s="4" t="s">
        <v>33</v>
      </c>
      <c r="H5" s="5">
        <f>CORREL(Метрики!$F$14:$K$14,Метрики!$F$35:$K$35)</f>
        <v>-0.98460016142770856</v>
      </c>
      <c r="I5" s="5">
        <f>CORREL(Метрики!$F$29:$K$29,Метрики!$F$35:$K$35)</f>
        <v>0.96487338904633346</v>
      </c>
      <c r="J5" s="5">
        <v>1</v>
      </c>
      <c r="K5" s="5">
        <f>CORREL(Метрики!$F$35:$K$35,Метрики!$F$41:$K$41)</f>
        <v>0.31240561589528498</v>
      </c>
      <c r="M5">
        <v>2018</v>
      </c>
      <c r="N5">
        <v>146.4</v>
      </c>
      <c r="O5">
        <v>93.92</v>
      </c>
    </row>
    <row r="6" spans="1:15" ht="19.5" x14ac:dyDescent="0.45">
      <c r="A6" s="4" t="s">
        <v>32</v>
      </c>
      <c r="B6" s="5">
        <f>CORREL(Метрики!$B$14:$E$14,Метрики!$B$41:$E$41)</f>
        <v>-0.2640589486446539</v>
      </c>
      <c r="C6" s="5">
        <f>CORREL(Метрики!$B$29:$E$29,Метрики!$B$41:$E$41)</f>
        <v>-0.60384085848605651</v>
      </c>
      <c r="D6" s="5">
        <f>CORREL(Метрики!$B$35:$E$35,Метрики!$B$41:$E$41)</f>
        <v>-0.60180658550952981</v>
      </c>
      <c r="E6" s="5">
        <v>1</v>
      </c>
      <c r="G6" s="4" t="s">
        <v>32</v>
      </c>
      <c r="H6" s="5">
        <f>CORREL(Метрики!$F$14:$K$14,Метрики!$F$41:$K$41)</f>
        <v>-0.40540107739655051</v>
      </c>
      <c r="I6" s="5">
        <f>CORREL(Метрики!$F$29:$K$29,Метрики!$F$41:$K$41)</f>
        <v>0.12981417459976546</v>
      </c>
      <c r="J6" s="5">
        <f>CORREL(Метрики!$F$35:$K$35,Метрики!$F$41:$K$41)</f>
        <v>0.31240561589528498</v>
      </c>
      <c r="K6" s="5">
        <v>1</v>
      </c>
      <c r="M6">
        <v>2019</v>
      </c>
      <c r="N6">
        <v>165.8</v>
      </c>
      <c r="O6">
        <v>106.32</v>
      </c>
    </row>
    <row r="7" spans="1:15" x14ac:dyDescent="0.35">
      <c r="M7">
        <v>2020</v>
      </c>
      <c r="N7">
        <v>201.3</v>
      </c>
      <c r="O7">
        <v>200.64</v>
      </c>
    </row>
    <row r="8" spans="1:15" x14ac:dyDescent="0.35">
      <c r="M8">
        <v>2021</v>
      </c>
      <c r="N8">
        <v>276.8</v>
      </c>
      <c r="O8">
        <v>201.62</v>
      </c>
    </row>
    <row r="9" spans="1:15" x14ac:dyDescent="0.35">
      <c r="M9">
        <v>2022</v>
      </c>
      <c r="N9">
        <v>361.4</v>
      </c>
      <c r="O9">
        <v>170.22</v>
      </c>
    </row>
    <row r="10" spans="1:15" x14ac:dyDescent="0.35">
      <c r="M10">
        <v>2023</v>
      </c>
      <c r="N10">
        <v>408.1</v>
      </c>
      <c r="O10">
        <v>132.68</v>
      </c>
    </row>
    <row r="11" spans="1:15" x14ac:dyDescent="0.35">
      <c r="M11">
        <v>2024</v>
      </c>
      <c r="N11">
        <v>458.4</v>
      </c>
      <c r="O11">
        <v>70.97</v>
      </c>
    </row>
    <row r="12" spans="1:15" x14ac:dyDescent="0.35">
      <c r="M12">
        <v>2025</v>
      </c>
      <c r="N12">
        <v>451.4</v>
      </c>
      <c r="O12">
        <v>56.9</v>
      </c>
    </row>
    <row r="26" spans="12:12" x14ac:dyDescent="0.35">
      <c r="L26" t="s">
        <v>30</v>
      </c>
    </row>
    <row r="27" spans="12:12" ht="128" customHeight="1" x14ac:dyDescent="0.35">
      <c r="L27" s="3" t="s">
        <v>31</v>
      </c>
    </row>
  </sheetData>
  <mergeCells count="2">
    <mergeCell ref="A1:E1"/>
    <mergeCell ref="G1:K1"/>
  </mergeCells>
  <conditionalFormatting sqref="B3:E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Метрики</vt:lpstr>
      <vt:lpstr>Показатели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Бурнашев</dc:creator>
  <cp:lastModifiedBy>makbu</cp:lastModifiedBy>
  <dcterms:created xsi:type="dcterms:W3CDTF">2025-10-18T19:29:12Z</dcterms:created>
  <dcterms:modified xsi:type="dcterms:W3CDTF">2025-10-21T13:55:40Z</dcterms:modified>
</cp:coreProperties>
</file>