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slicers/slicer1.xml" ContentType="application/vnd.ms-excel.slicer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18.xml" ContentType="application/vnd.ms-office.activeX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activeX/activeX19.xml" ContentType="application/vnd.ms-office.activeX+xml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activeX/activeX20.xml" ContentType="application/vnd.ms-office.activeX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.xml" ContentType="application/vnd.ms-excel.person+xml"/>
  <Override PartName="/xl/persons/person3.xml" ContentType="application/vnd.ms-excel.person+xml"/>
  <Override PartName="/xl/persons/person1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E:\My Drive\Lavanderia Atlantico\"/>
    </mc:Choice>
  </mc:AlternateContent>
  <xr:revisionPtr revIDLastSave="0" documentId="13_ncr:1_{C64C9A38-97CC-49CF-92FE-B5234D258C39}" xr6:coauthVersionLast="47" xr6:coauthVersionMax="47" xr10:uidLastSave="{00000000-0000-0000-0000-000000000000}"/>
  <bookViews>
    <workbookView showSheetTabs="0" xWindow="-120" yWindow="-120" windowWidth="19515" windowHeight="11760" tabRatio="806" xr2:uid="{00000000-000D-0000-FFFF-FFFF00000000}"/>
  </bookViews>
  <sheets>
    <sheet name="Login" sheetId="1" r:id="rId1"/>
    <sheet name="ativacao" sheetId="2" r:id="rId2"/>
    <sheet name="Painel" sheetId="5" r:id="rId3"/>
    <sheet name="Produtividade" sheetId="27" r:id="rId4"/>
    <sheet name="Graficos" sheetId="26" r:id="rId5"/>
    <sheet name="Lancamento" sheetId="25" r:id="rId6"/>
    <sheet name="Acompanhamento" sheetId="21" r:id="rId7"/>
    <sheet name="ListBox" sheetId="9" r:id="rId8"/>
    <sheet name="BD_Pedidos" sheetId="17" r:id="rId9"/>
    <sheet name="Pedido_Cad" sheetId="7" r:id="rId10"/>
    <sheet name="Pedido_Novo" sheetId="10" r:id="rId11"/>
    <sheet name="Cupom" sheetId="15" r:id="rId12"/>
    <sheet name="Etiqueta" sheetId="24" r:id="rId13"/>
    <sheet name="Clientes" sheetId="18" r:id="rId14"/>
    <sheet name="Funcionários" sheetId="19" r:id="rId15"/>
    <sheet name="Servicos" sheetId="20" r:id="rId16"/>
    <sheet name="BD" sheetId="6" r:id="rId17"/>
    <sheet name="Resumo_Pedido" sheetId="12" r:id="rId18"/>
    <sheet name="TextBoxs" sheetId="8" r:id="rId19"/>
    <sheet name="ComboBox" sheetId="13" r:id="rId20"/>
    <sheet name="Guia_Funcoes" sheetId="4" r:id="rId21"/>
    <sheet name="Planilha1" sheetId="3" r:id="rId22"/>
  </sheets>
  <functionGroups builtInGroupCount="19"/>
  <definedNames>
    <definedName name="_xlnm.Print_Area" localSheetId="11">Cupom!$A$1:$E$42</definedName>
    <definedName name="_xlnm.Print_Area" localSheetId="12">Etiqueta!$A$1:$E$6</definedName>
    <definedName name="SegmentaçãodeDados_Responsavel">#N/A</definedName>
    <definedName name="SegmentaçãodeDados_Status_Interno">#N/A</definedName>
    <definedName name="SegmentaçãodeDados_Status_Prazo">#N/A</definedName>
    <definedName name="validação" localSheetId="1">ativacao!$A$5:$E$7</definedName>
    <definedName name="validação_1" localSheetId="1">ativacao!$A$5:$E$7</definedName>
    <definedName name="validação_2" localSheetId="1">ativacao!$A$5:$E$7</definedName>
  </definedNames>
  <calcPr calcId="191029"/>
  <pivotCaches>
    <pivotCache cacheId="0" r:id="rId23"/>
  </pivotCaches>
  <extLst>
    <ext xmlns:x14="http://schemas.microsoft.com/office/spreadsheetml/2009/9/main" uri="{BBE1A952-AA13-448e-AADC-164F8A28A991}">
      <x14:slicerCaches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6" i="17" l="1"/>
  <c r="O36" i="17" s="1"/>
  <c r="R36" i="17"/>
  <c r="S36" i="17"/>
  <c r="T36" i="17"/>
  <c r="U36" i="17"/>
  <c r="N35" i="17"/>
  <c r="O35" i="17" s="1"/>
  <c r="R35" i="17"/>
  <c r="S35" i="17"/>
  <c r="T35" i="17"/>
  <c r="U35" i="17"/>
  <c r="N34" i="17"/>
  <c r="O34" i="17" s="1"/>
  <c r="R34" i="17"/>
  <c r="S34" i="17"/>
  <c r="T34" i="17"/>
  <c r="U34" i="17"/>
  <c r="N33" i="17"/>
  <c r="O33" i="17" s="1"/>
  <c r="R33" i="17"/>
  <c r="S33" i="17"/>
  <c r="T33" i="17"/>
  <c r="U33" i="17"/>
  <c r="N32" i="17"/>
  <c r="O32" i="17" s="1"/>
  <c r="R32" i="17"/>
  <c r="S32" i="17"/>
  <c r="T32" i="17"/>
  <c r="U32" i="17"/>
  <c r="N31" i="17"/>
  <c r="O31" i="17" s="1"/>
  <c r="R31" i="17"/>
  <c r="S31" i="17"/>
  <c r="T31" i="17"/>
  <c r="U31" i="17"/>
  <c r="N30" i="17"/>
  <c r="O30" i="17" s="1"/>
  <c r="R30" i="17"/>
  <c r="S30" i="17"/>
  <c r="T30" i="17"/>
  <c r="U30" i="17"/>
  <c r="N29" i="17"/>
  <c r="O29" i="17" s="1"/>
  <c r="R29" i="17"/>
  <c r="S29" i="17"/>
  <c r="T29" i="17"/>
  <c r="U29" i="17"/>
  <c r="N28" i="17"/>
  <c r="O28" i="17" s="1"/>
  <c r="R28" i="17"/>
  <c r="S28" i="17"/>
  <c r="T28" i="17"/>
  <c r="U28" i="17"/>
  <c r="N27" i="17" l="1"/>
  <c r="O27" i="17" s="1"/>
  <c r="R27" i="17"/>
  <c r="S27" i="17"/>
  <c r="T27" i="17"/>
  <c r="U27" i="17"/>
  <c r="N26" i="17"/>
  <c r="O26" i="17" s="1"/>
  <c r="R26" i="17"/>
  <c r="S26" i="17"/>
  <c r="T26" i="17"/>
  <c r="U26" i="17"/>
  <c r="N25" i="17"/>
  <c r="O25" i="17" s="1"/>
  <c r="R25" i="17"/>
  <c r="S25" i="17"/>
  <c r="T25" i="17"/>
  <c r="U25" i="17"/>
  <c r="N24" i="17"/>
  <c r="O24" i="17" s="1"/>
  <c r="R24" i="17"/>
  <c r="S24" i="17"/>
  <c r="T24" i="17"/>
  <c r="U24" i="17"/>
  <c r="N23" i="17"/>
  <c r="O23" i="17" s="1"/>
  <c r="R23" i="17"/>
  <c r="S23" i="17"/>
  <c r="T23" i="17"/>
  <c r="U23" i="17"/>
  <c r="N22" i="17"/>
  <c r="O22" i="17" s="1"/>
  <c r="R22" i="17"/>
  <c r="S22" i="17"/>
  <c r="T22" i="17"/>
  <c r="U22" i="17"/>
  <c r="N21" i="17"/>
  <c r="O21" i="17" s="1"/>
  <c r="R21" i="17"/>
  <c r="S21" i="17"/>
  <c r="T21" i="17"/>
  <c r="U21" i="17"/>
  <c r="N20" i="17"/>
  <c r="O20" i="17" s="1"/>
  <c r="R20" i="17"/>
  <c r="S20" i="17"/>
  <c r="T20" i="17"/>
  <c r="U20" i="17"/>
  <c r="N19" i="17"/>
  <c r="O19" i="17" s="1"/>
  <c r="R19" i="17"/>
  <c r="S19" i="17"/>
  <c r="T19" i="17"/>
  <c r="U19" i="17"/>
  <c r="N18" i="17"/>
  <c r="O18" i="17" s="1"/>
  <c r="R18" i="17"/>
  <c r="S18" i="17"/>
  <c r="T18" i="17"/>
  <c r="U18" i="17"/>
  <c r="N17" i="17"/>
  <c r="O17" i="17" s="1"/>
  <c r="R17" i="17"/>
  <c r="S17" i="17"/>
  <c r="T17" i="17"/>
  <c r="U17" i="17"/>
  <c r="N16" i="17"/>
  <c r="O16" i="17" s="1"/>
  <c r="R16" i="17"/>
  <c r="S16" i="17"/>
  <c r="T16" i="17"/>
  <c r="U16" i="17"/>
  <c r="N15" i="17"/>
  <c r="O15" i="17" s="1"/>
  <c r="R15" i="17"/>
  <c r="S15" i="17"/>
  <c r="T15" i="17"/>
  <c r="U15" i="17"/>
  <c r="N14" i="17"/>
  <c r="O14" i="17" s="1"/>
  <c r="R14" i="17"/>
  <c r="S14" i="17"/>
  <c r="T14" i="17"/>
  <c r="U14" i="17"/>
  <c r="N13" i="17"/>
  <c r="O13" i="17" s="1"/>
  <c r="R13" i="17"/>
  <c r="S13" i="17"/>
  <c r="T13" i="17"/>
  <c r="U13" i="17"/>
  <c r="N12" i="17"/>
  <c r="O12" i="17" s="1"/>
  <c r="R12" i="17"/>
  <c r="S12" i="17"/>
  <c r="T12" i="17"/>
  <c r="U12" i="17"/>
  <c r="N11" i="17"/>
  <c r="O11" i="17" s="1"/>
  <c r="R11" i="17"/>
  <c r="S11" i="17"/>
  <c r="T11" i="17"/>
  <c r="U11" i="17"/>
  <c r="N10" i="17"/>
  <c r="O10" i="17" s="1"/>
  <c r="R10" i="17"/>
  <c r="S10" i="17"/>
  <c r="T10" i="17"/>
  <c r="U10" i="17"/>
  <c r="N9" i="17"/>
  <c r="O9" i="17" s="1"/>
  <c r="R9" i="17"/>
  <c r="S9" i="17"/>
  <c r="T9" i="17"/>
  <c r="U9" i="17"/>
  <c r="N8" i="17"/>
  <c r="O8" i="17" s="1"/>
  <c r="R8" i="17"/>
  <c r="S8" i="17"/>
  <c r="T8" i="17"/>
  <c r="U8" i="17"/>
  <c r="N7" i="17"/>
  <c r="O7" i="17" s="1"/>
  <c r="R7" i="17"/>
  <c r="S7" i="17"/>
  <c r="T7" i="17"/>
  <c r="U7" i="17"/>
  <c r="N6" i="17"/>
  <c r="O6" i="17" s="1"/>
  <c r="R6" i="17"/>
  <c r="S6" i="17"/>
  <c r="T6" i="17"/>
  <c r="U6" i="17"/>
  <c r="N5" i="17"/>
  <c r="O5" i="17" s="1"/>
  <c r="R5" i="17"/>
  <c r="S5" i="17"/>
  <c r="T5" i="17"/>
  <c r="U5" i="17"/>
  <c r="N4" i="17"/>
  <c r="O4" i="17" s="1"/>
  <c r="R4" i="17"/>
  <c r="S4" i="17"/>
  <c r="T4" i="17"/>
  <c r="U4" i="17"/>
  <c r="R2" i="17" l="1"/>
  <c r="R3" i="17"/>
  <c r="U3" i="26"/>
  <c r="U4" i="26"/>
  <c r="U5" i="26"/>
  <c r="U6" i="26"/>
  <c r="U7" i="26"/>
  <c r="U8" i="26"/>
  <c r="U9" i="26"/>
  <c r="U10" i="26"/>
  <c r="U11" i="26"/>
  <c r="U12" i="26"/>
  <c r="U13" i="26"/>
  <c r="U2" i="26"/>
  <c r="U2" i="17"/>
  <c r="U3" i="17"/>
  <c r="T2" i="17"/>
  <c r="T3" i="17"/>
  <c r="S2" i="17"/>
  <c r="S3" i="17"/>
  <c r="N2" i="17"/>
  <c r="O2" i="17" s="1"/>
  <c r="N3" i="17"/>
  <c r="O3" i="17" s="1"/>
  <c r="J1" i="24"/>
  <c r="G1" i="25"/>
  <c r="G1" i="20"/>
  <c r="G1" i="19"/>
  <c r="G3" i="18"/>
  <c r="C38" i="15"/>
  <c r="W1" i="15" s="1"/>
  <c r="C37" i="15"/>
  <c r="C10" i="15"/>
  <c r="A33" i="15" s="1"/>
  <c r="A11" i="15"/>
  <c r="D20" i="15"/>
  <c r="W7" i="15"/>
  <c r="U7" i="15"/>
  <c r="X3" i="26"/>
  <c r="X4" i="26" s="1"/>
  <c r="X5" i="26" s="1"/>
  <c r="X6" i="26" s="1"/>
  <c r="X7" i="26" s="1"/>
  <c r="X8" i="26" s="1"/>
  <c r="G13" i="26"/>
  <c r="H13" i="26" s="1"/>
  <c r="O1" i="26"/>
  <c r="G2" i="26"/>
  <c r="G8" i="26" s="1"/>
  <c r="R3" i="26"/>
  <c r="R4" i="26" s="1"/>
  <c r="R5" i="26" s="1"/>
  <c r="R6" i="26" s="1"/>
  <c r="R7" i="26" s="1"/>
  <c r="R8" i="26" s="1"/>
  <c r="R9" i="26" s="1"/>
  <c r="R10" i="26" s="1"/>
  <c r="R11" i="26" s="1"/>
  <c r="R12" i="26" s="1"/>
  <c r="R13" i="26" s="1"/>
  <c r="H1" i="24"/>
  <c r="H2" i="26" l="1"/>
  <c r="T5" i="26"/>
  <c r="I13" i="26"/>
  <c r="T12" i="26"/>
  <c r="T4" i="26"/>
  <c r="T2" i="26"/>
  <c r="T6" i="26"/>
  <c r="T11" i="26"/>
  <c r="T3" i="26"/>
  <c r="T13" i="26"/>
  <c r="T10" i="26"/>
  <c r="T9" i="26"/>
  <c r="T8" i="26"/>
  <c r="T7" i="26"/>
  <c r="M1" i="24"/>
  <c r="Q1" i="15"/>
  <c r="AA2" i="26"/>
  <c r="AA6" i="26"/>
  <c r="AA7" i="26"/>
  <c r="AA8" i="26"/>
  <c r="AA3" i="26"/>
  <c r="AA4" i="26"/>
  <c r="AA5" i="26"/>
  <c r="I17" i="26"/>
  <c r="H15" i="26"/>
  <c r="I15" i="26" s="1"/>
  <c r="X11" i="21"/>
  <c r="X10" i="21"/>
  <c r="X8" i="21"/>
  <c r="X9" i="21"/>
  <c r="X7" i="21"/>
  <c r="X6" i="21"/>
  <c r="X5" i="21"/>
  <c r="X4" i="21"/>
  <c r="P1" i="15"/>
  <c r="B31" i="15"/>
  <c r="D33" i="15"/>
  <c r="B9" i="8"/>
  <c r="J2" i="26" l="1"/>
  <c r="I2" i="26"/>
  <c r="H4" i="26"/>
  <c r="J4" i="26" s="1"/>
  <c r="J8" i="26"/>
  <c r="H8" i="26"/>
  <c r="G10" i="26"/>
  <c r="I8" i="26"/>
  <c r="Z4" i="26"/>
  <c r="Z5" i="26"/>
  <c r="Z3" i="26"/>
  <c r="Z8" i="26"/>
  <c r="Z7" i="26"/>
  <c r="Z6" i="26"/>
  <c r="Z2" i="26"/>
  <c r="D5" i="26"/>
  <c r="D6" i="26"/>
  <c r="D3" i="26"/>
  <c r="D4" i="26"/>
  <c r="Y5" i="21"/>
  <c r="Y6" i="21"/>
  <c r="Y7" i="21"/>
  <c r="Y9" i="21"/>
  <c r="Y8" i="21"/>
  <c r="Y10" i="21"/>
  <c r="Y11" i="21"/>
  <c r="AE17" i="10"/>
  <c r="I4" i="26" l="1"/>
  <c r="K4" i="26" s="1"/>
  <c r="K2" i="26"/>
  <c r="K8" i="26"/>
  <c r="I10" i="26"/>
  <c r="J10" i="26"/>
  <c r="B3" i="8"/>
  <c r="L4" i="26" l="1"/>
  <c r="K10" i="26"/>
  <c r="L10" i="2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AEE0B5-C794-4F97-A4B1-3A8CED72C8B2}" name="Conexão" type="4" refreshedVersion="0" background="1">
    <webPr url="https://docs.google.com/spreadsheets/d/e/2PACX-1vRwhQoQohIGvYuka6fAiaIw-HoQup4jROGI7POumrx3P3ry08V3n2hm5vlKfaSeks4Agfbtnd0HVUqA/pubhtml" htmlTables="1" htmlFormat="all"/>
  </connection>
</connections>
</file>

<file path=xl/sharedStrings.xml><?xml version="1.0" encoding="utf-8"?>
<sst xmlns="http://schemas.openxmlformats.org/spreadsheetml/2006/main" count="1871" uniqueCount="621">
  <si>
    <t>key</t>
  </si>
  <si>
    <t>Função</t>
  </si>
  <si>
    <t>Oque Faz</t>
  </si>
  <si>
    <t>Parametros</t>
  </si>
  <si>
    <t>Toast</t>
  </si>
  <si>
    <t>Exibe alerta de notificação do windows</t>
  </si>
  <si>
    <t>(Titulo, Descrição, flag (1 = Info, 2=Atention, 3=Danger)</t>
  </si>
  <si>
    <t>ToastGren</t>
  </si>
  <si>
    <t>ToastYelow</t>
  </si>
  <si>
    <t>Toast_Info</t>
  </si>
  <si>
    <t>Exibe um toast userform na planilha excel (mensagem sucesso)</t>
  </si>
  <si>
    <t>Exibe um toast userform na planilha excel (mensagem alteração)</t>
  </si>
  <si>
    <t>Exibe um toast userform na planilha excel (mensagem informação</t>
  </si>
  <si>
    <t>(Menagem)</t>
  </si>
  <si>
    <t>Cód.</t>
  </si>
  <si>
    <t>NOME DO CLIENTE</t>
  </si>
  <si>
    <t>CELULAR</t>
  </si>
  <si>
    <t>PESSOA</t>
  </si>
  <si>
    <t>CPF/CNPJ</t>
  </si>
  <si>
    <t>FANTASIA/APELIDO</t>
  </si>
  <si>
    <t>RG</t>
  </si>
  <si>
    <t>EMISSÃO</t>
  </si>
  <si>
    <t>UF EMISSÃO</t>
  </si>
  <si>
    <t>SEXO</t>
  </si>
  <si>
    <t>ENDEREÇO</t>
  </si>
  <si>
    <t>NUMERO</t>
  </si>
  <si>
    <t>BAIRRO</t>
  </si>
  <si>
    <t>CIDADE</t>
  </si>
  <si>
    <t>LOCAL</t>
  </si>
  <si>
    <t>CEP</t>
  </si>
  <si>
    <t>COMPLEMENTO</t>
  </si>
  <si>
    <t>TELEFONE</t>
  </si>
  <si>
    <t>EMAIL</t>
  </si>
  <si>
    <t>NASCIMENTO</t>
  </si>
  <si>
    <t>ANIVERSÁRIO</t>
  </si>
  <si>
    <t>CADASTRO</t>
  </si>
  <si>
    <t>DIA</t>
  </si>
  <si>
    <t>MÊS</t>
  </si>
  <si>
    <t>PROFISSÃO/RAMO</t>
  </si>
  <si>
    <t>RENDA</t>
  </si>
  <si>
    <t>EMPRESA/TITULAR</t>
  </si>
  <si>
    <t>SITUAÇÃO</t>
  </si>
  <si>
    <t>LIMITE CREDIÁRIO</t>
  </si>
  <si>
    <t>DATA ÚLTIMA COMPRA</t>
  </si>
  <si>
    <t>CREDIÁRIO?</t>
  </si>
  <si>
    <t>CHEQUES?</t>
  </si>
  <si>
    <t>VIP?</t>
  </si>
  <si>
    <t>FILIAÇÃO</t>
  </si>
  <si>
    <t>ESTAQDO CIVIL</t>
  </si>
  <si>
    <t>CONJUGE</t>
  </si>
  <si>
    <t>SEXO CONJUGE</t>
  </si>
  <si>
    <t>REFERENCIA 1</t>
  </si>
  <si>
    <t>REFERENCIA 2</t>
  </si>
  <si>
    <t>Lucia Helena</t>
  </si>
  <si>
    <t>(91) 99999-0001</t>
  </si>
  <si>
    <t>Física</t>
  </si>
  <si>
    <t>000.000.000-00</t>
  </si>
  <si>
    <t>APELIDO</t>
  </si>
  <si>
    <t>SSP</t>
  </si>
  <si>
    <t>PA</t>
  </si>
  <si>
    <t>M</t>
  </si>
  <si>
    <t>RUA</t>
  </si>
  <si>
    <t>00000-000</t>
  </si>
  <si>
    <t>(00) 0000-0000</t>
  </si>
  <si>
    <t>17/04/2020</t>
  </si>
  <si>
    <t>04/06</t>
  </si>
  <si>
    <t>PTOFISSÃO</t>
  </si>
  <si>
    <t>EMPRESA</t>
  </si>
  <si>
    <t>CADASTRO APROVADO</t>
  </si>
  <si>
    <t>Sim</t>
  </si>
  <si>
    <t>Holanda Maria</t>
  </si>
  <si>
    <t>(91) 99999-0002</t>
  </si>
  <si>
    <t>000.000.000-01</t>
  </si>
  <si>
    <t>00000-001</t>
  </si>
  <si>
    <t>(00) 0000-0001</t>
  </si>
  <si>
    <t>17/04/2021</t>
  </si>
  <si>
    <t>Patricia Muniz</t>
  </si>
  <si>
    <t>(91) 99999-0003</t>
  </si>
  <si>
    <t>000.000.000-02</t>
  </si>
  <si>
    <t>00000-002</t>
  </si>
  <si>
    <t>(00) 0000-0002</t>
  </si>
  <si>
    <t>17/04/2022</t>
  </si>
  <si>
    <t>05/06</t>
  </si>
  <si>
    <t>Mariana Souza</t>
  </si>
  <si>
    <t>(91) 99999-0004</t>
  </si>
  <si>
    <t>000.000.000-03</t>
  </si>
  <si>
    <t>00000-003</t>
  </si>
  <si>
    <t>(00) 0000-0003</t>
  </si>
  <si>
    <t>17/04/2023</t>
  </si>
  <si>
    <t>08/06</t>
  </si>
  <si>
    <t>Cristina Andrade</t>
  </si>
  <si>
    <t>(91) 99999-0005</t>
  </si>
  <si>
    <t>000.000.000-04</t>
  </si>
  <si>
    <t>00000-004</t>
  </si>
  <si>
    <t>(00) 0000-0004</t>
  </si>
  <si>
    <t>17/04/2024</t>
  </si>
  <si>
    <t>12/06</t>
  </si>
  <si>
    <t>Frafael Rezende</t>
  </si>
  <si>
    <t>(91) 99999-0006</t>
  </si>
  <si>
    <t>000.000.000-05</t>
  </si>
  <si>
    <t>00000-005</t>
  </si>
  <si>
    <t>(00) 0000-0005</t>
  </si>
  <si>
    <t>17/04/2025</t>
  </si>
  <si>
    <t>24/06</t>
  </si>
  <si>
    <t>Monica Oliveira</t>
  </si>
  <si>
    <t>(91) 99999-0007</t>
  </si>
  <si>
    <t>000.000.000-06</t>
  </si>
  <si>
    <t>00000-006</t>
  </si>
  <si>
    <t>(00) 0000-0006</t>
  </si>
  <si>
    <t>17/04/2026</t>
  </si>
  <si>
    <t>18/06</t>
  </si>
  <si>
    <t>Jose Oliveira</t>
  </si>
  <si>
    <t>(91) 99999-0008</t>
  </si>
  <si>
    <t>000.000.000-07</t>
  </si>
  <si>
    <t>00000-007</t>
  </si>
  <si>
    <t>(00) 0000-0007</t>
  </si>
  <si>
    <t>17/04/2027</t>
  </si>
  <si>
    <t>Silvia Mariana</t>
  </si>
  <si>
    <t>(91) 99999-0009</t>
  </si>
  <si>
    <t>000.000.000-08</t>
  </si>
  <si>
    <t>00000-008</t>
  </si>
  <si>
    <t>(00) 0000-0008</t>
  </si>
  <si>
    <t>17/04/2028</t>
  </si>
  <si>
    <t>Não</t>
  </si>
  <si>
    <t>Valeria Gonçalves</t>
  </si>
  <si>
    <t>(91) 99999-0010</t>
  </si>
  <si>
    <t>000.000.000-09</t>
  </si>
  <si>
    <t>00000-009</t>
  </si>
  <si>
    <t>(00) 0000-0009</t>
  </si>
  <si>
    <t>17/04/2029</t>
  </si>
  <si>
    <t>Maria Osório</t>
  </si>
  <si>
    <t>(91) 99999-0011</t>
  </si>
  <si>
    <t>000.000.000-10</t>
  </si>
  <si>
    <t>00000-010</t>
  </si>
  <si>
    <t>(00) 0000-0010</t>
  </si>
  <si>
    <t>17/04/2030</t>
  </si>
  <si>
    <t>Helena Cavalcante</t>
  </si>
  <si>
    <t>(91) 99999-0012</t>
  </si>
  <si>
    <t>000.000.000-11</t>
  </si>
  <si>
    <t>00000-011</t>
  </si>
  <si>
    <t>(00) 0000-0011</t>
  </si>
  <si>
    <t>17/04/2031</t>
  </si>
  <si>
    <t>Gisele Andrade</t>
  </si>
  <si>
    <t>(91) 99999-0013</t>
  </si>
  <si>
    <t>000.000.000-12</t>
  </si>
  <si>
    <t>00000-012</t>
  </si>
  <si>
    <t>(00) 0000-0012</t>
  </si>
  <si>
    <t>17/04/2032</t>
  </si>
  <si>
    <t>Edivalda Pernabunco</t>
  </si>
  <si>
    <t>(91) 99999-0014</t>
  </si>
  <si>
    <t>Apelido</t>
  </si>
  <si>
    <t>ssp</t>
  </si>
  <si>
    <t>F</t>
  </si>
  <si>
    <t>Rua</t>
  </si>
  <si>
    <t>Bairro</t>
  </si>
  <si>
    <t>Cidade</t>
  </si>
  <si>
    <t>telefone</t>
  </si>
  <si>
    <t>email</t>
  </si>
  <si>
    <t>12/30/2021</t>
  </si>
  <si>
    <t>30</t>
  </si>
  <si>
    <t>dezembro</t>
  </si>
  <si>
    <t>abril</t>
  </si>
  <si>
    <t>Aprovado</t>
  </si>
  <si>
    <t>filiacao</t>
  </si>
  <si>
    <t>Casado(a)</t>
  </si>
  <si>
    <t>conjugue</t>
  </si>
  <si>
    <t>ref1</t>
  </si>
  <si>
    <t>Ref2</t>
  </si>
  <si>
    <t>Betania Oliveira</t>
  </si>
  <si>
    <t>(91) 99999-0015</t>
  </si>
  <si>
    <t>000.000.000-14</t>
  </si>
  <si>
    <t>00000-014</t>
  </si>
  <si>
    <t>(00) 0000-0014</t>
  </si>
  <si>
    <t>17/04/2034</t>
  </si>
  <si>
    <t>Silvana Palmares</t>
  </si>
  <si>
    <t>(91) 99999-0016</t>
  </si>
  <si>
    <t>000.000.000-15</t>
  </si>
  <si>
    <t>00000-015</t>
  </si>
  <si>
    <t>(00) 0000-0015</t>
  </si>
  <si>
    <t>17/04/2035</t>
  </si>
  <si>
    <t>Adriana Albuquerque</t>
  </si>
  <si>
    <t>(91) 99999-0017</t>
  </si>
  <si>
    <t>000.000.000-16</t>
  </si>
  <si>
    <t>00000-016</t>
  </si>
  <si>
    <t>(00) 0000-0016</t>
  </si>
  <si>
    <t>17/04/2036</t>
  </si>
  <si>
    <t>Keren Maria</t>
  </si>
  <si>
    <t>(91) 99999-0018</t>
  </si>
  <si>
    <t>000.000.000-17</t>
  </si>
  <si>
    <t>00000-017</t>
  </si>
  <si>
    <t>(00) 0000-0017</t>
  </si>
  <si>
    <t>17/04/2037</t>
  </si>
  <si>
    <t>Geane Primo</t>
  </si>
  <si>
    <t>(91) 99999-0019</t>
  </si>
  <si>
    <t>000.000.000-18</t>
  </si>
  <si>
    <t>00000-018</t>
  </si>
  <si>
    <t>(00) 0000-0018</t>
  </si>
  <si>
    <t>17/04/2038</t>
  </si>
  <si>
    <t>Diana Basco</t>
  </si>
  <si>
    <t>(91) 99999-0020</t>
  </si>
  <si>
    <t>000.000.000-19</t>
  </si>
  <si>
    <t>00000-019</t>
  </si>
  <si>
    <t>(00) 0000-0019</t>
  </si>
  <si>
    <t>17/04/2039</t>
  </si>
  <si>
    <t>25/06</t>
  </si>
  <si>
    <t>Michael Costa</t>
  </si>
  <si>
    <t>(91) 99999-0021</t>
  </si>
  <si>
    <t>000.000.000-20</t>
  </si>
  <si>
    <t>Christopher Fonseca</t>
  </si>
  <si>
    <t>(91) 99999-0022</t>
  </si>
  <si>
    <t>000.000.000-21</t>
  </si>
  <si>
    <t>Jessica Garcia</t>
  </si>
  <si>
    <t>(91) 99999-0023</t>
  </si>
  <si>
    <t>000.000.000-22</t>
  </si>
  <si>
    <t>Matthew Pedroso</t>
  </si>
  <si>
    <t>(91) 99999-0024</t>
  </si>
  <si>
    <t>000.000.000-23</t>
  </si>
  <si>
    <t>Ashley Americo</t>
  </si>
  <si>
    <t>(91) 99999-0025</t>
  </si>
  <si>
    <t>000.000.000-24</t>
  </si>
  <si>
    <t>Jennifer Fernandes</t>
  </si>
  <si>
    <t>(91) 99999-0026</t>
  </si>
  <si>
    <t>000.000.000-25</t>
  </si>
  <si>
    <t>Joshua Ferreira</t>
  </si>
  <si>
    <t>(91) 99999-0027</t>
  </si>
  <si>
    <t>000.000.000-26</t>
  </si>
  <si>
    <t>Amanda Cavalcante</t>
  </si>
  <si>
    <t>(91) 99999-0028</t>
  </si>
  <si>
    <t>000.000.000-27</t>
  </si>
  <si>
    <t>Daniel Josue</t>
  </si>
  <si>
    <t>(91) 99999-0029</t>
  </si>
  <si>
    <t>000.000.000-28</t>
  </si>
  <si>
    <t>Angélica Nascimento</t>
  </si>
  <si>
    <t>(91) 99999-0030</t>
  </si>
  <si>
    <t>000.000.000-29</t>
  </si>
  <si>
    <t>James Moraes</t>
  </si>
  <si>
    <t>(91) 99999-0031</t>
  </si>
  <si>
    <t>000.000.000-30</t>
  </si>
  <si>
    <t>Robert Gustavo</t>
  </si>
  <si>
    <t>(91) 99999-0032</t>
  </si>
  <si>
    <t>000.000.000-31</t>
  </si>
  <si>
    <t>John Toscano</t>
  </si>
  <si>
    <t>(91) 99999-0033</t>
  </si>
  <si>
    <t>000.000.000-32</t>
  </si>
  <si>
    <t>Joseph Diamantico</t>
  </si>
  <si>
    <t>(91) 99999-0034</t>
  </si>
  <si>
    <t>000.000.000-33</t>
  </si>
  <si>
    <t>Andrew Lacerda</t>
  </si>
  <si>
    <t>(91) 99999-0035</t>
  </si>
  <si>
    <t>000.000.000-34</t>
  </si>
  <si>
    <t>Ryan Moutinho</t>
  </si>
  <si>
    <t>(91) 99999-0036</t>
  </si>
  <si>
    <t>000.000.000-35</t>
  </si>
  <si>
    <t>Michelle Noronha</t>
  </si>
  <si>
    <t>(91) 99999-0037</t>
  </si>
  <si>
    <t>000.000.000-36</t>
  </si>
  <si>
    <t>Mariana Fonseca</t>
  </si>
  <si>
    <t>(91) 99999-0038</t>
  </si>
  <si>
    <t>Marta Victoria</t>
  </si>
  <si>
    <t>(91) 99999-0039</t>
  </si>
  <si>
    <t>Marcelo do nascimento</t>
  </si>
  <si>
    <t>(91) 99999-0040</t>
  </si>
  <si>
    <r>
      <t xml:space="preserve">/ </t>
    </r>
    <r>
      <rPr>
        <sz val="11"/>
        <color theme="0" tint="-4.9989318521683403E-2"/>
        <rFont val="Calibri"/>
        <family val="2"/>
        <scheme val="minor"/>
      </rPr>
      <t>Pedidos</t>
    </r>
    <r>
      <rPr>
        <sz val="11"/>
        <color theme="0"/>
        <rFont val="Calibri"/>
        <family val="2"/>
        <scheme val="minor"/>
      </rPr>
      <t xml:space="preserve"> /</t>
    </r>
    <r>
      <rPr>
        <sz val="12"/>
        <color theme="0"/>
        <rFont val="Calibri"/>
        <family val="2"/>
        <scheme val="minor"/>
      </rPr>
      <t xml:space="preserve"> Lista de Pedidos</t>
    </r>
  </si>
  <si>
    <t>Lista de Pedidos</t>
  </si>
  <si>
    <t>Objeto</t>
  </si>
  <si>
    <t>Placeholder</t>
  </si>
  <si>
    <t>Tipo</t>
  </si>
  <si>
    <t>Obrigatorio?</t>
  </si>
  <si>
    <t>Nome</t>
  </si>
  <si>
    <t>yes</t>
  </si>
  <si>
    <t>no</t>
  </si>
  <si>
    <t>Shet</t>
  </si>
  <si>
    <t>Pesquise uma venda</t>
  </si>
  <si>
    <t>Variant</t>
  </si>
  <si>
    <t>Pedido_Cad</t>
  </si>
  <si>
    <t>Pesquisa</t>
  </si>
  <si>
    <t>TxtFormat_LostFocus</t>
  </si>
  <si>
    <t>Cria Placeholder no textbox</t>
  </si>
  <si>
    <t>()</t>
  </si>
  <si>
    <t>TxtFormat_Focus</t>
  </si>
  <si>
    <t>Prepara textbox para digitar dado</t>
  </si>
  <si>
    <t>Last_Item</t>
  </si>
  <si>
    <t>Captira o ultimo item de uma planilha</t>
  </si>
  <si>
    <t>(Nome da Planilha)</t>
  </si>
  <si>
    <t>Array_Txt</t>
  </si>
  <si>
    <t>Captura itens da linha e faz uma array</t>
  </si>
  <si>
    <t>(Nome da Planilha, Linha)</t>
  </si>
  <si>
    <t>Tabela</t>
  </si>
  <si>
    <t>Paginador</t>
  </si>
  <si>
    <t>Aba_Ativa</t>
  </si>
  <si>
    <t>Aba_Referencia</t>
  </si>
  <si>
    <t>Listbox</t>
  </si>
  <si>
    <t>Pedidos_List</t>
  </si>
  <si>
    <t>Pedidos_Paginador</t>
  </si>
  <si>
    <t>GetListboxVariables</t>
  </si>
  <si>
    <t>Define objetos da aba como ListBox, ComboBox, Range, Aba</t>
  </si>
  <si>
    <t>Cód</t>
  </si>
  <si>
    <t>Pesquisador</t>
  </si>
  <si>
    <t>Pesquisarem</t>
  </si>
  <si>
    <t>Novo Pedido</t>
  </si>
  <si>
    <t>Data</t>
  </si>
  <si>
    <t>Pedido_Novo</t>
  </si>
  <si>
    <t>Unidade</t>
  </si>
  <si>
    <t>Tipo de Serviço</t>
  </si>
  <si>
    <t>Valor</t>
  </si>
  <si>
    <t>UN</t>
  </si>
  <si>
    <t>Servicos</t>
  </si>
  <si>
    <t>TB_Servicos</t>
  </si>
  <si>
    <t>Tipo_Servico</t>
  </si>
  <si>
    <t>ComboBox</t>
  </si>
  <si>
    <t>Lista_Pedido</t>
  </si>
  <si>
    <t>Morada</t>
  </si>
  <si>
    <t>Quantidade</t>
  </si>
  <si>
    <t>ex: João da Silva</t>
  </si>
  <si>
    <t>ex: Rua Medeiros</t>
  </si>
  <si>
    <t>ex: UN/KG</t>
  </si>
  <si>
    <t>ex: 1 ou ++</t>
  </si>
  <si>
    <t>Nº Pedido</t>
  </si>
  <si>
    <t>Total</t>
  </si>
  <si>
    <t>€ 0.00</t>
  </si>
  <si>
    <t>R. Dom Afonso de Albuquerque 12 A, 2830-17 Barreiro</t>
  </si>
  <si>
    <t>Telf.: 931 899172</t>
  </si>
  <si>
    <t>CLIENTE:</t>
  </si>
  <si>
    <t>DESCRIÇÃO</t>
  </si>
  <si>
    <t>QTD</t>
  </si>
  <si>
    <t>VALOR</t>
  </si>
  <si>
    <t>TOTAL</t>
  </si>
  <si>
    <t>Documento</t>
  </si>
  <si>
    <t>Levantamento</t>
  </si>
  <si>
    <t>BD_Pedidos</t>
  </si>
  <si>
    <t>Pedidos</t>
  </si>
  <si>
    <t>Item</t>
  </si>
  <si>
    <t>Helio Fernandes</t>
  </si>
  <si>
    <r>
      <t xml:space="preserve">/ </t>
    </r>
    <r>
      <rPr>
        <sz val="11"/>
        <color theme="0" tint="-0.14999847407452621"/>
        <rFont val="Calibri"/>
        <family val="2"/>
        <scheme val="minor"/>
      </rPr>
      <t>Pedidos</t>
    </r>
    <r>
      <rPr>
        <sz val="11"/>
        <color theme="0"/>
        <rFont val="Calibri"/>
        <family val="2"/>
        <scheme val="minor"/>
      </rPr>
      <t xml:space="preserve"> / Novo Pedido</t>
    </r>
  </si>
  <si>
    <r>
      <t xml:space="preserve">/ </t>
    </r>
    <r>
      <rPr>
        <sz val="11"/>
        <color theme="0" tint="-4.9989318521683403E-2"/>
        <rFont val="Calibri"/>
        <family val="2"/>
        <scheme val="minor"/>
      </rPr>
      <t>Clientes</t>
    </r>
    <r>
      <rPr>
        <sz val="11"/>
        <color theme="0"/>
        <rFont val="Calibri"/>
        <family val="2"/>
        <scheme val="minor"/>
      </rPr>
      <t xml:space="preserve"> /</t>
    </r>
    <r>
      <rPr>
        <sz val="12"/>
        <color theme="0"/>
        <rFont val="Calibri"/>
        <family val="2"/>
        <scheme val="minor"/>
      </rPr>
      <t xml:space="preserve"> Lista de Clientes</t>
    </r>
  </si>
  <si>
    <t>Lista de Clientes</t>
  </si>
  <si>
    <t>Morada2</t>
  </si>
  <si>
    <t>Telefone</t>
  </si>
  <si>
    <t>N_Contribuinte</t>
  </si>
  <si>
    <t>Outros Serviços</t>
  </si>
  <si>
    <t>Nº Contribuinte</t>
  </si>
  <si>
    <t>Matricula</t>
  </si>
  <si>
    <t>Nº 00003</t>
  </si>
  <si>
    <t>Responsavel</t>
  </si>
  <si>
    <t>Prazo em dias</t>
  </si>
  <si>
    <t>Status Prazo</t>
  </si>
  <si>
    <t>Status Interno</t>
  </si>
  <si>
    <t>FORA DO PRAZO</t>
  </si>
  <si>
    <t>DENTRO DO PRAZO</t>
  </si>
  <si>
    <t>Responsável</t>
  </si>
  <si>
    <t>Acompanhamento</t>
  </si>
  <si>
    <t>N/A</t>
  </si>
  <si>
    <t>Status_Resp</t>
  </si>
  <si>
    <t>Costura</t>
  </si>
  <si>
    <t>Coluna1</t>
  </si>
  <si>
    <t>Pagamento</t>
  </si>
  <si>
    <t>Aguardando Pagamento</t>
  </si>
  <si>
    <t>EM ANDAMENTO</t>
  </si>
  <si>
    <t>AGUARDANDO RETIRADA</t>
  </si>
  <si>
    <t>ENTREGUE</t>
  </si>
  <si>
    <t>AGUARDANDO PAGAMENTO</t>
  </si>
  <si>
    <t>PAGO</t>
  </si>
  <si>
    <t>Modelo Entrega</t>
  </si>
  <si>
    <t>TELEFONE:</t>
  </si>
  <si>
    <t>LAVANDARIA ATLANTICO</t>
  </si>
  <si>
    <t>ENTREGA:</t>
  </si>
  <si>
    <t>Tipo de Despesa</t>
  </si>
  <si>
    <r>
      <t xml:space="preserve">/ </t>
    </r>
    <r>
      <rPr>
        <sz val="11"/>
        <color theme="0" tint="-4.9989318521683403E-2"/>
        <rFont val="Calibri"/>
        <family val="2"/>
        <scheme val="minor"/>
      </rPr>
      <t>Acompanhamento</t>
    </r>
  </si>
  <si>
    <r>
      <t xml:space="preserve">/ </t>
    </r>
    <r>
      <rPr>
        <sz val="11"/>
        <color theme="0" tint="-4.9989318521683403E-2"/>
        <rFont val="Calibri"/>
        <family val="2"/>
        <scheme val="minor"/>
      </rPr>
      <t>Funcionários</t>
    </r>
    <r>
      <rPr>
        <sz val="11"/>
        <color theme="0"/>
        <rFont val="Calibri"/>
        <family val="2"/>
        <scheme val="minor"/>
      </rPr>
      <t xml:space="preserve"> /</t>
    </r>
    <r>
      <rPr>
        <sz val="12"/>
        <color theme="0"/>
        <rFont val="Calibri"/>
        <family val="2"/>
        <scheme val="minor"/>
      </rPr>
      <t xml:space="preserve"> Lista de Funcionários</t>
    </r>
  </si>
  <si>
    <t>Rótulos de Linha</t>
  </si>
  <si>
    <t>Mês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</si>
  <si>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</si>
  <si>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</si>
  <si>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</si>
  <si>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</si>
  <si>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</si>
  <si>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</si>
  <si>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</si>
  <si>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</si>
  <si>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</si>
  <si>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</si>
  <si>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</si>
  <si>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</si>
  <si>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Receita</t>
  </si>
  <si>
    <t>Despesas</t>
  </si>
  <si>
    <t>Ano</t>
  </si>
  <si>
    <t>ano</t>
  </si>
  <si>
    <t>Semana</t>
  </si>
  <si>
    <t>Diário</t>
  </si>
  <si>
    <t>Seg</t>
  </si>
  <si>
    <t>Ter</t>
  </si>
  <si>
    <t>Qua</t>
  </si>
  <si>
    <t>Qui</t>
  </si>
  <si>
    <t>Sex</t>
  </si>
  <si>
    <t>Sáb</t>
  </si>
  <si>
    <t>Dom</t>
  </si>
  <si>
    <t>Dia da Semana</t>
  </si>
  <si>
    <t>Dashboard</t>
  </si>
  <si>
    <r>
      <t xml:space="preserve">/ </t>
    </r>
    <r>
      <rPr>
        <sz val="11"/>
        <color theme="0" tint="-4.9989318521683403E-2"/>
        <rFont val="Calibri"/>
        <family val="2"/>
        <scheme val="minor"/>
      </rPr>
      <t>Dashboard</t>
    </r>
  </si>
  <si>
    <t>Rótulos de Coluna</t>
  </si>
  <si>
    <t>Lavagem</t>
  </si>
  <si>
    <t>Login</t>
  </si>
  <si>
    <t>Graficos</t>
  </si>
  <si>
    <t>Painel</t>
  </si>
  <si>
    <t>Produtividade</t>
  </si>
  <si>
    <t>fabio</t>
  </si>
  <si>
    <t>Fabio</t>
  </si>
  <si>
    <t>Telf.: 931 899 172</t>
  </si>
  <si>
    <t>Lavanderia</t>
  </si>
  <si>
    <t>TOTAL:</t>
  </si>
  <si>
    <t>Pago</t>
  </si>
  <si>
    <t>LEVANTAMENTO:</t>
  </si>
  <si>
    <t>Dinheiro</t>
  </si>
  <si>
    <t>FormaPagt</t>
  </si>
  <si>
    <t>MBWay</t>
  </si>
  <si>
    <t>Pagamento:</t>
  </si>
  <si>
    <t>Metodo:</t>
  </si>
  <si>
    <t>Almofada Normal Cheia</t>
  </si>
  <si>
    <t>Almofada Cheia Penas</t>
  </si>
  <si>
    <t>Almofada + Edredom</t>
  </si>
  <si>
    <t>Blusão de Penas</t>
  </si>
  <si>
    <t>Casaco Comprido</t>
  </si>
  <si>
    <t>Casaco Maxi</t>
  </si>
  <si>
    <t>Edredon Normal</t>
  </si>
  <si>
    <t>Edredon Penas</t>
  </si>
  <si>
    <t>Edredon MJ Branco</t>
  </si>
  <si>
    <t>Gabardine</t>
  </si>
  <si>
    <t>Parka C/ Gola de Pele</t>
  </si>
  <si>
    <t>Saia Simples</t>
  </si>
  <si>
    <t>Saia Pregas</t>
  </si>
  <si>
    <t>Saia Maxi ou Seda</t>
  </si>
  <si>
    <t>Saia Bombazine ou Veludo</t>
  </si>
  <si>
    <t>Vestidos de Cerimónia</t>
  </si>
  <si>
    <t>Vestido Simples</t>
  </si>
  <si>
    <t>Roupa Diária (1 a 10 pcs)</t>
  </si>
  <si>
    <t>Roupa Diária (acima de 10 pcs)</t>
  </si>
  <si>
    <t>Roupa Especial</t>
  </si>
  <si>
    <t>Lençóis Normais</t>
  </si>
  <si>
    <t>MARIA</t>
  </si>
  <si>
    <t>BEATRIZ OLIVEIRA</t>
  </si>
  <si>
    <t>MARIA ALMEIDA</t>
  </si>
  <si>
    <t>LILIANA RAMOS</t>
  </si>
  <si>
    <t>LISDALIA</t>
  </si>
  <si>
    <t>HELENA CAEEIRO</t>
  </si>
  <si>
    <t>INÊS MIGUEL</t>
  </si>
  <si>
    <t>RITA MARTINS</t>
  </si>
  <si>
    <t>FERNANDO GUERREIRO</t>
  </si>
  <si>
    <t>ANDRE (FIDAL FERRO)</t>
  </si>
  <si>
    <t>SUSANA FIALHO</t>
  </si>
  <si>
    <t>MARIA HELENA SOARES</t>
  </si>
  <si>
    <t>PAULA ROÇAS</t>
  </si>
  <si>
    <t>JULIO GONÇALVES</t>
  </si>
  <si>
    <t>MANUEL CUNHA</t>
  </si>
  <si>
    <t>JOSÉ MATOS</t>
  </si>
  <si>
    <t>CARLOS SANTOS</t>
  </si>
  <si>
    <t>PEDRO SANTOS</t>
  </si>
  <si>
    <t>MARIA DA CRUZ</t>
  </si>
  <si>
    <t>NANA</t>
  </si>
  <si>
    <t>CARLA MATOS</t>
  </si>
  <si>
    <t>MARIA ADELIA</t>
  </si>
  <si>
    <t>CARLOS MANUEL PEREIRA</t>
  </si>
  <si>
    <t>SILVIA BATISTA</t>
  </si>
  <si>
    <t>RICARDO VALENTIM</t>
  </si>
  <si>
    <t>ANA LUCIA BATISTA</t>
  </si>
  <si>
    <t>ASSOCIAÇÃO TEMPOS</t>
  </si>
  <si>
    <t>ELISIO</t>
  </si>
  <si>
    <t>MARIA SEMEDO</t>
  </si>
  <si>
    <t>SANDRA BENTO</t>
  </si>
  <si>
    <t>ANA SÁ</t>
  </si>
  <si>
    <t>ELISABETE CARONA</t>
  </si>
  <si>
    <t>PAULO SANTOS</t>
  </si>
  <si>
    <t>ANÓNIO FOLES</t>
  </si>
  <si>
    <t>MARIA MAGALHÃES</t>
  </si>
  <si>
    <t>JOSE LUCAS</t>
  </si>
  <si>
    <t>MÁRIO DA VILA</t>
  </si>
  <si>
    <t>PAULA COELHO</t>
  </si>
  <si>
    <t>TANIA SOARES</t>
  </si>
  <si>
    <t>ZEZINHA</t>
  </si>
  <si>
    <t>MARIA FERREIRA</t>
  </si>
  <si>
    <t>MARIA VALENTIM</t>
  </si>
  <si>
    <t>ANTONIO ALBUQUERQUE</t>
  </si>
  <si>
    <t>CONCEIÇAO</t>
  </si>
  <si>
    <t>JULIETA SILVA</t>
  </si>
  <si>
    <t>ARTUR LOPES</t>
  </si>
  <si>
    <t>MARIA JOSÉ</t>
  </si>
  <si>
    <t>LUCILIA LOPES</t>
  </si>
  <si>
    <t>ANA MALAINHO</t>
  </si>
  <si>
    <t>NOEMIA SANTOS</t>
  </si>
  <si>
    <t>RODRIGO REIS</t>
  </si>
  <si>
    <t>MARIA ELISA VICENTE</t>
  </si>
  <si>
    <t>ISABEL SOUSA</t>
  </si>
  <si>
    <t>SANDRA GONÇALVES</t>
  </si>
  <si>
    <t>JOANA PEREIRA</t>
  </si>
  <si>
    <t>ELISABETE</t>
  </si>
  <si>
    <t>RUTE PEREIRA</t>
  </si>
  <si>
    <t>ANTÓNIO MALVEIRO</t>
  </si>
  <si>
    <t>HENRIQUE CARVALHO</t>
  </si>
  <si>
    <t>RODRIGO CAEIRO</t>
  </si>
  <si>
    <t>ANA FLORES</t>
  </si>
  <si>
    <t>NOÉMIA COSTA</t>
  </si>
  <si>
    <t>ANA PIRES</t>
  </si>
  <si>
    <t>MARISA BANHA</t>
  </si>
  <si>
    <t>LIDIA ROSADO</t>
  </si>
  <si>
    <t>PALMIRA BORGES</t>
  </si>
  <si>
    <t>CLAUDIA CRUZ</t>
  </si>
  <si>
    <t>BRIGITE LEITE</t>
  </si>
  <si>
    <t>AURORA TUK-TUK</t>
  </si>
  <si>
    <t>ELISABETE JORGE</t>
  </si>
  <si>
    <t>LAURA BELO</t>
  </si>
  <si>
    <t>ALEX FERREIRA</t>
  </si>
  <si>
    <t>ALEX</t>
  </si>
  <si>
    <t>CRISTINA TERINHO</t>
  </si>
  <si>
    <t>ILDA MARIA LANDUM</t>
  </si>
  <si>
    <t>CARINA MIMOSO</t>
  </si>
  <si>
    <t>ARTUR</t>
  </si>
  <si>
    <t>CHEFE MIRA</t>
  </si>
  <si>
    <t xml:space="preserve">MARIA ANTONIA CANDEIAS </t>
  </si>
  <si>
    <t>HUMBERTO FERNANDO</t>
  </si>
  <si>
    <t>MARIA JOSE LOURENÇO</t>
  </si>
  <si>
    <t>FATIMA FERNANDES</t>
  </si>
  <si>
    <t>NATIVIDADE BRITO</t>
  </si>
  <si>
    <t>DOMINSAS CARRASCO</t>
  </si>
  <si>
    <t>D. CEU</t>
  </si>
  <si>
    <t>DOLORES COSTA</t>
  </si>
  <si>
    <t>SARA TOSCANO</t>
  </si>
  <si>
    <t>D. ALICE</t>
  </si>
  <si>
    <t>D. NANA</t>
  </si>
  <si>
    <t>MARTA PERREIRA</t>
  </si>
  <si>
    <t>BERTA</t>
  </si>
  <si>
    <t>ROSA PEREIRA</t>
  </si>
  <si>
    <t>MARIA ADELAIDE LAILA</t>
  </si>
  <si>
    <t>NADIA</t>
  </si>
  <si>
    <t>CIBELE</t>
  </si>
  <si>
    <t>JOANA AUGUSTO</t>
  </si>
  <si>
    <t>ARTUR SOTICO</t>
  </si>
  <si>
    <t>ALEXANDRA</t>
  </si>
  <si>
    <t>212150452 | 962100675</t>
  </si>
  <si>
    <r>
      <t xml:space="preserve">/ </t>
    </r>
    <r>
      <rPr>
        <sz val="11"/>
        <color theme="0" tint="-4.9989318521683403E-2"/>
        <rFont val="Calibri"/>
        <family val="2"/>
        <scheme val="minor"/>
      </rPr>
      <t>Produtividade</t>
    </r>
  </si>
  <si>
    <t>Lista de Lançamentos</t>
  </si>
  <si>
    <r>
      <t xml:space="preserve">/ </t>
    </r>
    <r>
      <rPr>
        <sz val="11"/>
        <color theme="0" tint="-4.9989318521683403E-2"/>
        <rFont val="Calibri"/>
        <family val="2"/>
        <scheme val="minor"/>
      </rPr>
      <t>Lista de Lançamentos</t>
    </r>
  </si>
  <si>
    <t>Não informado</t>
  </si>
  <si>
    <t xml:space="preserve">alcinda </t>
  </si>
  <si>
    <t>Entrega</t>
  </si>
  <si>
    <t>rua brito de camacho 9 rc drt</t>
  </si>
  <si>
    <t xml:space="preserve">Isabel </t>
  </si>
  <si>
    <t>Engomadoria</t>
  </si>
  <si>
    <t xml:space="preserve">Helena </t>
  </si>
  <si>
    <t xml:space="preserve">Engomadoria / costura </t>
  </si>
  <si>
    <t>responsavel</t>
  </si>
  <si>
    <t>Tapete</t>
  </si>
  <si>
    <t>M²</t>
  </si>
  <si>
    <t>Em Andamento</t>
  </si>
  <si>
    <t>Soma de Quantidade</t>
  </si>
  <si>
    <t>Contagem de Nº Pedido</t>
  </si>
  <si>
    <t>14,9</t>
  </si>
  <si>
    <t>11,9</t>
  </si>
  <si>
    <t>Lavar e secar 8 kg</t>
  </si>
  <si>
    <t>Lavar e secar 14 kg</t>
  </si>
  <si>
    <t>ENG Roupa Diária (1 a 10 pcs)</t>
  </si>
  <si>
    <t>ENG Roupa Diária (acima de 10 pcs)</t>
  </si>
  <si>
    <t>ENG Roupa Especial</t>
  </si>
  <si>
    <t>ENG Roupa Especial (acima de 5 pcs)</t>
  </si>
  <si>
    <t>ENG Lençóis Normais</t>
  </si>
  <si>
    <t>ENG Lençóis C/ Elástico</t>
  </si>
  <si>
    <t>ENG Toalha de Mesa</t>
  </si>
  <si>
    <t>ENG Capa de Edredom</t>
  </si>
  <si>
    <t>ENG Casos</t>
  </si>
  <si>
    <t>ENG Vestido</t>
  </si>
  <si>
    <t>Retirada</t>
  </si>
  <si>
    <t>Mariete</t>
  </si>
  <si>
    <t xml:space="preserve">Rua caloust gulbenkin </t>
  </si>
  <si>
    <t>Ruben santos</t>
  </si>
  <si>
    <t>Rua capitão tenente oliveira e carmo 20 3frt</t>
  </si>
  <si>
    <t>Antonio Silva</t>
  </si>
  <si>
    <t xml:space="preserve">R. Lopo Soares Albergaria n 6 - 1. </t>
  </si>
  <si>
    <t>(em branco)</t>
  </si>
  <si>
    <t>isabel ribeiro</t>
  </si>
  <si>
    <t>reua brito camacho  9 1f</t>
  </si>
  <si>
    <t>Outros Serviços bone</t>
  </si>
  <si>
    <t>8,00</t>
  </si>
  <si>
    <t xml:space="preserve">ines Abrel </t>
  </si>
  <si>
    <t>rua da bela rosa 18 alhos vedros</t>
  </si>
  <si>
    <t>Aguardando Retirada</t>
  </si>
  <si>
    <t>Manoela borges</t>
  </si>
  <si>
    <t>rua principal barreiro</t>
  </si>
  <si>
    <t>Raquel Leal</t>
  </si>
  <si>
    <t>Rua capitao tenente oliveira e carmo 20 1frt</t>
  </si>
  <si>
    <t>Alexandra Silva</t>
  </si>
  <si>
    <t>R.D. João Castro 18-1º Dt.</t>
  </si>
  <si>
    <t xml:space="preserve">Calça </t>
  </si>
  <si>
    <t>Boné</t>
  </si>
  <si>
    <t>Toalhas</t>
  </si>
  <si>
    <t>Toalhas recorrente</t>
  </si>
  <si>
    <t>LS Blusão de Penas</t>
  </si>
  <si>
    <t>LS Blusão Normal</t>
  </si>
  <si>
    <t>LS Blusão Fazenda</t>
  </si>
  <si>
    <t>LS Casaco Curto</t>
  </si>
  <si>
    <t>LS Casaco 3/4</t>
  </si>
  <si>
    <t>Entregue</t>
  </si>
  <si>
    <t>secar roupa 10 Min</t>
  </si>
  <si>
    <t>VANIA MENDES</t>
  </si>
  <si>
    <t>Maria caeiro</t>
  </si>
  <si>
    <t>Fato de homem</t>
  </si>
  <si>
    <t>fato de senhora</t>
  </si>
  <si>
    <t>Cobertor</t>
  </si>
  <si>
    <t>Cobertor pequeno</t>
  </si>
  <si>
    <t>cobertot de papa</t>
  </si>
  <si>
    <t>un</t>
  </si>
  <si>
    <t>fato de carnaval criança</t>
  </si>
  <si>
    <t>Fato de carnaval adulto</t>
  </si>
  <si>
    <t>Sonia fonseca</t>
  </si>
  <si>
    <t>av D joao 1 n6 2esq</t>
  </si>
  <si>
    <t>Gertrudes carvalho</t>
  </si>
  <si>
    <t>jOAQUIN LOPES ALMEIDA</t>
  </si>
  <si>
    <t>GERTRUDES CARVALHO</t>
  </si>
  <si>
    <t>EDUARDA GEOVETE</t>
  </si>
  <si>
    <t>Nº 01988</t>
  </si>
  <si>
    <t>Alda Santos</t>
  </si>
  <si>
    <t>910020865</t>
  </si>
  <si>
    <t>Quinta da Lomba</t>
  </si>
  <si>
    <t>6-f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</si>
</sst>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_-[$€-2]\ * #,##0.00_-;\-[$€-2]\ * #,##0.00_-;_-[$€-2]\ * &quot;-&quot;??_-;_-@_-"/>
    <numFmt numFmtId="167" formatCode="00000"/>
    <numFmt numFmtId="168" formatCode="[$-F800]dddd\,\ mmmm\ dd\,\ yyyy"/>
    <numFmt numFmtId="169" formatCode="_-* #,##0_-;\-* #,##0_-;_-* &quot;-&quot;??_-;_-@_-"/>
  </numFmts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1"/>
      <name val="Calibri"/>
      <family val="2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E1E2A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Segoe UI"/>
      <family val="2"/>
    </font>
    <font>
      <sz val="14"/>
      <color theme="1"/>
      <name val="Calibri"/>
      <family val="2"/>
      <scheme val="minor"/>
    </font>
    <font>
      <b/>
      <sz val="14.5"/>
      <color theme="1"/>
      <name val="Calibri"/>
      <family val="2"/>
      <scheme val="minor"/>
    </font>
    <font>
      <sz val="14.5"/>
      <color theme="1"/>
      <name val="Calibri"/>
      <family val="2"/>
      <scheme val="minor"/>
    </font>
    <font>
      <sz val="14.5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E1E2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  <bgColor rgb="FF000000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5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93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0" applyFont="1" applyFill="1"/>
    <xf numFmtId="166" fontId="0" fillId="0" borderId="0" xfId="1" applyNumberFormat="1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0" fillId="4" borderId="0" xfId="0" applyFill="1"/>
    <xf numFmtId="0" fontId="1" fillId="2" borderId="0" xfId="2" applyFont="1" applyFill="1"/>
    <xf numFmtId="0" fontId="1" fillId="2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14" fontId="0" fillId="0" borderId="0" xfId="0" applyNumberFormat="1"/>
    <xf numFmtId="0" fontId="6" fillId="0" borderId="0" xfId="0" applyFont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0" fontId="0" fillId="0" borderId="0" xfId="0" pivotButton="1"/>
    <xf numFmtId="4" fontId="0" fillId="0" borderId="0" xfId="0" applyNumberFormat="1"/>
    <xf numFmtId="0" fontId="0" fillId="0" borderId="0" xfId="0" applyAlignment="1">
      <alignment horizontal="center" vertical="center"/>
    </xf>
    <xf numFmtId="9" fontId="0" fillId="2" borderId="0" xfId="4" applyFont="1" applyFill="1"/>
    <xf numFmtId="10" fontId="1" fillId="2" borderId="0" xfId="4" applyNumberFormat="1" applyFont="1" applyFill="1"/>
    <xf numFmtId="0" fontId="0" fillId="0" borderId="0" xfId="0" applyAlignment="1">
      <alignment horizontal="left"/>
    </xf>
    <xf numFmtId="166" fontId="0" fillId="0" borderId="0" xfId="0" applyNumberFormat="1"/>
    <xf numFmtId="166" fontId="14" fillId="2" borderId="0" xfId="0" applyNumberFormat="1" applyFont="1" applyFill="1"/>
    <xf numFmtId="9" fontId="0" fillId="0" borderId="0" xfId="4" applyFont="1"/>
    <xf numFmtId="9" fontId="8" fillId="0" borderId="0" xfId="4" applyFont="1"/>
    <xf numFmtId="168" fontId="0" fillId="0" borderId="0" xfId="0" applyNumberFormat="1"/>
    <xf numFmtId="169" fontId="0" fillId="0" borderId="0" xfId="3" applyNumberFormat="1" applyFont="1"/>
    <xf numFmtId="0" fontId="13" fillId="0" borderId="0" xfId="0" applyFont="1"/>
    <xf numFmtId="0" fontId="15" fillId="0" borderId="0" xfId="0" applyFont="1"/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3" fillId="3" borderId="0" xfId="0" applyFont="1" applyFill="1" applyProtection="1"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4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0" fontId="7" fillId="0" borderId="0" xfId="0" applyFont="1"/>
    <xf numFmtId="0" fontId="17" fillId="0" borderId="0" xfId="0" applyFont="1"/>
    <xf numFmtId="0" fontId="19" fillId="0" borderId="0" xfId="0" applyFont="1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right"/>
    </xf>
    <xf numFmtId="0" fontId="19" fillId="0" borderId="1" xfId="0" applyFont="1" applyBorder="1"/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right"/>
    </xf>
    <xf numFmtId="166" fontId="19" fillId="0" borderId="0" xfId="0" applyNumberFormat="1" applyFont="1" applyAlignment="1">
      <alignment horizontal="right"/>
    </xf>
    <xf numFmtId="166" fontId="19" fillId="0" borderId="0" xfId="0" applyNumberFormat="1" applyFont="1" applyAlignment="1">
      <alignment horizontal="center"/>
    </xf>
    <xf numFmtId="0" fontId="19" fillId="0" borderId="2" xfId="0" applyFont="1" applyBorder="1"/>
    <xf numFmtId="0" fontId="20" fillId="0" borderId="0" xfId="0" applyFont="1"/>
    <xf numFmtId="0" fontId="18" fillId="0" borderId="0" xfId="0" applyFont="1" applyAlignment="1">
      <alignment horizontal="center"/>
    </xf>
    <xf numFmtId="166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14" fontId="0" fillId="0" borderId="0" xfId="0" applyNumberFormat="1" applyProtection="1">
      <protection locked="0"/>
    </xf>
    <xf numFmtId="0" fontId="8" fillId="0" borderId="1" xfId="0" applyFont="1" applyBorder="1"/>
    <xf numFmtId="0" fontId="23" fillId="0" borderId="0" xfId="0" applyFont="1" applyAlignment="1">
      <alignment vertical="center"/>
    </xf>
    <xf numFmtId="0" fontId="8" fillId="0" borderId="0" xfId="0" applyFont="1"/>
    <xf numFmtId="0" fontId="24" fillId="0" borderId="0" xfId="0" applyFont="1"/>
    <xf numFmtId="14" fontId="6" fillId="0" borderId="0" xfId="0" applyNumberFormat="1" applyFont="1" applyAlignment="1">
      <alignment horizontal="center" vertical="center"/>
    </xf>
    <xf numFmtId="0" fontId="11" fillId="5" borderId="0" xfId="0" applyFont="1" applyFill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6" xfId="0" applyFont="1" applyFill="1" applyBorder="1" applyAlignment="1">
      <alignment horizontal="center" vertical="center" wrapText="1"/>
    </xf>
    <xf numFmtId="0" fontId="8" fillId="4" borderId="7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righ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 wrapText="1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14" fontId="19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9" fillId="0" borderId="1" xfId="0" applyFont="1" applyBorder="1" applyAlignment="1">
      <alignment horizontal="left"/>
    </xf>
    <xf numFmtId="22" fontId="8" fillId="0" borderId="0" xfId="0" applyNumberFormat="1" applyFont="1" applyAlignment="1">
      <alignment horizontal="left"/>
    </xf>
    <xf numFmtId="0" fontId="18" fillId="0" borderId="1" xfId="0" applyFont="1" applyBorder="1" applyAlignment="1">
      <alignment horizontal="center" vertical="center"/>
    </xf>
    <xf numFmtId="166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4" fontId="22" fillId="0" borderId="0" xfId="0" applyNumberFormat="1" applyFont="1" applyAlignment="1">
      <alignment horizontal="right" vertical="center"/>
    </xf>
    <xf numFmtId="14" fontId="17" fillId="0" borderId="0" xfId="0" applyNumberFormat="1" applyFont="1" applyAlignment="1">
      <alignment horizontal="left" vertical="center"/>
    </xf>
    <xf numFmtId="14" fontId="8" fillId="0" borderId="0" xfId="0" applyNumberFormat="1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103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6" formatCode="_-[$€-2]\ * #,##0.00_-;\-[$€-2]\ * #,##0.00_-;_-[$€-2]\ 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E1E2A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E1E2A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E1E2A"/>
        </patternFill>
      </fill>
      <alignment horizontal="center" vertical="center" textRotation="0" wrapText="0" indent="0" justifyLastLine="0" shrinkToFit="0" readingOrder="0"/>
    </dxf>
    <dxf>
      <font>
        <color theme="0"/>
      </font>
    </dxf>
    <dxf>
      <font>
        <color theme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  <alignment horizontal="center" vertical="center" textRotation="0" wrapText="0" indent="0" justifyLastLine="0" shrinkToFit="0" readingOrder="0"/>
    </dxf>
    <dxf>
      <alignment horizontal="left"/>
    </dxf>
    <dxf>
      <font>
        <color theme="0"/>
      </font>
    </dxf>
    <dxf>
      <fill>
        <patternFill patternType="solid">
          <bgColor rgb="FF1E1E2A"/>
        </patternFill>
      </fill>
    </dxf>
    <dxf>
      <numFmt numFmtId="3" formatCode="#,##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1E1E2A"/>
        </patternFill>
      </fill>
    </dxf>
    <dxf>
      <fill>
        <patternFill patternType="solid">
          <bgColor rgb="FF1E1E2A"/>
        </patternFill>
      </fill>
    </dxf>
    <dxf>
      <fill>
        <patternFill patternType="solid">
          <bgColor rgb="FF1E1E2A"/>
        </patternFill>
      </fill>
    </dxf>
    <dxf>
      <fill>
        <patternFill patternType="solid">
          <bgColor rgb="FF1E1E2A"/>
        </patternFill>
      </fill>
    </dxf>
    <dxf>
      <fill>
        <patternFill patternType="solid">
          <bgColor rgb="FF1E1E2A"/>
        </patternFill>
      </fill>
    </dxf>
    <dxf>
      <fill>
        <patternFill patternType="solid">
          <bgColor rgb="FF1E1E2A"/>
        </patternFill>
      </fill>
    </dxf>
    <dxf>
      <fill>
        <patternFill patternType="solid">
          <bgColor rgb="FF1E1E2A"/>
        </patternFill>
      </fill>
    </dxf>
    <dxf>
      <fill>
        <patternFill patternType="solid">
          <bgColor rgb="FF1E1E2A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solid">
          <fgColor rgb="FF000000"/>
          <bgColor rgb="FFF2F2F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solid">
          <fgColor rgb="FF000000"/>
          <bgColor rgb="FFF2F2F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6" formatCode="_-[$€-2]\ * #,##0.00_-;\-[$€-2]\ * #,##0.00_-;_-[$€-2]\ 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E1E2A"/>
        </patternFill>
      </fill>
      <alignment horizontal="center" vertical="center" textRotation="0" wrapText="0" indent="0" justifyLastLine="0" shrinkToFit="0" readingOrder="0"/>
    </dxf>
    <dxf>
      <numFmt numFmtId="166" formatCode="_-[$€-2]\ * #,##0.00_-;\-[$€-2]\ * #,##0.00_-;_-[$€-2]\ * &quot;-&quot;??_-;_-@_-"/>
    </dxf>
  </dxfs>
  <tableStyles count="0" defaultTableStyle="TableStyleMedium2" defaultPivotStyle="PivotStyleLight16"/>
  <colors>
    <mruColors>
      <color rgb="FF1E1E2A"/>
      <color rgb="FF54FBDC"/>
      <color rgb="FF7B5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17/10/relationships/person" Target="persons/person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2.xml"/><Relationship Id="rId38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32" Type="http://schemas.microsoft.com/office/2006/relationships/vbaProject" Target="vbaProject.bin"/><Relationship Id="rId37" Type="http://schemas.microsoft.com/office/2017/10/relationships/person" Target="persons/pers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onnections" Target="connections.xml"/><Relationship Id="rId36" Type="http://schemas.microsoft.com/office/2017/10/relationships/person" Target="persons/pers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microsoft.com/office/2017/10/relationships/person" Target="persons/pers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Graficos!$T$1</c:f>
              <c:strCache>
                <c:ptCount val="1"/>
                <c:pt idx="0">
                  <c:v>Receita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Graficos!$S$2:$S$13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Graficos!$T$2:$T$13</c:f>
              <c:numCache>
                <c:formatCode>_-[$€-2]\ * #,##0.00_-;\-[$€-2]\ * #,##0.00_-;_-[$€-2]\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916.19999999999982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E25-43CE-8869-CFC214DF5DB9}"/>
            </c:ext>
          </c:extLst>
        </c:ser>
        <c:ser>
          <c:idx val="1"/>
          <c:order val="1"/>
          <c:tx>
            <c:strRef>
              <c:f>Graficos!$U$1</c:f>
              <c:strCache>
                <c:ptCount val="1"/>
                <c:pt idx="0">
                  <c:v>Despesas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Graficos!$S$2:$S$13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Graficos!$U$2:$U$13</c:f>
              <c:numCache>
                <c:formatCode>_-[$€-2]\ * #,##0.00_-;\-[$€-2]\ * #,##0.00_-;_-[$€-2]\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E25-43CE-8869-CFC214DF5DB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659871"/>
        <c:axId val="2660287"/>
      </c:lineChart>
      <c:catAx>
        <c:axId val="2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60287"/>
        <c:crosses val="autoZero"/>
        <c:auto val="1"/>
        <c:lblAlgn val="ctr"/>
        <c:lblOffset val="100"/>
        <c:noMultiLvlLbl val="0"/>
      </c:catAx>
      <c:valAx>
        <c:axId val="2660287"/>
        <c:scaling>
          <c:orientation val="minMax"/>
        </c:scaling>
        <c:delete val="1"/>
        <c:axPos val="l"/>
        <c:numFmt formatCode="_-[$€-2]\ * #,##0.00_-;\-[$€-2]\ * #,##0.00_-;_-[$€-2]\ * &quot;-&quot;??_-;_-@_-" sourceLinked="1"/>
        <c:majorTickMark val="none"/>
        <c:minorTickMark val="none"/>
        <c:tickLblPos val="nextTo"/>
        <c:crossAx val="265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1E1E2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Graficos!$Y$2:$Y$8</c:f>
              <c:strCache>
                <c:ptCount val="7"/>
                <c:pt idx="0">
                  <c:v>Seg</c:v>
                </c:pt>
                <c:pt idx="1">
                  <c:v>Ter</c:v>
                </c:pt>
                <c:pt idx="2">
                  <c:v>Qua</c:v>
                </c:pt>
                <c:pt idx="3">
                  <c:v>Qui</c:v>
                </c:pt>
                <c:pt idx="4">
                  <c:v>Sex</c:v>
                </c:pt>
                <c:pt idx="5">
                  <c:v>Sáb</c:v>
                </c:pt>
                <c:pt idx="6">
                  <c:v>Dom</c:v>
                </c:pt>
              </c:strCache>
            </c:strRef>
          </c:cat>
          <c:val>
            <c:numRef>
              <c:f>Graficos!$Z$2:$Z$8</c:f>
              <c:numCache>
                <c:formatCode>0%</c:formatCode>
                <c:ptCount val="7"/>
                <c:pt idx="0">
                  <c:v>0</c:v>
                </c:pt>
                <c:pt idx="1">
                  <c:v>0.25714285714285712</c:v>
                </c:pt>
                <c:pt idx="2">
                  <c:v>0</c:v>
                </c:pt>
                <c:pt idx="3">
                  <c:v>0</c:v>
                </c:pt>
                <c:pt idx="4">
                  <c:v>0.22857142857142856</c:v>
                </c:pt>
                <c:pt idx="5">
                  <c:v>0.51428571428571423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24-45CC-A556-C95284A58E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612863"/>
        <c:axId val="2599551"/>
      </c:barChart>
      <c:catAx>
        <c:axId val="2612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99551"/>
        <c:crosses val="autoZero"/>
        <c:auto val="1"/>
        <c:lblAlgn val="ctr"/>
        <c:lblOffset val="100"/>
        <c:noMultiLvlLbl val="0"/>
      </c:catAx>
      <c:valAx>
        <c:axId val="2599551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612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Lavanderia Atlantico v1.xlsm]Graficos!Tabela dinâmica2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Graficos!$AE$2:$AE$3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Graficos!$AD$4:$AD$32</c:f>
              <c:multiLvlStrCache>
                <c:ptCount val="25"/>
                <c:lvl>
                  <c:pt idx="0">
                    <c:v>Lavar e secar 14 kg</c:v>
                  </c:pt>
                  <c:pt idx="1">
                    <c:v>Lavar e secar 8 kg</c:v>
                  </c:pt>
                  <c:pt idx="2">
                    <c:v>ENG Roupa Diária (acima de 10 pcs)</c:v>
                  </c:pt>
                  <c:pt idx="3">
                    <c:v>ENG Roupa Especial (acima de 5 pcs)</c:v>
                  </c:pt>
                  <c:pt idx="4">
                    <c:v>ENG Lençóis C/ Elástico</c:v>
                  </c:pt>
                  <c:pt idx="5">
                    <c:v>Outros Serviços bone</c:v>
                  </c:pt>
                  <c:pt idx="6">
                    <c:v>Outros Serviços</c:v>
                  </c:pt>
                  <c:pt idx="7">
                    <c:v>Vestido Simples</c:v>
                  </c:pt>
                  <c:pt idx="8">
                    <c:v>Parka C/ Gola de Pele</c:v>
                  </c:pt>
                  <c:pt idx="9">
                    <c:v>LS Casaco 3/4</c:v>
                  </c:pt>
                  <c:pt idx="10">
                    <c:v>Calça </c:v>
                  </c:pt>
                  <c:pt idx="11">
                    <c:v>Fato de homem</c:v>
                  </c:pt>
                  <c:pt idx="12">
                    <c:v>Edredon Normal</c:v>
                  </c:pt>
                  <c:pt idx="13">
                    <c:v>LS Casaco Curto</c:v>
                  </c:pt>
                  <c:pt idx="14">
                    <c:v>secar roupa 10 Min</c:v>
                  </c:pt>
                  <c:pt idx="15">
                    <c:v>Lençóis Normais</c:v>
                  </c:pt>
                  <c:pt idx="16">
                    <c:v>Roupa Diária (acima de 10 pcs)</c:v>
                  </c:pt>
                  <c:pt idx="17">
                    <c:v>Gabardine</c:v>
                  </c:pt>
                  <c:pt idx="18">
                    <c:v>Roupa Diária (1 a 10 pcs)</c:v>
                  </c:pt>
                  <c:pt idx="19">
                    <c:v>Edredon Penas</c:v>
                  </c:pt>
                  <c:pt idx="20">
                    <c:v>Roupa Especial</c:v>
                  </c:pt>
                  <c:pt idx="21">
                    <c:v>ENG Roupa Diária (acima de 10 pcs)</c:v>
                  </c:pt>
                  <c:pt idx="22">
                    <c:v>ENG Roupa Especial (acima de 5 pcs)</c:v>
                  </c:pt>
                  <c:pt idx="23">
                    <c:v>Blusão de Penas</c:v>
                  </c:pt>
                  <c:pt idx="24">
                    <c:v>Outros Serviços</c:v>
                  </c:pt>
                </c:lvl>
                <c:lvl>
                  <c:pt idx="0">
                    <c:v>(vazio)</c:v>
                  </c:pt>
                  <c:pt idx="15">
                    <c:v>Isabel </c:v>
                  </c:pt>
                  <c:pt idx="23">
                    <c:v>Helena </c:v>
                  </c:pt>
                  <c:pt idx="24">
                    <c:v>Fabio</c:v>
                  </c:pt>
                </c:lvl>
              </c:multiLvlStrCache>
            </c:multiLvlStrRef>
          </c:cat>
          <c:val>
            <c:numRef>
              <c:f>Graficos!$AE$4:$AE$32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39</c:v>
                </c:pt>
                <c:pt idx="3">
                  <c:v>18</c:v>
                </c:pt>
                <c:pt idx="4">
                  <c:v>1</c:v>
                </c:pt>
                <c:pt idx="5">
                  <c:v>0</c:v>
                </c:pt>
                <c:pt idx="6">
                  <c:v>8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4</c:v>
                </c:pt>
                <c:pt idx="15">
                  <c:v>1</c:v>
                </c:pt>
                <c:pt idx="16">
                  <c:v>25</c:v>
                </c:pt>
                <c:pt idx="17">
                  <c:v>10</c:v>
                </c:pt>
                <c:pt idx="18">
                  <c:v>1</c:v>
                </c:pt>
                <c:pt idx="19">
                  <c:v>5</c:v>
                </c:pt>
                <c:pt idx="20">
                  <c:v>1</c:v>
                </c:pt>
                <c:pt idx="21">
                  <c:v>17</c:v>
                </c:pt>
                <c:pt idx="22">
                  <c:v>16</c:v>
                </c:pt>
                <c:pt idx="23">
                  <c:v>30</c:v>
                </c:pt>
                <c:pt idx="24">
                  <c:v>58.8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AB-473F-A44A-A30C8AFD77B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3940896"/>
        <c:axId val="23920928"/>
      </c:barChart>
      <c:catAx>
        <c:axId val="2394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920928"/>
        <c:crosses val="autoZero"/>
        <c:auto val="1"/>
        <c:lblAlgn val="ctr"/>
        <c:lblOffset val="100"/>
        <c:noMultiLvlLbl val="0"/>
      </c:catAx>
      <c:valAx>
        <c:axId val="239209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94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Lavanderia Atlantico v1.xlsm]Graficos!Tabela dinâmica3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1E1E2A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Graficos!$AH$2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Graficos!$AG$3:$AG$6</c:f>
              <c:strCache>
                <c:ptCount val="4"/>
                <c:pt idx="0">
                  <c:v>(vazio)</c:v>
                </c:pt>
                <c:pt idx="1">
                  <c:v>Isabel </c:v>
                </c:pt>
                <c:pt idx="2">
                  <c:v>Helena </c:v>
                </c:pt>
                <c:pt idx="3">
                  <c:v>Fabio</c:v>
                </c:pt>
              </c:strCache>
            </c:strRef>
          </c:cat>
          <c:val>
            <c:numRef>
              <c:f>Graficos!$AH$3:$AH$6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09-448E-8152-797A6DF579E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3895136"/>
        <c:axId val="23893472"/>
      </c:lineChart>
      <c:catAx>
        <c:axId val="2389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893472"/>
        <c:crosses val="autoZero"/>
        <c:auto val="1"/>
        <c:lblAlgn val="ctr"/>
        <c:lblOffset val="100"/>
        <c:noMultiLvlLbl val="0"/>
      </c:catAx>
      <c:valAx>
        <c:axId val="23893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89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F$43" lockText="1" noThreeD="1"/>
</file>

<file path=xl/ctrlProps/ctrlProp2.xml><?xml version="1.0" encoding="utf-8"?>
<formControlPr xmlns="http://schemas.microsoft.com/office/spreadsheetml/2009/9/main" objectType="CheckBox" fmlaLink="$G$43" lockText="1" noThreeD="1"/>
</file>

<file path=xl/ctrlProps/ctrlProp3.xml><?xml version="1.0" encoding="utf-8"?>
<formControlPr xmlns="http://schemas.microsoft.com/office/spreadsheetml/2009/9/main" objectType="Radio" checked="Checked" firstButton="1" fmlaLink="$H$43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gi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chart" Target="../charts/chart2.xml"/><Relationship Id="rId18" Type="http://schemas.openxmlformats.org/officeDocument/2006/relationships/image" Target="../media/image19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emf"/><Relationship Id="rId17" Type="http://schemas.openxmlformats.org/officeDocument/2006/relationships/image" Target="../media/image18.png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5.emf"/><Relationship Id="rId5" Type="http://schemas.openxmlformats.org/officeDocument/2006/relationships/image" Target="../media/image10.png"/><Relationship Id="rId15" Type="http://schemas.openxmlformats.org/officeDocument/2006/relationships/image" Target="../media/image4.png"/><Relationship Id="rId10" Type="http://schemas.openxmlformats.org/officeDocument/2006/relationships/image" Target="../media/image14.png"/><Relationship Id="rId4" Type="http://schemas.openxmlformats.org/officeDocument/2006/relationships/image" Target="../media/image9.png"/><Relationship Id="rId9" Type="http://schemas.openxmlformats.org/officeDocument/2006/relationships/chart" Target="../charts/chart1.xml"/><Relationship Id="rId1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8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chart" Target="../charts/chart4.xml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chart" Target="../charts/chart3.xml"/><Relationship Id="rId5" Type="http://schemas.openxmlformats.org/officeDocument/2006/relationships/image" Target="../media/image10.png"/><Relationship Id="rId10" Type="http://schemas.openxmlformats.org/officeDocument/2006/relationships/image" Target="../media/image4.png"/><Relationship Id="rId4" Type="http://schemas.openxmlformats.org/officeDocument/2006/relationships/image" Target="../media/image9.png"/><Relationship Id="rId9" Type="http://schemas.openxmlformats.org/officeDocument/2006/relationships/image" Target="../media/image3.png"/><Relationship Id="rId14" Type="http://schemas.openxmlformats.org/officeDocument/2006/relationships/image" Target="../media/image1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10" Type="http://schemas.openxmlformats.org/officeDocument/2006/relationships/image" Target="../media/image18.png"/><Relationship Id="rId4" Type="http://schemas.openxmlformats.org/officeDocument/2006/relationships/image" Target="../media/image9.png"/><Relationship Id="rId9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23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8.png"/><Relationship Id="rId5" Type="http://schemas.openxmlformats.org/officeDocument/2006/relationships/image" Target="../media/image10.png"/><Relationship Id="rId10" Type="http://schemas.openxmlformats.org/officeDocument/2006/relationships/image" Target="../media/image22.png"/><Relationship Id="rId4" Type="http://schemas.openxmlformats.org/officeDocument/2006/relationships/image" Target="../media/image9.png"/><Relationship Id="rId9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4.png"/><Relationship Id="rId3" Type="http://schemas.openxmlformats.org/officeDocument/2006/relationships/image" Target="../media/image8.png"/><Relationship Id="rId7" Type="http://schemas.openxmlformats.org/officeDocument/2006/relationships/image" Target="../media/image10.png"/><Relationship Id="rId12" Type="http://schemas.openxmlformats.org/officeDocument/2006/relationships/image" Target="../media/image3.png"/><Relationship Id="rId2" Type="http://schemas.openxmlformats.org/officeDocument/2006/relationships/image" Target="../media/image7.png"/><Relationship Id="rId16" Type="http://schemas.openxmlformats.org/officeDocument/2006/relationships/image" Target="../media/image18.png"/><Relationship Id="rId1" Type="http://schemas.openxmlformats.org/officeDocument/2006/relationships/image" Target="../media/image6.png"/><Relationship Id="rId6" Type="http://schemas.openxmlformats.org/officeDocument/2006/relationships/hyperlink" Target="#Servicos!A1"/><Relationship Id="rId11" Type="http://schemas.openxmlformats.org/officeDocument/2006/relationships/image" Target="../media/image13.png"/><Relationship Id="rId5" Type="http://schemas.openxmlformats.org/officeDocument/2006/relationships/image" Target="../media/image9.png"/><Relationship Id="rId15" Type="http://schemas.openxmlformats.org/officeDocument/2006/relationships/image" Target="../media/image19.png"/><Relationship Id="rId10" Type="http://schemas.openxmlformats.org/officeDocument/2006/relationships/image" Target="../media/image12.png"/><Relationship Id="rId4" Type="http://schemas.openxmlformats.org/officeDocument/2006/relationships/hyperlink" Target="#Funcion&#225;rios!A1"/><Relationship Id="rId9" Type="http://schemas.openxmlformats.org/officeDocument/2006/relationships/image" Target="../media/image11.png"/><Relationship Id="rId14" Type="http://schemas.openxmlformats.org/officeDocument/2006/relationships/hyperlink" Target="#Lancament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3.png"/><Relationship Id="rId18" Type="http://schemas.openxmlformats.org/officeDocument/2006/relationships/image" Target="../media/image42.emf"/><Relationship Id="rId3" Type="http://schemas.openxmlformats.org/officeDocument/2006/relationships/hyperlink" Target="#Pedido_Cad!A1"/><Relationship Id="rId21" Type="http://schemas.openxmlformats.org/officeDocument/2006/relationships/image" Target="../media/image43.png"/><Relationship Id="rId7" Type="http://schemas.openxmlformats.org/officeDocument/2006/relationships/hyperlink" Target="#Servicos!A1"/><Relationship Id="rId12" Type="http://schemas.openxmlformats.org/officeDocument/2006/relationships/hyperlink" Target="#Acompanhamento!A1"/><Relationship Id="rId17" Type="http://schemas.openxmlformats.org/officeDocument/2006/relationships/image" Target="../media/image41.emf"/><Relationship Id="rId2" Type="http://schemas.openxmlformats.org/officeDocument/2006/relationships/image" Target="../media/image7.png"/><Relationship Id="rId16" Type="http://schemas.openxmlformats.org/officeDocument/2006/relationships/image" Target="../media/image40.png"/><Relationship Id="rId20" Type="http://schemas.openxmlformats.org/officeDocument/2006/relationships/image" Target="../media/image19.png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11" Type="http://schemas.openxmlformats.org/officeDocument/2006/relationships/image" Target="../media/image12.png"/><Relationship Id="rId5" Type="http://schemas.openxmlformats.org/officeDocument/2006/relationships/hyperlink" Target="#Funcion&#225;rios!A1"/><Relationship Id="rId15" Type="http://schemas.openxmlformats.org/officeDocument/2006/relationships/image" Target="../media/image4.png"/><Relationship Id="rId10" Type="http://schemas.openxmlformats.org/officeDocument/2006/relationships/image" Target="../media/image11.png"/><Relationship Id="rId19" Type="http://schemas.openxmlformats.org/officeDocument/2006/relationships/hyperlink" Target="#Lancamento!A1"/><Relationship Id="rId4" Type="http://schemas.openxmlformats.org/officeDocument/2006/relationships/image" Target="../media/image8.png"/><Relationship Id="rId9" Type="http://schemas.openxmlformats.org/officeDocument/2006/relationships/hyperlink" Target="#'Clientes'!A1"/><Relationship Id="rId14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8.png"/><Relationship Id="rId2" Type="http://schemas.openxmlformats.org/officeDocument/2006/relationships/image" Target="../media/image47.emf"/><Relationship Id="rId1" Type="http://schemas.openxmlformats.org/officeDocument/2006/relationships/image" Target="../media/image46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hyperlink" Target="#Lancamento!A1"/><Relationship Id="rId3" Type="http://schemas.openxmlformats.org/officeDocument/2006/relationships/hyperlink" Target="#Pedido_Cad!A1"/><Relationship Id="rId7" Type="http://schemas.openxmlformats.org/officeDocument/2006/relationships/hyperlink" Target="#Servicos!A1"/><Relationship Id="rId12" Type="http://schemas.openxmlformats.org/officeDocument/2006/relationships/image" Target="../media/image13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11" Type="http://schemas.openxmlformats.org/officeDocument/2006/relationships/hyperlink" Target="#Acompanhamento!A1"/><Relationship Id="rId5" Type="http://schemas.openxmlformats.org/officeDocument/2006/relationships/hyperlink" Target="#Funcion&#225;rios!A1"/><Relationship Id="rId15" Type="http://schemas.openxmlformats.org/officeDocument/2006/relationships/image" Target="../media/image18.png"/><Relationship Id="rId10" Type="http://schemas.openxmlformats.org/officeDocument/2006/relationships/image" Target="../media/image12.png"/><Relationship Id="rId4" Type="http://schemas.openxmlformats.org/officeDocument/2006/relationships/image" Target="../media/image8.png"/><Relationship Id="rId9" Type="http://schemas.openxmlformats.org/officeDocument/2006/relationships/image" Target="../media/image11.png"/><Relationship Id="rId14" Type="http://schemas.openxmlformats.org/officeDocument/2006/relationships/image" Target="../media/image19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hyperlink" Target="#Lancamento!A1"/><Relationship Id="rId3" Type="http://schemas.openxmlformats.org/officeDocument/2006/relationships/hyperlink" Target="#Pedido_Cad!A1"/><Relationship Id="rId7" Type="http://schemas.openxmlformats.org/officeDocument/2006/relationships/image" Target="../media/image10.png"/><Relationship Id="rId12" Type="http://schemas.openxmlformats.org/officeDocument/2006/relationships/image" Target="../media/image13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hyperlink" Target="#Servicos!A1"/><Relationship Id="rId11" Type="http://schemas.openxmlformats.org/officeDocument/2006/relationships/hyperlink" Target="#Acompanhamento!A1"/><Relationship Id="rId5" Type="http://schemas.openxmlformats.org/officeDocument/2006/relationships/image" Target="../media/image9.png"/><Relationship Id="rId15" Type="http://schemas.openxmlformats.org/officeDocument/2006/relationships/image" Target="../media/image18.png"/><Relationship Id="rId10" Type="http://schemas.openxmlformats.org/officeDocument/2006/relationships/image" Target="../media/image12.png"/><Relationship Id="rId4" Type="http://schemas.openxmlformats.org/officeDocument/2006/relationships/image" Target="../media/image8.png"/><Relationship Id="rId9" Type="http://schemas.openxmlformats.org/officeDocument/2006/relationships/image" Target="../media/image11.png"/><Relationship Id="rId14" Type="http://schemas.openxmlformats.org/officeDocument/2006/relationships/image" Target="../media/image19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hyperlink" Target="#Lancamento!A1"/><Relationship Id="rId3" Type="http://schemas.openxmlformats.org/officeDocument/2006/relationships/hyperlink" Target="#Pedido_Cad!A1"/><Relationship Id="rId7" Type="http://schemas.openxmlformats.org/officeDocument/2006/relationships/image" Target="../media/image10.png"/><Relationship Id="rId12" Type="http://schemas.openxmlformats.org/officeDocument/2006/relationships/image" Target="../media/image13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11" Type="http://schemas.openxmlformats.org/officeDocument/2006/relationships/hyperlink" Target="#Acompanhamento!A1"/><Relationship Id="rId5" Type="http://schemas.openxmlformats.org/officeDocument/2006/relationships/hyperlink" Target="#Funcion&#225;rios!A1"/><Relationship Id="rId15" Type="http://schemas.openxmlformats.org/officeDocument/2006/relationships/image" Target="../media/image18.png"/><Relationship Id="rId10" Type="http://schemas.openxmlformats.org/officeDocument/2006/relationships/image" Target="../media/image12.png"/><Relationship Id="rId4" Type="http://schemas.openxmlformats.org/officeDocument/2006/relationships/image" Target="../media/image8.png"/><Relationship Id="rId9" Type="http://schemas.openxmlformats.org/officeDocument/2006/relationships/image" Target="../media/image11.png"/><Relationship Id="rId14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39.emf"/><Relationship Id="rId3" Type="http://schemas.openxmlformats.org/officeDocument/2006/relationships/image" Target="../media/image32.emf"/><Relationship Id="rId7" Type="http://schemas.openxmlformats.org/officeDocument/2006/relationships/image" Target="../media/image36.emf"/><Relationship Id="rId12" Type="http://schemas.openxmlformats.org/officeDocument/2006/relationships/image" Target="../media/image38.emf"/><Relationship Id="rId2" Type="http://schemas.openxmlformats.org/officeDocument/2006/relationships/image" Target="../media/image31.emf"/><Relationship Id="rId16" Type="http://schemas.openxmlformats.org/officeDocument/2006/relationships/image" Target="../media/image45.emf"/><Relationship Id="rId1" Type="http://schemas.openxmlformats.org/officeDocument/2006/relationships/image" Target="../media/image30.emf"/><Relationship Id="rId6" Type="http://schemas.openxmlformats.org/officeDocument/2006/relationships/image" Target="../media/image35.emf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44.emf"/><Relationship Id="rId10" Type="http://schemas.openxmlformats.org/officeDocument/2006/relationships/image" Target="../media/image27.emf"/><Relationship Id="rId4" Type="http://schemas.openxmlformats.org/officeDocument/2006/relationships/image" Target="../media/image33.emf"/><Relationship Id="rId9" Type="http://schemas.openxmlformats.org/officeDocument/2006/relationships/image" Target="../media/image28.emf"/><Relationship Id="rId1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28575</xdr:colOff>
      <xdr:row>7</xdr:row>
      <xdr:rowOff>47624</xdr:rowOff>
    </xdr:from>
    <xdr:to>
      <xdr:col>17</xdr:col>
      <xdr:colOff>295275</xdr:colOff>
      <xdr:row>34</xdr:row>
      <xdr:rowOff>171449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34175" y="1381124"/>
          <a:ext cx="3924300" cy="5267325"/>
        </a:xfrm>
        <a:prstGeom prst="roundRect">
          <a:avLst>
            <a:gd name="adj" fmla="val 3420"/>
          </a:avLst>
        </a:prstGeom>
        <a:solidFill>
          <a:schemeClr val="bg1"/>
        </a:solidFill>
        <a:ln>
          <a:solidFill>
            <a:srgbClr val="7B58FF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561975</xdr:colOff>
      <xdr:row>21</xdr:row>
      <xdr:rowOff>180976</xdr:rowOff>
    </xdr:from>
    <xdr:to>
      <xdr:col>16</xdr:col>
      <xdr:colOff>314325</xdr:colOff>
      <xdr:row>23</xdr:row>
      <xdr:rowOff>142875</xdr:rowOff>
    </xdr:to>
    <xdr:sp macro="" textlink="" fLocksText="0">
      <xdr:nvSpPr>
        <xdr:cNvPr id="3" name="Cx_Emai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267575" y="4181476"/>
          <a:ext cx="2800350" cy="342899"/>
        </a:xfrm>
        <a:prstGeom prst="roundRect">
          <a:avLst>
            <a:gd name="adj" fmla="val 50000"/>
          </a:avLst>
        </a:prstGeom>
        <a:solidFill>
          <a:schemeClr val="lt1"/>
        </a:solidFill>
        <a:ln w="9525" cmpd="sng">
          <a:solidFill>
            <a:srgbClr val="7B58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>
              <a:solidFill>
                <a:schemeClr val="tx1">
                  <a:lumMod val="65000"/>
                  <a:lumOff val="35000"/>
                </a:schemeClr>
              </a:solidFill>
            </a:rPr>
            <a:t>fabio</a:t>
          </a:r>
        </a:p>
      </xdr:txBody>
    </xdr:sp>
    <xdr:clientData/>
  </xdr:twoCellAnchor>
  <xdr:twoCellAnchor editAs="absolute">
    <xdr:from>
      <xdr:col>12</xdr:col>
      <xdr:colOff>476249</xdr:colOff>
      <xdr:row>28</xdr:row>
      <xdr:rowOff>57151</xdr:rowOff>
    </xdr:from>
    <xdr:to>
      <xdr:col>15</xdr:col>
      <xdr:colOff>438150</xdr:colOff>
      <xdr:row>30</xdr:row>
      <xdr:rowOff>57150</xdr:rowOff>
    </xdr:to>
    <xdr:sp macro="[0]!import_situaca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91449" y="5391151"/>
          <a:ext cx="1790701" cy="380999"/>
        </a:xfrm>
        <a:prstGeom prst="roundRect">
          <a:avLst>
            <a:gd name="adj" fmla="val 50000"/>
          </a:avLst>
        </a:prstGeom>
        <a:solidFill>
          <a:srgbClr val="7B58FF"/>
        </a:solidFill>
        <a:ln>
          <a:solidFill>
            <a:srgbClr val="7B58FF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LOGIN</a:t>
          </a:r>
        </a:p>
      </xdr:txBody>
    </xdr:sp>
    <xdr:clientData/>
  </xdr:twoCellAnchor>
  <xdr:oneCellAnchor>
    <xdr:from>
      <xdr:col>12</xdr:col>
      <xdr:colOff>114300</xdr:colOff>
      <xdr:row>21</xdr:row>
      <xdr:rowOff>85725</xdr:rowOff>
    </xdr:from>
    <xdr:ext cx="541751" cy="19050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429500" y="4086225"/>
          <a:ext cx="541751" cy="1905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100">
              <a:solidFill>
                <a:srgbClr val="7B58FF"/>
              </a:solidFill>
            </a:rPr>
            <a:t>E-mail</a:t>
          </a:r>
        </a:p>
      </xdr:txBody>
    </xdr:sp>
    <xdr:clientData/>
  </xdr:oneCellAnchor>
  <xdr:twoCellAnchor editAs="absolute">
    <xdr:from>
      <xdr:col>13</xdr:col>
      <xdr:colOff>200026</xdr:colOff>
      <xdr:row>3</xdr:row>
      <xdr:rowOff>38101</xdr:rowOff>
    </xdr:from>
    <xdr:to>
      <xdr:col>15</xdr:col>
      <xdr:colOff>123826</xdr:colOff>
      <xdr:row>9</xdr:row>
      <xdr:rowOff>38101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826" y="609601"/>
          <a:ext cx="1143000" cy="1143000"/>
        </a:xfrm>
        <a:prstGeom prst="ellipse">
          <a:avLst/>
        </a:prstGeom>
        <a:ln w="63500" cap="rnd">
          <a:noFill/>
        </a:ln>
        <a:effectLst/>
        <a:scene3d>
          <a:camera prst="orthographicFront"/>
          <a:lightRig rig="contrasting" dir="t">
            <a:rot lat="0" lon="0" rev="3000000"/>
          </a:lightRig>
        </a:scene3d>
        <a:sp3d contourW="7620">
          <a:contourClr>
            <a:srgbClr val="333333"/>
          </a:contourClr>
        </a:sp3d>
      </xdr:spPr>
    </xdr:pic>
    <xdr:clientData/>
  </xdr:twoCellAnchor>
  <xdr:twoCellAnchor editAs="absolute">
    <xdr:from>
      <xdr:col>11</xdr:col>
      <xdr:colOff>571500</xdr:colOff>
      <xdr:row>25</xdr:row>
      <xdr:rowOff>38101</xdr:rowOff>
    </xdr:from>
    <xdr:to>
      <xdr:col>16</xdr:col>
      <xdr:colOff>323850</xdr:colOff>
      <xdr:row>27</xdr:row>
      <xdr:rowOff>0</xdr:rowOff>
    </xdr:to>
    <xdr:sp macro="" textlink="">
      <xdr:nvSpPr>
        <xdr:cNvPr id="13" name="Cx_Senha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7277100" y="4800601"/>
          <a:ext cx="2800350" cy="342899"/>
        </a:xfrm>
        <a:prstGeom prst="roundRect">
          <a:avLst>
            <a:gd name="adj" fmla="val 50000"/>
          </a:avLst>
        </a:prstGeom>
        <a:solidFill>
          <a:schemeClr val="lt1"/>
        </a:solidFill>
        <a:ln w="9525" cmpd="sng">
          <a:solidFill>
            <a:srgbClr val="7B58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oneCellAnchor>
    <xdr:from>
      <xdr:col>12</xdr:col>
      <xdr:colOff>123825</xdr:colOff>
      <xdr:row>24</xdr:row>
      <xdr:rowOff>133350</xdr:rowOff>
    </xdr:from>
    <xdr:ext cx="541751" cy="19050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7439025" y="4705350"/>
          <a:ext cx="541751" cy="1905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100">
              <a:solidFill>
                <a:srgbClr val="7B58FF"/>
              </a:solidFill>
            </a:rPr>
            <a:t>Senha</a:t>
          </a:r>
        </a:p>
      </xdr:txBody>
    </xdr:sp>
    <xdr:clientData/>
  </xdr:oneCellAnchor>
  <xdr:twoCellAnchor editAs="absolute">
    <xdr:from>
      <xdr:col>11</xdr:col>
      <xdr:colOff>242725</xdr:colOff>
      <xdr:row>33</xdr:row>
      <xdr:rowOff>66675</xdr:rowOff>
    </xdr:from>
    <xdr:to>
      <xdr:col>17</xdr:col>
      <xdr:colOff>102242</xdr:colOff>
      <xdr:row>34</xdr:row>
      <xdr:rowOff>140735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6910225" y="6353175"/>
          <a:ext cx="3496335" cy="264560"/>
          <a:chOff x="5014750" y="4953000"/>
          <a:chExt cx="3517117" cy="264560"/>
        </a:xfrm>
      </xdr:grpSpPr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5014750" y="4953000"/>
            <a:ext cx="351711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100">
                <a:solidFill>
                  <a:schemeClr val="tx1">
                    <a:lumMod val="65000"/>
                    <a:lumOff val="35000"/>
                  </a:schemeClr>
                </a:solidFill>
                <a:effectLst/>
              </a:rPr>
              <a:t>Made</a:t>
            </a:r>
            <a:r>
              <a:rPr lang="pt-BR" sz="1100" baseline="0">
                <a:solidFill>
                  <a:schemeClr val="tx1">
                    <a:lumMod val="65000"/>
                    <a:lumOff val="35000"/>
                  </a:schemeClr>
                </a:solidFill>
                <a:effectLst/>
              </a:rPr>
              <a:t> With        and       by </a:t>
            </a:r>
            <a:r>
              <a:rPr lang="pt-BR" sz="1100" b="1" baseline="0">
                <a:solidFill>
                  <a:srgbClr val="7B58FF"/>
                </a:solidFill>
                <a:effectLst/>
              </a:rPr>
              <a:t>Connect</a:t>
            </a:r>
            <a:r>
              <a:rPr lang="pt-BR" sz="1100" baseline="0">
                <a:solidFill>
                  <a:schemeClr val="tx1">
                    <a:lumMod val="65000"/>
                    <a:lumOff val="35000"/>
                  </a:schemeClr>
                </a:solidFill>
                <a:effectLst/>
              </a:rPr>
              <a:t> </a:t>
            </a:r>
            <a:r>
              <a:rPr lang="pt-BR" sz="1100" b="1" baseline="0">
                <a:solidFill>
                  <a:srgbClr val="7B58FF"/>
                </a:solidFill>
                <a:effectLst/>
              </a:rPr>
              <a:t>Code</a:t>
            </a:r>
            <a:r>
              <a:rPr lang="pt-BR" sz="1100" baseline="0">
                <a:solidFill>
                  <a:schemeClr val="tx1">
                    <a:lumMod val="65000"/>
                    <a:lumOff val="35000"/>
                  </a:schemeClr>
                </a:solidFill>
                <a:effectLst/>
              </a:rPr>
              <a:t> for better sheets </a:t>
            </a:r>
            <a:endParaRPr lang="pt-BR">
              <a:solidFill>
                <a:srgbClr val="7B58FF"/>
              </a:solidFill>
              <a:effectLst/>
            </a:endParaRPr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57700" y="4981575"/>
            <a:ext cx="216986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206688" y="4967123"/>
            <a:ext cx="216000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12</xdr:col>
      <xdr:colOff>259682</xdr:colOff>
      <xdr:row>19</xdr:row>
      <xdr:rowOff>28575</xdr:rowOff>
    </xdr:from>
    <xdr:ext cx="2370650" cy="34278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574882" y="3648075"/>
          <a:ext cx="237065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</a:rPr>
            <a:t>Connect With Technology</a:t>
          </a:r>
        </a:p>
      </xdr:txBody>
    </xdr:sp>
    <xdr:clientData/>
  </xdr:oneCellAnchor>
  <xdr:twoCellAnchor editAs="absolute">
    <xdr:from>
      <xdr:col>12</xdr:col>
      <xdr:colOff>466725</xdr:colOff>
      <xdr:row>9</xdr:row>
      <xdr:rowOff>104775</xdr:rowOff>
    </xdr:from>
    <xdr:to>
      <xdr:col>15</xdr:col>
      <xdr:colOff>542925</xdr:colOff>
      <xdr:row>19</xdr:row>
      <xdr:rowOff>104775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1925" y="1819275"/>
          <a:ext cx="1905000" cy="1905000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25</xdr:row>
          <xdr:rowOff>104775</xdr:rowOff>
        </xdr:from>
        <xdr:to>
          <xdr:col>16</xdr:col>
          <xdr:colOff>209550</xdr:colOff>
          <xdr:row>26</xdr:row>
          <xdr:rowOff>161925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295275</xdr:colOff>
      <xdr:row>1</xdr:row>
      <xdr:rowOff>57149</xdr:rowOff>
    </xdr:from>
    <xdr:to>
      <xdr:col>3</xdr:col>
      <xdr:colOff>494434</xdr:colOff>
      <xdr:row>41</xdr:row>
      <xdr:rowOff>38100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95275" y="247649"/>
          <a:ext cx="2027959" cy="7543801"/>
        </a:xfrm>
        <a:prstGeom prst="roundRect">
          <a:avLst>
            <a:gd name="adj" fmla="val 4517"/>
          </a:avLst>
        </a:prstGeom>
        <a:solidFill>
          <a:schemeClr val="bg1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428625</xdr:colOff>
      <xdr:row>13</xdr:row>
      <xdr:rowOff>25111</xdr:rowOff>
    </xdr:from>
    <xdr:to>
      <xdr:col>3</xdr:col>
      <xdr:colOff>389659</xdr:colOff>
      <xdr:row>15</xdr:row>
      <xdr:rowOff>90920</xdr:rowOff>
    </xdr:to>
    <xdr:sp macro="[0]!Paine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28625" y="2444461"/>
          <a:ext cx="1789834" cy="446809"/>
        </a:xfrm>
        <a:prstGeom prst="roundRect">
          <a:avLst>
            <a:gd name="adj" fmla="val 12714"/>
          </a:avLst>
        </a:prstGeom>
        <a:solidFill>
          <a:srgbClr val="1E1E2A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133350</xdr:colOff>
      <xdr:row>3</xdr:row>
      <xdr:rowOff>123824</xdr:rowOff>
    </xdr:from>
    <xdr:to>
      <xdr:col>3</xdr:col>
      <xdr:colOff>8415</xdr:colOff>
      <xdr:row>9</xdr:row>
      <xdr:rowOff>47624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30" t="16705" r="29307" b="27814"/>
        <a:stretch/>
      </xdr:blipFill>
      <xdr:spPr>
        <a:xfrm>
          <a:off x="742950" y="695324"/>
          <a:ext cx="1094265" cy="11144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4</xdr:col>
      <xdr:colOff>209551</xdr:colOff>
      <xdr:row>5</xdr:row>
      <xdr:rowOff>104774</xdr:rowOff>
    </xdr:from>
    <xdr:to>
      <xdr:col>10</xdr:col>
      <xdr:colOff>314325</xdr:colOff>
      <xdr:row>16</xdr:row>
      <xdr:rowOff>171450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647951" y="1000124"/>
          <a:ext cx="3400424" cy="2162176"/>
        </a:xfrm>
        <a:prstGeom prst="roundRect">
          <a:avLst>
            <a:gd name="adj" fmla="val 7160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459586</xdr:colOff>
      <xdr:row>5</xdr:row>
      <xdr:rowOff>95249</xdr:rowOff>
    </xdr:from>
    <xdr:to>
      <xdr:col>15</xdr:col>
      <xdr:colOff>540545</xdr:colOff>
      <xdr:row>10</xdr:row>
      <xdr:rowOff>114300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193636" y="990599"/>
          <a:ext cx="3128959" cy="971551"/>
        </a:xfrm>
        <a:prstGeom prst="roundRect">
          <a:avLst>
            <a:gd name="adj" fmla="val 1334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459586</xdr:colOff>
      <xdr:row>11</xdr:row>
      <xdr:rowOff>142874</xdr:rowOff>
    </xdr:from>
    <xdr:to>
      <xdr:col>15</xdr:col>
      <xdr:colOff>540545</xdr:colOff>
      <xdr:row>16</xdr:row>
      <xdr:rowOff>161925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193636" y="2181224"/>
          <a:ext cx="3128959" cy="971551"/>
        </a:xfrm>
        <a:prstGeom prst="roundRect">
          <a:avLst>
            <a:gd name="adj" fmla="val 10399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16</xdr:col>
      <xdr:colOff>26195</xdr:colOff>
      <xdr:row>5</xdr:row>
      <xdr:rowOff>157161</xdr:rowOff>
    </xdr:from>
    <xdr:to>
      <xdr:col>24</xdr:col>
      <xdr:colOff>447675</xdr:colOff>
      <xdr:row>16</xdr:row>
      <xdr:rowOff>166686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9417845" y="1052511"/>
          <a:ext cx="6288880" cy="2105025"/>
        </a:xfrm>
        <a:prstGeom prst="roundRect">
          <a:avLst>
            <a:gd name="adj" fmla="val 7684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228601</xdr:colOff>
      <xdr:row>17</xdr:row>
      <xdr:rowOff>104775</xdr:rowOff>
    </xdr:from>
    <xdr:to>
      <xdr:col>24</xdr:col>
      <xdr:colOff>409574</xdr:colOff>
      <xdr:row>41</xdr:row>
      <xdr:rowOff>76200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667001" y="3286125"/>
          <a:ext cx="13001623" cy="4543425"/>
        </a:xfrm>
        <a:prstGeom prst="roundRect">
          <a:avLst>
            <a:gd name="adj" fmla="val 4465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352425</xdr:colOff>
      <xdr:row>11</xdr:row>
      <xdr:rowOff>9525</xdr:rowOff>
    </xdr:from>
    <xdr:to>
      <xdr:col>2</xdr:col>
      <xdr:colOff>185051</xdr:colOff>
      <xdr:row>12</xdr:row>
      <xdr:rowOff>130521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352425" y="2105025"/>
          <a:ext cx="105182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Indicadores</a:t>
          </a:r>
        </a:p>
      </xdr:txBody>
    </xdr:sp>
    <xdr:clientData/>
  </xdr:twoCellAnchor>
  <xdr:twoCellAnchor editAs="absolute">
    <xdr:from>
      <xdr:col>1</xdr:col>
      <xdr:colOff>285750</xdr:colOff>
      <xdr:row>13</xdr:row>
      <xdr:rowOff>123825</xdr:rowOff>
    </xdr:from>
    <xdr:to>
      <xdr:col>2</xdr:col>
      <xdr:colOff>556327</xdr:colOff>
      <xdr:row>15</xdr:row>
      <xdr:rowOff>23030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895350" y="2543175"/>
          <a:ext cx="88017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 editAs="absolute">
    <xdr:from>
      <xdr:col>0</xdr:col>
      <xdr:colOff>581025</xdr:colOff>
      <xdr:row>13</xdr:row>
      <xdr:rowOff>148936</xdr:rowOff>
    </xdr:from>
    <xdr:to>
      <xdr:col>1</xdr:col>
      <xdr:colOff>214117</xdr:colOff>
      <xdr:row>15</xdr:row>
      <xdr:rowOff>17202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2568286"/>
          <a:ext cx="242692" cy="2492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361950</xdr:colOff>
      <xdr:row>21</xdr:row>
      <xdr:rowOff>76200</xdr:rowOff>
    </xdr:from>
    <xdr:to>
      <xdr:col>2</xdr:col>
      <xdr:colOff>61848</xdr:colOff>
      <xdr:row>23</xdr:row>
      <xdr:rowOff>6696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361950" y="4076700"/>
          <a:ext cx="91909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Cadastros</a:t>
          </a:r>
        </a:p>
      </xdr:txBody>
    </xdr:sp>
    <xdr:clientData/>
  </xdr:twoCellAnchor>
  <xdr:twoCellAnchor>
    <xdr:from>
      <xdr:col>0</xdr:col>
      <xdr:colOff>428625</xdr:colOff>
      <xdr:row>23</xdr:row>
      <xdr:rowOff>72736</xdr:rowOff>
    </xdr:from>
    <xdr:to>
      <xdr:col>3</xdr:col>
      <xdr:colOff>389659</xdr:colOff>
      <xdr:row>25</xdr:row>
      <xdr:rowOff>138545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428625" y="4399807"/>
          <a:ext cx="1797998" cy="446809"/>
          <a:chOff x="428625" y="4397086"/>
          <a:chExt cx="1789834" cy="446809"/>
        </a:xfrm>
      </xdr:grpSpPr>
      <xdr:sp macro="[0]!Pedidos_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428625" y="43970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Pedidos_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 txBox="1"/>
        </xdr:nvSpPr>
        <xdr:spPr>
          <a:xfrm>
            <a:off x="866775" y="4495800"/>
            <a:ext cx="67916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Pedidos</a:t>
            </a:r>
          </a:p>
        </xdr:txBody>
      </xdr:sp>
      <xdr:pic macro="[0]!Pedidos_">
        <xdr:nvPicPr>
          <xdr:cNvPr id="34" name="Imagem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1500" y="4501861"/>
            <a:ext cx="244680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409575</xdr:colOff>
      <xdr:row>28</xdr:row>
      <xdr:rowOff>187036</xdr:rowOff>
    </xdr:from>
    <xdr:to>
      <xdr:col>3</xdr:col>
      <xdr:colOff>370609</xdr:colOff>
      <xdr:row>31</xdr:row>
      <xdr:rowOff>62345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409575" y="5466607"/>
          <a:ext cx="1797998" cy="446809"/>
          <a:chOff x="409575" y="5463886"/>
          <a:chExt cx="1789834" cy="446809"/>
        </a:xfrm>
      </xdr:grpSpPr>
      <xdr:sp macro="[0]!Funcionarios_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/>
        </xdr:nvSpPr>
        <xdr:spPr>
          <a:xfrm>
            <a:off x="409575" y="54638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Funcionarios_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 txBox="1"/>
        </xdr:nvSpPr>
        <xdr:spPr>
          <a:xfrm>
            <a:off x="847725" y="5562600"/>
            <a:ext cx="98366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Funcionários</a:t>
            </a:r>
          </a:p>
        </xdr:txBody>
      </xdr:sp>
      <xdr:pic macro="[0]!Funcionarios_">
        <xdr:nvPicPr>
          <xdr:cNvPr id="35" name="Imagem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1975" y="5559136"/>
            <a:ext cx="244158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409575</xdr:colOff>
      <xdr:row>31</xdr:row>
      <xdr:rowOff>158461</xdr:rowOff>
    </xdr:from>
    <xdr:to>
      <xdr:col>3</xdr:col>
      <xdr:colOff>370609</xdr:colOff>
      <xdr:row>34</xdr:row>
      <xdr:rowOff>33770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409575" y="6009532"/>
          <a:ext cx="1797998" cy="446809"/>
          <a:chOff x="409575" y="6006811"/>
          <a:chExt cx="1789834" cy="446809"/>
        </a:xfrm>
      </xdr:grpSpPr>
      <xdr:sp macro="[0]!Servicos_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409575" y="600681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Servicos_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 txBox="1"/>
        </xdr:nvSpPr>
        <xdr:spPr>
          <a:xfrm>
            <a:off x="847725" y="6105525"/>
            <a:ext cx="132536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Serviços/Produtos</a:t>
            </a:r>
          </a:p>
        </xdr:txBody>
      </xdr:sp>
      <xdr:pic macro="[0]!Servicos_">
        <xdr:nvPicPr>
          <xdr:cNvPr id="36" name="Imagem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6083011"/>
            <a:ext cx="244114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419100</xdr:colOff>
      <xdr:row>26</xdr:row>
      <xdr:rowOff>34636</xdr:rowOff>
    </xdr:from>
    <xdr:to>
      <xdr:col>3</xdr:col>
      <xdr:colOff>380134</xdr:colOff>
      <xdr:row>28</xdr:row>
      <xdr:rowOff>100445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419100" y="4933207"/>
          <a:ext cx="1797998" cy="446809"/>
          <a:chOff x="419100" y="4930486"/>
          <a:chExt cx="1789834" cy="446809"/>
        </a:xfrm>
      </xdr:grpSpPr>
      <xdr:sp macro="[0]!Clientes_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419100" y="49304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Clientes_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 txBox="1"/>
        </xdr:nvSpPr>
        <xdr:spPr>
          <a:xfrm>
            <a:off x="857250" y="5029200"/>
            <a:ext cx="683136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Clientes</a:t>
            </a:r>
          </a:p>
        </xdr:txBody>
      </xdr:sp>
      <xdr:pic macro="[0]!Clientes_">
        <xdr:nvPicPr>
          <xdr:cNvPr id="37" name="Imagem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2450" y="4997161"/>
            <a:ext cx="244114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361950</xdr:colOff>
      <xdr:row>34</xdr:row>
      <xdr:rowOff>57150</xdr:rowOff>
    </xdr:from>
    <xdr:to>
      <xdr:col>2</xdr:col>
      <xdr:colOff>26022</xdr:colOff>
      <xdr:row>35</xdr:row>
      <xdr:rowOff>178146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361950" y="6474619"/>
          <a:ext cx="87851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Despesas</a:t>
          </a:r>
        </a:p>
      </xdr:txBody>
    </xdr:sp>
    <xdr:clientData/>
  </xdr:twoCellAnchor>
  <xdr:twoCellAnchor>
    <xdr:from>
      <xdr:col>0</xdr:col>
      <xdr:colOff>438150</xdr:colOff>
      <xdr:row>16</xdr:row>
      <xdr:rowOff>6061</xdr:rowOff>
    </xdr:from>
    <xdr:to>
      <xdr:col>3</xdr:col>
      <xdr:colOff>399184</xdr:colOff>
      <xdr:row>18</xdr:row>
      <xdr:rowOff>71870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438150" y="2999632"/>
          <a:ext cx="1797998" cy="446809"/>
          <a:chOff x="438150" y="2996911"/>
          <a:chExt cx="1789834" cy="446809"/>
        </a:xfrm>
      </xdr:grpSpPr>
      <xdr:sp macro="[0]!Produtividade_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38150" y="299691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Produtividade_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885825" y="3076575"/>
            <a:ext cx="1064459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Produtividade</a:t>
            </a:r>
          </a:p>
        </xdr:txBody>
      </xdr:sp>
      <xdr:pic macro="[0]!Produtividade_">
        <xdr:nvPicPr>
          <xdr:cNvPr id="48" name="Imagem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81025" y="3082636"/>
            <a:ext cx="248400" cy="2484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438150</xdr:colOff>
      <xdr:row>18</xdr:row>
      <xdr:rowOff>177511</xdr:rowOff>
    </xdr:from>
    <xdr:to>
      <xdr:col>3</xdr:col>
      <xdr:colOff>403035</xdr:colOff>
      <xdr:row>21</xdr:row>
      <xdr:rowOff>52820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438150" y="3552082"/>
          <a:ext cx="1801849" cy="446809"/>
          <a:chOff x="438150" y="3549361"/>
          <a:chExt cx="1793685" cy="446809"/>
        </a:xfrm>
      </xdr:grpSpPr>
      <xdr:sp macro="[0]!Acompanhamento_" textlink="">
        <xdr:nvSpPr>
          <xdr:cNvPr id="38" name="Retângulo: Cantos Arredondados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/>
        </xdr:nvSpPr>
        <xdr:spPr>
          <a:xfrm>
            <a:off x="438150" y="354936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Acompanhamento_" textlink="">
        <xdr:nvSpPr>
          <xdr:cNvPr id="39" name="CaixaDeTexto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885825" y="3629025"/>
            <a:ext cx="134601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Acompanhamento</a:t>
            </a:r>
          </a:p>
        </xdr:txBody>
      </xdr:sp>
      <xdr:pic macro="[0]!Acompanhamento_">
        <xdr:nvPicPr>
          <xdr:cNvPr id="49" name="Imagem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590550" y="3635086"/>
            <a:ext cx="248400" cy="248400"/>
          </a:xfrm>
          <a:prstGeom prst="rect">
            <a:avLst/>
          </a:prstGeom>
        </xdr:spPr>
      </xdr:pic>
    </xdr:grpSp>
    <xdr:clientData/>
  </xdr:twoCellAnchor>
  <xdr:oneCellAnchor>
    <xdr:from>
      <xdr:col>25</xdr:col>
      <xdr:colOff>466725</xdr:colOff>
      <xdr:row>20</xdr:row>
      <xdr:rowOff>123825</xdr:rowOff>
    </xdr:from>
    <xdr:ext cx="2497800" cy="981075"/>
    <xdr:sp macro="" textlink="">
      <xdr:nvSpPr>
        <xdr:cNvPr id="2204" name="CaixaDeTexto 2203">
          <a:extLst>
            <a:ext uri="{FF2B5EF4-FFF2-40B4-BE49-F238E27FC236}">
              <a16:creationId xmlns:a16="http://schemas.microsoft.com/office/drawing/2014/main" id="{00000000-0008-0000-0200-00009C080000}"/>
            </a:ext>
          </a:extLst>
        </xdr:cNvPr>
        <xdr:cNvSpPr txBox="1"/>
      </xdr:nvSpPr>
      <xdr:spPr>
        <a:xfrm>
          <a:off x="16335375" y="3876675"/>
          <a:ext cx="2497800" cy="981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/>
            <a:t>Quantidade</a:t>
          </a:r>
          <a:r>
            <a:rPr lang="pt-BR" sz="1100" baseline="0"/>
            <a:t> de clientes novos</a:t>
          </a:r>
        </a:p>
        <a:p>
          <a:r>
            <a:rPr lang="pt-BR" sz="1100" baseline="0"/>
            <a:t>Comparativo de faturamento mês a mês</a:t>
          </a:r>
        </a:p>
        <a:p>
          <a:r>
            <a:rPr lang="pt-BR" sz="1100" baseline="0"/>
            <a:t>Clientes que não retornaram</a:t>
          </a:r>
        </a:p>
        <a:p>
          <a:endParaRPr lang="pt-BR" sz="1100" baseline="0"/>
        </a:p>
        <a:p>
          <a:r>
            <a:rPr lang="pt-BR" sz="1100" baseline="0"/>
            <a:t>-Medir produtividade do funcionário</a:t>
          </a:r>
        </a:p>
      </xdr:txBody>
    </xdr:sp>
    <xdr:clientData/>
  </xdr:oneCellAnchor>
  <xdr:twoCellAnchor editAs="absolute">
    <xdr:from>
      <xdr:col>5</xdr:col>
      <xdr:colOff>161925</xdr:colOff>
      <xdr:row>18</xdr:row>
      <xdr:rowOff>9525</xdr:rowOff>
    </xdr:from>
    <xdr:to>
      <xdr:col>24</xdr:col>
      <xdr:colOff>266700</xdr:colOff>
      <xdr:row>40</xdr:row>
      <xdr:rowOff>161925</xdr:rowOff>
    </xdr:to>
    <xdr:graphicFrame macro="">
      <xdr:nvGraphicFramePr>
        <xdr:cNvPr id="2205" name="Gráfico 2204">
          <a:extLst>
            <a:ext uri="{FF2B5EF4-FFF2-40B4-BE49-F238E27FC236}">
              <a16:creationId xmlns:a16="http://schemas.microsoft.com/office/drawing/2014/main" id="{00000000-0008-0000-0200-00009D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10</xdr:col>
      <xdr:colOff>533400</xdr:colOff>
      <xdr:row>5</xdr:row>
      <xdr:rowOff>96953</xdr:rowOff>
    </xdr:from>
    <xdr:to>
      <xdr:col>13</xdr:col>
      <xdr:colOff>414363</xdr:colOff>
      <xdr:row>7</xdr:row>
      <xdr:rowOff>11803</xdr:rowOff>
    </xdr:to>
    <xdr:sp macro="" textlink="">
      <xdr:nvSpPr>
        <xdr:cNvPr id="2207" name="CaixaDeTexto 2206">
          <a:extLst>
            <a:ext uri="{FF2B5EF4-FFF2-40B4-BE49-F238E27FC236}">
              <a16:creationId xmlns:a16="http://schemas.microsoft.com/office/drawing/2014/main" id="{00000000-0008-0000-0200-00009F080000}"/>
            </a:ext>
          </a:extLst>
        </xdr:cNvPr>
        <xdr:cNvSpPr txBox="1"/>
      </xdr:nvSpPr>
      <xdr:spPr>
        <a:xfrm>
          <a:off x="6267450" y="992303"/>
          <a:ext cx="1709763" cy="295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300" b="0">
              <a:solidFill>
                <a:schemeClr val="tx1">
                  <a:lumMod val="65000"/>
                  <a:lumOff val="35000"/>
                </a:schemeClr>
              </a:solidFill>
            </a:rPr>
            <a:t>RESULTADO</a:t>
          </a:r>
          <a:r>
            <a:rPr lang="pt-BR" sz="1300" b="0" baseline="0">
              <a:solidFill>
                <a:schemeClr val="tx1">
                  <a:lumMod val="65000"/>
                  <a:lumOff val="35000"/>
                </a:schemeClr>
              </a:solidFill>
            </a:rPr>
            <a:t> SEMANAL</a:t>
          </a:r>
          <a:endParaRPr lang="pt-BR" sz="1300" b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5</xdr:col>
      <xdr:colOff>57150</xdr:colOff>
      <xdr:row>6</xdr:row>
      <xdr:rowOff>12930</xdr:rowOff>
    </xdr:from>
    <xdr:to>
      <xdr:col>8</xdr:col>
      <xdr:colOff>215497</xdr:colOff>
      <xdr:row>7</xdr:row>
      <xdr:rowOff>133926</xdr:rowOff>
    </xdr:to>
    <xdr:sp macro="" textlink="">
      <xdr:nvSpPr>
        <xdr:cNvPr id="2209" name="CaixaDeTexto 2208">
          <a:extLst>
            <a:ext uri="{FF2B5EF4-FFF2-40B4-BE49-F238E27FC236}">
              <a16:creationId xmlns:a16="http://schemas.microsoft.com/office/drawing/2014/main" id="{00000000-0008-0000-0200-0000A1080000}"/>
            </a:ext>
          </a:extLst>
        </xdr:cNvPr>
        <xdr:cNvSpPr txBox="1"/>
      </xdr:nvSpPr>
      <xdr:spPr>
        <a:xfrm>
          <a:off x="2743200" y="1098780"/>
          <a:ext cx="198714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400" b="0">
              <a:solidFill>
                <a:schemeClr val="tx1">
                  <a:lumMod val="65000"/>
                  <a:lumOff val="35000"/>
                </a:schemeClr>
              </a:solidFill>
            </a:rPr>
            <a:t>VOCÊ</a:t>
          </a:r>
          <a:r>
            <a:rPr lang="pt-BR" sz="1400" b="0" baseline="0">
              <a:solidFill>
                <a:schemeClr val="tx1">
                  <a:lumMod val="65000"/>
                  <a:lumOff val="35000"/>
                </a:schemeClr>
              </a:solidFill>
            </a:rPr>
            <a:t> ESTÁ NA SEMANA:</a:t>
          </a:r>
          <a:endParaRPr lang="pt-BR" sz="1400" b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16</xdr:col>
      <xdr:colOff>85725</xdr:colOff>
      <xdr:row>11</xdr:row>
      <xdr:rowOff>123825</xdr:rowOff>
    </xdr:from>
    <xdr:to>
      <xdr:col>16</xdr:col>
      <xdr:colOff>270456</xdr:colOff>
      <xdr:row>13</xdr:row>
      <xdr:rowOff>23030</xdr:rowOff>
    </xdr:to>
    <xdr:sp macro="" textlink="">
      <xdr:nvSpPr>
        <xdr:cNvPr id="2211" name="CaixaDeTexto 2210">
          <a:extLst>
            <a:ext uri="{FF2B5EF4-FFF2-40B4-BE49-F238E27FC236}">
              <a16:creationId xmlns:a16="http://schemas.microsoft.com/office/drawing/2014/main" id="{00000000-0008-0000-0200-0000A3080000}"/>
            </a:ext>
          </a:extLst>
        </xdr:cNvPr>
        <xdr:cNvSpPr txBox="1"/>
      </xdr:nvSpPr>
      <xdr:spPr>
        <a:xfrm>
          <a:off x="9477375" y="2162175"/>
          <a:ext cx="1847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endParaRPr lang="pt-BR" sz="1200" b="1">
            <a:solidFill>
              <a:srgbClr val="1E1E2A"/>
            </a:solidFill>
          </a:endParaRPr>
        </a:p>
      </xdr:txBody>
    </xdr:sp>
    <xdr:clientData/>
  </xdr:twoCellAnchor>
  <xdr:twoCellAnchor editAs="absolute">
    <xdr:from>
      <xdr:col>16</xdr:col>
      <xdr:colOff>59951</xdr:colOff>
      <xdr:row>5</xdr:row>
      <xdr:rowOff>174273</xdr:rowOff>
    </xdr:from>
    <xdr:to>
      <xdr:col>17</xdr:col>
      <xdr:colOff>704593</xdr:colOff>
      <xdr:row>7</xdr:row>
      <xdr:rowOff>89123</xdr:rowOff>
    </xdr:to>
    <xdr:sp macro="" textlink="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200-0000A5080000}"/>
            </a:ext>
          </a:extLst>
        </xdr:cNvPr>
        <xdr:cNvSpPr txBox="1"/>
      </xdr:nvSpPr>
      <xdr:spPr>
        <a:xfrm>
          <a:off x="9451601" y="1069623"/>
          <a:ext cx="1254242" cy="295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300" b="0">
              <a:solidFill>
                <a:schemeClr val="tx1">
                  <a:lumMod val="65000"/>
                  <a:lumOff val="35000"/>
                </a:schemeClr>
              </a:solidFill>
            </a:rPr>
            <a:t>SAZONALIDADE</a:t>
          </a:r>
        </a:p>
      </xdr:txBody>
    </xdr:sp>
    <xdr:clientData/>
  </xdr:twoCellAnchor>
  <xdr:twoCellAnchor editAs="absolute">
    <xdr:from>
      <xdr:col>11</xdr:col>
      <xdr:colOff>10885</xdr:colOff>
      <xdr:row>7</xdr:row>
      <xdr:rowOff>95250</xdr:rowOff>
    </xdr:from>
    <xdr:to>
      <xdr:col>11</xdr:col>
      <xdr:colOff>153760</xdr:colOff>
      <xdr:row>8</xdr:row>
      <xdr:rowOff>47625</xdr:rowOff>
    </xdr:to>
    <xdr:sp macro="" textlink="">
      <xdr:nvSpPr>
        <xdr:cNvPr id="2214" name="Retângulo: Cantos Arredondados 2213">
          <a:extLst>
            <a:ext uri="{FF2B5EF4-FFF2-40B4-BE49-F238E27FC236}">
              <a16:creationId xmlns:a16="http://schemas.microsoft.com/office/drawing/2014/main" id="{00000000-0008-0000-0200-0000A6080000}"/>
            </a:ext>
          </a:extLst>
        </xdr:cNvPr>
        <xdr:cNvSpPr/>
      </xdr:nvSpPr>
      <xdr:spPr>
        <a:xfrm>
          <a:off x="6354535" y="1371600"/>
          <a:ext cx="142875" cy="142875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11</xdr:col>
      <xdr:colOff>115660</xdr:colOff>
      <xdr:row>7</xdr:row>
      <xdr:rowOff>36397</xdr:rowOff>
    </xdr:from>
    <xdr:to>
      <xdr:col>12</xdr:col>
      <xdr:colOff>585586</xdr:colOff>
      <xdr:row>8</xdr:row>
      <xdr:rowOff>110457</xdr:rowOff>
    </xdr:to>
    <xdr:sp macro="" textlink="">
      <xdr:nvSpPr>
        <xdr:cNvPr id="2215" name="CaixaDeTexto 2214">
          <a:extLst>
            <a:ext uri="{FF2B5EF4-FFF2-40B4-BE49-F238E27FC236}">
              <a16:creationId xmlns:a16="http://schemas.microsoft.com/office/drawing/2014/main" id="{00000000-0008-0000-0200-0000A7080000}"/>
            </a:ext>
          </a:extLst>
        </xdr:cNvPr>
        <xdr:cNvSpPr txBox="1"/>
      </xdr:nvSpPr>
      <xdr:spPr>
        <a:xfrm>
          <a:off x="6459310" y="1312747"/>
          <a:ext cx="10795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100" b="0">
              <a:solidFill>
                <a:schemeClr val="tx1">
                  <a:lumMod val="65000"/>
                  <a:lumOff val="35000"/>
                </a:schemeClr>
              </a:solidFill>
            </a:rPr>
            <a:t>Total</a:t>
          </a:r>
          <a:r>
            <a:rPr lang="pt-BR" sz="1100" b="0" baseline="0">
              <a:solidFill>
                <a:schemeClr val="tx1">
                  <a:lumMod val="65000"/>
                  <a:lumOff val="35000"/>
                </a:schemeClr>
              </a:solidFill>
            </a:rPr>
            <a:t> de receita</a:t>
          </a:r>
          <a:endParaRPr lang="pt-BR" sz="1100" b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15</xdr:col>
      <xdr:colOff>107161</xdr:colOff>
      <xdr:row>4</xdr:row>
      <xdr:rowOff>31936</xdr:rowOff>
    </xdr:from>
    <xdr:to>
      <xdr:col>15</xdr:col>
      <xdr:colOff>497687</xdr:colOff>
      <xdr:row>6</xdr:row>
      <xdr:rowOff>41462</xdr:rowOff>
    </xdr:to>
    <xdr:pic>
      <xdr:nvPicPr>
        <xdr:cNvPr id="2216" name="Imagem 2215">
          <a:extLst>
            <a:ext uri="{FF2B5EF4-FFF2-40B4-BE49-F238E27FC236}">
              <a16:creationId xmlns:a16="http://schemas.microsoft.com/office/drawing/2014/main" id="{00000000-0008-0000-02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826458" y="784411"/>
          <a:ext cx="386044" cy="390526"/>
        </a:xfrm>
        <a:prstGeom prst="rect">
          <a:avLst/>
        </a:prstGeom>
      </xdr:spPr>
    </xdr:pic>
    <xdr:clientData/>
  </xdr:twoCellAnchor>
  <xdr:twoCellAnchor editAs="absolute">
    <xdr:from>
      <xdr:col>11</xdr:col>
      <xdr:colOff>10885</xdr:colOff>
      <xdr:row>9</xdr:row>
      <xdr:rowOff>47625</xdr:rowOff>
    </xdr:from>
    <xdr:to>
      <xdr:col>11</xdr:col>
      <xdr:colOff>153760</xdr:colOff>
      <xdr:row>10</xdr:row>
      <xdr:rowOff>0</xdr:rowOff>
    </xdr:to>
    <xdr:sp macro="" textlink="">
      <xdr:nvSpPr>
        <xdr:cNvPr id="2217" name="Retângulo: Cantos Arredondados 2216">
          <a:extLst>
            <a:ext uri="{FF2B5EF4-FFF2-40B4-BE49-F238E27FC236}">
              <a16:creationId xmlns:a16="http://schemas.microsoft.com/office/drawing/2014/main" id="{00000000-0008-0000-0200-0000A9080000}"/>
            </a:ext>
          </a:extLst>
        </xdr:cNvPr>
        <xdr:cNvSpPr/>
      </xdr:nvSpPr>
      <xdr:spPr>
        <a:xfrm>
          <a:off x="6354535" y="1704975"/>
          <a:ext cx="142875" cy="142875"/>
        </a:xfrm>
        <a:prstGeom prst="roundRect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11</xdr:col>
      <xdr:colOff>115660</xdr:colOff>
      <xdr:row>8</xdr:row>
      <xdr:rowOff>179272</xdr:rowOff>
    </xdr:from>
    <xdr:to>
      <xdr:col>13</xdr:col>
      <xdr:colOff>101213</xdr:colOff>
      <xdr:row>10</xdr:row>
      <xdr:rowOff>62832</xdr:rowOff>
    </xdr:to>
    <xdr:sp macro="" textlink="">
      <xdr:nvSpPr>
        <xdr:cNvPr id="2218" name="CaixaDeTexto 2217">
          <a:extLst>
            <a:ext uri="{FF2B5EF4-FFF2-40B4-BE49-F238E27FC236}">
              <a16:creationId xmlns:a16="http://schemas.microsoft.com/office/drawing/2014/main" id="{00000000-0008-0000-0200-0000AA080000}"/>
            </a:ext>
          </a:extLst>
        </xdr:cNvPr>
        <xdr:cNvSpPr txBox="1"/>
      </xdr:nvSpPr>
      <xdr:spPr>
        <a:xfrm>
          <a:off x="6459310" y="1646122"/>
          <a:ext cx="12047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100" b="0">
              <a:solidFill>
                <a:schemeClr val="tx1">
                  <a:lumMod val="65000"/>
                  <a:lumOff val="35000"/>
                </a:schemeClr>
              </a:solidFill>
            </a:rPr>
            <a:t>Total de despesas</a:t>
          </a:r>
        </a:p>
      </xdr:txBody>
    </xdr:sp>
    <xdr:clientData/>
  </xdr:twoCellAnchor>
  <xdr:twoCellAnchor editAs="absolute">
    <xdr:from>
      <xdr:col>12</xdr:col>
      <xdr:colOff>594296</xdr:colOff>
      <xdr:row>6</xdr:row>
      <xdr:rowOff>171449</xdr:rowOff>
    </xdr:from>
    <xdr:to>
      <xdr:col>15</xdr:col>
      <xdr:colOff>88527</xdr:colOff>
      <xdr:row>8</xdr:row>
      <xdr:rowOff>110378</xdr:rowOff>
    </xdr:to>
    <xdr:sp macro="" textlink="Graficos!I2">
      <xdr:nvSpPr>
        <xdr:cNvPr id="2220" name="TextBox 362">
          <a:extLst>
            <a:ext uri="{FF2B5EF4-FFF2-40B4-BE49-F238E27FC236}">
              <a16:creationId xmlns:a16="http://schemas.microsoft.com/office/drawing/2014/main" id="{00000000-0008-0000-0200-0000AC080000}"/>
            </a:ext>
          </a:extLst>
        </xdr:cNvPr>
        <xdr:cNvSpPr txBox="1"/>
      </xdr:nvSpPr>
      <xdr:spPr>
        <a:xfrm>
          <a:off x="7493758" y="1304924"/>
          <a:ext cx="1314066" cy="3199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95B13A1B-D87A-479E-9A2E-2E1B7E804F5C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€ 116,10 </a:t>
          </a:fld>
          <a:endParaRPr lang="en-AU" sz="40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  <xdr:twoCellAnchor editAs="absolute">
    <xdr:from>
      <xdr:col>15</xdr:col>
      <xdr:colOff>145261</xdr:colOff>
      <xdr:row>10</xdr:row>
      <xdr:rowOff>66674</xdr:rowOff>
    </xdr:from>
    <xdr:to>
      <xdr:col>15</xdr:col>
      <xdr:colOff>535787</xdr:colOff>
      <xdr:row>12</xdr:row>
      <xdr:rowOff>76200</xdr:rowOff>
    </xdr:to>
    <xdr:pic>
      <xdr:nvPicPr>
        <xdr:cNvPr id="2222" name="Imagem 2221">
          <a:extLst>
            <a:ext uri="{FF2B5EF4-FFF2-40B4-BE49-F238E27FC236}">
              <a16:creationId xmlns:a16="http://schemas.microsoft.com/office/drawing/2014/main" id="{00000000-0008-0000-02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927311" y="1962149"/>
          <a:ext cx="390526" cy="390526"/>
        </a:xfrm>
        <a:prstGeom prst="rect">
          <a:avLst/>
        </a:prstGeom>
      </xdr:spPr>
    </xdr:pic>
    <xdr:clientData/>
  </xdr:twoCellAnchor>
  <xdr:twoCellAnchor editAs="absolute">
    <xdr:from>
      <xdr:col>12</xdr:col>
      <xdr:colOff>603821</xdr:colOff>
      <xdr:row>8</xdr:row>
      <xdr:rowOff>133348</xdr:rowOff>
    </xdr:from>
    <xdr:to>
      <xdr:col>14</xdr:col>
      <xdr:colOff>597274</xdr:colOff>
      <xdr:row>10</xdr:row>
      <xdr:rowOff>112348</xdr:rowOff>
    </xdr:to>
    <xdr:sp macro="" textlink="Graficos!J2">
      <xdr:nvSpPr>
        <xdr:cNvPr id="2223" name="TextBox 362">
          <a:extLst>
            <a:ext uri="{FF2B5EF4-FFF2-40B4-BE49-F238E27FC236}">
              <a16:creationId xmlns:a16="http://schemas.microsoft.com/office/drawing/2014/main" id="{00000000-0008-0000-0200-0000AF080000}"/>
            </a:ext>
          </a:extLst>
        </xdr:cNvPr>
        <xdr:cNvSpPr txBox="1"/>
      </xdr:nvSpPr>
      <xdr:spPr>
        <a:xfrm>
          <a:off x="7503283" y="1647823"/>
          <a:ext cx="1203688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E31CA23-6392-4C69-BCBD-B0252AE4DABF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€ -   </a:t>
          </a:fld>
          <a:endParaRPr lang="en-AU" sz="40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  <xdr:twoCellAnchor editAs="absolute">
    <xdr:from>
      <xdr:col>10</xdr:col>
      <xdr:colOff>522195</xdr:colOff>
      <xdr:row>11</xdr:row>
      <xdr:rowOff>141777</xdr:rowOff>
    </xdr:from>
    <xdr:to>
      <xdr:col>13</xdr:col>
      <xdr:colOff>215928</xdr:colOff>
      <xdr:row>13</xdr:row>
      <xdr:rowOff>56627</xdr:rowOff>
    </xdr:to>
    <xdr:sp macro="" textlink="">
      <xdr:nvSpPr>
        <xdr:cNvPr id="2225" name="CaixaDeTexto 2224">
          <a:extLst>
            <a:ext uri="{FF2B5EF4-FFF2-40B4-BE49-F238E27FC236}">
              <a16:creationId xmlns:a16="http://schemas.microsoft.com/office/drawing/2014/main" id="{00000000-0008-0000-0200-0000B1080000}"/>
            </a:ext>
          </a:extLst>
        </xdr:cNvPr>
        <xdr:cNvSpPr txBox="1"/>
      </xdr:nvSpPr>
      <xdr:spPr>
        <a:xfrm>
          <a:off x="6256245" y="2180127"/>
          <a:ext cx="1522533" cy="295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300" b="0">
              <a:solidFill>
                <a:schemeClr val="tx1">
                  <a:lumMod val="65000"/>
                  <a:lumOff val="35000"/>
                </a:schemeClr>
              </a:solidFill>
            </a:rPr>
            <a:t>RESULTADO DIÁRIO</a:t>
          </a:r>
        </a:p>
      </xdr:txBody>
    </xdr:sp>
    <xdr:clientData/>
  </xdr:twoCellAnchor>
  <xdr:twoCellAnchor editAs="absolute">
    <xdr:from>
      <xdr:col>11</xdr:col>
      <xdr:colOff>3144</xdr:colOff>
      <xdr:row>13</xdr:row>
      <xdr:rowOff>130549</xdr:rowOff>
    </xdr:from>
    <xdr:to>
      <xdr:col>11</xdr:col>
      <xdr:colOff>142555</xdr:colOff>
      <xdr:row>14</xdr:row>
      <xdr:rowOff>82924</xdr:rowOff>
    </xdr:to>
    <xdr:sp macro="" textlink="">
      <xdr:nvSpPr>
        <xdr:cNvPr id="2226" name="Retângulo: Cantos Arredondados 2225">
          <a:extLst>
            <a:ext uri="{FF2B5EF4-FFF2-40B4-BE49-F238E27FC236}">
              <a16:creationId xmlns:a16="http://schemas.microsoft.com/office/drawing/2014/main" id="{00000000-0008-0000-0200-0000B2080000}"/>
            </a:ext>
          </a:extLst>
        </xdr:cNvPr>
        <xdr:cNvSpPr/>
      </xdr:nvSpPr>
      <xdr:spPr>
        <a:xfrm>
          <a:off x="6343330" y="2549899"/>
          <a:ext cx="142875" cy="142875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11</xdr:col>
      <xdr:colOff>104455</xdr:colOff>
      <xdr:row>13</xdr:row>
      <xdr:rowOff>81221</xdr:rowOff>
    </xdr:from>
    <xdr:to>
      <xdr:col>12</xdr:col>
      <xdr:colOff>574381</xdr:colOff>
      <xdr:row>14</xdr:row>
      <xdr:rowOff>155281</xdr:rowOff>
    </xdr:to>
    <xdr:sp macro="" textlink="">
      <xdr:nvSpPr>
        <xdr:cNvPr id="2227" name="CaixaDeTexto 2226">
          <a:extLst>
            <a:ext uri="{FF2B5EF4-FFF2-40B4-BE49-F238E27FC236}">
              <a16:creationId xmlns:a16="http://schemas.microsoft.com/office/drawing/2014/main" id="{00000000-0008-0000-0200-0000B3080000}"/>
            </a:ext>
          </a:extLst>
        </xdr:cNvPr>
        <xdr:cNvSpPr txBox="1"/>
      </xdr:nvSpPr>
      <xdr:spPr>
        <a:xfrm>
          <a:off x="6403281" y="2500571"/>
          <a:ext cx="107056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100" b="0">
              <a:solidFill>
                <a:schemeClr val="tx1">
                  <a:lumMod val="65000"/>
                  <a:lumOff val="35000"/>
                </a:schemeClr>
              </a:solidFill>
            </a:rPr>
            <a:t>Total</a:t>
          </a:r>
          <a:r>
            <a:rPr lang="pt-BR" sz="1100" b="0" baseline="0">
              <a:solidFill>
                <a:schemeClr val="tx1">
                  <a:lumMod val="65000"/>
                  <a:lumOff val="35000"/>
                </a:schemeClr>
              </a:solidFill>
            </a:rPr>
            <a:t> de receita</a:t>
          </a:r>
          <a:endParaRPr lang="pt-BR" sz="1100" b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11</xdr:col>
      <xdr:colOff>3144</xdr:colOff>
      <xdr:row>15</xdr:row>
      <xdr:rowOff>82924</xdr:rowOff>
    </xdr:from>
    <xdr:to>
      <xdr:col>11</xdr:col>
      <xdr:colOff>142555</xdr:colOff>
      <xdr:row>16</xdr:row>
      <xdr:rowOff>35299</xdr:rowOff>
    </xdr:to>
    <xdr:sp macro="" textlink="">
      <xdr:nvSpPr>
        <xdr:cNvPr id="2228" name="Retângulo: Cantos Arredondados 2227">
          <a:extLst>
            <a:ext uri="{FF2B5EF4-FFF2-40B4-BE49-F238E27FC236}">
              <a16:creationId xmlns:a16="http://schemas.microsoft.com/office/drawing/2014/main" id="{00000000-0008-0000-0200-0000B4080000}"/>
            </a:ext>
          </a:extLst>
        </xdr:cNvPr>
        <xdr:cNvSpPr/>
      </xdr:nvSpPr>
      <xdr:spPr>
        <a:xfrm>
          <a:off x="6343330" y="2883274"/>
          <a:ext cx="142875" cy="142875"/>
        </a:xfrm>
        <a:prstGeom prst="roundRect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11</xdr:col>
      <xdr:colOff>104455</xdr:colOff>
      <xdr:row>15</xdr:row>
      <xdr:rowOff>33596</xdr:rowOff>
    </xdr:from>
    <xdr:to>
      <xdr:col>13</xdr:col>
      <xdr:colOff>90008</xdr:colOff>
      <xdr:row>16</xdr:row>
      <xdr:rowOff>107656</xdr:rowOff>
    </xdr:to>
    <xdr:sp macro="" textlink="">
      <xdr:nvSpPr>
        <xdr:cNvPr id="2229" name="CaixaDeTexto 2228">
          <a:extLst>
            <a:ext uri="{FF2B5EF4-FFF2-40B4-BE49-F238E27FC236}">
              <a16:creationId xmlns:a16="http://schemas.microsoft.com/office/drawing/2014/main" id="{00000000-0008-0000-0200-0000B5080000}"/>
            </a:ext>
          </a:extLst>
        </xdr:cNvPr>
        <xdr:cNvSpPr txBox="1"/>
      </xdr:nvSpPr>
      <xdr:spPr>
        <a:xfrm>
          <a:off x="6403281" y="2833946"/>
          <a:ext cx="119578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100" b="0">
              <a:solidFill>
                <a:schemeClr val="tx1">
                  <a:lumMod val="65000"/>
                  <a:lumOff val="35000"/>
                </a:schemeClr>
              </a:solidFill>
            </a:rPr>
            <a:t>Total de despesas</a:t>
          </a:r>
        </a:p>
      </xdr:txBody>
    </xdr:sp>
    <xdr:clientData/>
  </xdr:twoCellAnchor>
  <xdr:twoCellAnchor editAs="absolute">
    <xdr:from>
      <xdr:col>12</xdr:col>
      <xdr:colOff>583091</xdr:colOff>
      <xdr:row>13</xdr:row>
      <xdr:rowOff>25773</xdr:rowOff>
    </xdr:from>
    <xdr:to>
      <xdr:col>15</xdr:col>
      <xdr:colOff>104775</xdr:colOff>
      <xdr:row>14</xdr:row>
      <xdr:rowOff>92448</xdr:rowOff>
    </xdr:to>
    <xdr:sp macro="" textlink="Graficos!I8">
      <xdr:nvSpPr>
        <xdr:cNvPr id="2230" name="TextBox 362">
          <a:extLst>
            <a:ext uri="{FF2B5EF4-FFF2-40B4-BE49-F238E27FC236}">
              <a16:creationId xmlns:a16="http://schemas.microsoft.com/office/drawing/2014/main" id="{00000000-0008-0000-0200-0000B6080000}"/>
            </a:ext>
          </a:extLst>
        </xdr:cNvPr>
        <xdr:cNvSpPr txBox="1"/>
      </xdr:nvSpPr>
      <xdr:spPr>
        <a:xfrm>
          <a:off x="7536341" y="2492748"/>
          <a:ext cx="1350484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359A39AC-2CE3-486C-B40F-5A171D6B88C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€ 116,10 </a:t>
          </a:fld>
          <a:endParaRPr lang="en-AU" sz="40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  <xdr:twoCellAnchor editAs="absolute">
    <xdr:from>
      <xdr:col>12</xdr:col>
      <xdr:colOff>592616</xdr:colOff>
      <xdr:row>14</xdr:row>
      <xdr:rowOff>178173</xdr:rowOff>
    </xdr:from>
    <xdr:to>
      <xdr:col>15</xdr:col>
      <xdr:colOff>114300</xdr:colOff>
      <xdr:row>16</xdr:row>
      <xdr:rowOff>54348</xdr:rowOff>
    </xdr:to>
    <xdr:sp macro="" textlink="Graficos!J8">
      <xdr:nvSpPr>
        <xdr:cNvPr id="2231" name="TextBox 362">
          <a:extLst>
            <a:ext uri="{FF2B5EF4-FFF2-40B4-BE49-F238E27FC236}">
              <a16:creationId xmlns:a16="http://schemas.microsoft.com/office/drawing/2014/main" id="{00000000-0008-0000-0200-0000B7080000}"/>
            </a:ext>
          </a:extLst>
        </xdr:cNvPr>
        <xdr:cNvSpPr txBox="1"/>
      </xdr:nvSpPr>
      <xdr:spPr>
        <a:xfrm>
          <a:off x="7545866" y="2835648"/>
          <a:ext cx="1350484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52442E4-AB59-4A0D-A30C-5413A8D1DB94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€ -   </a:t>
          </a:fld>
          <a:endParaRPr lang="en-AU" sz="40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390525</xdr:colOff>
          <xdr:row>5</xdr:row>
          <xdr:rowOff>85725</xdr:rowOff>
        </xdr:from>
        <xdr:to>
          <xdr:col>14</xdr:col>
          <xdr:colOff>381000</xdr:colOff>
          <xdr:row>6</xdr:row>
          <xdr:rowOff>95250</xdr:rowOff>
        </xdr:to>
        <xdr:pic>
          <xdr:nvPicPr>
            <xdr:cNvPr id="2236" name="Imagem 2235">
              <a:extLst>
                <a:ext uri="{FF2B5EF4-FFF2-40B4-BE49-F238E27FC236}">
                  <a16:creationId xmlns:a16="http://schemas.microsoft.com/office/drawing/2014/main" id="{00000000-0008-0000-0200-0000BC08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Graficos!$L$4" spid="_x0000_s11193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7953375" y="1028700"/>
              <a:ext cx="60007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190500</xdr:colOff>
          <xdr:row>11</xdr:row>
          <xdr:rowOff>133350</xdr:rowOff>
        </xdr:from>
        <xdr:to>
          <xdr:col>14</xdr:col>
          <xdr:colOff>190500</xdr:colOff>
          <xdr:row>12</xdr:row>
          <xdr:rowOff>152400</xdr:rowOff>
        </xdr:to>
        <xdr:pic>
          <xdr:nvPicPr>
            <xdr:cNvPr id="2237" name="Imagem 2236">
              <a:extLst>
                <a:ext uri="{FF2B5EF4-FFF2-40B4-BE49-F238E27FC236}">
                  <a16:creationId xmlns:a16="http://schemas.microsoft.com/office/drawing/2014/main" id="{00000000-0008-0000-0200-0000BD08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Graficos!$L$10" spid="_x0000_s111936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753350" y="2219325"/>
              <a:ext cx="609600" cy="2095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8</xdr:col>
      <xdr:colOff>121409</xdr:colOff>
      <xdr:row>5</xdr:row>
      <xdr:rowOff>187900</xdr:rowOff>
    </xdr:from>
    <xdr:to>
      <xdr:col>8</xdr:col>
      <xdr:colOff>476251</xdr:colOff>
      <xdr:row>7</xdr:row>
      <xdr:rowOff>166900</xdr:rowOff>
    </xdr:to>
    <xdr:sp macro="" textlink="Graficos!H2">
      <xdr:nvSpPr>
        <xdr:cNvPr id="2238" name="TextBox 362">
          <a:extLst>
            <a:ext uri="{FF2B5EF4-FFF2-40B4-BE49-F238E27FC236}">
              <a16:creationId xmlns:a16="http://schemas.microsoft.com/office/drawing/2014/main" id="{00000000-0008-0000-0200-0000BE080000}"/>
            </a:ext>
          </a:extLst>
        </xdr:cNvPr>
        <xdr:cNvSpPr txBox="1"/>
      </xdr:nvSpPr>
      <xdr:spPr>
        <a:xfrm>
          <a:off x="4615477" y="1088445"/>
          <a:ext cx="354842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BA55F07-DE2D-4890-9A2C-7F3F6AD9DD08}" type="TxLink">
            <a:rPr lang="en-US" sz="1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rPr>
            <a:pPr algn="l"/>
            <a:t>10</a:t>
          </a:fld>
          <a:endParaRPr lang="en-AU" sz="6000" b="1">
            <a:solidFill>
              <a:schemeClr val="tx1">
                <a:lumMod val="65000"/>
                <a:lumOff val="35000"/>
              </a:schemeClr>
            </a:solidFill>
            <a:latin typeface="Modern No. 20" panose="02070704070505020303" pitchFamily="18" charset="0"/>
          </a:endParaRPr>
        </a:p>
      </xdr:txBody>
    </xdr:sp>
    <xdr:clientData/>
  </xdr:twoCellAnchor>
  <xdr:twoCellAnchor editAs="absolute">
    <xdr:from>
      <xdr:col>5</xdr:col>
      <xdr:colOff>134710</xdr:colOff>
      <xdr:row>8</xdr:row>
      <xdr:rowOff>9525</xdr:rowOff>
    </xdr:from>
    <xdr:to>
      <xdr:col>5</xdr:col>
      <xdr:colOff>277585</xdr:colOff>
      <xdr:row>8</xdr:row>
      <xdr:rowOff>152400</xdr:rowOff>
    </xdr:to>
    <xdr:sp macro="" textlink="">
      <xdr:nvSpPr>
        <xdr:cNvPr id="2239" name="Retângulo: Cantos Arredondados 2238">
          <a:extLst>
            <a:ext uri="{FF2B5EF4-FFF2-40B4-BE49-F238E27FC236}">
              <a16:creationId xmlns:a16="http://schemas.microsoft.com/office/drawing/2014/main" id="{00000000-0008-0000-0200-0000BF080000}"/>
            </a:ext>
          </a:extLst>
        </xdr:cNvPr>
        <xdr:cNvSpPr/>
      </xdr:nvSpPr>
      <xdr:spPr>
        <a:xfrm>
          <a:off x="2820760" y="1524000"/>
          <a:ext cx="142875" cy="142875"/>
        </a:xfrm>
        <a:prstGeom prst="roundRect">
          <a:avLst/>
        </a:prstGeom>
        <a:solidFill>
          <a:srgbClr val="1E1E2A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5</xdr:col>
      <xdr:colOff>258535</xdr:colOff>
      <xdr:row>7</xdr:row>
      <xdr:rowOff>122122</xdr:rowOff>
    </xdr:from>
    <xdr:to>
      <xdr:col>7</xdr:col>
      <xdr:colOff>175672</xdr:colOff>
      <xdr:row>9</xdr:row>
      <xdr:rowOff>5682</xdr:rowOff>
    </xdr:to>
    <xdr:sp macro="" textlink="">
      <xdr:nvSpPr>
        <xdr:cNvPr id="2240" name="CaixaDeTexto 2239">
          <a:extLst>
            <a:ext uri="{FF2B5EF4-FFF2-40B4-BE49-F238E27FC236}">
              <a16:creationId xmlns:a16="http://schemas.microsoft.com/office/drawing/2014/main" id="{00000000-0008-0000-0200-0000C0080000}"/>
            </a:ext>
          </a:extLst>
        </xdr:cNvPr>
        <xdr:cNvSpPr txBox="1"/>
      </xdr:nvSpPr>
      <xdr:spPr>
        <a:xfrm>
          <a:off x="2944585" y="1398472"/>
          <a:ext cx="113633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100" b="0">
              <a:solidFill>
                <a:schemeClr val="tx1">
                  <a:lumMod val="65000"/>
                  <a:lumOff val="35000"/>
                </a:schemeClr>
              </a:solidFill>
            </a:rPr>
            <a:t>Total</a:t>
          </a:r>
          <a:r>
            <a:rPr lang="pt-BR" sz="1100" b="0" baseline="0">
              <a:solidFill>
                <a:schemeClr val="tx1">
                  <a:lumMod val="65000"/>
                  <a:lumOff val="35000"/>
                </a:schemeClr>
              </a:solidFill>
            </a:rPr>
            <a:t> de Pedidos</a:t>
          </a:r>
          <a:endParaRPr lang="pt-BR" sz="1100" b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5</xdr:col>
      <xdr:colOff>144235</xdr:colOff>
      <xdr:row>9</xdr:row>
      <xdr:rowOff>180975</xdr:rowOff>
    </xdr:from>
    <xdr:to>
      <xdr:col>5</xdr:col>
      <xdr:colOff>287110</xdr:colOff>
      <xdr:row>10</xdr:row>
      <xdr:rowOff>133350</xdr:rowOff>
    </xdr:to>
    <xdr:sp macro="" textlink="">
      <xdr:nvSpPr>
        <xdr:cNvPr id="2241" name="Retângulo: Cantos Arredondados 2240">
          <a:extLst>
            <a:ext uri="{FF2B5EF4-FFF2-40B4-BE49-F238E27FC236}">
              <a16:creationId xmlns:a16="http://schemas.microsoft.com/office/drawing/2014/main" id="{00000000-0008-0000-0200-0000C1080000}"/>
            </a:ext>
          </a:extLst>
        </xdr:cNvPr>
        <xdr:cNvSpPr/>
      </xdr:nvSpPr>
      <xdr:spPr>
        <a:xfrm>
          <a:off x="2830285" y="1885950"/>
          <a:ext cx="142875" cy="142875"/>
        </a:xfrm>
        <a:prstGeom prst="roundRect">
          <a:avLst/>
        </a:prstGeom>
        <a:solidFill>
          <a:srgbClr val="1E1E2A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5</xdr:col>
      <xdr:colOff>268060</xdr:colOff>
      <xdr:row>9</xdr:row>
      <xdr:rowOff>103072</xdr:rowOff>
    </xdr:from>
    <xdr:to>
      <xdr:col>7</xdr:col>
      <xdr:colOff>123000</xdr:colOff>
      <xdr:row>10</xdr:row>
      <xdr:rowOff>177132</xdr:rowOff>
    </xdr:to>
    <xdr:sp macro="" textlink="">
      <xdr:nvSpPr>
        <xdr:cNvPr id="2242" name="CaixaDeTexto 2241">
          <a:extLst>
            <a:ext uri="{FF2B5EF4-FFF2-40B4-BE49-F238E27FC236}">
              <a16:creationId xmlns:a16="http://schemas.microsoft.com/office/drawing/2014/main" id="{00000000-0008-0000-0200-0000C2080000}"/>
            </a:ext>
          </a:extLst>
        </xdr:cNvPr>
        <xdr:cNvSpPr txBox="1"/>
      </xdr:nvSpPr>
      <xdr:spPr>
        <a:xfrm>
          <a:off x="2954110" y="1760422"/>
          <a:ext cx="107414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100" b="0">
              <a:solidFill>
                <a:schemeClr val="tx1">
                  <a:lumMod val="65000"/>
                  <a:lumOff val="35000"/>
                </a:schemeClr>
              </a:solidFill>
            </a:rPr>
            <a:t>Em Andamento</a:t>
          </a:r>
        </a:p>
      </xdr:txBody>
    </xdr:sp>
    <xdr:clientData/>
  </xdr:twoCellAnchor>
  <xdr:twoCellAnchor editAs="absolute">
    <xdr:from>
      <xdr:col>5</xdr:col>
      <xdr:colOff>153760</xdr:colOff>
      <xdr:row>11</xdr:row>
      <xdr:rowOff>171450</xdr:rowOff>
    </xdr:from>
    <xdr:to>
      <xdr:col>5</xdr:col>
      <xdr:colOff>296635</xdr:colOff>
      <xdr:row>12</xdr:row>
      <xdr:rowOff>123825</xdr:rowOff>
    </xdr:to>
    <xdr:sp macro="" textlink="">
      <xdr:nvSpPr>
        <xdr:cNvPr id="2243" name="Retângulo: Cantos Arredondados 2242">
          <a:extLst>
            <a:ext uri="{FF2B5EF4-FFF2-40B4-BE49-F238E27FC236}">
              <a16:creationId xmlns:a16="http://schemas.microsoft.com/office/drawing/2014/main" id="{00000000-0008-0000-0200-0000C3080000}"/>
            </a:ext>
          </a:extLst>
        </xdr:cNvPr>
        <xdr:cNvSpPr/>
      </xdr:nvSpPr>
      <xdr:spPr>
        <a:xfrm>
          <a:off x="2839810" y="2257425"/>
          <a:ext cx="142875" cy="142875"/>
        </a:xfrm>
        <a:prstGeom prst="roundRect">
          <a:avLst/>
        </a:prstGeom>
        <a:solidFill>
          <a:srgbClr val="1E1E2A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5</xdr:col>
      <xdr:colOff>277585</xdr:colOff>
      <xdr:row>11</xdr:row>
      <xdr:rowOff>93547</xdr:rowOff>
    </xdr:from>
    <xdr:to>
      <xdr:col>8</xdr:col>
      <xdr:colOff>21716</xdr:colOff>
      <xdr:row>12</xdr:row>
      <xdr:rowOff>167607</xdr:rowOff>
    </xdr:to>
    <xdr:sp macro="" textlink="">
      <xdr:nvSpPr>
        <xdr:cNvPr id="2244" name="CaixaDeTexto 2243">
          <a:extLst>
            <a:ext uri="{FF2B5EF4-FFF2-40B4-BE49-F238E27FC236}">
              <a16:creationId xmlns:a16="http://schemas.microsoft.com/office/drawing/2014/main" id="{00000000-0008-0000-0200-0000C4080000}"/>
            </a:ext>
          </a:extLst>
        </xdr:cNvPr>
        <xdr:cNvSpPr txBox="1"/>
      </xdr:nvSpPr>
      <xdr:spPr>
        <a:xfrm>
          <a:off x="2963635" y="2131897"/>
          <a:ext cx="15729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100" b="0">
              <a:solidFill>
                <a:schemeClr val="tx1">
                  <a:lumMod val="65000"/>
                  <a:lumOff val="35000"/>
                </a:schemeClr>
              </a:solidFill>
            </a:rPr>
            <a:t>Aguardando Pagamento</a:t>
          </a:r>
        </a:p>
      </xdr:txBody>
    </xdr:sp>
    <xdr:clientData/>
  </xdr:twoCellAnchor>
  <xdr:twoCellAnchor editAs="absolute">
    <xdr:from>
      <xdr:col>5</xdr:col>
      <xdr:colOff>149983</xdr:colOff>
      <xdr:row>14</xdr:row>
      <xdr:rowOff>52106</xdr:rowOff>
    </xdr:from>
    <xdr:to>
      <xdr:col>10</xdr:col>
      <xdr:colOff>76200</xdr:colOff>
      <xdr:row>15</xdr:row>
      <xdr:rowOff>181535</xdr:rowOff>
    </xdr:to>
    <xdr:sp macro="" textlink="Graficos!O1">
      <xdr:nvSpPr>
        <xdr:cNvPr id="2245" name="TextBox 362">
          <a:extLst>
            <a:ext uri="{FF2B5EF4-FFF2-40B4-BE49-F238E27FC236}">
              <a16:creationId xmlns:a16="http://schemas.microsoft.com/office/drawing/2014/main" id="{00000000-0008-0000-0200-0000C5080000}"/>
            </a:ext>
          </a:extLst>
        </xdr:cNvPr>
        <xdr:cNvSpPr txBox="1"/>
      </xdr:nvSpPr>
      <xdr:spPr>
        <a:xfrm>
          <a:off x="2818104" y="2709581"/>
          <a:ext cx="2951805" cy="3199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63BAB10-C42B-422E-9278-E4EE9EAFEE8F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rPr>
            <a:pPr algn="ctr"/>
            <a:t>segunda-feira, 6 de março de 2023</a:t>
          </a:fld>
          <a:endParaRPr lang="en-AU" sz="4800" b="1">
            <a:solidFill>
              <a:schemeClr val="tx1">
                <a:lumMod val="65000"/>
                <a:lumOff val="35000"/>
              </a:schemeClr>
            </a:solidFill>
            <a:latin typeface="Modern No. 20" panose="02070704070505020303" pitchFamily="18" charset="0"/>
          </a:endParaRPr>
        </a:p>
      </xdr:txBody>
    </xdr:sp>
    <xdr:clientData/>
  </xdr:twoCellAnchor>
  <xdr:twoCellAnchor editAs="absolute">
    <xdr:from>
      <xdr:col>7</xdr:col>
      <xdr:colOff>81067</xdr:colOff>
      <xdr:row>7</xdr:row>
      <xdr:rowOff>80682</xdr:rowOff>
    </xdr:from>
    <xdr:to>
      <xdr:col>9</xdr:col>
      <xdr:colOff>184898</xdr:colOff>
      <xdr:row>9</xdr:row>
      <xdr:rowOff>19611</xdr:rowOff>
    </xdr:to>
    <xdr:sp macro="" textlink="Graficos!I13">
      <xdr:nvSpPr>
        <xdr:cNvPr id="2246" name="TextBox 362">
          <a:extLst>
            <a:ext uri="{FF2B5EF4-FFF2-40B4-BE49-F238E27FC236}">
              <a16:creationId xmlns:a16="http://schemas.microsoft.com/office/drawing/2014/main" id="{00000000-0008-0000-0200-0000C6080000}"/>
            </a:ext>
          </a:extLst>
        </xdr:cNvPr>
        <xdr:cNvSpPr txBox="1"/>
      </xdr:nvSpPr>
      <xdr:spPr>
        <a:xfrm>
          <a:off x="3986317" y="1357032"/>
          <a:ext cx="1323031" cy="3199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3408F13D-CE88-4C9B-BC90-BBAA17E96713}" type="TxLink">
            <a:rPr lang="en-US" sz="1400" b="1" i="0" u="none" strike="noStrike">
              <a:solidFill>
                <a:srgbClr val="1E1E2A"/>
              </a:solidFill>
              <a:latin typeface="Calibri"/>
              <a:ea typeface="Calibri"/>
              <a:cs typeface="Calibri"/>
            </a:rPr>
            <a:pPr/>
            <a:t> 9 </a:t>
          </a:fld>
          <a:endParaRPr lang="en-AU" sz="4800" b="1">
            <a:solidFill>
              <a:srgbClr val="1E1E2A"/>
            </a:solidFill>
            <a:latin typeface="Modern No. 20" panose="02070704070505020303" pitchFamily="18" charset="0"/>
          </a:endParaRPr>
        </a:p>
      </xdr:txBody>
    </xdr:sp>
    <xdr:clientData/>
  </xdr:twoCellAnchor>
  <xdr:twoCellAnchor editAs="absolute">
    <xdr:from>
      <xdr:col>7</xdr:col>
      <xdr:colOff>76585</xdr:colOff>
      <xdr:row>9</xdr:row>
      <xdr:rowOff>76199</xdr:rowOff>
    </xdr:from>
    <xdr:to>
      <xdr:col>9</xdr:col>
      <xdr:colOff>180416</xdr:colOff>
      <xdr:row>11</xdr:row>
      <xdr:rowOff>15128</xdr:rowOff>
    </xdr:to>
    <xdr:sp macro="" textlink="Graficos!I15">
      <xdr:nvSpPr>
        <xdr:cNvPr id="2247" name="TextBox 362">
          <a:extLst>
            <a:ext uri="{FF2B5EF4-FFF2-40B4-BE49-F238E27FC236}">
              <a16:creationId xmlns:a16="http://schemas.microsoft.com/office/drawing/2014/main" id="{00000000-0008-0000-0200-0000C7080000}"/>
            </a:ext>
          </a:extLst>
        </xdr:cNvPr>
        <xdr:cNvSpPr txBox="1"/>
      </xdr:nvSpPr>
      <xdr:spPr>
        <a:xfrm>
          <a:off x="3981835" y="1733549"/>
          <a:ext cx="1323031" cy="3199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6AAEC46-5047-4CAA-A7E1-3EDECCC8EEFC}" type="TxLink">
            <a:rPr lang="en-US" sz="1400" b="1" i="0" u="none" strike="noStrike">
              <a:solidFill>
                <a:srgbClr val="1E1E2A"/>
              </a:solidFill>
              <a:latin typeface="Calibri"/>
              <a:ea typeface="Calibri"/>
              <a:cs typeface="Calibri"/>
            </a:rPr>
            <a:pPr/>
            <a:t> 26 </a:t>
          </a:fld>
          <a:endParaRPr lang="en-AU" sz="4800" b="1">
            <a:solidFill>
              <a:srgbClr val="1E1E2A"/>
            </a:solidFill>
            <a:latin typeface="Modern No. 20" panose="02070704070505020303" pitchFamily="18" charset="0"/>
          </a:endParaRPr>
        </a:p>
      </xdr:txBody>
    </xdr:sp>
    <xdr:clientData/>
  </xdr:twoCellAnchor>
  <xdr:twoCellAnchor editAs="absolute">
    <xdr:from>
      <xdr:col>7</xdr:col>
      <xdr:colOff>580849</xdr:colOff>
      <xdr:row>11</xdr:row>
      <xdr:rowOff>60511</xdr:rowOff>
    </xdr:from>
    <xdr:to>
      <xdr:col>10</xdr:col>
      <xdr:colOff>75080</xdr:colOff>
      <xdr:row>12</xdr:row>
      <xdr:rowOff>189940</xdr:rowOff>
    </xdr:to>
    <xdr:sp macro="" textlink="Graficos!I17">
      <xdr:nvSpPr>
        <xdr:cNvPr id="2248" name="TextBox 362">
          <a:extLst>
            <a:ext uri="{FF2B5EF4-FFF2-40B4-BE49-F238E27FC236}">
              <a16:creationId xmlns:a16="http://schemas.microsoft.com/office/drawing/2014/main" id="{00000000-0008-0000-0200-0000C8080000}"/>
            </a:ext>
          </a:extLst>
        </xdr:cNvPr>
        <xdr:cNvSpPr txBox="1"/>
      </xdr:nvSpPr>
      <xdr:spPr>
        <a:xfrm>
          <a:off x="4486099" y="2098861"/>
          <a:ext cx="1323031" cy="3199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D5A09B7D-8725-4BF7-AF9B-D88B20C6253C}" type="TxLink">
            <a:rPr lang="en-US" sz="1400" b="1" i="0" u="none" strike="noStrike">
              <a:solidFill>
                <a:srgbClr val="1E1E2A"/>
              </a:solidFill>
              <a:latin typeface="Calibri"/>
              <a:ea typeface="Calibri"/>
              <a:cs typeface="Calibri"/>
            </a:rPr>
            <a:pPr/>
            <a:t> 5 </a:t>
          </a:fld>
          <a:endParaRPr lang="en-AU" sz="4800" b="1">
            <a:solidFill>
              <a:srgbClr val="1E1E2A"/>
            </a:solidFill>
            <a:latin typeface="Modern No. 20" panose="02070704070505020303" pitchFamily="18" charset="0"/>
          </a:endParaRPr>
        </a:p>
      </xdr:txBody>
    </xdr:sp>
    <xdr:clientData/>
  </xdr:twoCellAnchor>
  <xdr:twoCellAnchor editAs="absolute">
    <xdr:from>
      <xdr:col>16</xdr:col>
      <xdr:colOff>48605</xdr:colOff>
      <xdr:row>7</xdr:row>
      <xdr:rowOff>38100</xdr:rowOff>
    </xdr:from>
    <xdr:to>
      <xdr:col>24</xdr:col>
      <xdr:colOff>276225</xdr:colOff>
      <xdr:row>16</xdr:row>
      <xdr:rowOff>57150</xdr:rowOff>
    </xdr:to>
    <xdr:graphicFrame macro="">
      <xdr:nvGraphicFramePr>
        <xdr:cNvPr id="2249" name="Gráfico 2248">
          <a:extLst>
            <a:ext uri="{FF2B5EF4-FFF2-40B4-BE49-F238E27FC236}">
              <a16:creationId xmlns:a16="http://schemas.microsoft.com/office/drawing/2014/main" id="{00000000-0008-0000-0200-0000C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11</xdr:col>
      <xdr:colOff>361950</xdr:colOff>
      <xdr:row>41</xdr:row>
      <xdr:rowOff>57150</xdr:rowOff>
    </xdr:from>
    <xdr:to>
      <xdr:col>18</xdr:col>
      <xdr:colOff>9525</xdr:colOff>
      <xdr:row>42</xdr:row>
      <xdr:rowOff>131210</xdr:rowOff>
    </xdr:to>
    <xdr:sp macro="" textlink="">
      <xdr:nvSpPr>
        <xdr:cNvPr id="2250" name="CaixaDeTexto 2249">
          <a:extLst>
            <a:ext uri="{FF2B5EF4-FFF2-40B4-BE49-F238E27FC236}">
              <a16:creationId xmlns:a16="http://schemas.microsoft.com/office/drawing/2014/main" id="{00000000-0008-0000-0200-0000CA080000}"/>
            </a:ext>
          </a:extLst>
        </xdr:cNvPr>
        <xdr:cNvSpPr txBox="1"/>
      </xdr:nvSpPr>
      <xdr:spPr>
        <a:xfrm>
          <a:off x="6705600" y="7810500"/>
          <a:ext cx="4019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© 2023 </a:t>
          </a:r>
          <a:r>
            <a:rPr lang="pt-BR" sz="110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Made</a:t>
          </a:r>
          <a:r>
            <a:rPr lang="pt-BR" sz="1100" baseline="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 With        and        by </a:t>
          </a:r>
          <a:r>
            <a:rPr lang="pt-BR" sz="1100" b="1" baseline="0">
              <a:solidFill>
                <a:srgbClr val="7B58FF"/>
              </a:solidFill>
              <a:effectLst/>
            </a:rPr>
            <a:t>Connect</a:t>
          </a:r>
          <a:r>
            <a:rPr lang="pt-BR" sz="1100" baseline="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 </a:t>
          </a:r>
          <a:r>
            <a:rPr lang="pt-BR" sz="1100" b="1" baseline="0">
              <a:solidFill>
                <a:srgbClr val="7B58FF"/>
              </a:solidFill>
              <a:effectLst/>
            </a:rPr>
            <a:t>Code</a:t>
          </a:r>
          <a:r>
            <a:rPr lang="pt-BR" sz="1100" baseline="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 for better sheets </a:t>
          </a:r>
          <a:endParaRPr lang="pt-BR">
            <a:solidFill>
              <a:srgbClr val="7B58FF"/>
            </a:solidFill>
            <a:effectLst/>
          </a:endParaRPr>
        </a:p>
      </xdr:txBody>
    </xdr:sp>
    <xdr:clientData/>
  </xdr:twoCellAnchor>
  <xdr:twoCellAnchor editAs="absolute">
    <xdr:from>
      <xdr:col>13</xdr:col>
      <xdr:colOff>342900</xdr:colOff>
      <xdr:row>41</xdr:row>
      <xdr:rowOff>85725</xdr:rowOff>
    </xdr:from>
    <xdr:to>
      <xdr:col>13</xdr:col>
      <xdr:colOff>559886</xdr:colOff>
      <xdr:row>42</xdr:row>
      <xdr:rowOff>111225</xdr:rowOff>
    </xdr:to>
    <xdr:pic>
      <xdr:nvPicPr>
        <xdr:cNvPr id="2251" name="Imagem 2250">
          <a:extLst>
            <a:ext uri="{FF2B5EF4-FFF2-40B4-BE49-F238E27FC236}">
              <a16:creationId xmlns:a16="http://schemas.microsoft.com/office/drawing/2014/main" id="{00000000-0008-0000-0200-0000C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0" y="7839075"/>
          <a:ext cx="216986" cy="2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14</xdr:col>
      <xdr:colOff>211410</xdr:colOff>
      <xdr:row>41</xdr:row>
      <xdr:rowOff>78262</xdr:rowOff>
    </xdr:from>
    <xdr:to>
      <xdr:col>14</xdr:col>
      <xdr:colOff>425789</xdr:colOff>
      <xdr:row>42</xdr:row>
      <xdr:rowOff>103762</xdr:rowOff>
    </xdr:to>
    <xdr:pic>
      <xdr:nvPicPr>
        <xdr:cNvPr id="2252" name="Imagem 2251">
          <a:extLst>
            <a:ext uri="{FF2B5EF4-FFF2-40B4-BE49-F238E27FC236}">
              <a16:creationId xmlns:a16="http://schemas.microsoft.com/office/drawing/2014/main" id="{00000000-0008-0000-0200-0000C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3860" y="7831612"/>
          <a:ext cx="214379" cy="2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23</xdr:col>
      <xdr:colOff>407195</xdr:colOff>
      <xdr:row>4</xdr:row>
      <xdr:rowOff>80961</xdr:rowOff>
    </xdr:from>
    <xdr:to>
      <xdr:col>24</xdr:col>
      <xdr:colOff>225995</xdr:colOff>
      <xdr:row>6</xdr:row>
      <xdr:rowOff>128361</xdr:rowOff>
    </xdr:to>
    <xdr:pic>
      <xdr:nvPicPr>
        <xdr:cNvPr id="2253" name="Imagem 2252">
          <a:extLst>
            <a:ext uri="{FF2B5EF4-FFF2-40B4-BE49-F238E27FC236}">
              <a16:creationId xmlns:a16="http://schemas.microsoft.com/office/drawing/2014/main" id="{00000000-0008-0000-02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5056645" y="785811"/>
          <a:ext cx="428400" cy="428400"/>
        </a:xfrm>
        <a:prstGeom prst="rect">
          <a:avLst/>
        </a:prstGeom>
      </xdr:spPr>
    </xdr:pic>
    <xdr:clientData/>
  </xdr:twoCellAnchor>
  <xdr:twoCellAnchor editAs="absolute">
    <xdr:from>
      <xdr:col>3</xdr:col>
      <xdr:colOff>590550</xdr:colOff>
      <xdr:row>1</xdr:row>
      <xdr:rowOff>53686</xdr:rowOff>
    </xdr:from>
    <xdr:to>
      <xdr:col>4</xdr:col>
      <xdr:colOff>223642</xdr:colOff>
      <xdr:row>3</xdr:row>
      <xdr:rowOff>26727</xdr:rowOff>
    </xdr:to>
    <xdr:pic>
      <xdr:nvPicPr>
        <xdr:cNvPr id="2254" name="Imagem 2253">
          <a:extLst>
            <a:ext uri="{FF2B5EF4-FFF2-40B4-BE49-F238E27FC236}">
              <a16:creationId xmlns:a16="http://schemas.microsoft.com/office/drawing/2014/main" id="{00000000-0008-0000-0200-0000C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9350" y="244186"/>
          <a:ext cx="242692" cy="2492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536864</xdr:colOff>
      <xdr:row>2</xdr:row>
      <xdr:rowOff>121227</xdr:rowOff>
    </xdr:from>
    <xdr:to>
      <xdr:col>22</xdr:col>
      <xdr:colOff>900545</xdr:colOff>
      <xdr:row>4</xdr:row>
      <xdr:rowOff>51696</xdr:rowOff>
    </xdr:to>
    <xdr:pic macro="[0]!Salvar"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9409" y="398318"/>
          <a:ext cx="363681" cy="363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419100</xdr:colOff>
      <xdr:row>36</xdr:row>
      <xdr:rowOff>82261</xdr:rowOff>
    </xdr:from>
    <xdr:to>
      <xdr:col>3</xdr:col>
      <xdr:colOff>380134</xdr:colOff>
      <xdr:row>38</xdr:row>
      <xdr:rowOff>148070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419100" y="6885832"/>
          <a:ext cx="1797998" cy="446809"/>
          <a:chOff x="419100" y="6888306"/>
          <a:chExt cx="1779443" cy="446809"/>
        </a:xfrm>
      </xdr:grpSpPr>
      <xdr:sp macro="[0]!Lancamentos_" textlink="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/>
        </xdr:nvSpPr>
        <xdr:spPr>
          <a:xfrm>
            <a:off x="419100" y="6888306"/>
            <a:ext cx="1779443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Lancamentos_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SpPr txBox="1"/>
        </xdr:nvSpPr>
        <xdr:spPr>
          <a:xfrm>
            <a:off x="853786" y="6987020"/>
            <a:ext cx="101388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Lançamentos</a:t>
            </a:r>
          </a:p>
        </xdr:txBody>
      </xdr:sp>
      <xdr:pic macro="[0]!Lancamentos_"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573881" y="6985937"/>
            <a:ext cx="244936" cy="2484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398317</xdr:colOff>
      <xdr:row>13</xdr:row>
      <xdr:rowOff>17319</xdr:rowOff>
    </xdr:from>
    <xdr:to>
      <xdr:col>3</xdr:col>
      <xdr:colOff>412172</xdr:colOff>
      <xdr:row>38</xdr:row>
      <xdr:rowOff>148937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pSpPr/>
      </xdr:nvGrpSpPr>
      <xdr:grpSpPr>
        <a:xfrm>
          <a:off x="398317" y="2439390"/>
          <a:ext cx="1850819" cy="4894118"/>
          <a:chOff x="398317" y="2441864"/>
          <a:chExt cx="1832264" cy="4894118"/>
        </a:xfrm>
        <a:noFill/>
      </xdr:grpSpPr>
      <xdr:sp macro="[0]!Painel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/>
        </xdr:nvSpPr>
        <xdr:spPr>
          <a:xfrm>
            <a:off x="432955" y="2441864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rodutividade_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55468" y="2992583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Acompanhamento_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43345" y="3543301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edidos_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SpPr/>
        </xdr:nvSpPr>
        <xdr:spPr>
          <a:xfrm>
            <a:off x="431222" y="4397087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Clientes_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/>
        </xdr:nvSpPr>
        <xdr:spPr>
          <a:xfrm>
            <a:off x="436417" y="4956465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Funcionarios_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/>
        </xdr:nvSpPr>
        <xdr:spPr>
          <a:xfrm>
            <a:off x="398317" y="54638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Servicos_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/>
        </xdr:nvSpPr>
        <xdr:spPr>
          <a:xfrm>
            <a:off x="412172" y="59972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Lancamentos_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/>
        </xdr:nvSpPr>
        <xdr:spPr>
          <a:xfrm>
            <a:off x="417368" y="6885710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295275</xdr:colOff>
      <xdr:row>1</xdr:row>
      <xdr:rowOff>57149</xdr:rowOff>
    </xdr:from>
    <xdr:to>
      <xdr:col>3</xdr:col>
      <xdr:colOff>494434</xdr:colOff>
      <xdr:row>41</xdr:row>
      <xdr:rowOff>38100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95275" y="247649"/>
          <a:ext cx="2027959" cy="7543801"/>
        </a:xfrm>
        <a:prstGeom prst="roundRect">
          <a:avLst>
            <a:gd name="adj" fmla="val 4517"/>
          </a:avLst>
        </a:prstGeom>
        <a:solidFill>
          <a:schemeClr val="bg1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133350</xdr:colOff>
      <xdr:row>3</xdr:row>
      <xdr:rowOff>123824</xdr:rowOff>
    </xdr:from>
    <xdr:to>
      <xdr:col>3</xdr:col>
      <xdr:colOff>8415</xdr:colOff>
      <xdr:row>9</xdr:row>
      <xdr:rowOff>47624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30" t="16705" r="29307" b="27814"/>
        <a:stretch/>
      </xdr:blipFill>
      <xdr:spPr>
        <a:xfrm>
          <a:off x="742950" y="590549"/>
          <a:ext cx="1094265" cy="11144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4</xdr:col>
      <xdr:colOff>228601</xdr:colOff>
      <xdr:row>5</xdr:row>
      <xdr:rowOff>19050</xdr:rowOff>
    </xdr:from>
    <xdr:to>
      <xdr:col>24</xdr:col>
      <xdr:colOff>409574</xdr:colOff>
      <xdr:row>27</xdr:row>
      <xdr:rowOff>9525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2667001" y="914400"/>
          <a:ext cx="13001623" cy="4181475"/>
        </a:xfrm>
        <a:prstGeom prst="roundRect">
          <a:avLst>
            <a:gd name="adj" fmla="val 3626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352425</xdr:colOff>
      <xdr:row>11</xdr:row>
      <xdr:rowOff>9525</xdr:rowOff>
    </xdr:from>
    <xdr:to>
      <xdr:col>2</xdr:col>
      <xdr:colOff>185051</xdr:colOff>
      <xdr:row>12</xdr:row>
      <xdr:rowOff>130521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352425" y="2047875"/>
          <a:ext cx="105182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Indicadores</a:t>
          </a:r>
        </a:p>
      </xdr:txBody>
    </xdr:sp>
    <xdr:clientData/>
  </xdr:twoCellAnchor>
  <xdr:twoCellAnchor>
    <xdr:from>
      <xdr:col>0</xdr:col>
      <xdr:colOff>428625</xdr:colOff>
      <xdr:row>13</xdr:row>
      <xdr:rowOff>25111</xdr:rowOff>
    </xdr:from>
    <xdr:to>
      <xdr:col>3</xdr:col>
      <xdr:colOff>389659</xdr:colOff>
      <xdr:row>15</xdr:row>
      <xdr:rowOff>90920</xdr:rowOff>
    </xdr:to>
    <xdr:grpSp>
      <xdr:nvGrpSpPr>
        <xdr:cNvPr id="92" name="Agrupar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GrpSpPr/>
      </xdr:nvGrpSpPr>
      <xdr:grpSpPr>
        <a:xfrm>
          <a:off x="428625" y="2447182"/>
          <a:ext cx="1797998" cy="446809"/>
          <a:chOff x="428625" y="2444461"/>
          <a:chExt cx="1789834" cy="446809"/>
        </a:xfrm>
      </xdr:grpSpPr>
      <xdr:sp macro="[0]!Painel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428625" y="244446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Painel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 txBox="1"/>
        </xdr:nvSpPr>
        <xdr:spPr>
          <a:xfrm>
            <a:off x="895350" y="2543175"/>
            <a:ext cx="88017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Dashboard</a:t>
            </a:r>
          </a:p>
        </xdr:txBody>
      </xdr:sp>
      <xdr:pic macro="[0]!Painel"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1025" y="2568286"/>
            <a:ext cx="242692" cy="2492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361950</xdr:colOff>
      <xdr:row>21</xdr:row>
      <xdr:rowOff>76200</xdr:rowOff>
    </xdr:from>
    <xdr:to>
      <xdr:col>2</xdr:col>
      <xdr:colOff>61848</xdr:colOff>
      <xdr:row>23</xdr:row>
      <xdr:rowOff>6696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361950" y="4019550"/>
          <a:ext cx="91909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Cadastros</a:t>
          </a:r>
        </a:p>
      </xdr:txBody>
    </xdr:sp>
    <xdr:clientData/>
  </xdr:twoCellAnchor>
  <xdr:twoCellAnchor>
    <xdr:from>
      <xdr:col>0</xdr:col>
      <xdr:colOff>428625</xdr:colOff>
      <xdr:row>23</xdr:row>
      <xdr:rowOff>72736</xdr:rowOff>
    </xdr:from>
    <xdr:to>
      <xdr:col>3</xdr:col>
      <xdr:colOff>389659</xdr:colOff>
      <xdr:row>25</xdr:row>
      <xdr:rowOff>138545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428625" y="4399807"/>
          <a:ext cx="1797998" cy="446809"/>
          <a:chOff x="428625" y="4397086"/>
          <a:chExt cx="1789834" cy="446809"/>
        </a:xfrm>
      </xdr:grpSpPr>
      <xdr:sp macro="[0]!Pedidos_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428625" y="43970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Pedidos_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 txBox="1"/>
        </xdr:nvSpPr>
        <xdr:spPr>
          <a:xfrm>
            <a:off x="866775" y="4495800"/>
            <a:ext cx="67916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Pedidos</a:t>
            </a:r>
          </a:p>
        </xdr:txBody>
      </xdr:sp>
      <xdr:pic macro="[0]!Pedidos_"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1500" y="4501861"/>
            <a:ext cx="244680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409575</xdr:colOff>
      <xdr:row>28</xdr:row>
      <xdr:rowOff>187036</xdr:rowOff>
    </xdr:from>
    <xdr:to>
      <xdr:col>3</xdr:col>
      <xdr:colOff>370609</xdr:colOff>
      <xdr:row>31</xdr:row>
      <xdr:rowOff>62345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pSpPr/>
      </xdr:nvGrpSpPr>
      <xdr:grpSpPr>
        <a:xfrm>
          <a:off x="409575" y="5466607"/>
          <a:ext cx="1797998" cy="446809"/>
          <a:chOff x="409575" y="5463886"/>
          <a:chExt cx="1789834" cy="446809"/>
        </a:xfrm>
      </xdr:grpSpPr>
      <xdr:sp macro="[0]!Funcionarios_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409575" y="54638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Funcionarios_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 txBox="1"/>
        </xdr:nvSpPr>
        <xdr:spPr>
          <a:xfrm>
            <a:off x="847725" y="5562600"/>
            <a:ext cx="98366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Funcionários</a:t>
            </a:r>
          </a:p>
        </xdr:txBody>
      </xdr:sp>
      <xdr:pic macro="[0]!Funcionarios_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1975" y="5559136"/>
            <a:ext cx="244158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409575</xdr:colOff>
      <xdr:row>31</xdr:row>
      <xdr:rowOff>158461</xdr:rowOff>
    </xdr:from>
    <xdr:to>
      <xdr:col>3</xdr:col>
      <xdr:colOff>370609</xdr:colOff>
      <xdr:row>34</xdr:row>
      <xdr:rowOff>33770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pSpPr/>
      </xdr:nvGrpSpPr>
      <xdr:grpSpPr>
        <a:xfrm>
          <a:off x="409575" y="6009532"/>
          <a:ext cx="1797998" cy="446809"/>
          <a:chOff x="409575" y="6006811"/>
          <a:chExt cx="1789834" cy="446809"/>
        </a:xfrm>
      </xdr:grpSpPr>
      <xdr:sp macro="[0]!Servicos_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/>
        </xdr:nvSpPr>
        <xdr:spPr>
          <a:xfrm>
            <a:off x="409575" y="600681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Servicos_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 txBox="1"/>
        </xdr:nvSpPr>
        <xdr:spPr>
          <a:xfrm>
            <a:off x="847725" y="6105525"/>
            <a:ext cx="132536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Serviços/Produtos</a:t>
            </a:r>
          </a:p>
        </xdr:txBody>
      </xdr:sp>
      <xdr:pic macro="[0]!Servicos_"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6083011"/>
            <a:ext cx="244114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419100</xdr:colOff>
      <xdr:row>26</xdr:row>
      <xdr:rowOff>34636</xdr:rowOff>
    </xdr:from>
    <xdr:to>
      <xdr:col>3</xdr:col>
      <xdr:colOff>380134</xdr:colOff>
      <xdr:row>28</xdr:row>
      <xdr:rowOff>100445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419100" y="4933207"/>
          <a:ext cx="1797998" cy="446809"/>
          <a:chOff x="419100" y="4930486"/>
          <a:chExt cx="1789834" cy="446809"/>
        </a:xfrm>
      </xdr:grpSpPr>
      <xdr:sp macro="[0]!Clientes_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419100" y="49304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Clientes_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 txBox="1"/>
        </xdr:nvSpPr>
        <xdr:spPr>
          <a:xfrm>
            <a:off x="857250" y="5029200"/>
            <a:ext cx="683136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Clientes</a:t>
            </a:r>
          </a:p>
        </xdr:txBody>
      </xdr:sp>
      <xdr:pic macro="[0]!Clientes_">
        <xdr:nvPicPr>
          <xdr:cNvPr id="34" name="Imagem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2450" y="4997161"/>
            <a:ext cx="244114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361950</xdr:colOff>
      <xdr:row>34</xdr:row>
      <xdr:rowOff>57150</xdr:rowOff>
    </xdr:from>
    <xdr:to>
      <xdr:col>2</xdr:col>
      <xdr:colOff>26022</xdr:colOff>
      <xdr:row>35</xdr:row>
      <xdr:rowOff>178146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361950" y="6474619"/>
          <a:ext cx="87851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Despesas</a:t>
          </a:r>
        </a:p>
      </xdr:txBody>
    </xdr:sp>
    <xdr:clientData/>
  </xdr:twoCellAnchor>
  <xdr:twoCellAnchor>
    <xdr:from>
      <xdr:col>0</xdr:col>
      <xdr:colOff>438150</xdr:colOff>
      <xdr:row>16</xdr:row>
      <xdr:rowOff>6061</xdr:rowOff>
    </xdr:from>
    <xdr:to>
      <xdr:col>3</xdr:col>
      <xdr:colOff>399184</xdr:colOff>
      <xdr:row>18</xdr:row>
      <xdr:rowOff>71870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38150" y="2996911"/>
          <a:ext cx="1789834" cy="446809"/>
        </a:xfrm>
        <a:prstGeom prst="roundRect">
          <a:avLst>
            <a:gd name="adj" fmla="val 12714"/>
          </a:avLst>
        </a:prstGeom>
        <a:solidFill>
          <a:srgbClr val="1E1E2A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</xdr:col>
      <xdr:colOff>276225</xdr:colOff>
      <xdr:row>16</xdr:row>
      <xdr:rowOff>85725</xdr:rowOff>
    </xdr:from>
    <xdr:to>
      <xdr:col>3</xdr:col>
      <xdr:colOff>121484</xdr:colOff>
      <xdr:row>17</xdr:row>
      <xdr:rowOff>175430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885825" y="3076575"/>
          <a:ext cx="106445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200" b="1">
              <a:solidFill>
                <a:schemeClr val="bg1"/>
              </a:solidFill>
            </a:rPr>
            <a:t>Produtividade</a:t>
          </a:r>
        </a:p>
      </xdr:txBody>
    </xdr:sp>
    <xdr:clientData/>
  </xdr:twoCellAnchor>
  <xdr:twoCellAnchor>
    <xdr:from>
      <xdr:col>0</xdr:col>
      <xdr:colOff>581025</xdr:colOff>
      <xdr:row>16</xdr:row>
      <xdr:rowOff>91786</xdr:rowOff>
    </xdr:from>
    <xdr:to>
      <xdr:col>1</xdr:col>
      <xdr:colOff>219825</xdr:colOff>
      <xdr:row>17</xdr:row>
      <xdr:rowOff>149686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1025" y="3082636"/>
          <a:ext cx="248400" cy="248400"/>
        </a:xfrm>
        <a:prstGeom prst="rect">
          <a:avLst/>
        </a:prstGeom>
      </xdr:spPr>
    </xdr:pic>
    <xdr:clientData/>
  </xdr:twoCellAnchor>
  <xdr:twoCellAnchor>
    <xdr:from>
      <xdr:col>0</xdr:col>
      <xdr:colOff>438150</xdr:colOff>
      <xdr:row>18</xdr:row>
      <xdr:rowOff>177511</xdr:rowOff>
    </xdr:from>
    <xdr:to>
      <xdr:col>3</xdr:col>
      <xdr:colOff>403035</xdr:colOff>
      <xdr:row>21</xdr:row>
      <xdr:rowOff>52820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pSpPr/>
      </xdr:nvGrpSpPr>
      <xdr:grpSpPr>
        <a:xfrm>
          <a:off x="438150" y="3552082"/>
          <a:ext cx="1801849" cy="446809"/>
          <a:chOff x="438150" y="3549361"/>
          <a:chExt cx="1793685" cy="446809"/>
        </a:xfrm>
      </xdr:grpSpPr>
      <xdr:sp macro="[0]!Acompanhamento_" textlink="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438150" y="354936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Acompanhamento_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 txBox="1"/>
        </xdr:nvSpPr>
        <xdr:spPr>
          <a:xfrm>
            <a:off x="885825" y="3629025"/>
            <a:ext cx="134601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Acompanhamento</a:t>
            </a:r>
          </a:p>
        </xdr:txBody>
      </xdr:sp>
      <xdr:pic macro="[0]!Acompanhamento_">
        <xdr:nvPicPr>
          <xdr:cNvPr id="43" name="Imagem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590550" y="3635086"/>
            <a:ext cx="248400" cy="24840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85725</xdr:colOff>
      <xdr:row>11</xdr:row>
      <xdr:rowOff>123825</xdr:rowOff>
    </xdr:from>
    <xdr:to>
      <xdr:col>16</xdr:col>
      <xdr:colOff>270456</xdr:colOff>
      <xdr:row>13</xdr:row>
      <xdr:rowOff>23030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9477375" y="2162175"/>
          <a:ext cx="1847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endParaRPr lang="pt-BR" sz="1200" b="1">
            <a:solidFill>
              <a:srgbClr val="1E1E2A"/>
            </a:solidFill>
          </a:endParaRPr>
        </a:p>
      </xdr:txBody>
    </xdr:sp>
    <xdr:clientData/>
  </xdr:twoCellAnchor>
  <xdr:twoCellAnchor editAs="absolute">
    <xdr:from>
      <xdr:col>11</xdr:col>
      <xdr:colOff>361950</xdr:colOff>
      <xdr:row>41</xdr:row>
      <xdr:rowOff>57150</xdr:rowOff>
    </xdr:from>
    <xdr:to>
      <xdr:col>18</xdr:col>
      <xdr:colOff>9525</xdr:colOff>
      <xdr:row>42</xdr:row>
      <xdr:rowOff>131210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6705600" y="7810500"/>
          <a:ext cx="4019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© 2023 </a:t>
          </a:r>
          <a:r>
            <a:rPr lang="pt-BR" sz="110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Made</a:t>
          </a:r>
          <a:r>
            <a:rPr lang="pt-BR" sz="1100" baseline="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 With        and        by </a:t>
          </a:r>
          <a:r>
            <a:rPr lang="pt-BR" sz="1100" b="1" baseline="0">
              <a:solidFill>
                <a:srgbClr val="7B58FF"/>
              </a:solidFill>
              <a:effectLst/>
            </a:rPr>
            <a:t>Connect</a:t>
          </a:r>
          <a:r>
            <a:rPr lang="pt-BR" sz="1100" baseline="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 </a:t>
          </a:r>
          <a:r>
            <a:rPr lang="pt-BR" sz="1100" b="1" baseline="0">
              <a:solidFill>
                <a:srgbClr val="7B58FF"/>
              </a:solidFill>
              <a:effectLst/>
            </a:rPr>
            <a:t>Code</a:t>
          </a:r>
          <a:r>
            <a:rPr lang="pt-BR" sz="1100" baseline="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 for better sheets </a:t>
          </a:r>
          <a:endParaRPr lang="pt-BR">
            <a:solidFill>
              <a:srgbClr val="7B58FF"/>
            </a:solidFill>
            <a:effectLst/>
          </a:endParaRPr>
        </a:p>
      </xdr:txBody>
    </xdr:sp>
    <xdr:clientData/>
  </xdr:twoCellAnchor>
  <xdr:twoCellAnchor editAs="absolute">
    <xdr:from>
      <xdr:col>13</xdr:col>
      <xdr:colOff>342900</xdr:colOff>
      <xdr:row>41</xdr:row>
      <xdr:rowOff>85725</xdr:rowOff>
    </xdr:from>
    <xdr:to>
      <xdr:col>13</xdr:col>
      <xdr:colOff>559886</xdr:colOff>
      <xdr:row>42</xdr:row>
      <xdr:rowOff>111225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0" y="7839075"/>
          <a:ext cx="216986" cy="2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14</xdr:col>
      <xdr:colOff>211410</xdr:colOff>
      <xdr:row>41</xdr:row>
      <xdr:rowOff>78262</xdr:rowOff>
    </xdr:from>
    <xdr:to>
      <xdr:col>14</xdr:col>
      <xdr:colOff>425789</xdr:colOff>
      <xdr:row>42</xdr:row>
      <xdr:rowOff>103762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3860" y="7831612"/>
          <a:ext cx="214379" cy="2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104776</xdr:colOff>
      <xdr:row>6</xdr:row>
      <xdr:rowOff>9526</xdr:rowOff>
    </xdr:from>
    <xdr:to>
      <xdr:col>24</xdr:col>
      <xdr:colOff>285750</xdr:colOff>
      <xdr:row>26</xdr:row>
      <xdr:rowOff>142876</xdr:rowOff>
    </xdr:to>
    <xdr:graphicFrame macro="">
      <xdr:nvGraphicFramePr>
        <xdr:cNvPr id="91" name="Gráfico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3</xdr:col>
      <xdr:colOff>590550</xdr:colOff>
      <xdr:row>1</xdr:row>
      <xdr:rowOff>38100</xdr:rowOff>
    </xdr:from>
    <xdr:to>
      <xdr:col>4</xdr:col>
      <xdr:colOff>229350</xdr:colOff>
      <xdr:row>3</xdr:row>
      <xdr:rowOff>10275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19350" y="228600"/>
          <a:ext cx="248400" cy="248400"/>
        </a:xfrm>
        <a:prstGeom prst="rect">
          <a:avLst/>
        </a:prstGeom>
      </xdr:spPr>
    </xdr:pic>
    <xdr:clientData/>
  </xdr:twoCellAnchor>
  <xdr:twoCellAnchor editAs="absolute">
    <xdr:from>
      <xdr:col>4</xdr:col>
      <xdr:colOff>228601</xdr:colOff>
      <xdr:row>27</xdr:row>
      <xdr:rowOff>76201</xdr:rowOff>
    </xdr:from>
    <xdr:to>
      <xdr:col>24</xdr:col>
      <xdr:colOff>409574</xdr:colOff>
      <xdr:row>41</xdr:row>
      <xdr:rowOff>76201</xdr:rowOff>
    </xdr:to>
    <xdr:sp macro="" textlink="">
      <xdr:nvSpPr>
        <xdr:cNvPr id="95" name="Retângulo: Cantos Arredondados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2667001" y="5162551"/>
          <a:ext cx="13001623" cy="2667000"/>
        </a:xfrm>
        <a:prstGeom prst="roundRect">
          <a:avLst>
            <a:gd name="adj" fmla="val 3626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27</xdr:row>
      <xdr:rowOff>133350</xdr:rowOff>
    </xdr:from>
    <xdr:to>
      <xdr:col>24</xdr:col>
      <xdr:colOff>304800</xdr:colOff>
      <xdr:row>40</xdr:row>
      <xdr:rowOff>171450</xdr:rowOff>
    </xdr:to>
    <xdr:graphicFrame macro="">
      <xdr:nvGraphicFramePr>
        <xdr:cNvPr id="94" name="Gráfico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22</xdr:col>
      <xdr:colOff>467591</xdr:colOff>
      <xdr:row>1</xdr:row>
      <xdr:rowOff>77932</xdr:rowOff>
    </xdr:from>
    <xdr:to>
      <xdr:col>22</xdr:col>
      <xdr:colOff>831272</xdr:colOff>
      <xdr:row>3</xdr:row>
      <xdr:rowOff>164264</xdr:rowOff>
    </xdr:to>
    <xdr:pic macro="[0]!Salvar"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0136" y="268432"/>
          <a:ext cx="363681" cy="363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419100</xdr:colOff>
      <xdr:row>36</xdr:row>
      <xdr:rowOff>82261</xdr:rowOff>
    </xdr:from>
    <xdr:to>
      <xdr:col>3</xdr:col>
      <xdr:colOff>380134</xdr:colOff>
      <xdr:row>38</xdr:row>
      <xdr:rowOff>148070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19100" y="6885832"/>
          <a:ext cx="1797998" cy="446809"/>
          <a:chOff x="419100" y="6888306"/>
          <a:chExt cx="1779443" cy="446809"/>
        </a:xfrm>
      </xdr:grpSpPr>
      <xdr:sp macro="[0]!Lancamentos_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/>
        </xdr:nvSpPr>
        <xdr:spPr>
          <a:xfrm>
            <a:off x="419100" y="6888306"/>
            <a:ext cx="1779443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Lancamentos_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SpPr txBox="1"/>
        </xdr:nvSpPr>
        <xdr:spPr>
          <a:xfrm>
            <a:off x="853786" y="6994842"/>
            <a:ext cx="90358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r>
              <a:rPr lang="pt-BR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Lançamento</a:t>
            </a:r>
            <a:endParaRPr lang="pt-BR" sz="1200">
              <a:effectLst/>
            </a:endParaRPr>
          </a:p>
        </xdr:txBody>
      </xdr:sp>
      <xdr:pic macro="[0]!Lancamentos_"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573881" y="6985937"/>
            <a:ext cx="244936" cy="2484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415636</xdr:colOff>
      <xdr:row>13</xdr:row>
      <xdr:rowOff>34636</xdr:rowOff>
    </xdr:from>
    <xdr:to>
      <xdr:col>3</xdr:col>
      <xdr:colOff>429491</xdr:colOff>
      <xdr:row>38</xdr:row>
      <xdr:rowOff>166254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415636" y="2456707"/>
          <a:ext cx="1850819" cy="4894118"/>
          <a:chOff x="398317" y="2441864"/>
          <a:chExt cx="1832264" cy="4894118"/>
        </a:xfrm>
        <a:noFill/>
      </xdr:grpSpPr>
      <xdr:sp macro="[0]!Painel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432955" y="2441864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rodutividade_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455468" y="2992583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Acompanhamento_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SpPr/>
        </xdr:nvSpPr>
        <xdr:spPr>
          <a:xfrm>
            <a:off x="443345" y="3543301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edidos_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300-00002C000000}"/>
              </a:ext>
            </a:extLst>
          </xdr:cNvPr>
          <xdr:cNvSpPr/>
        </xdr:nvSpPr>
        <xdr:spPr>
          <a:xfrm>
            <a:off x="431222" y="4397087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Clientes_" textlink="">
        <xdr:nvSpPr>
          <xdr:cNvPr id="45" name="Retângulo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436417" y="4956465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Funcionarios_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398317" y="54638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Servicos_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412172" y="59972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Lancamentos_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417368" y="6885710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104775</xdr:colOff>
      <xdr:row>4</xdr:row>
      <xdr:rowOff>4870</xdr:rowOff>
    </xdr:from>
    <xdr:to>
      <xdr:col>22</xdr:col>
      <xdr:colOff>533400</xdr:colOff>
      <xdr:row>13</xdr:row>
      <xdr:rowOff>132484</xdr:rowOff>
    </xdr:to>
    <xdr:sp macro="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43175" y="732234"/>
          <a:ext cx="14801850" cy="1839516"/>
        </a:xfrm>
        <a:prstGeom prst="roundRect">
          <a:avLst>
            <a:gd name="adj" fmla="val 5516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295275</xdr:colOff>
      <xdr:row>1</xdr:row>
      <xdr:rowOff>57149</xdr:rowOff>
    </xdr:from>
    <xdr:to>
      <xdr:col>3</xdr:col>
      <xdr:colOff>494434</xdr:colOff>
      <xdr:row>41</xdr:row>
      <xdr:rowOff>18184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95275" y="247649"/>
          <a:ext cx="2017568" cy="7546399"/>
        </a:xfrm>
        <a:prstGeom prst="roundRect">
          <a:avLst>
            <a:gd name="adj" fmla="val 4517"/>
          </a:avLst>
        </a:prstGeom>
        <a:solidFill>
          <a:schemeClr val="bg1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133350</xdr:colOff>
      <xdr:row>3</xdr:row>
      <xdr:rowOff>227733</xdr:rowOff>
    </xdr:from>
    <xdr:to>
      <xdr:col>3</xdr:col>
      <xdr:colOff>8415</xdr:colOff>
      <xdr:row>9</xdr:row>
      <xdr:rowOff>132483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30" t="16705" r="29307" b="27814"/>
        <a:stretch/>
      </xdr:blipFill>
      <xdr:spPr>
        <a:xfrm>
          <a:off x="742950" y="695324"/>
          <a:ext cx="1094265" cy="11144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352425</xdr:colOff>
      <xdr:row>11</xdr:row>
      <xdr:rowOff>46759</xdr:rowOff>
    </xdr:from>
    <xdr:to>
      <xdr:col>2</xdr:col>
      <xdr:colOff>185051</xdr:colOff>
      <xdr:row>12</xdr:row>
      <xdr:rowOff>167755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352425" y="2105025"/>
          <a:ext cx="105182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Indicadores</a:t>
          </a:r>
        </a:p>
      </xdr:txBody>
    </xdr:sp>
    <xdr:clientData/>
  </xdr:twoCellAnchor>
  <xdr:twoCellAnchor>
    <xdr:from>
      <xdr:col>0</xdr:col>
      <xdr:colOff>428625</xdr:colOff>
      <xdr:row>12</xdr:row>
      <xdr:rowOff>187036</xdr:rowOff>
    </xdr:from>
    <xdr:to>
      <xdr:col>3</xdr:col>
      <xdr:colOff>389659</xdr:colOff>
      <xdr:row>15</xdr:row>
      <xdr:rowOff>62345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pSpPr/>
      </xdr:nvGrpSpPr>
      <xdr:grpSpPr>
        <a:xfrm>
          <a:off x="428625" y="2432215"/>
          <a:ext cx="1797998" cy="446809"/>
          <a:chOff x="428625" y="2444461"/>
          <a:chExt cx="1789834" cy="446809"/>
        </a:xfrm>
      </xdr:grpSpPr>
      <xdr:sp macro="[0]!Dashboard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428625" y="244446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Dashboard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>
            <a:off x="895350" y="2552700"/>
            <a:ext cx="880177" cy="2762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rgbClr val="1E1E2A"/>
                </a:solidFill>
              </a:rPr>
              <a:t>Dashboard</a:t>
            </a:r>
          </a:p>
        </xdr:txBody>
      </xdr:sp>
      <xdr:pic macro="[0]!Dashboard"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1025" y="2568286"/>
            <a:ext cx="242692" cy="2492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361950</xdr:colOff>
      <xdr:row>21</xdr:row>
      <xdr:rowOff>113434</xdr:rowOff>
    </xdr:from>
    <xdr:to>
      <xdr:col>2</xdr:col>
      <xdr:colOff>61848</xdr:colOff>
      <xdr:row>23</xdr:row>
      <xdr:rowOff>43930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361950" y="4076700"/>
          <a:ext cx="91909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Cadastros</a:t>
          </a:r>
        </a:p>
      </xdr:txBody>
    </xdr:sp>
    <xdr:clientData/>
  </xdr:twoCellAnchor>
  <xdr:twoCellAnchor>
    <xdr:from>
      <xdr:col>0</xdr:col>
      <xdr:colOff>428625</xdr:colOff>
      <xdr:row>23</xdr:row>
      <xdr:rowOff>44161</xdr:rowOff>
    </xdr:from>
    <xdr:to>
      <xdr:col>3</xdr:col>
      <xdr:colOff>389659</xdr:colOff>
      <xdr:row>25</xdr:row>
      <xdr:rowOff>109970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428625" y="4384840"/>
          <a:ext cx="1797998" cy="446809"/>
          <a:chOff x="428625" y="4397086"/>
          <a:chExt cx="1789834" cy="446809"/>
        </a:xfrm>
      </xdr:grpSpPr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/>
        </xdr:nvSpPr>
        <xdr:spPr>
          <a:xfrm>
            <a:off x="428625" y="43970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 txBox="1"/>
        </xdr:nvSpPr>
        <xdr:spPr>
          <a:xfrm>
            <a:off x="866775" y="4505325"/>
            <a:ext cx="69102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Pedidos</a:t>
            </a: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1500" y="4511386"/>
            <a:ext cx="244680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409575</xdr:colOff>
      <xdr:row>28</xdr:row>
      <xdr:rowOff>158461</xdr:rowOff>
    </xdr:from>
    <xdr:to>
      <xdr:col>3</xdr:col>
      <xdr:colOff>370609</xdr:colOff>
      <xdr:row>31</xdr:row>
      <xdr:rowOff>33770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409575" y="5451640"/>
          <a:ext cx="1797998" cy="446809"/>
          <a:chOff x="409575" y="5463886"/>
          <a:chExt cx="1789834" cy="446809"/>
        </a:xfrm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/>
        </xdr:nvSpPr>
        <xdr:spPr>
          <a:xfrm>
            <a:off x="409575" y="54638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 txBox="1"/>
        </xdr:nvSpPr>
        <xdr:spPr>
          <a:xfrm>
            <a:off x="847725" y="5572125"/>
            <a:ext cx="100046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1">
                <a:solidFill>
                  <a:schemeClr val="tx1">
                    <a:lumMod val="65000"/>
                    <a:lumOff val="35000"/>
                  </a:schemeClr>
                </a:solidFill>
              </a:rPr>
              <a:t>Funcionários</a:t>
            </a:r>
          </a:p>
        </xdr:txBody>
      </xdr: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1975" y="5568661"/>
            <a:ext cx="244158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409575</xdr:colOff>
      <xdr:row>31</xdr:row>
      <xdr:rowOff>129886</xdr:rowOff>
    </xdr:from>
    <xdr:to>
      <xdr:col>3</xdr:col>
      <xdr:colOff>375515</xdr:colOff>
      <xdr:row>34</xdr:row>
      <xdr:rowOff>5195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GrpSpPr/>
      </xdr:nvGrpSpPr>
      <xdr:grpSpPr>
        <a:xfrm>
          <a:off x="409575" y="5994565"/>
          <a:ext cx="1802904" cy="446809"/>
          <a:chOff x="409575" y="6006811"/>
          <a:chExt cx="1794740" cy="446809"/>
        </a:xfrm>
      </xdr:grpSpPr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409575" y="600681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847725" y="6115050"/>
            <a:ext cx="135659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Serviços/Produtos</a:t>
            </a:r>
          </a:p>
        </xdr:txBody>
      </xdr:sp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6092536"/>
            <a:ext cx="244114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419100</xdr:colOff>
      <xdr:row>26</xdr:row>
      <xdr:rowOff>6061</xdr:rowOff>
    </xdr:from>
    <xdr:to>
      <xdr:col>3</xdr:col>
      <xdr:colOff>380134</xdr:colOff>
      <xdr:row>28</xdr:row>
      <xdr:rowOff>71870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pSpPr/>
      </xdr:nvGrpSpPr>
      <xdr:grpSpPr>
        <a:xfrm>
          <a:off x="419100" y="4918240"/>
          <a:ext cx="1797998" cy="446809"/>
          <a:chOff x="419100" y="4930486"/>
          <a:chExt cx="1789834" cy="446809"/>
        </a:xfrm>
      </xdr:grpSpPr>
      <xdr:sp macro="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>
            <a:off x="419100" y="49304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 txBox="1"/>
        </xdr:nvSpPr>
        <xdr:spPr>
          <a:xfrm>
            <a:off x="857250" y="5038725"/>
            <a:ext cx="69384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Clientes</a:t>
            </a:r>
          </a:p>
        </xdr:txBody>
      </xdr: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2450" y="5006686"/>
            <a:ext cx="244114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361950</xdr:colOff>
      <xdr:row>34</xdr:row>
      <xdr:rowOff>94384</xdr:rowOff>
    </xdr:from>
    <xdr:to>
      <xdr:col>2</xdr:col>
      <xdr:colOff>21260</xdr:colOff>
      <xdr:row>36</xdr:row>
      <xdr:rowOff>24880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361950" y="6534150"/>
          <a:ext cx="87851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Despesas</a:t>
          </a:r>
        </a:p>
      </xdr:txBody>
    </xdr:sp>
    <xdr:clientData/>
  </xdr:twoCellAnchor>
  <xdr:twoCellAnchor editAs="absolute">
    <xdr:from>
      <xdr:col>0</xdr:col>
      <xdr:colOff>419100</xdr:colOff>
      <xdr:row>36</xdr:row>
      <xdr:rowOff>62345</xdr:rowOff>
    </xdr:from>
    <xdr:to>
      <xdr:col>3</xdr:col>
      <xdr:colOff>380134</xdr:colOff>
      <xdr:row>38</xdr:row>
      <xdr:rowOff>128154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419100" y="6883111"/>
          <a:ext cx="1789834" cy="446809"/>
        </a:xfrm>
        <a:prstGeom prst="roundRect">
          <a:avLst>
            <a:gd name="adj" fmla="val 12714"/>
          </a:avLst>
        </a:prstGeom>
        <a:solidFill>
          <a:srgbClr val="1E1E2A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247650</xdr:colOff>
      <xdr:row>36</xdr:row>
      <xdr:rowOff>170584</xdr:rowOff>
    </xdr:from>
    <xdr:to>
      <xdr:col>3</xdr:col>
      <xdr:colOff>1860</xdr:colOff>
      <xdr:row>38</xdr:row>
      <xdr:rowOff>69789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857250" y="6991350"/>
          <a:ext cx="96994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1">
              <a:solidFill>
                <a:schemeClr val="bg1"/>
              </a:solidFill>
            </a:rPr>
            <a:t>Lançamento</a:t>
          </a:r>
        </a:p>
      </xdr:txBody>
    </xdr:sp>
    <xdr:clientData/>
  </xdr:twoCellAnchor>
  <xdr:twoCellAnchor>
    <xdr:from>
      <xdr:col>0</xdr:col>
      <xdr:colOff>438150</xdr:colOff>
      <xdr:row>15</xdr:row>
      <xdr:rowOff>167986</xdr:rowOff>
    </xdr:from>
    <xdr:to>
      <xdr:col>3</xdr:col>
      <xdr:colOff>399184</xdr:colOff>
      <xdr:row>18</xdr:row>
      <xdr:rowOff>43295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pSpPr/>
      </xdr:nvGrpSpPr>
      <xdr:grpSpPr>
        <a:xfrm>
          <a:off x="438150" y="2984665"/>
          <a:ext cx="1797998" cy="446809"/>
          <a:chOff x="438150" y="2996911"/>
          <a:chExt cx="1789834" cy="446809"/>
        </a:xfrm>
      </xdr:grpSpPr>
      <xdr:sp macro="[0]!Produtividad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438150" y="299691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Produtividade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 txBox="1"/>
        </xdr:nvSpPr>
        <xdr:spPr>
          <a:xfrm>
            <a:off x="885825" y="3086100"/>
            <a:ext cx="1064459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Produtividade</a:t>
            </a:r>
          </a:p>
        </xdr:txBody>
      </xdr:sp>
      <xdr:pic macro="[0]!Produtividade"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81025" y="3092161"/>
            <a:ext cx="248400" cy="2484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438150</xdr:colOff>
      <xdr:row>18</xdr:row>
      <xdr:rowOff>148936</xdr:rowOff>
    </xdr:from>
    <xdr:to>
      <xdr:col>3</xdr:col>
      <xdr:colOff>403035</xdr:colOff>
      <xdr:row>21</xdr:row>
      <xdr:rowOff>24245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GrpSpPr/>
      </xdr:nvGrpSpPr>
      <xdr:grpSpPr>
        <a:xfrm>
          <a:off x="438150" y="3537115"/>
          <a:ext cx="1801849" cy="446809"/>
          <a:chOff x="438150" y="3549361"/>
          <a:chExt cx="1793685" cy="446809"/>
        </a:xfrm>
      </xdr:grpSpPr>
      <xdr:sp macro="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438150" y="354936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 txBox="1"/>
        </xdr:nvSpPr>
        <xdr:spPr>
          <a:xfrm>
            <a:off x="885825" y="3638550"/>
            <a:ext cx="134601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Acompanhamento</a:t>
            </a:r>
          </a:p>
        </xdr:txBody>
      </xdr:sp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590550" y="3644611"/>
            <a:ext cx="248400" cy="2484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600075</xdr:colOff>
      <xdr:row>1</xdr:row>
      <xdr:rowOff>57150</xdr:rowOff>
    </xdr:from>
    <xdr:to>
      <xdr:col>4</xdr:col>
      <xdr:colOff>235155</xdr:colOff>
      <xdr:row>3</xdr:row>
      <xdr:rowOff>28459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247650"/>
          <a:ext cx="244680" cy="24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190500</xdr:colOff>
      <xdr:row>4</xdr:row>
      <xdr:rowOff>129769</xdr:rowOff>
    </xdr:from>
    <xdr:to>
      <xdr:col>5</xdr:col>
      <xdr:colOff>1252951</xdr:colOff>
      <xdr:row>6</xdr:row>
      <xdr:rowOff>91555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2615045" y="857133"/>
          <a:ext cx="13135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</a:rPr>
            <a:t>Lançamentos</a:t>
          </a:r>
        </a:p>
      </xdr:txBody>
    </xdr:sp>
    <xdr:clientData/>
  </xdr:twoCellAnchor>
  <xdr:twoCellAnchor editAs="absolute">
    <xdr:from>
      <xdr:col>5</xdr:col>
      <xdr:colOff>9524</xdr:colOff>
      <xdr:row>6</xdr:row>
      <xdr:rowOff>180110</xdr:rowOff>
    </xdr:from>
    <xdr:to>
      <xdr:col>6</xdr:col>
      <xdr:colOff>1200149</xdr:colOff>
      <xdr:row>11</xdr:row>
      <xdr:rowOff>18184</xdr:rowOff>
    </xdr:to>
    <xdr:sp macro="" textlink="" fLocksText="0">
      <xdr:nvSpPr>
        <xdr:cNvPr id="38" name="Retângulo: Cantos Arredondados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>
        <a:xfrm>
          <a:off x="2695574" y="1285876"/>
          <a:ext cx="3019425" cy="790574"/>
        </a:xfrm>
        <a:prstGeom prst="roundRect">
          <a:avLst>
            <a:gd name="adj" fmla="val 5516"/>
          </a:avLst>
        </a:prstGeom>
        <a:solidFill>
          <a:srgbClr val="1E1E2A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95250</xdr:colOff>
      <xdr:row>7</xdr:row>
      <xdr:rowOff>46759</xdr:rowOff>
    </xdr:from>
    <xdr:to>
      <xdr:col>5</xdr:col>
      <xdr:colOff>1415740</xdr:colOff>
      <xdr:row>8</xdr:row>
      <xdr:rowOff>136464</xdr:rowOff>
    </xdr:to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2770909" y="1345623"/>
          <a:ext cx="132049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1">
              <a:solidFill>
                <a:schemeClr val="bg1"/>
              </a:solidFill>
            </a:rPr>
            <a:t>Total de despesas</a:t>
          </a:r>
        </a:p>
      </xdr:txBody>
    </xdr:sp>
    <xdr:clientData/>
  </xdr:twoCellAnchor>
  <xdr:twoCellAnchor editAs="oneCell">
    <xdr:from>
      <xdr:col>0</xdr:col>
      <xdr:colOff>514350</xdr:colOff>
      <xdr:row>36</xdr:row>
      <xdr:rowOff>139411</xdr:rowOff>
    </xdr:from>
    <xdr:to>
      <xdr:col>1</xdr:col>
      <xdr:colOff>153150</xdr:colOff>
      <xdr:row>38</xdr:row>
      <xdr:rowOff>6811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4350" y="6968836"/>
          <a:ext cx="248400" cy="248400"/>
        </a:xfrm>
        <a:prstGeom prst="rect">
          <a:avLst/>
        </a:prstGeom>
      </xdr:spPr>
    </xdr:pic>
    <xdr:clientData/>
  </xdr:twoCellAnchor>
  <xdr:twoCellAnchor editAs="oneCell">
    <xdr:from>
      <xdr:col>6</xdr:col>
      <xdr:colOff>628649</xdr:colOff>
      <xdr:row>7</xdr:row>
      <xdr:rowOff>177510</xdr:rowOff>
    </xdr:from>
    <xdr:to>
      <xdr:col>6</xdr:col>
      <xdr:colOff>1038224</xdr:colOff>
      <xdr:row>10</xdr:row>
      <xdr:rowOff>15585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43499" y="1482435"/>
          <a:ext cx="409575" cy="409575"/>
        </a:xfrm>
        <a:prstGeom prst="rect">
          <a:avLst/>
        </a:prstGeom>
      </xdr:spPr>
    </xdr:pic>
    <xdr:clientData/>
  </xdr:twoCellAnchor>
  <xdr:twoCellAnchor editAs="oneCell">
    <xdr:from>
      <xdr:col>16</xdr:col>
      <xdr:colOff>77932</xdr:colOff>
      <xdr:row>0</xdr:row>
      <xdr:rowOff>164523</xdr:rowOff>
    </xdr:from>
    <xdr:to>
      <xdr:col>16</xdr:col>
      <xdr:colOff>441613</xdr:colOff>
      <xdr:row>3</xdr:row>
      <xdr:rowOff>60355</xdr:rowOff>
    </xdr:to>
    <xdr:pic macro="[0]!Salvar">
      <xdr:nvPicPr>
        <xdr:cNvPr id="41" name="Imagem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96455" y="164523"/>
          <a:ext cx="363681" cy="363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398317</xdr:colOff>
      <xdr:row>13</xdr:row>
      <xdr:rowOff>0</xdr:rowOff>
    </xdr:from>
    <xdr:to>
      <xdr:col>3</xdr:col>
      <xdr:colOff>412172</xdr:colOff>
      <xdr:row>38</xdr:row>
      <xdr:rowOff>131618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GrpSpPr/>
      </xdr:nvGrpSpPr>
      <xdr:grpSpPr>
        <a:xfrm>
          <a:off x="398317" y="2435679"/>
          <a:ext cx="1850819" cy="4894118"/>
          <a:chOff x="398317" y="2441864"/>
          <a:chExt cx="1832264" cy="4894118"/>
        </a:xfrm>
        <a:noFill/>
      </xdr:grpSpPr>
      <xdr:sp macro="[0]!Painel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00000000-0008-0000-0500-00002F000000}"/>
              </a:ext>
            </a:extLst>
          </xdr:cNvPr>
          <xdr:cNvSpPr/>
        </xdr:nvSpPr>
        <xdr:spPr>
          <a:xfrm>
            <a:off x="432955" y="2441864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rodutividade_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500-000030000000}"/>
              </a:ext>
            </a:extLst>
          </xdr:cNvPr>
          <xdr:cNvSpPr/>
        </xdr:nvSpPr>
        <xdr:spPr>
          <a:xfrm>
            <a:off x="455468" y="2992583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Acompanhamento_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00000000-0008-0000-0500-000031000000}"/>
              </a:ext>
            </a:extLst>
          </xdr:cNvPr>
          <xdr:cNvSpPr/>
        </xdr:nvSpPr>
        <xdr:spPr>
          <a:xfrm>
            <a:off x="443345" y="3543301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edidos_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00000000-0008-0000-0500-000032000000}"/>
              </a:ext>
            </a:extLst>
          </xdr:cNvPr>
          <xdr:cNvSpPr/>
        </xdr:nvSpPr>
        <xdr:spPr>
          <a:xfrm>
            <a:off x="431222" y="4397087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Clientes_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500-000033000000}"/>
              </a:ext>
            </a:extLst>
          </xdr:cNvPr>
          <xdr:cNvSpPr/>
        </xdr:nvSpPr>
        <xdr:spPr>
          <a:xfrm>
            <a:off x="436417" y="4956465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Funcionarios_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00000000-0008-0000-0500-000034000000}"/>
              </a:ext>
            </a:extLst>
          </xdr:cNvPr>
          <xdr:cNvSpPr/>
        </xdr:nvSpPr>
        <xdr:spPr>
          <a:xfrm>
            <a:off x="398317" y="54638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Servicos_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00000000-0008-0000-0500-000035000000}"/>
              </a:ext>
            </a:extLst>
          </xdr:cNvPr>
          <xdr:cNvSpPr/>
        </xdr:nvSpPr>
        <xdr:spPr>
          <a:xfrm>
            <a:off x="412172" y="59972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Lancamentos_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500-000036000000}"/>
              </a:ext>
            </a:extLst>
          </xdr:cNvPr>
          <xdr:cNvSpPr/>
        </xdr:nvSpPr>
        <xdr:spPr>
          <a:xfrm>
            <a:off x="417368" y="6885710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</xdr:grpSp>
    <xdr:clientData/>
  </xdr:twoCellAnchor>
  <xdr:twoCellAnchor>
    <xdr:from>
      <xdr:col>5</xdr:col>
      <xdr:colOff>97847</xdr:colOff>
      <xdr:row>8</xdr:row>
      <xdr:rowOff>90921</xdr:rowOff>
    </xdr:from>
    <xdr:to>
      <xdr:col>5</xdr:col>
      <xdr:colOff>996506</xdr:colOff>
      <xdr:row>9</xdr:row>
      <xdr:rowOff>157596</xdr:rowOff>
    </xdr:to>
    <xdr:sp macro="" textlink="$G$1">
      <xdr:nvSpPr>
        <xdr:cNvPr id="55" name="TextBox 36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2773506" y="1588944"/>
          <a:ext cx="89865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396CF8B-200F-48BB-8378-B71EAA6E0DB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</a:t>
          </a:fld>
          <a:endParaRPr lang="en-AU" sz="66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114301</xdr:colOff>
      <xdr:row>4</xdr:row>
      <xdr:rowOff>0</xdr:rowOff>
    </xdr:from>
    <xdr:to>
      <xdr:col>14</xdr:col>
      <xdr:colOff>129887</xdr:colOff>
      <xdr:row>13</xdr:row>
      <xdr:rowOff>85725</xdr:rowOff>
    </xdr:to>
    <xdr:sp macro="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38846" y="727364"/>
          <a:ext cx="10553700" cy="1800225"/>
        </a:xfrm>
        <a:prstGeom prst="roundRect">
          <a:avLst>
            <a:gd name="adj" fmla="val 9393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295275</xdr:colOff>
      <xdr:row>1</xdr:row>
      <xdr:rowOff>57149</xdr:rowOff>
    </xdr:from>
    <xdr:to>
      <xdr:col>3</xdr:col>
      <xdr:colOff>494434</xdr:colOff>
      <xdr:row>41</xdr:row>
      <xdr:rowOff>19050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95275" y="247649"/>
          <a:ext cx="2027959" cy="7543801"/>
        </a:xfrm>
        <a:prstGeom prst="roundRect">
          <a:avLst>
            <a:gd name="adj" fmla="val 4517"/>
          </a:avLst>
        </a:prstGeom>
        <a:solidFill>
          <a:schemeClr val="bg1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133350</xdr:colOff>
      <xdr:row>3</xdr:row>
      <xdr:rowOff>228599</xdr:rowOff>
    </xdr:from>
    <xdr:to>
      <xdr:col>3</xdr:col>
      <xdr:colOff>8415</xdr:colOff>
      <xdr:row>9</xdr:row>
      <xdr:rowOff>133349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30" t="16705" r="29307" b="27814"/>
        <a:stretch/>
      </xdr:blipFill>
      <xdr:spPr>
        <a:xfrm>
          <a:off x="742950" y="695324"/>
          <a:ext cx="1094265" cy="11144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352425</xdr:colOff>
      <xdr:row>11</xdr:row>
      <xdr:rowOff>47625</xdr:rowOff>
    </xdr:from>
    <xdr:to>
      <xdr:col>2</xdr:col>
      <xdr:colOff>185051</xdr:colOff>
      <xdr:row>12</xdr:row>
      <xdr:rowOff>168621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352425" y="2105025"/>
          <a:ext cx="105182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Indicadores</a:t>
          </a:r>
        </a:p>
      </xdr:txBody>
    </xdr:sp>
    <xdr:clientData/>
  </xdr:twoCellAnchor>
  <xdr:twoCellAnchor>
    <xdr:from>
      <xdr:col>0</xdr:col>
      <xdr:colOff>428625</xdr:colOff>
      <xdr:row>13</xdr:row>
      <xdr:rowOff>6061</xdr:rowOff>
    </xdr:from>
    <xdr:to>
      <xdr:col>3</xdr:col>
      <xdr:colOff>389659</xdr:colOff>
      <xdr:row>15</xdr:row>
      <xdr:rowOff>71870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/>
      </xdr:nvGrpSpPr>
      <xdr:grpSpPr>
        <a:xfrm>
          <a:off x="428625" y="2441740"/>
          <a:ext cx="1797998" cy="446809"/>
          <a:chOff x="428625" y="2444461"/>
          <a:chExt cx="1789834" cy="446809"/>
        </a:xfrm>
      </xdr:grpSpPr>
      <xdr:sp macro="[0]!Dashboard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428625" y="244446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Dashboard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895350" y="2552700"/>
            <a:ext cx="88017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rgbClr val="1E1E2A"/>
                </a:solidFill>
              </a:rPr>
              <a:t>Dashboard</a:t>
            </a:r>
          </a:p>
        </xdr:txBody>
      </xdr:sp>
      <xdr:pic macro="[0]!Dashboard">
        <xdr:nvPicPr>
          <xdr:cNvPr id="10" name="Imagem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1025" y="2568286"/>
            <a:ext cx="242692" cy="2492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361950</xdr:colOff>
      <xdr:row>21</xdr:row>
      <xdr:rowOff>114300</xdr:rowOff>
    </xdr:from>
    <xdr:to>
      <xdr:col>2</xdr:col>
      <xdr:colOff>61848</xdr:colOff>
      <xdr:row>23</xdr:row>
      <xdr:rowOff>44796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361950" y="4076700"/>
          <a:ext cx="91909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Cadastros</a:t>
          </a:r>
        </a:p>
      </xdr:txBody>
    </xdr:sp>
    <xdr:clientData/>
  </xdr:twoCellAnchor>
  <xdr:twoCellAnchor>
    <xdr:from>
      <xdr:col>0</xdr:col>
      <xdr:colOff>428625</xdr:colOff>
      <xdr:row>23</xdr:row>
      <xdr:rowOff>53686</xdr:rowOff>
    </xdr:from>
    <xdr:to>
      <xdr:col>3</xdr:col>
      <xdr:colOff>389659</xdr:colOff>
      <xdr:row>25</xdr:row>
      <xdr:rowOff>119495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GrpSpPr/>
      </xdr:nvGrpSpPr>
      <xdr:grpSpPr>
        <a:xfrm>
          <a:off x="428625" y="4394365"/>
          <a:ext cx="1797998" cy="446809"/>
          <a:chOff x="428625" y="4397086"/>
          <a:chExt cx="1789834" cy="446809"/>
        </a:xfrm>
      </xdr:grpSpPr>
      <xdr:sp macro="[0]!Pedidos_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428625" y="43970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Pedidos_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 txBox="1"/>
        </xdr:nvSpPr>
        <xdr:spPr>
          <a:xfrm>
            <a:off x="866775" y="4505325"/>
            <a:ext cx="69102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Pedidos</a:t>
            </a:r>
          </a:p>
        </xdr:txBody>
      </xdr:sp>
      <xdr:pic macro="[0]!Pedidos_"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1500" y="4511386"/>
            <a:ext cx="244680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409575</xdr:colOff>
      <xdr:row>28</xdr:row>
      <xdr:rowOff>158461</xdr:rowOff>
    </xdr:from>
    <xdr:to>
      <xdr:col>3</xdr:col>
      <xdr:colOff>370609</xdr:colOff>
      <xdr:row>31</xdr:row>
      <xdr:rowOff>33770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pSpPr/>
      </xdr:nvGrpSpPr>
      <xdr:grpSpPr>
        <a:xfrm>
          <a:off x="409575" y="5451640"/>
          <a:ext cx="1797998" cy="446809"/>
          <a:chOff x="409575" y="5459331"/>
          <a:chExt cx="1799773" cy="446809"/>
        </a:xfrm>
      </xdr:grpSpPr>
      <xdr:sp macro="[0]!Funcionarios_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SpPr/>
        </xdr:nvSpPr>
        <xdr:spPr>
          <a:xfrm>
            <a:off x="409575" y="5459331"/>
            <a:ext cx="1799773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Funcionarios_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 txBox="1"/>
        </xdr:nvSpPr>
        <xdr:spPr>
          <a:xfrm>
            <a:off x="851038" y="5567570"/>
            <a:ext cx="99029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Funcionários</a:t>
            </a:r>
          </a:p>
        </xdr:txBody>
      </xdr:sp>
      <xdr:pic macro="[0]!Funcionarios_">
        <xdr:nvPicPr>
          <xdr:cNvPr id="19" name="Imagem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1975" y="5564106"/>
            <a:ext cx="247471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409575</xdr:colOff>
      <xdr:row>31</xdr:row>
      <xdr:rowOff>129886</xdr:rowOff>
    </xdr:from>
    <xdr:to>
      <xdr:col>3</xdr:col>
      <xdr:colOff>370609</xdr:colOff>
      <xdr:row>34</xdr:row>
      <xdr:rowOff>5195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09575" y="5994565"/>
          <a:ext cx="1797998" cy="446809"/>
          <a:chOff x="409575" y="6002256"/>
          <a:chExt cx="1799773" cy="446809"/>
        </a:xfrm>
      </xdr:grpSpPr>
      <xdr:sp macro="[0]!Servicos_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409575" y="6002256"/>
            <a:ext cx="1799773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Servicos_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 txBox="1"/>
        </xdr:nvSpPr>
        <xdr:spPr>
          <a:xfrm>
            <a:off x="851038" y="6110495"/>
            <a:ext cx="1331989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Serviços/Produtos</a:t>
            </a:r>
          </a:p>
        </xdr:txBody>
      </xdr:sp>
      <xdr:pic macro="[0]!Servicos_"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6087981"/>
            <a:ext cx="247427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419100</xdr:colOff>
      <xdr:row>26</xdr:row>
      <xdr:rowOff>6061</xdr:rowOff>
    </xdr:from>
    <xdr:to>
      <xdr:col>3</xdr:col>
      <xdr:colOff>380134</xdr:colOff>
      <xdr:row>28</xdr:row>
      <xdr:rowOff>71870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19100" y="4918240"/>
          <a:ext cx="1797998" cy="446809"/>
          <a:chOff x="419100" y="4930486"/>
          <a:chExt cx="1789834" cy="446809"/>
        </a:xfrm>
      </xdr:grpSpPr>
      <xdr:sp macro="[0]!Clientes_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SpPr/>
        </xdr:nvSpPr>
        <xdr:spPr>
          <a:xfrm>
            <a:off x="419100" y="49304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Clientes_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SpPr txBox="1"/>
        </xdr:nvSpPr>
        <xdr:spPr>
          <a:xfrm>
            <a:off x="857250" y="5038725"/>
            <a:ext cx="683136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Clientes</a:t>
            </a:r>
          </a:p>
        </xdr:txBody>
      </xdr:sp>
      <xdr:pic macro="[0]!Clientes_">
        <xdr:nvPicPr>
          <xdr:cNvPr id="27" name="Imagem 26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2450" y="5006686"/>
            <a:ext cx="244114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438150</xdr:colOff>
      <xdr:row>18</xdr:row>
      <xdr:rowOff>158461</xdr:rowOff>
    </xdr:from>
    <xdr:to>
      <xdr:col>3</xdr:col>
      <xdr:colOff>399184</xdr:colOff>
      <xdr:row>21</xdr:row>
      <xdr:rowOff>33770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438150" y="3549361"/>
          <a:ext cx="1789834" cy="446809"/>
        </a:xfrm>
        <a:prstGeom prst="roundRect">
          <a:avLst>
            <a:gd name="adj" fmla="val 12714"/>
          </a:avLst>
        </a:prstGeom>
        <a:solidFill>
          <a:srgbClr val="1E1E2A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276225</xdr:colOff>
      <xdr:row>19</xdr:row>
      <xdr:rowOff>57150</xdr:rowOff>
    </xdr:from>
    <xdr:to>
      <xdr:col>3</xdr:col>
      <xdr:colOff>428170</xdr:colOff>
      <xdr:row>20</xdr:row>
      <xdr:rowOff>146855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885825" y="3638550"/>
          <a:ext cx="137114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1">
              <a:solidFill>
                <a:schemeClr val="bg1"/>
              </a:solidFill>
            </a:rPr>
            <a:t>Acompanhamento</a:t>
          </a:r>
        </a:p>
      </xdr:txBody>
    </xdr:sp>
    <xdr:clientData/>
  </xdr:twoCellAnchor>
  <xdr:twoCellAnchor editAs="absolute">
    <xdr:from>
      <xdr:col>0</xdr:col>
      <xdr:colOff>361950</xdr:colOff>
      <xdr:row>34</xdr:row>
      <xdr:rowOff>95250</xdr:rowOff>
    </xdr:from>
    <xdr:to>
      <xdr:col>2</xdr:col>
      <xdr:colOff>14634</xdr:colOff>
      <xdr:row>36</xdr:row>
      <xdr:rowOff>25746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361950" y="6534150"/>
          <a:ext cx="8718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Despesas</a:t>
          </a:r>
        </a:p>
      </xdr:txBody>
    </xdr:sp>
    <xdr:clientData/>
  </xdr:twoCellAnchor>
  <xdr:twoCellAnchor>
    <xdr:from>
      <xdr:col>0</xdr:col>
      <xdr:colOff>438150</xdr:colOff>
      <xdr:row>15</xdr:row>
      <xdr:rowOff>177511</xdr:rowOff>
    </xdr:from>
    <xdr:to>
      <xdr:col>3</xdr:col>
      <xdr:colOff>399184</xdr:colOff>
      <xdr:row>18</xdr:row>
      <xdr:rowOff>52820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GrpSpPr/>
      </xdr:nvGrpSpPr>
      <xdr:grpSpPr>
        <a:xfrm>
          <a:off x="438150" y="2994190"/>
          <a:ext cx="1797998" cy="446809"/>
          <a:chOff x="438150" y="2996911"/>
          <a:chExt cx="1789834" cy="446809"/>
        </a:xfrm>
      </xdr:grpSpPr>
      <xdr:sp macro="[0]!Produtividade_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438150" y="299691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Produtividade_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885825" y="3086100"/>
            <a:ext cx="1064459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Produtividade</a:t>
            </a:r>
          </a:p>
        </xdr:txBody>
      </xdr:sp>
      <xdr:pic macro="[0]!Produtividade_">
        <xdr:nvPicPr>
          <xdr:cNvPr id="33" name="Imagem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81025" y="3092161"/>
            <a:ext cx="248400" cy="248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590550</xdr:colOff>
      <xdr:row>19</xdr:row>
      <xdr:rowOff>63211</xdr:rowOff>
    </xdr:from>
    <xdr:to>
      <xdr:col>1</xdr:col>
      <xdr:colOff>229350</xdr:colOff>
      <xdr:row>20</xdr:row>
      <xdr:rowOff>121111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0550" y="3644611"/>
          <a:ext cx="248400" cy="248400"/>
        </a:xfrm>
        <a:prstGeom prst="rect">
          <a:avLst/>
        </a:prstGeom>
      </xdr:spPr>
    </xdr:pic>
    <xdr:clientData/>
  </xdr:twoCellAnchor>
  <xdr:twoCellAnchor editAs="absolute">
    <xdr:from>
      <xdr:col>3</xdr:col>
      <xdr:colOff>600075</xdr:colOff>
      <xdr:row>1</xdr:row>
      <xdr:rowOff>57150</xdr:rowOff>
    </xdr:from>
    <xdr:to>
      <xdr:col>4</xdr:col>
      <xdr:colOff>235155</xdr:colOff>
      <xdr:row>3</xdr:row>
      <xdr:rowOff>29325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247650"/>
          <a:ext cx="244680" cy="24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190500</xdr:colOff>
      <xdr:row>4</xdr:row>
      <xdr:rowOff>130635</xdr:rowOff>
    </xdr:from>
    <xdr:to>
      <xdr:col>8</xdr:col>
      <xdr:colOff>4796</xdr:colOff>
      <xdr:row>6</xdr:row>
      <xdr:rowOff>92421</xdr:rowOff>
    </xdr:to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2628900" y="854535"/>
          <a:ext cx="2747996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</a:rPr>
            <a:t>Acompanhamento de</a:t>
          </a:r>
          <a:r>
            <a:rPr lang="pt-BR" sz="1600" b="1" baseline="0">
              <a:solidFill>
                <a:schemeClr val="tx1">
                  <a:lumMod val="65000"/>
                  <a:lumOff val="35000"/>
                </a:schemeClr>
              </a:solidFill>
            </a:rPr>
            <a:t> Pedidos</a:t>
          </a:r>
          <a:endParaRPr lang="pt-BR" sz="16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0</xdr:col>
      <xdr:colOff>419100</xdr:colOff>
      <xdr:row>36</xdr:row>
      <xdr:rowOff>53686</xdr:rowOff>
    </xdr:from>
    <xdr:to>
      <xdr:col>3</xdr:col>
      <xdr:colOff>380134</xdr:colOff>
      <xdr:row>38</xdr:row>
      <xdr:rowOff>119495</xdr:rowOff>
    </xdr:to>
    <xdr:grpSp>
      <xdr:nvGrpSpPr>
        <xdr:cNvPr id="34860" name="Agrupar 34859">
          <a:extLst>
            <a:ext uri="{FF2B5EF4-FFF2-40B4-BE49-F238E27FC236}">
              <a16:creationId xmlns:a16="http://schemas.microsoft.com/office/drawing/2014/main" id="{00000000-0008-0000-0600-00002C880000}"/>
            </a:ext>
          </a:extLst>
        </xdr:cNvPr>
        <xdr:cNvGrpSpPr/>
      </xdr:nvGrpSpPr>
      <xdr:grpSpPr>
        <a:xfrm>
          <a:off x="419100" y="6870865"/>
          <a:ext cx="1797998" cy="446809"/>
          <a:chOff x="419100" y="6883111"/>
          <a:chExt cx="1789834" cy="446809"/>
        </a:xfrm>
      </xdr:grpSpPr>
      <xdr:sp macro="[0]!Lancamentos_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419100" y="688311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Lancamentos_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 txBox="1"/>
        </xdr:nvSpPr>
        <xdr:spPr>
          <a:xfrm>
            <a:off x="857250" y="6991350"/>
            <a:ext cx="906488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Laçamento</a:t>
            </a:r>
          </a:p>
        </xdr:txBody>
      </xdr:sp>
      <xdr:pic macro="[0]!Lancamentos_">
        <xdr:nvPicPr>
          <xdr:cNvPr id="46" name="Imagem 4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514350" y="6968836"/>
            <a:ext cx="248400" cy="24840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310861</xdr:colOff>
      <xdr:row>4</xdr:row>
      <xdr:rowOff>51953</xdr:rowOff>
    </xdr:from>
    <xdr:to>
      <xdr:col>14</xdr:col>
      <xdr:colOff>8658</xdr:colOff>
      <xdr:row>9</xdr:row>
      <xdr:rowOff>23378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tatus Interno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Inte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316" y="779317"/>
              <a:ext cx="2893001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611330</xdr:colOff>
      <xdr:row>4</xdr:row>
      <xdr:rowOff>69273</xdr:rowOff>
    </xdr:from>
    <xdr:to>
      <xdr:col>12</xdr:col>
      <xdr:colOff>252844</xdr:colOff>
      <xdr:row>13</xdr:row>
      <xdr:rowOff>12123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5" name="Responsável">
              <a:extLst>
                <a:ext uri="{FF2B5EF4-FFF2-40B4-BE49-F238E27FC236}">
                  <a16:creationId xmlns:a16="http://schemas.microsoft.com/office/drawing/2014/main" id="{00000000-0008-0000-06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á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88035" y="796637"/>
              <a:ext cx="1832264" cy="1657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292676</xdr:colOff>
      <xdr:row>9</xdr:row>
      <xdr:rowOff>85726</xdr:rowOff>
    </xdr:from>
    <xdr:to>
      <xdr:col>14</xdr:col>
      <xdr:colOff>8659</xdr:colOff>
      <xdr:row>13</xdr:row>
      <xdr:rowOff>28576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Status Prazo">
              <a:extLst>
                <a:ext uri="{FF2B5EF4-FFF2-40B4-BE49-F238E27FC236}">
                  <a16:creationId xmlns:a16="http://schemas.microsoft.com/office/drawing/2014/main" id="{00000000-0008-0000-06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Praz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60131" y="1765590"/>
              <a:ext cx="2911187" cy="704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5</xdr:col>
      <xdr:colOff>47626</xdr:colOff>
      <xdr:row>6</xdr:row>
      <xdr:rowOff>104775</xdr:rowOff>
    </xdr:from>
    <xdr:to>
      <xdr:col>6</xdr:col>
      <xdr:colOff>508456</xdr:colOff>
      <xdr:row>9</xdr:row>
      <xdr:rowOff>95251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2723285" y="1213139"/>
          <a:ext cx="1292103" cy="561976"/>
        </a:xfrm>
        <a:prstGeom prst="roundRect">
          <a:avLst/>
        </a:prstGeom>
        <a:solidFill>
          <a:srgbClr val="1E1E2A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5</xdr:col>
      <xdr:colOff>28575</xdr:colOff>
      <xdr:row>6</xdr:row>
      <xdr:rowOff>131647</xdr:rowOff>
    </xdr:from>
    <xdr:to>
      <xdr:col>6</xdr:col>
      <xdr:colOff>258460</xdr:colOff>
      <xdr:row>8</xdr:row>
      <xdr:rowOff>15207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2714625" y="1236547"/>
          <a:ext cx="10585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050" b="1">
              <a:solidFill>
                <a:schemeClr val="bg1">
                  <a:lumMod val="95000"/>
                </a:schemeClr>
              </a:solidFill>
            </a:rPr>
            <a:t>TOTA PEDIDOS</a:t>
          </a:r>
        </a:p>
      </xdr:txBody>
    </xdr:sp>
    <xdr:clientData/>
  </xdr:twoCellAnchor>
  <xdr:twoCellAnchor>
    <xdr:from>
      <xdr:col>5</xdr:col>
      <xdr:colOff>38101</xdr:colOff>
      <xdr:row>9</xdr:row>
      <xdr:rowOff>152400</xdr:rowOff>
    </xdr:from>
    <xdr:to>
      <xdr:col>6</xdr:col>
      <xdr:colOff>498931</xdr:colOff>
      <xdr:row>12</xdr:row>
      <xdr:rowOff>142876</xdr:rowOff>
    </xdr:to>
    <xdr:sp macro="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/>
      </xdr:nvSpPr>
      <xdr:spPr>
        <a:xfrm>
          <a:off x="2713760" y="1832264"/>
          <a:ext cx="1292103" cy="561976"/>
        </a:xfrm>
        <a:prstGeom prst="roundRect">
          <a:avLst/>
        </a:prstGeom>
        <a:solidFill>
          <a:srgbClr val="1E1E2A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5</xdr:col>
      <xdr:colOff>19050</xdr:colOff>
      <xdr:row>9</xdr:row>
      <xdr:rowOff>183183</xdr:rowOff>
    </xdr:from>
    <xdr:to>
      <xdr:col>6</xdr:col>
      <xdr:colOff>359349</xdr:colOff>
      <xdr:row>11</xdr:row>
      <xdr:rowOff>58920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 txBox="1"/>
      </xdr:nvSpPr>
      <xdr:spPr>
        <a:xfrm>
          <a:off x="2705100" y="1859583"/>
          <a:ext cx="1168974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050" b="1">
              <a:solidFill>
                <a:srgbClr val="FFC000"/>
              </a:solidFill>
            </a:rPr>
            <a:t>AG. PAGAMENTO</a:t>
          </a:r>
        </a:p>
      </xdr:txBody>
    </xdr:sp>
    <xdr:clientData/>
  </xdr:twoCellAnchor>
  <xdr:twoCellAnchor>
    <xdr:from>
      <xdr:col>6</xdr:col>
      <xdr:colOff>594011</xdr:colOff>
      <xdr:row>6</xdr:row>
      <xdr:rowOff>87457</xdr:rowOff>
    </xdr:from>
    <xdr:to>
      <xdr:col>8</xdr:col>
      <xdr:colOff>28002</xdr:colOff>
      <xdr:row>9</xdr:row>
      <xdr:rowOff>77933</xdr:rowOff>
    </xdr:to>
    <xdr:sp macro="" textlink="">
      <xdr:nvSpPr>
        <xdr:cNvPr id="34827" name="Retângulo: Cantos Arredondados 34826">
          <a:extLst>
            <a:ext uri="{FF2B5EF4-FFF2-40B4-BE49-F238E27FC236}">
              <a16:creationId xmlns:a16="http://schemas.microsoft.com/office/drawing/2014/main" id="{00000000-0008-0000-0600-00000B880000}"/>
            </a:ext>
          </a:extLst>
        </xdr:cNvPr>
        <xdr:cNvSpPr/>
      </xdr:nvSpPr>
      <xdr:spPr>
        <a:xfrm>
          <a:off x="4100943" y="1195821"/>
          <a:ext cx="1287036" cy="561976"/>
        </a:xfrm>
        <a:prstGeom prst="roundRect">
          <a:avLst/>
        </a:prstGeom>
        <a:solidFill>
          <a:srgbClr val="1E1E2A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6</xdr:col>
      <xdr:colOff>574960</xdr:colOff>
      <xdr:row>6</xdr:row>
      <xdr:rowOff>118240</xdr:rowOff>
    </xdr:from>
    <xdr:to>
      <xdr:col>7</xdr:col>
      <xdr:colOff>575311</xdr:colOff>
      <xdr:row>7</xdr:row>
      <xdr:rowOff>184477</xdr:rowOff>
    </xdr:to>
    <xdr:sp macro="" textlink="">
      <xdr:nvSpPr>
        <xdr:cNvPr id="34828" name="CaixaDeTexto 34827">
          <a:extLst>
            <a:ext uri="{FF2B5EF4-FFF2-40B4-BE49-F238E27FC236}">
              <a16:creationId xmlns:a16="http://schemas.microsoft.com/office/drawing/2014/main" id="{00000000-0008-0000-0600-00000C880000}"/>
            </a:ext>
          </a:extLst>
        </xdr:cNvPr>
        <xdr:cNvSpPr txBox="1"/>
      </xdr:nvSpPr>
      <xdr:spPr>
        <a:xfrm>
          <a:off x="4081892" y="1226604"/>
          <a:ext cx="1160669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050" b="1">
              <a:solidFill>
                <a:srgbClr val="FFC000"/>
              </a:solidFill>
            </a:rPr>
            <a:t>EM ANDAMENTO</a:t>
          </a:r>
        </a:p>
      </xdr:txBody>
    </xdr:sp>
    <xdr:clientData/>
  </xdr:twoCellAnchor>
  <xdr:twoCellAnchor>
    <xdr:from>
      <xdr:col>6</xdr:col>
      <xdr:colOff>584486</xdr:colOff>
      <xdr:row>9</xdr:row>
      <xdr:rowOff>146339</xdr:rowOff>
    </xdr:from>
    <xdr:to>
      <xdr:col>8</xdr:col>
      <xdr:colOff>18477</xdr:colOff>
      <xdr:row>12</xdr:row>
      <xdr:rowOff>136815</xdr:rowOff>
    </xdr:to>
    <xdr:sp macro="" textlink="">
      <xdr:nvSpPr>
        <xdr:cNvPr id="34830" name="Retângulo: Cantos Arredondados 34829">
          <a:extLst>
            <a:ext uri="{FF2B5EF4-FFF2-40B4-BE49-F238E27FC236}">
              <a16:creationId xmlns:a16="http://schemas.microsoft.com/office/drawing/2014/main" id="{00000000-0008-0000-0600-00000E880000}"/>
            </a:ext>
          </a:extLst>
        </xdr:cNvPr>
        <xdr:cNvSpPr/>
      </xdr:nvSpPr>
      <xdr:spPr>
        <a:xfrm>
          <a:off x="4091418" y="1826203"/>
          <a:ext cx="1287036" cy="561976"/>
        </a:xfrm>
        <a:prstGeom prst="roundRect">
          <a:avLst/>
        </a:prstGeom>
        <a:solidFill>
          <a:srgbClr val="1E1E2A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6</xdr:col>
      <xdr:colOff>565435</xdr:colOff>
      <xdr:row>9</xdr:row>
      <xdr:rowOff>165865</xdr:rowOff>
    </xdr:from>
    <xdr:to>
      <xdr:col>6</xdr:col>
      <xdr:colOff>1078524</xdr:colOff>
      <xdr:row>11</xdr:row>
      <xdr:rowOff>41602</xdr:rowOff>
    </xdr:to>
    <xdr:sp macro="" textlink="">
      <xdr:nvSpPr>
        <xdr:cNvPr id="34831" name="CaixaDeTexto 34830">
          <a:extLst>
            <a:ext uri="{FF2B5EF4-FFF2-40B4-BE49-F238E27FC236}">
              <a16:creationId xmlns:a16="http://schemas.microsoft.com/office/drawing/2014/main" id="{00000000-0008-0000-0600-00000F880000}"/>
            </a:ext>
          </a:extLst>
        </xdr:cNvPr>
        <xdr:cNvSpPr txBox="1"/>
      </xdr:nvSpPr>
      <xdr:spPr>
        <a:xfrm>
          <a:off x="4072367" y="1845729"/>
          <a:ext cx="513089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050" b="1">
              <a:solidFill>
                <a:srgbClr val="00B050"/>
              </a:solidFill>
            </a:rPr>
            <a:t>PAGO</a:t>
          </a:r>
        </a:p>
      </xdr:txBody>
    </xdr:sp>
    <xdr:clientData/>
  </xdr:twoCellAnchor>
  <xdr:twoCellAnchor>
    <xdr:from>
      <xdr:col>8</xdr:col>
      <xdr:colOff>88327</xdr:colOff>
      <xdr:row>6</xdr:row>
      <xdr:rowOff>95250</xdr:rowOff>
    </xdr:from>
    <xdr:to>
      <xdr:col>9</xdr:col>
      <xdr:colOff>241656</xdr:colOff>
      <xdr:row>9</xdr:row>
      <xdr:rowOff>85726</xdr:rowOff>
    </xdr:to>
    <xdr:sp macro="" textlink="">
      <xdr:nvSpPr>
        <xdr:cNvPr id="34833" name="Retângulo: Cantos Arredondados 34832">
          <a:extLst>
            <a:ext uri="{FF2B5EF4-FFF2-40B4-BE49-F238E27FC236}">
              <a16:creationId xmlns:a16="http://schemas.microsoft.com/office/drawing/2014/main" id="{00000000-0008-0000-0600-000011880000}"/>
            </a:ext>
          </a:extLst>
        </xdr:cNvPr>
        <xdr:cNvSpPr/>
      </xdr:nvSpPr>
      <xdr:spPr>
        <a:xfrm>
          <a:off x="5448304" y="1203614"/>
          <a:ext cx="1287670" cy="561976"/>
        </a:xfrm>
        <a:prstGeom prst="roundRect">
          <a:avLst/>
        </a:prstGeom>
        <a:solidFill>
          <a:srgbClr val="1E1E2A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8</xdr:col>
      <xdr:colOff>69275</xdr:colOff>
      <xdr:row>6</xdr:row>
      <xdr:rowOff>126033</xdr:rowOff>
    </xdr:from>
    <xdr:to>
      <xdr:col>8</xdr:col>
      <xdr:colOff>1055764</xdr:colOff>
      <xdr:row>8</xdr:row>
      <xdr:rowOff>1770</xdr:rowOff>
    </xdr:to>
    <xdr:sp macro="" textlink="">
      <xdr:nvSpPr>
        <xdr:cNvPr id="34834" name="CaixaDeTexto 34833">
          <a:extLst>
            <a:ext uri="{FF2B5EF4-FFF2-40B4-BE49-F238E27FC236}">
              <a16:creationId xmlns:a16="http://schemas.microsoft.com/office/drawing/2014/main" id="{00000000-0008-0000-0600-000012880000}"/>
            </a:ext>
          </a:extLst>
        </xdr:cNvPr>
        <xdr:cNvSpPr txBox="1"/>
      </xdr:nvSpPr>
      <xdr:spPr>
        <a:xfrm>
          <a:off x="5429252" y="1234397"/>
          <a:ext cx="986489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050" b="1">
              <a:solidFill>
                <a:srgbClr val="FFC000"/>
              </a:solidFill>
            </a:rPr>
            <a:t>AG. RETIRADA</a:t>
          </a:r>
        </a:p>
      </xdr:txBody>
    </xdr:sp>
    <xdr:clientData/>
  </xdr:twoCellAnchor>
  <xdr:twoCellAnchor>
    <xdr:from>
      <xdr:col>8</xdr:col>
      <xdr:colOff>78802</xdr:colOff>
      <xdr:row>9</xdr:row>
      <xdr:rowOff>142875</xdr:rowOff>
    </xdr:from>
    <xdr:to>
      <xdr:col>9</xdr:col>
      <xdr:colOff>232131</xdr:colOff>
      <xdr:row>12</xdr:row>
      <xdr:rowOff>133351</xdr:rowOff>
    </xdr:to>
    <xdr:sp macro="" textlink="">
      <xdr:nvSpPr>
        <xdr:cNvPr id="34836" name="Retângulo: Cantos Arredondados 34835">
          <a:extLst>
            <a:ext uri="{FF2B5EF4-FFF2-40B4-BE49-F238E27FC236}">
              <a16:creationId xmlns:a16="http://schemas.microsoft.com/office/drawing/2014/main" id="{00000000-0008-0000-0600-000014880000}"/>
            </a:ext>
          </a:extLst>
        </xdr:cNvPr>
        <xdr:cNvSpPr/>
      </xdr:nvSpPr>
      <xdr:spPr>
        <a:xfrm>
          <a:off x="5438779" y="1822739"/>
          <a:ext cx="1287670" cy="561976"/>
        </a:xfrm>
        <a:prstGeom prst="roundRect">
          <a:avLst/>
        </a:prstGeom>
        <a:solidFill>
          <a:srgbClr val="1E1E2A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8</xdr:col>
      <xdr:colOff>58884</xdr:colOff>
      <xdr:row>9</xdr:row>
      <xdr:rowOff>173658</xdr:rowOff>
    </xdr:from>
    <xdr:to>
      <xdr:col>9</xdr:col>
      <xdr:colOff>200758</xdr:colOff>
      <xdr:row>11</xdr:row>
      <xdr:rowOff>49395</xdr:rowOff>
    </xdr:to>
    <xdr:sp macro="" textlink="">
      <xdr:nvSpPr>
        <xdr:cNvPr id="34837" name="CaixaDeTexto 34836">
          <a:extLst>
            <a:ext uri="{FF2B5EF4-FFF2-40B4-BE49-F238E27FC236}">
              <a16:creationId xmlns:a16="http://schemas.microsoft.com/office/drawing/2014/main" id="{00000000-0008-0000-0600-000015880000}"/>
            </a:ext>
          </a:extLst>
        </xdr:cNvPr>
        <xdr:cNvSpPr txBox="1"/>
      </xdr:nvSpPr>
      <xdr:spPr>
        <a:xfrm>
          <a:off x="5418861" y="1853522"/>
          <a:ext cx="1276215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050" b="1">
              <a:solidFill>
                <a:srgbClr val="00B050"/>
              </a:solidFill>
            </a:rPr>
            <a:t>DENTRO</a:t>
          </a:r>
          <a:r>
            <a:rPr lang="pt-BR" sz="1050" b="1" baseline="0">
              <a:solidFill>
                <a:srgbClr val="00B050"/>
              </a:solidFill>
            </a:rPr>
            <a:t> DO PRAZO</a:t>
          </a:r>
          <a:endParaRPr lang="pt-BR" sz="1050" b="1">
            <a:solidFill>
              <a:srgbClr val="00B050"/>
            </a:solidFill>
          </a:endParaRPr>
        </a:p>
      </xdr:txBody>
    </xdr:sp>
    <xdr:clientData/>
  </xdr:twoCellAnchor>
  <xdr:twoCellAnchor>
    <xdr:from>
      <xdr:col>9</xdr:col>
      <xdr:colOff>346372</xdr:colOff>
      <xdr:row>6</xdr:row>
      <xdr:rowOff>95250</xdr:rowOff>
    </xdr:from>
    <xdr:to>
      <xdr:col>10</xdr:col>
      <xdr:colOff>554188</xdr:colOff>
      <xdr:row>9</xdr:row>
      <xdr:rowOff>85726</xdr:rowOff>
    </xdr:to>
    <xdr:sp macro="" textlink="">
      <xdr:nvSpPr>
        <xdr:cNvPr id="34839" name="Retângulo: Cantos Arredondados 34838">
          <a:extLst>
            <a:ext uri="{FF2B5EF4-FFF2-40B4-BE49-F238E27FC236}">
              <a16:creationId xmlns:a16="http://schemas.microsoft.com/office/drawing/2014/main" id="{00000000-0008-0000-0600-000017880000}"/>
            </a:ext>
          </a:extLst>
        </xdr:cNvPr>
        <xdr:cNvSpPr/>
      </xdr:nvSpPr>
      <xdr:spPr>
        <a:xfrm>
          <a:off x="6840690" y="1203614"/>
          <a:ext cx="1290203" cy="561976"/>
        </a:xfrm>
        <a:prstGeom prst="roundRect">
          <a:avLst/>
        </a:prstGeom>
        <a:solidFill>
          <a:srgbClr val="1E1E2A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9</xdr:col>
      <xdr:colOff>327321</xdr:colOff>
      <xdr:row>6</xdr:row>
      <xdr:rowOff>126033</xdr:rowOff>
    </xdr:from>
    <xdr:to>
      <xdr:col>10</xdr:col>
      <xdr:colOff>28833</xdr:colOff>
      <xdr:row>8</xdr:row>
      <xdr:rowOff>1770</xdr:rowOff>
    </xdr:to>
    <xdr:sp macro="" textlink="">
      <xdr:nvSpPr>
        <xdr:cNvPr id="34840" name="CaixaDeTexto 34839">
          <a:extLst>
            <a:ext uri="{FF2B5EF4-FFF2-40B4-BE49-F238E27FC236}">
              <a16:creationId xmlns:a16="http://schemas.microsoft.com/office/drawing/2014/main" id="{00000000-0008-0000-0600-000018880000}"/>
            </a:ext>
          </a:extLst>
        </xdr:cNvPr>
        <xdr:cNvSpPr txBox="1"/>
      </xdr:nvSpPr>
      <xdr:spPr>
        <a:xfrm>
          <a:off x="6821639" y="1234397"/>
          <a:ext cx="783899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050" b="1">
              <a:solidFill>
                <a:srgbClr val="00B050"/>
              </a:solidFill>
            </a:rPr>
            <a:t>ENTREGUE</a:t>
          </a:r>
        </a:p>
      </xdr:txBody>
    </xdr:sp>
    <xdr:clientData/>
  </xdr:twoCellAnchor>
  <xdr:twoCellAnchor>
    <xdr:from>
      <xdr:col>9</xdr:col>
      <xdr:colOff>336847</xdr:colOff>
      <xdr:row>9</xdr:row>
      <xdr:rowOff>142875</xdr:rowOff>
    </xdr:from>
    <xdr:to>
      <xdr:col>10</xdr:col>
      <xdr:colOff>544663</xdr:colOff>
      <xdr:row>12</xdr:row>
      <xdr:rowOff>133351</xdr:rowOff>
    </xdr:to>
    <xdr:sp macro="" textlink="">
      <xdr:nvSpPr>
        <xdr:cNvPr id="34842" name="Retângulo: Cantos Arredondados 34841">
          <a:extLst>
            <a:ext uri="{FF2B5EF4-FFF2-40B4-BE49-F238E27FC236}">
              <a16:creationId xmlns:a16="http://schemas.microsoft.com/office/drawing/2014/main" id="{00000000-0008-0000-0600-00001A880000}"/>
            </a:ext>
          </a:extLst>
        </xdr:cNvPr>
        <xdr:cNvSpPr/>
      </xdr:nvSpPr>
      <xdr:spPr>
        <a:xfrm>
          <a:off x="6831165" y="1822739"/>
          <a:ext cx="1290203" cy="561976"/>
        </a:xfrm>
        <a:prstGeom prst="roundRect">
          <a:avLst/>
        </a:prstGeom>
        <a:solidFill>
          <a:srgbClr val="1E1E2A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 editAs="absolute">
    <xdr:from>
      <xdr:col>9</xdr:col>
      <xdr:colOff>317796</xdr:colOff>
      <xdr:row>9</xdr:row>
      <xdr:rowOff>173658</xdr:rowOff>
    </xdr:from>
    <xdr:to>
      <xdr:col>10</xdr:col>
      <xdr:colOff>349142</xdr:colOff>
      <xdr:row>11</xdr:row>
      <xdr:rowOff>49395</xdr:rowOff>
    </xdr:to>
    <xdr:sp macro="" textlink="">
      <xdr:nvSpPr>
        <xdr:cNvPr id="34843" name="CaixaDeTexto 34842">
          <a:extLst>
            <a:ext uri="{FF2B5EF4-FFF2-40B4-BE49-F238E27FC236}">
              <a16:creationId xmlns:a16="http://schemas.microsoft.com/office/drawing/2014/main" id="{00000000-0008-0000-0600-00001B880000}"/>
            </a:ext>
          </a:extLst>
        </xdr:cNvPr>
        <xdr:cNvSpPr txBox="1"/>
      </xdr:nvSpPr>
      <xdr:spPr>
        <a:xfrm>
          <a:off x="6812114" y="1853522"/>
          <a:ext cx="1113733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050" b="1">
              <a:solidFill>
                <a:srgbClr val="C00000"/>
              </a:solidFill>
            </a:rPr>
            <a:t>FORA DO PRAZO</a:t>
          </a:r>
        </a:p>
      </xdr:txBody>
    </xdr:sp>
    <xdr:clientData/>
  </xdr:twoCellAnchor>
  <xdr:twoCellAnchor>
    <xdr:from>
      <xdr:col>5</xdr:col>
      <xdr:colOff>47625</xdr:colOff>
      <xdr:row>7</xdr:row>
      <xdr:rowOff>161925</xdr:rowOff>
    </xdr:from>
    <xdr:to>
      <xdr:col>6</xdr:col>
      <xdr:colOff>121939</xdr:colOff>
      <xdr:row>9</xdr:row>
      <xdr:rowOff>38100</xdr:rowOff>
    </xdr:to>
    <xdr:sp macro="" textlink="$X$4">
      <xdr:nvSpPr>
        <xdr:cNvPr id="34852" name="TextBox 362">
          <a:extLst>
            <a:ext uri="{FF2B5EF4-FFF2-40B4-BE49-F238E27FC236}">
              <a16:creationId xmlns:a16="http://schemas.microsoft.com/office/drawing/2014/main" id="{00000000-0008-0000-0600-000024880000}"/>
            </a:ext>
          </a:extLst>
        </xdr:cNvPr>
        <xdr:cNvSpPr txBox="1"/>
      </xdr:nvSpPr>
      <xdr:spPr>
        <a:xfrm>
          <a:off x="2733675" y="1466850"/>
          <a:ext cx="90298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B669588-69A9-4D47-88FD-972CA913AC23}" type="TxLink">
            <a:rPr lang="en-US" sz="1600" b="1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18</a:t>
          </a:fld>
          <a:endParaRPr lang="en-AU" sz="16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  <xdr:twoCellAnchor>
    <xdr:from>
      <xdr:col>6</xdr:col>
      <xdr:colOff>565435</xdr:colOff>
      <xdr:row>7</xdr:row>
      <xdr:rowOff>173182</xdr:rowOff>
    </xdr:from>
    <xdr:to>
      <xdr:col>7</xdr:col>
      <xdr:colOff>303776</xdr:colOff>
      <xdr:row>9</xdr:row>
      <xdr:rowOff>49357</xdr:rowOff>
    </xdr:to>
    <xdr:sp macro="" textlink="$X$5">
      <xdr:nvSpPr>
        <xdr:cNvPr id="34853" name="TextBox 362">
          <a:extLst>
            <a:ext uri="{FF2B5EF4-FFF2-40B4-BE49-F238E27FC236}">
              <a16:creationId xmlns:a16="http://schemas.microsoft.com/office/drawing/2014/main" id="{00000000-0008-0000-0600-000025880000}"/>
            </a:ext>
          </a:extLst>
        </xdr:cNvPr>
        <xdr:cNvSpPr txBox="1"/>
      </xdr:nvSpPr>
      <xdr:spPr>
        <a:xfrm>
          <a:off x="4072367" y="1472046"/>
          <a:ext cx="89865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33DAEF8A-7272-41CD-A73F-1AF0FB2D458F}" type="TxLink">
            <a:rPr lang="en-US" sz="1600" b="1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</a:t>
          </a:fld>
          <a:endParaRPr lang="en-AU" sz="24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  <xdr:twoCellAnchor>
    <xdr:from>
      <xdr:col>8</xdr:col>
      <xdr:colOff>69275</xdr:colOff>
      <xdr:row>7</xdr:row>
      <xdr:rowOff>180975</xdr:rowOff>
    </xdr:from>
    <xdr:to>
      <xdr:col>8</xdr:col>
      <xdr:colOff>972264</xdr:colOff>
      <xdr:row>9</xdr:row>
      <xdr:rowOff>57150</xdr:rowOff>
    </xdr:to>
    <xdr:sp macro="" textlink="$X$6">
      <xdr:nvSpPr>
        <xdr:cNvPr id="34854" name="TextBox 362">
          <a:extLst>
            <a:ext uri="{FF2B5EF4-FFF2-40B4-BE49-F238E27FC236}">
              <a16:creationId xmlns:a16="http://schemas.microsoft.com/office/drawing/2014/main" id="{00000000-0008-0000-0600-000026880000}"/>
            </a:ext>
          </a:extLst>
        </xdr:cNvPr>
        <xdr:cNvSpPr txBox="1"/>
      </xdr:nvSpPr>
      <xdr:spPr>
        <a:xfrm>
          <a:off x="5429252" y="1479839"/>
          <a:ext cx="90298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D28F41E-E923-47CD-BE28-FE2E0D0C1EB1}" type="TxLink">
            <a:rPr lang="en-US" sz="1600" b="1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</a:t>
          </a:fld>
          <a:endParaRPr lang="en-AU" sz="24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  <xdr:twoCellAnchor>
    <xdr:from>
      <xdr:col>9</xdr:col>
      <xdr:colOff>327321</xdr:colOff>
      <xdr:row>7</xdr:row>
      <xdr:rowOff>171450</xdr:rowOff>
    </xdr:from>
    <xdr:to>
      <xdr:col>10</xdr:col>
      <xdr:colOff>145325</xdr:colOff>
      <xdr:row>9</xdr:row>
      <xdr:rowOff>47625</xdr:rowOff>
    </xdr:to>
    <xdr:sp macro="" textlink="$X$7">
      <xdr:nvSpPr>
        <xdr:cNvPr id="34855" name="TextBox 362">
          <a:extLst>
            <a:ext uri="{FF2B5EF4-FFF2-40B4-BE49-F238E27FC236}">
              <a16:creationId xmlns:a16="http://schemas.microsoft.com/office/drawing/2014/main" id="{00000000-0008-0000-0600-000027880000}"/>
            </a:ext>
          </a:extLst>
        </xdr:cNvPr>
        <xdr:cNvSpPr txBox="1"/>
      </xdr:nvSpPr>
      <xdr:spPr>
        <a:xfrm>
          <a:off x="6821639" y="1470314"/>
          <a:ext cx="900391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4DFD1F2-3EDF-412C-B4DB-A8464778AE46}" type="TxLink">
            <a:rPr lang="en-US" sz="1600" b="1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</a:t>
          </a:fld>
          <a:endParaRPr lang="en-AU" sz="24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  <xdr:twoCellAnchor>
    <xdr:from>
      <xdr:col>5</xdr:col>
      <xdr:colOff>38100</xdr:colOff>
      <xdr:row>11</xdr:row>
      <xdr:rowOff>28575</xdr:rowOff>
    </xdr:from>
    <xdr:to>
      <xdr:col>6</xdr:col>
      <xdr:colOff>112414</xdr:colOff>
      <xdr:row>12</xdr:row>
      <xdr:rowOff>95250</xdr:rowOff>
    </xdr:to>
    <xdr:sp macro="" textlink="$X$8">
      <xdr:nvSpPr>
        <xdr:cNvPr id="34856" name="TextBox 362">
          <a:extLst>
            <a:ext uri="{FF2B5EF4-FFF2-40B4-BE49-F238E27FC236}">
              <a16:creationId xmlns:a16="http://schemas.microsoft.com/office/drawing/2014/main" id="{00000000-0008-0000-0600-000028880000}"/>
            </a:ext>
          </a:extLst>
        </xdr:cNvPr>
        <xdr:cNvSpPr txBox="1"/>
      </xdr:nvSpPr>
      <xdr:spPr>
        <a:xfrm>
          <a:off x="2724150" y="2095500"/>
          <a:ext cx="90298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05525E1-F30A-4A65-8868-E22A877EF95B}" type="TxLink">
            <a:rPr lang="en-US" sz="1600" b="1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11</a:t>
          </a:fld>
          <a:endParaRPr lang="en-AU" sz="24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  <xdr:twoCellAnchor>
    <xdr:from>
      <xdr:col>6</xdr:col>
      <xdr:colOff>555910</xdr:colOff>
      <xdr:row>11</xdr:row>
      <xdr:rowOff>30307</xdr:rowOff>
    </xdr:from>
    <xdr:to>
      <xdr:col>7</xdr:col>
      <xdr:colOff>294251</xdr:colOff>
      <xdr:row>12</xdr:row>
      <xdr:rowOff>96982</xdr:rowOff>
    </xdr:to>
    <xdr:sp macro="" textlink="$X$9">
      <xdr:nvSpPr>
        <xdr:cNvPr id="34857" name="TextBox 362">
          <a:extLst>
            <a:ext uri="{FF2B5EF4-FFF2-40B4-BE49-F238E27FC236}">
              <a16:creationId xmlns:a16="http://schemas.microsoft.com/office/drawing/2014/main" id="{00000000-0008-0000-0600-000029880000}"/>
            </a:ext>
          </a:extLst>
        </xdr:cNvPr>
        <xdr:cNvSpPr txBox="1"/>
      </xdr:nvSpPr>
      <xdr:spPr>
        <a:xfrm>
          <a:off x="4062842" y="2091171"/>
          <a:ext cx="89865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8E4C78D-7E3D-4F3D-8AA1-2864E8D27EA2}" type="TxLink">
            <a:rPr lang="en-US" sz="1600" b="1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7</a:t>
          </a:fld>
          <a:endParaRPr lang="en-AU" sz="36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  <xdr:twoCellAnchor>
    <xdr:from>
      <xdr:col>8</xdr:col>
      <xdr:colOff>58884</xdr:colOff>
      <xdr:row>11</xdr:row>
      <xdr:rowOff>38100</xdr:rowOff>
    </xdr:from>
    <xdr:to>
      <xdr:col>8</xdr:col>
      <xdr:colOff>962739</xdr:colOff>
      <xdr:row>12</xdr:row>
      <xdr:rowOff>104775</xdr:rowOff>
    </xdr:to>
    <xdr:sp macro="" textlink="$X$10">
      <xdr:nvSpPr>
        <xdr:cNvPr id="34858" name="TextBox 362">
          <a:extLst>
            <a:ext uri="{FF2B5EF4-FFF2-40B4-BE49-F238E27FC236}">
              <a16:creationId xmlns:a16="http://schemas.microsoft.com/office/drawing/2014/main" id="{00000000-0008-0000-0600-00002A880000}"/>
            </a:ext>
          </a:extLst>
        </xdr:cNvPr>
        <xdr:cNvSpPr txBox="1"/>
      </xdr:nvSpPr>
      <xdr:spPr>
        <a:xfrm>
          <a:off x="5418861" y="2098964"/>
          <a:ext cx="90385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4A7D683-1608-4A8E-BD92-1018D8C29717}" type="TxLink">
            <a:rPr lang="en-US" sz="1600" b="1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11</a:t>
          </a:fld>
          <a:endParaRPr lang="en-AU" sz="36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  <xdr:twoCellAnchor>
    <xdr:from>
      <xdr:col>9</xdr:col>
      <xdr:colOff>317796</xdr:colOff>
      <xdr:row>11</xdr:row>
      <xdr:rowOff>38100</xdr:rowOff>
    </xdr:from>
    <xdr:to>
      <xdr:col>10</xdr:col>
      <xdr:colOff>135800</xdr:colOff>
      <xdr:row>12</xdr:row>
      <xdr:rowOff>104775</xdr:rowOff>
    </xdr:to>
    <xdr:sp macro="" textlink="$X$11">
      <xdr:nvSpPr>
        <xdr:cNvPr id="34859" name="TextBox 362">
          <a:extLst>
            <a:ext uri="{FF2B5EF4-FFF2-40B4-BE49-F238E27FC236}">
              <a16:creationId xmlns:a16="http://schemas.microsoft.com/office/drawing/2014/main" id="{00000000-0008-0000-0600-00002B880000}"/>
            </a:ext>
          </a:extLst>
        </xdr:cNvPr>
        <xdr:cNvSpPr txBox="1"/>
      </xdr:nvSpPr>
      <xdr:spPr>
        <a:xfrm>
          <a:off x="6812114" y="2098964"/>
          <a:ext cx="900391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25E41C06-9C5F-4038-9173-286D8F45A7D8}" type="TxLink">
            <a:rPr lang="en-US" sz="1600" b="1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0</a:t>
          </a:fld>
          <a:endParaRPr lang="en-AU" sz="36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  <xdr:twoCellAnchor editAs="oneCell">
    <xdr:from>
      <xdr:col>6</xdr:col>
      <xdr:colOff>665017</xdr:colOff>
      <xdr:row>0</xdr:row>
      <xdr:rowOff>161058</xdr:rowOff>
    </xdr:from>
    <xdr:to>
      <xdr:col>6</xdr:col>
      <xdr:colOff>1110094</xdr:colOff>
      <xdr:row>3</xdr:row>
      <xdr:rowOff>138544</xdr:rowOff>
    </xdr:to>
    <xdr:pic macro="[0]!Atualizar">
      <xdr:nvPicPr>
        <xdr:cNvPr id="47" name="Imagem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171949" y="161058"/>
          <a:ext cx="445077" cy="445077"/>
        </a:xfrm>
        <a:prstGeom prst="rect">
          <a:avLst/>
        </a:prstGeom>
      </xdr:spPr>
    </xdr:pic>
    <xdr:clientData/>
  </xdr:twoCellAnchor>
  <xdr:twoCellAnchor editAs="oneCell">
    <xdr:from>
      <xdr:col>13</xdr:col>
      <xdr:colOff>978476</xdr:colOff>
      <xdr:row>0</xdr:row>
      <xdr:rowOff>147204</xdr:rowOff>
    </xdr:from>
    <xdr:to>
      <xdr:col>13</xdr:col>
      <xdr:colOff>1342157</xdr:colOff>
      <xdr:row>3</xdr:row>
      <xdr:rowOff>43036</xdr:rowOff>
    </xdr:to>
    <xdr:pic macro="[0]!Salvar">
      <xdr:nvPicPr>
        <xdr:cNvPr id="48" name="Imagem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34453" y="147204"/>
          <a:ext cx="363681" cy="363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17318</xdr:colOff>
      <xdr:row>0</xdr:row>
      <xdr:rowOff>60614</xdr:rowOff>
    </xdr:from>
    <xdr:to>
      <xdr:col>9</xdr:col>
      <xdr:colOff>770659</xdr:colOff>
      <xdr:row>3</xdr:row>
      <xdr:rowOff>125901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7295" y="60614"/>
          <a:ext cx="1887682" cy="532878"/>
        </a:xfrm>
        <a:prstGeom prst="rect">
          <a:avLst/>
        </a:prstGeom>
      </xdr:spPr>
    </xdr:pic>
    <xdr:clientData/>
  </xdr:twoCellAnchor>
  <xdr:twoCellAnchor>
    <xdr:from>
      <xdr:col>0</xdr:col>
      <xdr:colOff>406977</xdr:colOff>
      <xdr:row>13</xdr:row>
      <xdr:rowOff>8659</xdr:rowOff>
    </xdr:from>
    <xdr:to>
      <xdr:col>3</xdr:col>
      <xdr:colOff>420832</xdr:colOff>
      <xdr:row>38</xdr:row>
      <xdr:rowOff>140277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GrpSpPr/>
      </xdr:nvGrpSpPr>
      <xdr:grpSpPr>
        <a:xfrm>
          <a:off x="406977" y="2444338"/>
          <a:ext cx="1850819" cy="4894118"/>
          <a:chOff x="398317" y="2441864"/>
          <a:chExt cx="1832264" cy="4894118"/>
        </a:xfrm>
        <a:noFill/>
      </xdr:grpSpPr>
      <xdr:sp macro="[0]!Painel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/>
        </xdr:nvSpPr>
        <xdr:spPr>
          <a:xfrm>
            <a:off x="432955" y="2441864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rodutividade_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SpPr/>
        </xdr:nvSpPr>
        <xdr:spPr>
          <a:xfrm>
            <a:off x="455468" y="2992583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Acompanhamento_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SpPr/>
        </xdr:nvSpPr>
        <xdr:spPr>
          <a:xfrm>
            <a:off x="443345" y="3543301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edidos_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00000000-0008-0000-0600-000034000000}"/>
              </a:ext>
            </a:extLst>
          </xdr:cNvPr>
          <xdr:cNvSpPr/>
        </xdr:nvSpPr>
        <xdr:spPr>
          <a:xfrm>
            <a:off x="431222" y="4397087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Clientes_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SpPr/>
        </xdr:nvSpPr>
        <xdr:spPr>
          <a:xfrm>
            <a:off x="436417" y="4956465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Funcionarios_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SpPr/>
        </xdr:nvSpPr>
        <xdr:spPr>
          <a:xfrm>
            <a:off x="398317" y="54638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Servicos_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SpPr/>
        </xdr:nvSpPr>
        <xdr:spPr>
          <a:xfrm>
            <a:off x="412172" y="59972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Lancamentos_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SpPr/>
        </xdr:nvSpPr>
        <xdr:spPr>
          <a:xfrm>
            <a:off x="417368" y="6885710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114300</xdr:colOff>
      <xdr:row>3</xdr:row>
      <xdr:rowOff>247650</xdr:rowOff>
    </xdr:from>
    <xdr:to>
      <xdr:col>27</xdr:col>
      <xdr:colOff>371475</xdr:colOff>
      <xdr:row>40</xdr:row>
      <xdr:rowOff>161925</xdr:rowOff>
    </xdr:to>
    <xdr:sp macro="" textlink="" fLocksText="0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2552700" y="723900"/>
          <a:ext cx="14801850" cy="7029450"/>
        </a:xfrm>
        <a:prstGeom prst="roundRect">
          <a:avLst>
            <a:gd name="adj" fmla="val 145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\\\\\</a:t>
          </a:r>
        </a:p>
      </xdr:txBody>
    </xdr:sp>
    <xdr:clientData/>
  </xdr:twoCellAnchor>
  <xdr:twoCellAnchor>
    <xdr:from>
      <xdr:col>5</xdr:col>
      <xdr:colOff>95250</xdr:colOff>
      <xdr:row>8</xdr:row>
      <xdr:rowOff>166070</xdr:rowOff>
    </xdr:from>
    <xdr:to>
      <xdr:col>7</xdr:col>
      <xdr:colOff>200025</xdr:colOff>
      <xdr:row>10</xdr:row>
      <xdr:rowOff>127969</xdr:rowOff>
    </xdr:to>
    <xdr:sp macro="" textlink="" fLocksText="0">
      <xdr:nvSpPr>
        <xdr:cNvPr id="44" name="Cx_Senha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 txBox="1"/>
      </xdr:nvSpPr>
      <xdr:spPr>
        <a:xfrm>
          <a:off x="2795380" y="1656940"/>
          <a:ext cx="1330602" cy="342899"/>
        </a:xfrm>
        <a:prstGeom prst="roundRect">
          <a:avLst>
            <a:gd name="adj" fmla="val 16667"/>
          </a:avLst>
        </a:prstGeom>
        <a:solidFill>
          <a:schemeClr val="lt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295275</xdr:colOff>
      <xdr:row>1</xdr:row>
      <xdr:rowOff>57149</xdr:rowOff>
    </xdr:from>
    <xdr:to>
      <xdr:col>3</xdr:col>
      <xdr:colOff>494434</xdr:colOff>
      <xdr:row>41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95275" y="247649"/>
          <a:ext cx="2027959" cy="7543801"/>
        </a:xfrm>
        <a:prstGeom prst="roundRect">
          <a:avLst>
            <a:gd name="adj" fmla="val 4517"/>
          </a:avLst>
        </a:prstGeom>
        <a:solidFill>
          <a:schemeClr val="bg1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133350</xdr:colOff>
      <xdr:row>3</xdr:row>
      <xdr:rowOff>219074</xdr:rowOff>
    </xdr:from>
    <xdr:to>
      <xdr:col>3</xdr:col>
      <xdr:colOff>8415</xdr:colOff>
      <xdr:row>9</xdr:row>
      <xdr:rowOff>123824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30" t="16705" r="29307" b="27814"/>
        <a:stretch/>
      </xdr:blipFill>
      <xdr:spPr>
        <a:xfrm>
          <a:off x="742950" y="695324"/>
          <a:ext cx="1094265" cy="11144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352425</xdr:colOff>
      <xdr:row>11</xdr:row>
      <xdr:rowOff>38100</xdr:rowOff>
    </xdr:from>
    <xdr:to>
      <xdr:col>2</xdr:col>
      <xdr:colOff>185051</xdr:colOff>
      <xdr:row>12</xdr:row>
      <xdr:rowOff>159096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352425" y="2105025"/>
          <a:ext cx="105182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Indicadores</a:t>
          </a:r>
        </a:p>
      </xdr:txBody>
    </xdr:sp>
    <xdr:clientData/>
  </xdr:twoCellAnchor>
  <xdr:twoCellAnchor>
    <xdr:from>
      <xdr:col>0</xdr:col>
      <xdr:colOff>428625</xdr:colOff>
      <xdr:row>12</xdr:row>
      <xdr:rowOff>187036</xdr:rowOff>
    </xdr:from>
    <xdr:to>
      <xdr:col>3</xdr:col>
      <xdr:colOff>389659</xdr:colOff>
      <xdr:row>15</xdr:row>
      <xdr:rowOff>62345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GrpSpPr/>
      </xdr:nvGrpSpPr>
      <xdr:grpSpPr>
        <a:xfrm>
          <a:off x="428625" y="2445822"/>
          <a:ext cx="1797998" cy="446809"/>
          <a:chOff x="428625" y="2444461"/>
          <a:chExt cx="1789834" cy="446809"/>
        </a:xfrm>
      </xdr:grpSpPr>
      <xdr:sp macro="[0]!Painel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428625" y="244446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Painel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 txBox="1"/>
        </xdr:nvSpPr>
        <xdr:spPr>
          <a:xfrm>
            <a:off x="895350" y="2552700"/>
            <a:ext cx="88017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rgbClr val="1E1E2A"/>
                </a:solidFill>
              </a:rPr>
              <a:t>Dashboard</a:t>
            </a:r>
          </a:p>
        </xdr:txBody>
      </xdr:sp>
      <xdr:pic macro="[0]!Painel"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1025" y="2568286"/>
            <a:ext cx="242692" cy="2492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361950</xdr:colOff>
      <xdr:row>21</xdr:row>
      <xdr:rowOff>104775</xdr:rowOff>
    </xdr:from>
    <xdr:to>
      <xdr:col>2</xdr:col>
      <xdr:colOff>61848</xdr:colOff>
      <xdr:row>23</xdr:row>
      <xdr:rowOff>35271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361950" y="4076700"/>
          <a:ext cx="91909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0</xdr:col>
      <xdr:colOff>428625</xdr:colOff>
      <xdr:row>23</xdr:row>
      <xdr:rowOff>44161</xdr:rowOff>
    </xdr:from>
    <xdr:to>
      <xdr:col>3</xdr:col>
      <xdr:colOff>389659</xdr:colOff>
      <xdr:row>25</xdr:row>
      <xdr:rowOff>109970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428625" y="4397086"/>
          <a:ext cx="1789834" cy="446809"/>
        </a:xfrm>
        <a:prstGeom prst="roundRect">
          <a:avLst>
            <a:gd name="adj" fmla="val 12714"/>
          </a:avLst>
        </a:prstGeom>
        <a:solidFill>
          <a:srgbClr val="1E1E2A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257175</xdr:colOff>
      <xdr:row>23</xdr:row>
      <xdr:rowOff>152400</xdr:rowOff>
    </xdr:from>
    <xdr:to>
      <xdr:col>2</xdr:col>
      <xdr:colOff>338598</xdr:colOff>
      <xdr:row>25</xdr:row>
      <xdr:rowOff>51605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866775" y="4505325"/>
          <a:ext cx="69102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1">
              <a:solidFill>
                <a:schemeClr val="bg1"/>
              </a:solidFill>
            </a:rPr>
            <a:t>Pedidos</a:t>
          </a:r>
        </a:p>
      </xdr:txBody>
    </xdr:sp>
    <xdr:clientData/>
  </xdr:twoCellAnchor>
  <xdr:twoCellAnchor editAs="absolute">
    <xdr:from>
      <xdr:col>0</xdr:col>
      <xdr:colOff>571500</xdr:colOff>
      <xdr:row>23</xdr:row>
      <xdr:rowOff>158461</xdr:rowOff>
    </xdr:from>
    <xdr:to>
      <xdr:col>1</xdr:col>
      <xdr:colOff>206580</xdr:colOff>
      <xdr:row>25</xdr:row>
      <xdr:rowOff>25861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4511386"/>
          <a:ext cx="244680" cy="24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409575</xdr:colOff>
      <xdr:row>28</xdr:row>
      <xdr:rowOff>158461</xdr:rowOff>
    </xdr:from>
    <xdr:to>
      <xdr:col>3</xdr:col>
      <xdr:colOff>370609</xdr:colOff>
      <xdr:row>31</xdr:row>
      <xdr:rowOff>33770</xdr:rowOff>
    </xdr:to>
    <xdr:grpSp>
      <xdr:nvGrpSpPr>
        <xdr:cNvPr id="13" name="Agrupar 12">
          <a:hlinkClick xmlns:r="http://schemas.openxmlformats.org/officeDocument/2006/relationships" r:id="rId4" tooltip="Ir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pSpPr/>
      </xdr:nvGrpSpPr>
      <xdr:grpSpPr>
        <a:xfrm>
          <a:off x="409575" y="5465247"/>
          <a:ext cx="1797998" cy="446809"/>
          <a:chOff x="409575" y="5459331"/>
          <a:chExt cx="1799773" cy="446809"/>
        </a:xfrm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409575" y="5459331"/>
            <a:ext cx="1799773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SpPr txBox="1"/>
        </xdr:nvSpPr>
        <xdr:spPr>
          <a:xfrm>
            <a:off x="851038" y="5567570"/>
            <a:ext cx="99029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Funcionários</a:t>
            </a:r>
          </a:p>
        </xdr:txBody>
      </xdr:sp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1975" y="5564106"/>
            <a:ext cx="247471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409575</xdr:colOff>
      <xdr:row>31</xdr:row>
      <xdr:rowOff>129886</xdr:rowOff>
    </xdr:from>
    <xdr:to>
      <xdr:col>3</xdr:col>
      <xdr:colOff>370609</xdr:colOff>
      <xdr:row>34</xdr:row>
      <xdr:rowOff>5195</xdr:rowOff>
    </xdr:to>
    <xdr:grpSp>
      <xdr:nvGrpSpPr>
        <xdr:cNvPr id="14" name="Agrupar 13">
          <a:hlinkClick xmlns:r="http://schemas.openxmlformats.org/officeDocument/2006/relationships" r:id="rId6" tooltip="Ir"/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pSpPr/>
      </xdr:nvGrpSpPr>
      <xdr:grpSpPr>
        <a:xfrm>
          <a:off x="409575" y="6008172"/>
          <a:ext cx="1797998" cy="446809"/>
          <a:chOff x="409575" y="6002256"/>
          <a:chExt cx="1799773" cy="446809"/>
        </a:xfrm>
      </xdr:grpSpPr>
      <xdr:sp macro="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00000000-0008-0000-0900-00001B000000}"/>
              </a:ext>
            </a:extLst>
          </xdr:cNvPr>
          <xdr:cNvSpPr/>
        </xdr:nvSpPr>
        <xdr:spPr>
          <a:xfrm>
            <a:off x="409575" y="6002256"/>
            <a:ext cx="1799773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 txBox="1"/>
        </xdr:nvSpPr>
        <xdr:spPr>
          <a:xfrm>
            <a:off x="851038" y="6110495"/>
            <a:ext cx="1331989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Serviços/Produtos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6087981"/>
            <a:ext cx="247427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419100</xdr:colOff>
      <xdr:row>26</xdr:row>
      <xdr:rowOff>6061</xdr:rowOff>
    </xdr:from>
    <xdr:to>
      <xdr:col>3</xdr:col>
      <xdr:colOff>380134</xdr:colOff>
      <xdr:row>28</xdr:row>
      <xdr:rowOff>71870</xdr:rowOff>
    </xdr:to>
    <xdr:grpSp>
      <xdr:nvGrpSpPr>
        <xdr:cNvPr id="6" name="Agrupar 5">
          <a:hlinkClick xmlns:r="http://schemas.openxmlformats.org/officeDocument/2006/relationships" r:id="rId8" tooltip="Ir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19100" y="4931847"/>
          <a:ext cx="1797998" cy="446809"/>
          <a:chOff x="419100" y="4930486"/>
          <a:chExt cx="1789834" cy="446809"/>
        </a:xfrm>
      </xdr:grpSpPr>
      <xdr:sp macro="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SpPr/>
        </xdr:nvSpPr>
        <xdr:spPr>
          <a:xfrm>
            <a:off x="419100" y="49304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00000000-0008-0000-0900-000018000000}"/>
              </a:ext>
            </a:extLst>
          </xdr:cNvPr>
          <xdr:cNvSpPr txBox="1"/>
        </xdr:nvSpPr>
        <xdr:spPr>
          <a:xfrm>
            <a:off x="857250" y="5038725"/>
            <a:ext cx="683136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Clientes</a:t>
            </a:r>
          </a:p>
        </xdr:txBody>
      </xdr:sp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2450" y="5006686"/>
            <a:ext cx="244114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361950</xdr:colOff>
      <xdr:row>34</xdr:row>
      <xdr:rowOff>85725</xdr:rowOff>
    </xdr:from>
    <xdr:to>
      <xdr:col>2</xdr:col>
      <xdr:colOff>14634</xdr:colOff>
      <xdr:row>36</xdr:row>
      <xdr:rowOff>16221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 txBox="1"/>
      </xdr:nvSpPr>
      <xdr:spPr>
        <a:xfrm>
          <a:off x="361950" y="6529595"/>
          <a:ext cx="87851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Despesas</a:t>
          </a:r>
        </a:p>
      </xdr:txBody>
    </xdr:sp>
    <xdr:clientData/>
  </xdr:twoCellAnchor>
  <xdr:twoCellAnchor>
    <xdr:from>
      <xdr:col>0</xdr:col>
      <xdr:colOff>438150</xdr:colOff>
      <xdr:row>15</xdr:row>
      <xdr:rowOff>167986</xdr:rowOff>
    </xdr:from>
    <xdr:to>
      <xdr:col>3</xdr:col>
      <xdr:colOff>399184</xdr:colOff>
      <xdr:row>18</xdr:row>
      <xdr:rowOff>43295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GrpSpPr/>
      </xdr:nvGrpSpPr>
      <xdr:grpSpPr>
        <a:xfrm>
          <a:off x="438150" y="2998272"/>
          <a:ext cx="1797998" cy="446809"/>
          <a:chOff x="438150" y="2996911"/>
          <a:chExt cx="1789834" cy="446809"/>
        </a:xfrm>
      </xdr:grpSpPr>
      <xdr:sp macro="[0]!Produtividade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438150" y="299691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Produtividade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 txBox="1"/>
        </xdr:nvSpPr>
        <xdr:spPr>
          <a:xfrm>
            <a:off x="885825" y="3086100"/>
            <a:ext cx="1064459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Produtividade</a:t>
            </a:r>
          </a:p>
        </xdr:txBody>
      </xdr:sp>
      <xdr:pic macro="[0]!Produtividade">
        <xdr:nvPicPr>
          <xdr:cNvPr id="39" name="Imagem 38">
            <a:extLst>
              <a:ext uri="{FF2B5EF4-FFF2-40B4-BE49-F238E27FC236}">
                <a16:creationId xmlns:a16="http://schemas.microsoft.com/office/drawing/2014/main" id="{00000000-0008-0000-09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581025" y="3092161"/>
            <a:ext cx="248400" cy="2484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438150</xdr:colOff>
      <xdr:row>18</xdr:row>
      <xdr:rowOff>148936</xdr:rowOff>
    </xdr:from>
    <xdr:to>
      <xdr:col>3</xdr:col>
      <xdr:colOff>403035</xdr:colOff>
      <xdr:row>21</xdr:row>
      <xdr:rowOff>24245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GrpSpPr/>
      </xdr:nvGrpSpPr>
      <xdr:grpSpPr>
        <a:xfrm>
          <a:off x="438150" y="3550722"/>
          <a:ext cx="1801849" cy="446809"/>
          <a:chOff x="438150" y="3549361"/>
          <a:chExt cx="1793685" cy="446809"/>
        </a:xfrm>
      </xdr:grpSpPr>
      <xdr:sp macro="[0]!Acompanhamento_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0900-000021000000}"/>
              </a:ext>
            </a:extLst>
          </xdr:cNvPr>
          <xdr:cNvSpPr/>
        </xdr:nvSpPr>
        <xdr:spPr>
          <a:xfrm>
            <a:off x="438150" y="354936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Acompanhamento_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 txBox="1"/>
        </xdr:nvSpPr>
        <xdr:spPr>
          <a:xfrm>
            <a:off x="885825" y="3638550"/>
            <a:ext cx="134601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Acompanhamento</a:t>
            </a:r>
          </a:p>
        </xdr:txBody>
      </xdr:sp>
      <xdr:pic macro="[0]!Acompanhamento_">
        <xdr:nvPicPr>
          <xdr:cNvPr id="40" name="Imagem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590550" y="3644611"/>
            <a:ext cx="248400" cy="2484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104775</xdr:colOff>
          <xdr:row>11</xdr:row>
          <xdr:rowOff>19050</xdr:rowOff>
        </xdr:from>
        <xdr:to>
          <xdr:col>27</xdr:col>
          <xdr:colOff>85725</xdr:colOff>
          <xdr:row>40</xdr:row>
          <xdr:rowOff>47625</xdr:rowOff>
        </xdr:to>
        <xdr:sp macro="" textlink="">
          <xdr:nvSpPr>
            <xdr:cNvPr id="3073" name="Pedidos_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7</xdr:col>
      <xdr:colOff>476250</xdr:colOff>
      <xdr:row>8</xdr:row>
      <xdr:rowOff>134711</xdr:rowOff>
    </xdr:from>
    <xdr:to>
      <xdr:col>10</xdr:col>
      <xdr:colOff>261258</xdr:colOff>
      <xdr:row>10</xdr:row>
      <xdr:rowOff>96611</xdr:rowOff>
    </xdr:to>
    <xdr:sp macro="[0]!Novo_Pedid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4395107" y="1631497"/>
          <a:ext cx="1621972" cy="342900"/>
        </a:xfrm>
        <a:prstGeom prst="roundRect">
          <a:avLst/>
        </a:prstGeom>
        <a:solidFill>
          <a:srgbClr val="1E1E2A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+</a:t>
          </a:r>
          <a:r>
            <a:rPr lang="pt-BR" sz="1100" baseline="0"/>
            <a:t> Novo Pedido</a:t>
          </a:r>
          <a:endParaRPr lang="pt-BR" sz="1100"/>
        </a:p>
      </xdr:txBody>
    </xdr:sp>
    <xdr:clientData/>
  </xdr:twoCellAnchor>
  <xdr:twoCellAnchor editAs="absolute">
    <xdr:from>
      <xdr:col>3</xdr:col>
      <xdr:colOff>600075</xdr:colOff>
      <xdr:row>1</xdr:row>
      <xdr:rowOff>57150</xdr:rowOff>
    </xdr:from>
    <xdr:to>
      <xdr:col>4</xdr:col>
      <xdr:colOff>235155</xdr:colOff>
      <xdr:row>3</xdr:row>
      <xdr:rowOff>19800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247650"/>
          <a:ext cx="244680" cy="24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394608</xdr:colOff>
      <xdr:row>8</xdr:row>
      <xdr:rowOff>134711</xdr:rowOff>
    </xdr:from>
    <xdr:to>
      <xdr:col>12</xdr:col>
      <xdr:colOff>393247</xdr:colOff>
      <xdr:row>10</xdr:row>
      <xdr:rowOff>96611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6150429" y="1631497"/>
          <a:ext cx="1223282" cy="342900"/>
        </a:xfrm>
        <a:prstGeom prst="roundRect">
          <a:avLst/>
        </a:prstGeom>
        <a:solidFill>
          <a:schemeClr val="bg1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1E1E2A"/>
              </a:solidFill>
            </a:rPr>
            <a:t>Importar</a:t>
          </a:r>
        </a:p>
      </xdr:txBody>
    </xdr:sp>
    <xdr:clientData/>
  </xdr:twoCellAnchor>
  <xdr:twoCellAnchor editAs="absolute">
    <xdr:from>
      <xdr:col>12</xdr:col>
      <xdr:colOff>526597</xdr:colOff>
      <xdr:row>8</xdr:row>
      <xdr:rowOff>134711</xdr:rowOff>
    </xdr:from>
    <xdr:to>
      <xdr:col>14</xdr:col>
      <xdr:colOff>526597</xdr:colOff>
      <xdr:row>10</xdr:row>
      <xdr:rowOff>96611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7507061" y="1631497"/>
          <a:ext cx="1224643" cy="342900"/>
        </a:xfrm>
        <a:prstGeom prst="roundRect">
          <a:avLst/>
        </a:prstGeom>
        <a:solidFill>
          <a:schemeClr val="bg1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1E1E2A"/>
              </a:solidFill>
            </a:rPr>
            <a:t>Exportar</a:t>
          </a:r>
        </a:p>
      </xdr:txBody>
    </xdr:sp>
    <xdr:clientData/>
  </xdr:twoCellAnchor>
  <xdr:twoCellAnchor editAs="absolute">
    <xdr:from>
      <xdr:col>4</xdr:col>
      <xdr:colOff>190500</xdr:colOff>
      <xdr:row>4</xdr:row>
      <xdr:rowOff>121110</xdr:rowOff>
    </xdr:from>
    <xdr:to>
      <xdr:col>6</xdr:col>
      <xdr:colOff>193165</xdr:colOff>
      <xdr:row>6</xdr:row>
      <xdr:rowOff>82896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628900" y="854535"/>
          <a:ext cx="85991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</a:rPr>
            <a:t>Pedidos</a:t>
          </a:r>
        </a:p>
      </xdr:txBody>
    </xdr:sp>
    <xdr:clientData/>
  </xdr:twoCellAnchor>
  <xdr:twoCellAnchor editAs="absolute">
    <xdr:from>
      <xdr:col>4</xdr:col>
      <xdr:colOff>200025</xdr:colOff>
      <xdr:row>5</xdr:row>
      <xdr:rowOff>161925</xdr:rowOff>
    </xdr:from>
    <xdr:to>
      <xdr:col>14</xdr:col>
      <xdr:colOff>510518</xdr:colOff>
      <xdr:row>8</xdr:row>
      <xdr:rowOff>82826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 txBox="1"/>
      </xdr:nvSpPr>
      <xdr:spPr>
        <a:xfrm>
          <a:off x="2651677" y="1081295"/>
          <a:ext cx="6075189" cy="4924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200" b="0">
              <a:solidFill>
                <a:srgbClr val="1E1E2A"/>
              </a:solidFill>
            </a:rPr>
            <a:t>1 - Visualize</a:t>
          </a:r>
          <a:r>
            <a:rPr lang="pt-BR" sz="1200" b="0" baseline="0">
              <a:solidFill>
                <a:srgbClr val="1E1E2A"/>
              </a:solidFill>
            </a:rPr>
            <a:t> todos os pedidos do seu estabelecimento </a:t>
          </a:r>
          <a:br>
            <a:rPr lang="pt-BR" sz="1200" b="0" baseline="0">
              <a:solidFill>
                <a:srgbClr val="1E1E2A"/>
              </a:solidFill>
            </a:rPr>
          </a:br>
          <a:r>
            <a:rPr lang="pt-BR" sz="1200" b="0" baseline="0">
              <a:solidFill>
                <a:srgbClr val="1E1E2A"/>
              </a:solidFill>
            </a:rPr>
            <a:t>2 - Para alterar ou excluir dados clique 2 vezes rapidamente sobre um pedido.</a:t>
          </a:r>
          <a:endParaRPr lang="pt-BR" sz="1200" b="0">
            <a:solidFill>
              <a:srgbClr val="1E1E2A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9</xdr:row>
          <xdr:rowOff>28575</xdr:rowOff>
        </xdr:from>
        <xdr:to>
          <xdr:col>7</xdr:col>
          <xdr:colOff>123825</xdr:colOff>
          <xdr:row>10</xdr:row>
          <xdr:rowOff>85725</xdr:rowOff>
        </xdr:to>
        <xdr:sp macro="" textlink="">
          <xdr:nvSpPr>
            <xdr:cNvPr id="3078" name="Pedidos_Paginado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9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0</xdr:colOff>
      <xdr:row>41</xdr:row>
      <xdr:rowOff>0</xdr:rowOff>
    </xdr:from>
    <xdr:to>
      <xdr:col>17</xdr:col>
      <xdr:colOff>361950</xdr:colOff>
      <xdr:row>42</xdr:row>
      <xdr:rowOff>74060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 txBox="1"/>
      </xdr:nvSpPr>
      <xdr:spPr>
        <a:xfrm>
          <a:off x="6343650" y="7781925"/>
          <a:ext cx="4019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© 2023 </a:t>
          </a:r>
          <a:r>
            <a:rPr lang="pt-BR" sz="110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Made</a:t>
          </a:r>
          <a:r>
            <a:rPr lang="pt-BR" sz="1100" baseline="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 With        and        by </a:t>
          </a:r>
          <a:r>
            <a:rPr lang="pt-BR" sz="1100" b="1" baseline="0">
              <a:solidFill>
                <a:srgbClr val="7B58FF"/>
              </a:solidFill>
              <a:effectLst/>
            </a:rPr>
            <a:t>Connect</a:t>
          </a:r>
          <a:r>
            <a:rPr lang="pt-BR" sz="1100" baseline="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 </a:t>
          </a:r>
          <a:r>
            <a:rPr lang="pt-BR" sz="1100" b="1" baseline="0">
              <a:solidFill>
                <a:srgbClr val="7B58FF"/>
              </a:solidFill>
              <a:effectLst/>
            </a:rPr>
            <a:t>Code</a:t>
          </a:r>
          <a:r>
            <a:rPr lang="pt-BR" sz="1100" baseline="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 for better sheets </a:t>
          </a:r>
          <a:endParaRPr lang="pt-BR">
            <a:solidFill>
              <a:srgbClr val="7B58FF"/>
            </a:solidFill>
            <a:effectLst/>
          </a:endParaRPr>
        </a:p>
      </xdr:txBody>
    </xdr:sp>
    <xdr:clientData/>
  </xdr:twoCellAnchor>
  <xdr:twoCellAnchor editAs="absolute">
    <xdr:from>
      <xdr:col>12</xdr:col>
      <xdr:colOff>590550</xdr:colOff>
      <xdr:row>41</xdr:row>
      <xdr:rowOff>28575</xdr:rowOff>
    </xdr:from>
    <xdr:to>
      <xdr:col>13</xdr:col>
      <xdr:colOff>197936</xdr:colOff>
      <xdr:row>42</xdr:row>
      <xdr:rowOff>54075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43800" y="7810500"/>
          <a:ext cx="216986" cy="2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13</xdr:col>
      <xdr:colOff>459060</xdr:colOff>
      <xdr:row>41</xdr:row>
      <xdr:rowOff>21112</xdr:rowOff>
    </xdr:from>
    <xdr:to>
      <xdr:col>14</xdr:col>
      <xdr:colOff>63839</xdr:colOff>
      <xdr:row>42</xdr:row>
      <xdr:rowOff>46612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1910" y="7803037"/>
          <a:ext cx="214379" cy="2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419100</xdr:colOff>
      <xdr:row>36</xdr:row>
      <xdr:rowOff>53686</xdr:rowOff>
    </xdr:from>
    <xdr:to>
      <xdr:col>3</xdr:col>
      <xdr:colOff>380134</xdr:colOff>
      <xdr:row>38</xdr:row>
      <xdr:rowOff>119495</xdr:rowOff>
    </xdr:to>
    <xdr:grpSp>
      <xdr:nvGrpSpPr>
        <xdr:cNvPr id="45" name="Agrupar 44">
          <a:hlinkClick xmlns:r="http://schemas.openxmlformats.org/officeDocument/2006/relationships" r:id="rId14" tooltip="Ir"/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419100" y="6884472"/>
          <a:ext cx="1797998" cy="446809"/>
          <a:chOff x="419100" y="6883111"/>
          <a:chExt cx="1789834" cy="446809"/>
        </a:xfrm>
      </xdr:grpSpPr>
      <xdr:sp macro="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/>
        </xdr:nvSpPr>
        <xdr:spPr>
          <a:xfrm>
            <a:off x="419100" y="688311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 txBox="1"/>
        </xdr:nvSpPr>
        <xdr:spPr>
          <a:xfrm>
            <a:off x="857250" y="6991350"/>
            <a:ext cx="906488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Laçamento</a:t>
            </a:r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514350" y="6968836"/>
            <a:ext cx="248400" cy="248400"/>
          </a:xfrm>
          <a:prstGeom prst="rect">
            <a:avLst/>
          </a:prstGeom>
        </xdr:spPr>
      </xdr:pic>
    </xdr:grpSp>
    <xdr:clientData/>
  </xdr:twoCellAnchor>
  <xdr:twoCellAnchor editAs="oneCell">
    <xdr:from>
      <xdr:col>22</xdr:col>
      <xdr:colOff>588818</xdr:colOff>
      <xdr:row>0</xdr:row>
      <xdr:rowOff>164523</xdr:rowOff>
    </xdr:from>
    <xdr:to>
      <xdr:col>22</xdr:col>
      <xdr:colOff>952499</xdr:colOff>
      <xdr:row>3</xdr:row>
      <xdr:rowOff>51696</xdr:rowOff>
    </xdr:to>
    <xdr:pic macro="[0]!Salvar">
      <xdr:nvPicPr>
        <xdr:cNvPr id="42" name="Imagem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8795" y="164523"/>
          <a:ext cx="363681" cy="363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398318</xdr:colOff>
      <xdr:row>13</xdr:row>
      <xdr:rowOff>0</xdr:rowOff>
    </xdr:from>
    <xdr:to>
      <xdr:col>3</xdr:col>
      <xdr:colOff>412173</xdr:colOff>
      <xdr:row>38</xdr:row>
      <xdr:rowOff>131618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GrpSpPr/>
      </xdr:nvGrpSpPr>
      <xdr:grpSpPr>
        <a:xfrm>
          <a:off x="398318" y="2449286"/>
          <a:ext cx="1850819" cy="4894118"/>
          <a:chOff x="398317" y="2441864"/>
          <a:chExt cx="1832264" cy="4894118"/>
        </a:xfrm>
        <a:noFill/>
      </xdr:grpSpPr>
      <xdr:sp macro="[0]!Painel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900-000030000000}"/>
              </a:ext>
            </a:extLst>
          </xdr:cNvPr>
          <xdr:cNvSpPr/>
        </xdr:nvSpPr>
        <xdr:spPr>
          <a:xfrm>
            <a:off x="432955" y="2441864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rodutividade_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455468" y="2992583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Acompanhamento_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SpPr/>
        </xdr:nvSpPr>
        <xdr:spPr>
          <a:xfrm>
            <a:off x="443345" y="3543301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edidos_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900-000033000000}"/>
              </a:ext>
            </a:extLst>
          </xdr:cNvPr>
          <xdr:cNvSpPr/>
        </xdr:nvSpPr>
        <xdr:spPr>
          <a:xfrm>
            <a:off x="431222" y="4397087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Clientes_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436417" y="4956465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Funcionarios_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SpPr/>
        </xdr:nvSpPr>
        <xdr:spPr>
          <a:xfrm>
            <a:off x="398317" y="54638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Servicos_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900-000039000000}"/>
              </a:ext>
            </a:extLst>
          </xdr:cNvPr>
          <xdr:cNvSpPr/>
        </xdr:nvSpPr>
        <xdr:spPr>
          <a:xfrm>
            <a:off x="412172" y="59972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Lancamentos_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417368" y="6885710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11</xdr:row>
      <xdr:rowOff>34631</xdr:rowOff>
    </xdr:from>
    <xdr:to>
      <xdr:col>26</xdr:col>
      <xdr:colOff>209550</xdr:colOff>
      <xdr:row>41</xdr:row>
      <xdr:rowOff>25110</xdr:rowOff>
    </xdr:to>
    <xdr:sp macro="" textlink="" fLocksText="0">
      <xdr:nvSpPr>
        <xdr:cNvPr id="50" name="Retângulo: Cantos Arredondados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/>
      </xdr:nvSpPr>
      <xdr:spPr>
        <a:xfrm>
          <a:off x="2742334" y="2095495"/>
          <a:ext cx="14222557" cy="5705479"/>
        </a:xfrm>
        <a:prstGeom prst="roundRect">
          <a:avLst>
            <a:gd name="adj" fmla="val 3034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492885</xdr:colOff>
      <xdr:row>22</xdr:row>
      <xdr:rowOff>140602</xdr:rowOff>
    </xdr:from>
    <xdr:to>
      <xdr:col>9</xdr:col>
      <xdr:colOff>271096</xdr:colOff>
      <xdr:row>24</xdr:row>
      <xdr:rowOff>54876</xdr:rowOff>
    </xdr:to>
    <xdr:sp macro="" textlink="">
      <xdr:nvSpPr>
        <xdr:cNvPr id="10251" name="Cx_Senha">
          <a:extLst>
            <a:ext uri="{FF2B5EF4-FFF2-40B4-BE49-F238E27FC236}">
              <a16:creationId xmlns:a16="http://schemas.microsoft.com/office/drawing/2014/main" id="{00000000-0008-0000-0A00-00000B280000}"/>
            </a:ext>
          </a:extLst>
        </xdr:cNvPr>
        <xdr:cNvSpPr txBox="1"/>
      </xdr:nvSpPr>
      <xdr:spPr>
        <a:xfrm>
          <a:off x="3174539" y="4294967"/>
          <a:ext cx="2210749" cy="295274"/>
        </a:xfrm>
        <a:prstGeom prst="roundRect">
          <a:avLst>
            <a:gd name="adj" fmla="val 16667"/>
          </a:avLst>
        </a:prstGeom>
        <a:solidFill>
          <a:schemeClr val="bg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295275</xdr:colOff>
      <xdr:row>1</xdr:row>
      <xdr:rowOff>57149</xdr:rowOff>
    </xdr:from>
    <xdr:to>
      <xdr:col>3</xdr:col>
      <xdr:colOff>494434</xdr:colOff>
      <xdr:row>41</xdr:row>
      <xdr:rowOff>17808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95275" y="247649"/>
          <a:ext cx="2027959" cy="7543801"/>
        </a:xfrm>
        <a:prstGeom prst="roundRect">
          <a:avLst>
            <a:gd name="adj" fmla="val 4517"/>
          </a:avLst>
        </a:prstGeom>
        <a:solidFill>
          <a:schemeClr val="bg1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428625</xdr:colOff>
      <xdr:row>13</xdr:row>
      <xdr:rowOff>4819</xdr:rowOff>
    </xdr:from>
    <xdr:to>
      <xdr:col>3</xdr:col>
      <xdr:colOff>389659</xdr:colOff>
      <xdr:row>15</xdr:row>
      <xdr:rowOff>70628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428625" y="2444461"/>
          <a:ext cx="1789834" cy="446809"/>
        </a:xfrm>
        <a:prstGeom prst="roundRect">
          <a:avLst>
            <a:gd name="adj" fmla="val 12714"/>
          </a:avLst>
        </a:prstGeom>
        <a:solidFill>
          <a:schemeClr val="bg1"/>
        </a:solidFill>
        <a:ln>
          <a:solidFill>
            <a:srgbClr val="1E1E2A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133350</xdr:colOff>
      <xdr:row>3</xdr:row>
      <xdr:rowOff>227357</xdr:rowOff>
    </xdr:from>
    <xdr:to>
      <xdr:col>3</xdr:col>
      <xdr:colOff>8415</xdr:colOff>
      <xdr:row>9</xdr:row>
      <xdr:rowOff>132107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30" t="16705" r="29307" b="27814"/>
        <a:stretch/>
      </xdr:blipFill>
      <xdr:spPr>
        <a:xfrm>
          <a:off x="742950" y="695324"/>
          <a:ext cx="1094265" cy="11144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352425</xdr:colOff>
      <xdr:row>11</xdr:row>
      <xdr:rowOff>46383</xdr:rowOff>
    </xdr:from>
    <xdr:to>
      <xdr:col>2</xdr:col>
      <xdr:colOff>185051</xdr:colOff>
      <xdr:row>12</xdr:row>
      <xdr:rowOff>167379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352425" y="2105025"/>
          <a:ext cx="105182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Indicadores</a:t>
          </a:r>
        </a:p>
      </xdr:txBody>
    </xdr:sp>
    <xdr:clientData/>
  </xdr:twoCellAnchor>
  <xdr:twoCellAnchor editAs="absolute">
    <xdr:from>
      <xdr:col>0</xdr:col>
      <xdr:colOff>438150</xdr:colOff>
      <xdr:row>15</xdr:row>
      <xdr:rowOff>176269</xdr:rowOff>
    </xdr:from>
    <xdr:to>
      <xdr:col>3</xdr:col>
      <xdr:colOff>399184</xdr:colOff>
      <xdr:row>18</xdr:row>
      <xdr:rowOff>51578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438150" y="2996911"/>
          <a:ext cx="1789834" cy="446809"/>
        </a:xfrm>
        <a:prstGeom prst="roundRect">
          <a:avLst>
            <a:gd name="adj" fmla="val 12714"/>
          </a:avLst>
        </a:prstGeom>
        <a:solidFill>
          <a:schemeClr val="bg1"/>
        </a:solidFill>
        <a:ln>
          <a:solidFill>
            <a:srgbClr val="1E1E2A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285750</xdr:colOff>
      <xdr:row>13</xdr:row>
      <xdr:rowOff>113058</xdr:rowOff>
    </xdr:from>
    <xdr:to>
      <xdr:col>2</xdr:col>
      <xdr:colOff>556327</xdr:colOff>
      <xdr:row>15</xdr:row>
      <xdr:rowOff>12263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895350" y="2552700"/>
          <a:ext cx="88017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0">
              <a:solidFill>
                <a:srgbClr val="1E1E2A"/>
              </a:solidFill>
            </a:rPr>
            <a:t>Dashboard</a:t>
          </a:r>
        </a:p>
      </xdr:txBody>
    </xdr:sp>
    <xdr:clientData/>
  </xdr:twoCellAnchor>
  <xdr:twoCellAnchor editAs="absolute">
    <xdr:from>
      <xdr:col>0</xdr:col>
      <xdr:colOff>581025</xdr:colOff>
      <xdr:row>13</xdr:row>
      <xdr:rowOff>128644</xdr:rowOff>
    </xdr:from>
    <xdr:to>
      <xdr:col>1</xdr:col>
      <xdr:colOff>214117</xdr:colOff>
      <xdr:row>14</xdr:row>
      <xdr:rowOff>187410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2568286"/>
          <a:ext cx="242692" cy="2492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276225</xdr:colOff>
      <xdr:row>16</xdr:row>
      <xdr:rowOff>74958</xdr:rowOff>
    </xdr:from>
    <xdr:to>
      <xdr:col>3</xdr:col>
      <xdr:colOff>121484</xdr:colOff>
      <xdr:row>17</xdr:row>
      <xdr:rowOff>164663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885825" y="3086100"/>
          <a:ext cx="106445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0">
              <a:solidFill>
                <a:schemeClr val="tx1">
                  <a:lumMod val="65000"/>
                  <a:lumOff val="35000"/>
                </a:schemeClr>
              </a:solidFill>
            </a:rPr>
            <a:t>Produtividade</a:t>
          </a:r>
        </a:p>
      </xdr:txBody>
    </xdr:sp>
    <xdr:clientData/>
  </xdr:twoCellAnchor>
  <xdr:twoCellAnchor editAs="absolute">
    <xdr:from>
      <xdr:col>0</xdr:col>
      <xdr:colOff>361950</xdr:colOff>
      <xdr:row>21</xdr:row>
      <xdr:rowOff>113058</xdr:rowOff>
    </xdr:from>
    <xdr:to>
      <xdr:col>2</xdr:col>
      <xdr:colOff>61848</xdr:colOff>
      <xdr:row>23</xdr:row>
      <xdr:rowOff>43554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361950" y="4076700"/>
          <a:ext cx="91909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0</xdr:col>
      <xdr:colOff>428625</xdr:colOff>
      <xdr:row>23</xdr:row>
      <xdr:rowOff>52444</xdr:rowOff>
    </xdr:from>
    <xdr:to>
      <xdr:col>3</xdr:col>
      <xdr:colOff>389659</xdr:colOff>
      <xdr:row>25</xdr:row>
      <xdr:rowOff>118253</xdr:rowOff>
    </xdr:to>
    <xdr:sp macro="" textlink="">
      <xdr:nvSpPr>
        <xdr:cNvPr id="13" name="Retângulo: Cantos Arredondados 12">
          <a:hlinkClick xmlns:r="http://schemas.openxmlformats.org/officeDocument/2006/relationships" r:id="rId3" tooltip="Ir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428625" y="4397086"/>
          <a:ext cx="1789834" cy="446809"/>
        </a:xfrm>
        <a:prstGeom prst="roundRect">
          <a:avLst>
            <a:gd name="adj" fmla="val 12714"/>
          </a:avLst>
        </a:prstGeom>
        <a:solidFill>
          <a:srgbClr val="1E1E2A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257175</xdr:colOff>
      <xdr:row>23</xdr:row>
      <xdr:rowOff>160683</xdr:rowOff>
    </xdr:from>
    <xdr:to>
      <xdr:col>2</xdr:col>
      <xdr:colOff>338598</xdr:colOff>
      <xdr:row>25</xdr:row>
      <xdr:rowOff>59888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866775" y="4505325"/>
          <a:ext cx="69102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1">
              <a:solidFill>
                <a:schemeClr val="bg1"/>
              </a:solidFill>
            </a:rPr>
            <a:t>Pedidos</a:t>
          </a:r>
        </a:p>
      </xdr:txBody>
    </xdr:sp>
    <xdr:clientData/>
  </xdr:twoCellAnchor>
  <xdr:twoCellAnchor editAs="absolute">
    <xdr:from>
      <xdr:col>0</xdr:col>
      <xdr:colOff>571500</xdr:colOff>
      <xdr:row>23</xdr:row>
      <xdr:rowOff>166744</xdr:rowOff>
    </xdr:from>
    <xdr:to>
      <xdr:col>1</xdr:col>
      <xdr:colOff>206580</xdr:colOff>
      <xdr:row>25</xdr:row>
      <xdr:rowOff>34144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4511386"/>
          <a:ext cx="244680" cy="24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409575</xdr:colOff>
      <xdr:row>28</xdr:row>
      <xdr:rowOff>166744</xdr:rowOff>
    </xdr:from>
    <xdr:to>
      <xdr:col>3</xdr:col>
      <xdr:colOff>370609</xdr:colOff>
      <xdr:row>31</xdr:row>
      <xdr:rowOff>42053</xdr:rowOff>
    </xdr:to>
    <xdr:grpSp>
      <xdr:nvGrpSpPr>
        <xdr:cNvPr id="37185" name="Agrupar 37184">
          <a:hlinkClick xmlns:r="http://schemas.openxmlformats.org/officeDocument/2006/relationships" r:id="rId5" tooltip="Ir"/>
          <a:extLst>
            <a:ext uri="{FF2B5EF4-FFF2-40B4-BE49-F238E27FC236}">
              <a16:creationId xmlns:a16="http://schemas.microsoft.com/office/drawing/2014/main" id="{00000000-0008-0000-0A00-000041910000}"/>
            </a:ext>
          </a:extLst>
        </xdr:cNvPr>
        <xdr:cNvGrpSpPr/>
      </xdr:nvGrpSpPr>
      <xdr:grpSpPr>
        <a:xfrm>
          <a:off x="409575" y="5459923"/>
          <a:ext cx="1797998" cy="446809"/>
          <a:chOff x="409575" y="5466108"/>
          <a:chExt cx="1779443" cy="446809"/>
        </a:xfrm>
      </xdr:grpSpPr>
      <xdr:sp macro="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409575" y="5466108"/>
            <a:ext cx="1779443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SpPr txBox="1"/>
        </xdr:nvSpPr>
        <xdr:spPr>
          <a:xfrm>
            <a:off x="844261" y="5574347"/>
            <a:ext cx="97674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Funcionários</a:t>
            </a:r>
          </a:p>
        </xdr:txBody>
      </xdr:sp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A00-00001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1975" y="5570883"/>
            <a:ext cx="240694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409575</xdr:colOff>
      <xdr:row>31</xdr:row>
      <xdr:rowOff>138169</xdr:rowOff>
    </xdr:from>
    <xdr:to>
      <xdr:col>3</xdr:col>
      <xdr:colOff>370609</xdr:colOff>
      <xdr:row>34</xdr:row>
      <xdr:rowOff>13478</xdr:rowOff>
    </xdr:to>
    <xdr:grpSp>
      <xdr:nvGrpSpPr>
        <xdr:cNvPr id="45" name="Agrupar 44">
          <a:hlinkClick xmlns:r="http://schemas.openxmlformats.org/officeDocument/2006/relationships" r:id="rId7" tooltip="Ir"/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GrpSpPr/>
      </xdr:nvGrpSpPr>
      <xdr:grpSpPr>
        <a:xfrm>
          <a:off x="409575" y="6002848"/>
          <a:ext cx="1797998" cy="446809"/>
          <a:chOff x="409575" y="6009033"/>
          <a:chExt cx="1779443" cy="446809"/>
        </a:xfrm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409575" y="6009033"/>
            <a:ext cx="1779443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SpPr txBox="1"/>
        </xdr:nvSpPr>
        <xdr:spPr>
          <a:xfrm>
            <a:off x="844261" y="6117272"/>
            <a:ext cx="1318436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Serviços/Produtos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6094758"/>
            <a:ext cx="240650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419100</xdr:colOff>
      <xdr:row>26</xdr:row>
      <xdr:rowOff>14344</xdr:rowOff>
    </xdr:from>
    <xdr:to>
      <xdr:col>3</xdr:col>
      <xdr:colOff>380134</xdr:colOff>
      <xdr:row>28</xdr:row>
      <xdr:rowOff>80153</xdr:rowOff>
    </xdr:to>
    <xdr:grpSp>
      <xdr:nvGrpSpPr>
        <xdr:cNvPr id="37186" name="Agrupar 37185">
          <a:hlinkClick xmlns:r="http://schemas.openxmlformats.org/officeDocument/2006/relationships" r:id="rId9" tooltip="Ir"/>
          <a:extLst>
            <a:ext uri="{FF2B5EF4-FFF2-40B4-BE49-F238E27FC236}">
              <a16:creationId xmlns:a16="http://schemas.microsoft.com/office/drawing/2014/main" id="{00000000-0008-0000-0A00-000042910000}"/>
            </a:ext>
          </a:extLst>
        </xdr:cNvPr>
        <xdr:cNvGrpSpPr/>
      </xdr:nvGrpSpPr>
      <xdr:grpSpPr>
        <a:xfrm>
          <a:off x="419100" y="4926523"/>
          <a:ext cx="1797998" cy="446809"/>
          <a:chOff x="419100" y="4932708"/>
          <a:chExt cx="1779443" cy="446809"/>
        </a:xfrm>
      </xdr:grpSpPr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SpPr/>
        </xdr:nvSpPr>
        <xdr:spPr>
          <a:xfrm>
            <a:off x="419100" y="4932708"/>
            <a:ext cx="1779443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 txBox="1"/>
        </xdr:nvSpPr>
        <xdr:spPr>
          <a:xfrm>
            <a:off x="853786" y="5040947"/>
            <a:ext cx="67967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Clientes</a:t>
            </a: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2450" y="5008908"/>
            <a:ext cx="240650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361950</xdr:colOff>
      <xdr:row>34</xdr:row>
      <xdr:rowOff>94008</xdr:rowOff>
    </xdr:from>
    <xdr:to>
      <xdr:col>2</xdr:col>
      <xdr:colOff>14634</xdr:colOff>
      <xdr:row>36</xdr:row>
      <xdr:rowOff>24504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361950" y="6529595"/>
          <a:ext cx="87851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Despesas</a:t>
          </a:r>
        </a:p>
      </xdr:txBody>
    </xdr:sp>
    <xdr:clientData/>
  </xdr:twoCellAnchor>
  <xdr:twoCellAnchor editAs="absolute">
    <xdr:from>
      <xdr:col>0</xdr:col>
      <xdr:colOff>581025</xdr:colOff>
      <xdr:row>16</xdr:row>
      <xdr:rowOff>81019</xdr:rowOff>
    </xdr:from>
    <xdr:to>
      <xdr:col>1</xdr:col>
      <xdr:colOff>219825</xdr:colOff>
      <xdr:row>17</xdr:row>
      <xdr:rowOff>138919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81025" y="3092161"/>
          <a:ext cx="248400" cy="248400"/>
        </a:xfrm>
        <a:prstGeom prst="rect">
          <a:avLst/>
        </a:prstGeom>
      </xdr:spPr>
    </xdr:pic>
    <xdr:clientData/>
  </xdr:twoCellAnchor>
  <xdr:twoCellAnchor>
    <xdr:from>
      <xdr:col>0</xdr:col>
      <xdr:colOff>438150</xdr:colOff>
      <xdr:row>18</xdr:row>
      <xdr:rowOff>157219</xdr:rowOff>
    </xdr:from>
    <xdr:to>
      <xdr:col>3</xdr:col>
      <xdr:colOff>403035</xdr:colOff>
      <xdr:row>21</xdr:row>
      <xdr:rowOff>32528</xdr:rowOff>
    </xdr:to>
    <xdr:grpSp>
      <xdr:nvGrpSpPr>
        <xdr:cNvPr id="10240" name="Agrupar 10239">
          <a:hlinkClick xmlns:r="http://schemas.openxmlformats.org/officeDocument/2006/relationships" r:id="rId12" tooltip="Ir"/>
          <a:extLst>
            <a:ext uri="{FF2B5EF4-FFF2-40B4-BE49-F238E27FC236}">
              <a16:creationId xmlns:a16="http://schemas.microsoft.com/office/drawing/2014/main" id="{00000000-0008-0000-0A00-000000280000}"/>
            </a:ext>
          </a:extLst>
        </xdr:cNvPr>
        <xdr:cNvGrpSpPr/>
      </xdr:nvGrpSpPr>
      <xdr:grpSpPr>
        <a:xfrm>
          <a:off x="438150" y="3545398"/>
          <a:ext cx="1801849" cy="446809"/>
          <a:chOff x="438150" y="3548119"/>
          <a:chExt cx="1793685" cy="446809"/>
        </a:xfrm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SpPr/>
        </xdr:nvSpPr>
        <xdr:spPr>
          <a:xfrm>
            <a:off x="438150" y="3548119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0000000-0008-0000-0A00-00001A000000}"/>
              </a:ext>
            </a:extLst>
          </xdr:cNvPr>
          <xdr:cNvSpPr txBox="1"/>
        </xdr:nvSpPr>
        <xdr:spPr>
          <a:xfrm>
            <a:off x="885825" y="3637308"/>
            <a:ext cx="134601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Acompanhamento</a:t>
            </a:r>
          </a:p>
        </xdr:txBody>
      </xdr:sp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A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590550" y="3643369"/>
            <a:ext cx="248400" cy="2484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600075</xdr:colOff>
      <xdr:row>1</xdr:row>
      <xdr:rowOff>57150</xdr:rowOff>
    </xdr:from>
    <xdr:to>
      <xdr:col>4</xdr:col>
      <xdr:colOff>235155</xdr:colOff>
      <xdr:row>3</xdr:row>
      <xdr:rowOff>28083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247650"/>
          <a:ext cx="244680" cy="24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38100</xdr:colOff>
      <xdr:row>5</xdr:row>
      <xdr:rowOff>85726</xdr:rowOff>
    </xdr:from>
    <xdr:to>
      <xdr:col>27</xdr:col>
      <xdr:colOff>295275</xdr:colOff>
      <xdr:row>10</xdr:row>
      <xdr:rowOff>66260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GrpSpPr/>
      </xdr:nvGrpSpPr>
      <xdr:grpSpPr>
        <a:xfrm>
          <a:off x="2487386" y="997405"/>
          <a:ext cx="15306675" cy="933034"/>
          <a:chOff x="2514600" y="742951"/>
          <a:chExt cx="14801850" cy="1123950"/>
        </a:xfrm>
      </xdr:grpSpPr>
      <xdr:sp macro="" textlink="" fLocksText="0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00000000-0008-0000-0A00-000002000000}"/>
              </a:ext>
            </a:extLst>
          </xdr:cNvPr>
          <xdr:cNvSpPr/>
        </xdr:nvSpPr>
        <xdr:spPr>
          <a:xfrm>
            <a:off x="2514600" y="742951"/>
            <a:ext cx="14801850" cy="1123950"/>
          </a:xfrm>
          <a:prstGeom prst="roundRect">
            <a:avLst>
              <a:gd name="adj" fmla="val 10779"/>
            </a:avLst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0000000-0008-0000-0A00-000025000000}"/>
              </a:ext>
            </a:extLst>
          </xdr:cNvPr>
          <xdr:cNvSpPr txBox="1"/>
        </xdr:nvSpPr>
        <xdr:spPr>
          <a:xfrm>
            <a:off x="2628900" y="819465"/>
            <a:ext cx="453176" cy="4129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600" b="1">
                <a:solidFill>
                  <a:sysClr val="windowText" lastClr="000000"/>
                </a:solidFill>
              </a:rPr>
              <a:t>Nº </a:t>
            </a:r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00000000-0008-0000-0A00-000026000000}"/>
              </a:ext>
            </a:extLst>
          </xdr:cNvPr>
          <xdr:cNvSpPr txBox="1"/>
        </xdr:nvSpPr>
        <xdr:spPr>
          <a:xfrm>
            <a:off x="2638425" y="1137006"/>
            <a:ext cx="5246215" cy="3375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rgbClr val="1E1E2A"/>
                </a:solidFill>
              </a:rPr>
              <a:t>Visualize</a:t>
            </a:r>
            <a:r>
              <a:rPr lang="pt-BR" sz="1200" b="0" baseline="0">
                <a:solidFill>
                  <a:srgbClr val="1E1E2A"/>
                </a:solidFill>
              </a:rPr>
              <a:t> todos os pedidos do seu estabelecimento, use os botões para fazer filtros.  </a:t>
            </a:r>
            <a:endParaRPr lang="pt-BR" sz="1200" b="0">
              <a:solidFill>
                <a:srgbClr val="1E1E2A"/>
              </a:solidFill>
            </a:endParaRPr>
          </a:p>
        </xdr:txBody>
      </xdr:sp>
    </xdr:grpSp>
    <xdr:clientData/>
  </xdr:twoCellAnchor>
  <xdr:twoCellAnchor>
    <xdr:from>
      <xdr:col>5</xdr:col>
      <xdr:colOff>448167</xdr:colOff>
      <xdr:row>14</xdr:row>
      <xdr:rowOff>106009</xdr:rowOff>
    </xdr:from>
    <xdr:to>
      <xdr:col>7</xdr:col>
      <xdr:colOff>164224</xdr:colOff>
      <xdr:row>16</xdr:row>
      <xdr:rowOff>20283</xdr:rowOff>
    </xdr:to>
    <xdr:sp macro="" textlink="">
      <xdr:nvSpPr>
        <xdr:cNvPr id="39" name="Cx_Senha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 txBox="1"/>
      </xdr:nvSpPr>
      <xdr:spPr>
        <a:xfrm>
          <a:off x="3148297" y="2739879"/>
          <a:ext cx="941884" cy="295274"/>
        </a:xfrm>
        <a:prstGeom prst="roundRect">
          <a:avLst>
            <a:gd name="adj" fmla="val 16667"/>
          </a:avLst>
        </a:prstGeom>
        <a:solidFill>
          <a:schemeClr val="bg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14</xdr:row>
          <xdr:rowOff>152400</xdr:rowOff>
        </xdr:from>
        <xdr:to>
          <xdr:col>6</xdr:col>
          <xdr:colOff>533400</xdr:colOff>
          <xdr:row>16</xdr:row>
          <xdr:rowOff>0</xdr:rowOff>
        </xdr:to>
        <xdr:sp macro="" textlink="">
          <xdr:nvSpPr>
            <xdr:cNvPr id="10242" name="Data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5</xdr:col>
      <xdr:colOff>371474</xdr:colOff>
      <xdr:row>13</xdr:row>
      <xdr:rowOff>134585</xdr:rowOff>
    </xdr:from>
    <xdr:to>
      <xdr:col>6</xdr:col>
      <xdr:colOff>399670</xdr:colOff>
      <xdr:row>14</xdr:row>
      <xdr:rowOff>134585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 txBox="1"/>
      </xdr:nvSpPr>
      <xdr:spPr>
        <a:xfrm>
          <a:off x="3057524" y="2572985"/>
          <a:ext cx="637796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000" b="1">
              <a:solidFill>
                <a:srgbClr val="1E1E2A"/>
              </a:solidFill>
            </a:rPr>
            <a:t>Data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22</xdr:row>
          <xdr:rowOff>171450</xdr:rowOff>
        </xdr:from>
        <xdr:to>
          <xdr:col>8</xdr:col>
          <xdr:colOff>561975</xdr:colOff>
          <xdr:row>24</xdr:row>
          <xdr:rowOff>38100</xdr:rowOff>
        </xdr:to>
        <xdr:sp macro="" textlink="">
          <xdr:nvSpPr>
            <xdr:cNvPr id="10243" name="Tipo_Servico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10</xdr:col>
      <xdr:colOff>157196</xdr:colOff>
      <xdr:row>41</xdr:row>
      <xdr:rowOff>8283</xdr:rowOff>
    </xdr:from>
    <xdr:to>
      <xdr:col>16</xdr:col>
      <xdr:colOff>517147</xdr:colOff>
      <xdr:row>42</xdr:row>
      <xdr:rowOff>82343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 txBox="1"/>
      </xdr:nvSpPr>
      <xdr:spPr>
        <a:xfrm>
          <a:off x="6343650" y="7781925"/>
          <a:ext cx="4019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© 2023 </a:t>
          </a:r>
          <a:r>
            <a:rPr lang="pt-BR" sz="110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Made</a:t>
          </a:r>
          <a:r>
            <a:rPr lang="pt-BR" sz="1100" baseline="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 With        and        by </a:t>
          </a:r>
          <a:r>
            <a:rPr lang="pt-BR" sz="1100" b="1" baseline="0">
              <a:solidFill>
                <a:srgbClr val="7B58FF"/>
              </a:solidFill>
              <a:effectLst/>
            </a:rPr>
            <a:t>Connect</a:t>
          </a:r>
          <a:r>
            <a:rPr lang="pt-BR" sz="1100" baseline="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 </a:t>
          </a:r>
          <a:r>
            <a:rPr lang="pt-BR" sz="1100" b="1" baseline="0">
              <a:solidFill>
                <a:srgbClr val="7B58FF"/>
              </a:solidFill>
              <a:effectLst/>
            </a:rPr>
            <a:t>Code</a:t>
          </a:r>
          <a:r>
            <a:rPr lang="pt-BR" sz="1100" baseline="0"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 for better sheets </a:t>
          </a:r>
          <a:endParaRPr lang="pt-BR">
            <a:solidFill>
              <a:srgbClr val="7B58FF"/>
            </a:solidFill>
            <a:effectLst/>
          </a:endParaRPr>
        </a:p>
      </xdr:txBody>
    </xdr:sp>
    <xdr:clientData/>
  </xdr:twoCellAnchor>
  <xdr:twoCellAnchor editAs="absolute">
    <xdr:from>
      <xdr:col>12</xdr:col>
      <xdr:colOff>139611</xdr:colOff>
      <xdr:row>41</xdr:row>
      <xdr:rowOff>36858</xdr:rowOff>
    </xdr:from>
    <xdr:to>
      <xdr:col>12</xdr:col>
      <xdr:colOff>355132</xdr:colOff>
      <xdr:row>42</xdr:row>
      <xdr:rowOff>62358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43800" y="7810500"/>
          <a:ext cx="216986" cy="2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13</xdr:col>
      <xdr:colOff>8122</xdr:colOff>
      <xdr:row>41</xdr:row>
      <xdr:rowOff>29395</xdr:rowOff>
    </xdr:from>
    <xdr:to>
      <xdr:col>13</xdr:col>
      <xdr:colOff>221035</xdr:colOff>
      <xdr:row>42</xdr:row>
      <xdr:rowOff>54895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1910" y="7803037"/>
          <a:ext cx="214379" cy="2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121842</xdr:colOff>
      <xdr:row>11</xdr:row>
      <xdr:rowOff>37451</xdr:rowOff>
    </xdr:from>
    <xdr:to>
      <xdr:col>8</xdr:col>
      <xdr:colOff>577298</xdr:colOff>
      <xdr:row>12</xdr:row>
      <xdr:rowOff>189737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 txBox="1"/>
      </xdr:nvSpPr>
      <xdr:spPr>
        <a:xfrm>
          <a:off x="2573494" y="2099821"/>
          <a:ext cx="254267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</a:rPr>
            <a:t>Ficha</a:t>
          </a:r>
          <a:r>
            <a:rPr lang="pt-BR" sz="1600" b="1" baseline="0">
              <a:solidFill>
                <a:schemeClr val="tx1">
                  <a:lumMod val="65000"/>
                  <a:lumOff val="35000"/>
                </a:schemeClr>
              </a:solidFill>
            </a:rPr>
            <a:t> de Pedidos</a:t>
          </a:r>
          <a:endParaRPr lang="pt-BR" sz="16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9</xdr:col>
      <xdr:colOff>486981</xdr:colOff>
      <xdr:row>14</xdr:row>
      <xdr:rowOff>106009</xdr:rowOff>
    </xdr:from>
    <xdr:to>
      <xdr:col>13</xdr:col>
      <xdr:colOff>438978</xdr:colOff>
      <xdr:row>16</xdr:row>
      <xdr:rowOff>20283</xdr:rowOff>
    </xdr:to>
    <xdr:sp macro="" textlink="">
      <xdr:nvSpPr>
        <xdr:cNvPr id="55" name="Cx_Senha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SpPr txBox="1"/>
      </xdr:nvSpPr>
      <xdr:spPr>
        <a:xfrm>
          <a:off x="5638764" y="2731596"/>
          <a:ext cx="2403649" cy="295274"/>
        </a:xfrm>
        <a:prstGeom prst="roundRect">
          <a:avLst>
            <a:gd name="adj" fmla="val 16667"/>
          </a:avLst>
        </a:prstGeom>
        <a:solidFill>
          <a:schemeClr val="bg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14</xdr:row>
          <xdr:rowOff>152400</xdr:rowOff>
        </xdr:from>
        <xdr:to>
          <xdr:col>13</xdr:col>
          <xdr:colOff>342900</xdr:colOff>
          <xdr:row>16</xdr:row>
          <xdr:rowOff>0</xdr:rowOff>
        </xdr:to>
        <xdr:sp macro="" textlink="">
          <xdr:nvSpPr>
            <xdr:cNvPr id="10244" name="Nome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410409</xdr:colOff>
      <xdr:row>13</xdr:row>
      <xdr:rowOff>134585</xdr:rowOff>
    </xdr:from>
    <xdr:to>
      <xdr:col>10</xdr:col>
      <xdr:colOff>437591</xdr:colOff>
      <xdr:row>14</xdr:row>
      <xdr:rowOff>134585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SpPr txBox="1"/>
      </xdr:nvSpPr>
      <xdr:spPr>
        <a:xfrm>
          <a:off x="5534859" y="2572985"/>
          <a:ext cx="636782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000" b="1">
              <a:solidFill>
                <a:srgbClr val="1E1E2A"/>
              </a:solidFill>
            </a:rPr>
            <a:t>Nome</a:t>
          </a:r>
        </a:p>
      </xdr:txBody>
    </xdr:sp>
    <xdr:clientData/>
  </xdr:twoCellAnchor>
  <xdr:twoCellAnchor>
    <xdr:from>
      <xdr:col>5</xdr:col>
      <xdr:colOff>458396</xdr:colOff>
      <xdr:row>17</xdr:row>
      <xdr:rowOff>77019</xdr:rowOff>
    </xdr:from>
    <xdr:to>
      <xdr:col>13</xdr:col>
      <xdr:colOff>447260</xdr:colOff>
      <xdr:row>18</xdr:row>
      <xdr:rowOff>181793</xdr:rowOff>
    </xdr:to>
    <xdr:sp macro="" textlink="">
      <xdr:nvSpPr>
        <xdr:cNvPr id="58" name="Cx_Senha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SpPr txBox="1"/>
      </xdr:nvSpPr>
      <xdr:spPr>
        <a:xfrm>
          <a:off x="3158526" y="3274106"/>
          <a:ext cx="4892169" cy="295274"/>
        </a:xfrm>
        <a:prstGeom prst="roundRect">
          <a:avLst>
            <a:gd name="adj" fmla="val 16667"/>
          </a:avLst>
        </a:prstGeom>
        <a:solidFill>
          <a:schemeClr val="bg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17</xdr:row>
          <xdr:rowOff>114300</xdr:rowOff>
        </xdr:from>
        <xdr:to>
          <xdr:col>13</xdr:col>
          <xdr:colOff>361950</xdr:colOff>
          <xdr:row>18</xdr:row>
          <xdr:rowOff>152400</xdr:rowOff>
        </xdr:to>
        <xdr:sp macro="" textlink="">
          <xdr:nvSpPr>
            <xdr:cNvPr id="10245" name="Morada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A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5</xdr:col>
      <xdr:colOff>381839</xdr:colOff>
      <xdr:row>16</xdr:row>
      <xdr:rowOff>105595</xdr:rowOff>
    </xdr:from>
    <xdr:to>
      <xdr:col>6</xdr:col>
      <xdr:colOff>408907</xdr:colOff>
      <xdr:row>17</xdr:row>
      <xdr:rowOff>105595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SpPr txBox="1"/>
      </xdr:nvSpPr>
      <xdr:spPr>
        <a:xfrm>
          <a:off x="3067889" y="3115495"/>
          <a:ext cx="636668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000" b="1">
              <a:solidFill>
                <a:srgbClr val="1E1E2A"/>
              </a:solidFill>
            </a:rPr>
            <a:t>Morada</a:t>
          </a:r>
        </a:p>
      </xdr:txBody>
    </xdr:sp>
    <xdr:clientData/>
  </xdr:twoCellAnchor>
  <xdr:twoCellAnchor>
    <xdr:from>
      <xdr:col>5</xdr:col>
      <xdr:colOff>480481</xdr:colOff>
      <xdr:row>26</xdr:row>
      <xdr:rowOff>117831</xdr:rowOff>
    </xdr:from>
    <xdr:to>
      <xdr:col>13</xdr:col>
      <xdr:colOff>215349</xdr:colOff>
      <xdr:row>27</xdr:row>
      <xdr:rowOff>117233</xdr:rowOff>
    </xdr:to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SpPr txBox="1"/>
      </xdr:nvSpPr>
      <xdr:spPr>
        <a:xfrm>
          <a:off x="3166531" y="5032731"/>
          <a:ext cx="4611668" cy="1899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100" b="1">
              <a:solidFill>
                <a:schemeClr val="tx1">
                  <a:lumMod val="65000"/>
                  <a:lumOff val="35000"/>
                </a:schemeClr>
              </a:solidFill>
            </a:rPr>
            <a:t>Tipo de Serviço                            Unidade           Valor        Qtd</a:t>
          </a:r>
          <a:r>
            <a:rPr lang="pt-BR" sz="1100" b="1" baseline="0">
              <a:solidFill>
                <a:schemeClr val="tx1">
                  <a:lumMod val="65000"/>
                  <a:lumOff val="35000"/>
                </a:schemeClr>
              </a:solidFill>
            </a:rPr>
            <a:t>                Total </a:t>
          </a:r>
          <a:endParaRPr lang="pt-BR" sz="11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5</xdr:col>
      <xdr:colOff>416200</xdr:colOff>
      <xdr:row>21</xdr:row>
      <xdr:rowOff>169178</xdr:rowOff>
    </xdr:from>
    <xdr:to>
      <xdr:col>7</xdr:col>
      <xdr:colOff>162373</xdr:colOff>
      <xdr:row>22</xdr:row>
      <xdr:rowOff>169178</xdr:rowOff>
    </xdr:to>
    <xdr:sp macro="" textlink="">
      <xdr:nvSpPr>
        <xdr:cNvPr id="10253" name="CaixaDeTexto 10252">
          <a:extLst>
            <a:ext uri="{FF2B5EF4-FFF2-40B4-BE49-F238E27FC236}">
              <a16:creationId xmlns:a16="http://schemas.microsoft.com/office/drawing/2014/main" id="{00000000-0008-0000-0A00-00000D280000}"/>
            </a:ext>
          </a:extLst>
        </xdr:cNvPr>
        <xdr:cNvSpPr txBox="1"/>
      </xdr:nvSpPr>
      <xdr:spPr>
        <a:xfrm>
          <a:off x="3097854" y="4133043"/>
          <a:ext cx="962442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000" b="1">
              <a:solidFill>
                <a:srgbClr val="1E1E2A"/>
              </a:solidFill>
            </a:rPr>
            <a:t>Tipo de Serviço</a:t>
          </a:r>
        </a:p>
      </xdr:txBody>
    </xdr:sp>
    <xdr:clientData/>
  </xdr:twoCellAnchor>
  <xdr:twoCellAnchor editAs="absolute">
    <xdr:from>
      <xdr:col>11</xdr:col>
      <xdr:colOff>286166</xdr:colOff>
      <xdr:row>24</xdr:row>
      <xdr:rowOff>173160</xdr:rowOff>
    </xdr:from>
    <xdr:to>
      <xdr:col>13</xdr:col>
      <xdr:colOff>393324</xdr:colOff>
      <xdr:row>25</xdr:row>
      <xdr:rowOff>178593</xdr:rowOff>
    </xdr:to>
    <xdr:sp macro="[0]!Salva_Resumo_Pedido" textlink="">
      <xdr:nvSpPr>
        <xdr:cNvPr id="10254" name="Retângulo: Cantos Arredondados 10253">
          <a:extLst>
            <a:ext uri="{FF2B5EF4-FFF2-40B4-BE49-F238E27FC236}">
              <a16:creationId xmlns:a16="http://schemas.microsoft.com/office/drawing/2014/main" id="{00000000-0008-0000-0A00-00000E280000}"/>
            </a:ext>
          </a:extLst>
        </xdr:cNvPr>
        <xdr:cNvSpPr/>
      </xdr:nvSpPr>
      <xdr:spPr>
        <a:xfrm>
          <a:off x="7060822" y="4709441"/>
          <a:ext cx="1321596" cy="195933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Adicionar Serviço</a:t>
          </a:r>
        </a:p>
      </xdr:txBody>
    </xdr:sp>
    <xdr:clientData/>
  </xdr:twoCellAnchor>
  <xdr:twoCellAnchor editAs="absolute">
    <xdr:from>
      <xdr:col>11</xdr:col>
      <xdr:colOff>318176</xdr:colOff>
      <xdr:row>38</xdr:row>
      <xdr:rowOff>16724</xdr:rowOff>
    </xdr:from>
    <xdr:to>
      <xdr:col>13</xdr:col>
      <xdr:colOff>226652</xdr:colOff>
      <xdr:row>39</xdr:row>
      <xdr:rowOff>117357</xdr:rowOff>
    </xdr:to>
    <xdr:sp macro="[0]!Salva_Pedido" textlink="">
      <xdr:nvSpPr>
        <xdr:cNvPr id="10255" name="Retângulo: Cantos Arredondados 10254">
          <a:extLst>
            <a:ext uri="{FF2B5EF4-FFF2-40B4-BE49-F238E27FC236}">
              <a16:creationId xmlns:a16="http://schemas.microsoft.com/office/drawing/2014/main" id="{00000000-0008-0000-0A00-00000F280000}"/>
            </a:ext>
          </a:extLst>
        </xdr:cNvPr>
        <xdr:cNvSpPr/>
      </xdr:nvSpPr>
      <xdr:spPr>
        <a:xfrm>
          <a:off x="7089585" y="7221088"/>
          <a:ext cx="1120749" cy="291133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Salvar Pedido</a:t>
          </a:r>
        </a:p>
      </xdr:txBody>
    </xdr:sp>
    <xdr:clientData/>
  </xdr:twoCellAnchor>
  <xdr:twoCellAnchor>
    <xdr:from>
      <xdr:col>5</xdr:col>
      <xdr:colOff>603680</xdr:colOff>
      <xdr:row>26</xdr:row>
      <xdr:rowOff>100285</xdr:rowOff>
    </xdr:from>
    <xdr:to>
      <xdr:col>13</xdr:col>
      <xdr:colOff>222679</xdr:colOff>
      <xdr:row>26</xdr:row>
      <xdr:rowOff>100285</xdr:rowOff>
    </xdr:to>
    <xdr:cxnSp macro="">
      <xdr:nvCxnSpPr>
        <xdr:cNvPr id="10257" name="Conector reto 10256">
          <a:extLst>
            <a:ext uri="{FF2B5EF4-FFF2-40B4-BE49-F238E27FC236}">
              <a16:creationId xmlns:a16="http://schemas.microsoft.com/office/drawing/2014/main" id="{00000000-0008-0000-0A00-000011280000}"/>
            </a:ext>
          </a:extLst>
        </xdr:cNvPr>
        <xdr:cNvCxnSpPr/>
      </xdr:nvCxnSpPr>
      <xdr:spPr>
        <a:xfrm>
          <a:off x="3289730" y="5015185"/>
          <a:ext cx="4495799" cy="0"/>
        </a:xfrm>
        <a:prstGeom prst="line">
          <a:avLst/>
        </a:prstGeom>
        <a:ln w="12700">
          <a:solidFill>
            <a:srgbClr val="1E1E2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346859</xdr:colOff>
      <xdr:row>22</xdr:row>
      <xdr:rowOff>140604</xdr:rowOff>
    </xdr:from>
    <xdr:to>
      <xdr:col>10</xdr:col>
      <xdr:colOff>470835</xdr:colOff>
      <xdr:row>24</xdr:row>
      <xdr:rowOff>54878</xdr:rowOff>
    </xdr:to>
    <xdr:sp macro="" textlink="">
      <xdr:nvSpPr>
        <xdr:cNvPr id="10267" name="Cx_Senha">
          <a:extLst>
            <a:ext uri="{FF2B5EF4-FFF2-40B4-BE49-F238E27FC236}">
              <a16:creationId xmlns:a16="http://schemas.microsoft.com/office/drawing/2014/main" id="{00000000-0008-0000-0A00-00001B280000}"/>
            </a:ext>
          </a:extLst>
        </xdr:cNvPr>
        <xdr:cNvSpPr txBox="1"/>
      </xdr:nvSpPr>
      <xdr:spPr>
        <a:xfrm>
          <a:off x="5461051" y="4294969"/>
          <a:ext cx="732111" cy="295274"/>
        </a:xfrm>
        <a:prstGeom prst="roundRect">
          <a:avLst>
            <a:gd name="adj" fmla="val 16667"/>
          </a:avLst>
        </a:prstGeom>
        <a:solidFill>
          <a:schemeClr val="bg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22</xdr:row>
          <xdr:rowOff>180975</xdr:rowOff>
        </xdr:from>
        <xdr:to>
          <xdr:col>10</xdr:col>
          <xdr:colOff>400050</xdr:colOff>
          <xdr:row>24</xdr:row>
          <xdr:rowOff>28575</xdr:rowOff>
        </xdr:to>
        <xdr:sp macro="" textlink="">
          <xdr:nvSpPr>
            <xdr:cNvPr id="10252" name="Unidade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A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270621</xdr:colOff>
      <xdr:row>21</xdr:row>
      <xdr:rowOff>169180</xdr:rowOff>
    </xdr:from>
    <xdr:to>
      <xdr:col>10</xdr:col>
      <xdr:colOff>295001</xdr:colOff>
      <xdr:row>22</xdr:row>
      <xdr:rowOff>169180</xdr:rowOff>
    </xdr:to>
    <xdr:sp macro="" textlink="">
      <xdr:nvSpPr>
        <xdr:cNvPr id="10269" name="CaixaDeTexto 10268">
          <a:extLst>
            <a:ext uri="{FF2B5EF4-FFF2-40B4-BE49-F238E27FC236}">
              <a16:creationId xmlns:a16="http://schemas.microsoft.com/office/drawing/2014/main" id="{00000000-0008-0000-0A00-00001D280000}"/>
            </a:ext>
          </a:extLst>
        </xdr:cNvPr>
        <xdr:cNvSpPr txBox="1"/>
      </xdr:nvSpPr>
      <xdr:spPr>
        <a:xfrm>
          <a:off x="5384813" y="4133045"/>
          <a:ext cx="632515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000" b="1">
              <a:solidFill>
                <a:srgbClr val="1E1E2A"/>
              </a:solidFill>
            </a:rPr>
            <a:t>Unidade</a:t>
          </a:r>
        </a:p>
      </xdr:txBody>
    </xdr:sp>
    <xdr:clientData/>
  </xdr:twoCellAnchor>
  <xdr:twoCellAnchor>
    <xdr:from>
      <xdr:col>10</xdr:col>
      <xdr:colOff>544962</xdr:colOff>
      <xdr:row>22</xdr:row>
      <xdr:rowOff>143918</xdr:rowOff>
    </xdr:from>
    <xdr:to>
      <xdr:col>12</xdr:col>
      <xdr:colOff>175847</xdr:colOff>
      <xdr:row>24</xdr:row>
      <xdr:rowOff>58192</xdr:rowOff>
    </xdr:to>
    <xdr:sp macro="" textlink="">
      <xdr:nvSpPr>
        <xdr:cNvPr id="10271" name="Cx_Senha">
          <a:extLst>
            <a:ext uri="{FF2B5EF4-FFF2-40B4-BE49-F238E27FC236}">
              <a16:creationId xmlns:a16="http://schemas.microsoft.com/office/drawing/2014/main" id="{00000000-0008-0000-0A00-00001F280000}"/>
            </a:ext>
          </a:extLst>
        </xdr:cNvPr>
        <xdr:cNvSpPr txBox="1"/>
      </xdr:nvSpPr>
      <xdr:spPr>
        <a:xfrm>
          <a:off x="6267289" y="4298283"/>
          <a:ext cx="847154" cy="295274"/>
        </a:xfrm>
        <a:prstGeom prst="roundRect">
          <a:avLst>
            <a:gd name="adj" fmla="val 16667"/>
          </a:avLst>
        </a:prstGeom>
        <a:solidFill>
          <a:schemeClr val="bg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590550</xdr:colOff>
          <xdr:row>22</xdr:row>
          <xdr:rowOff>180975</xdr:rowOff>
        </xdr:from>
        <xdr:to>
          <xdr:col>12</xdr:col>
          <xdr:colOff>123825</xdr:colOff>
          <xdr:row>24</xdr:row>
          <xdr:rowOff>28575</xdr:rowOff>
        </xdr:to>
        <xdr:sp macro="" textlink="">
          <xdr:nvSpPr>
            <xdr:cNvPr id="30" name="Valor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A00-00001E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10</xdr:col>
      <xdr:colOff>467937</xdr:colOff>
      <xdr:row>21</xdr:row>
      <xdr:rowOff>172494</xdr:rowOff>
    </xdr:from>
    <xdr:to>
      <xdr:col>11</xdr:col>
      <xdr:colOff>498907</xdr:colOff>
      <xdr:row>22</xdr:row>
      <xdr:rowOff>172494</xdr:rowOff>
    </xdr:to>
    <xdr:sp macro="" textlink="">
      <xdr:nvSpPr>
        <xdr:cNvPr id="10273" name="CaixaDeTexto 10272">
          <a:extLst>
            <a:ext uri="{FF2B5EF4-FFF2-40B4-BE49-F238E27FC236}">
              <a16:creationId xmlns:a16="http://schemas.microsoft.com/office/drawing/2014/main" id="{00000000-0008-0000-0A00-000021280000}"/>
            </a:ext>
          </a:extLst>
        </xdr:cNvPr>
        <xdr:cNvSpPr txBox="1"/>
      </xdr:nvSpPr>
      <xdr:spPr>
        <a:xfrm>
          <a:off x="6190264" y="4136359"/>
          <a:ext cx="639105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000" b="1">
              <a:solidFill>
                <a:srgbClr val="1E1E2A"/>
              </a:solidFill>
            </a:rPr>
            <a:t>Valor</a:t>
          </a:r>
        </a:p>
      </xdr:txBody>
    </xdr:sp>
    <xdr:clientData/>
  </xdr:twoCellAnchor>
  <xdr:twoCellAnchor>
    <xdr:from>
      <xdr:col>11</xdr:col>
      <xdr:colOff>189767</xdr:colOff>
      <xdr:row>36</xdr:row>
      <xdr:rowOff>104387</xdr:rowOff>
    </xdr:from>
    <xdr:to>
      <xdr:col>12</xdr:col>
      <xdr:colOff>65209</xdr:colOff>
      <xdr:row>37</xdr:row>
      <xdr:rowOff>103789</xdr:rowOff>
    </xdr:to>
    <xdr:sp macro="" textlink="">
      <xdr:nvSpPr>
        <xdr:cNvPr id="10274" name="CaixaDeTexto 10273">
          <a:extLst>
            <a:ext uri="{FF2B5EF4-FFF2-40B4-BE49-F238E27FC236}">
              <a16:creationId xmlns:a16="http://schemas.microsoft.com/office/drawing/2014/main" id="{00000000-0008-0000-0A00-000022280000}"/>
            </a:ext>
          </a:extLst>
        </xdr:cNvPr>
        <xdr:cNvSpPr txBox="1"/>
      </xdr:nvSpPr>
      <xdr:spPr>
        <a:xfrm>
          <a:off x="6533417" y="6933812"/>
          <a:ext cx="485042" cy="1899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r"/>
          <a:r>
            <a:rPr lang="pt-BR" sz="1100" b="1">
              <a:solidFill>
                <a:schemeClr val="tx1">
                  <a:lumMod val="65000"/>
                  <a:lumOff val="35000"/>
                </a:schemeClr>
              </a:solidFill>
            </a:rPr>
            <a:t>Total:</a:t>
          </a:r>
        </a:p>
      </xdr:txBody>
    </xdr:sp>
    <xdr:clientData/>
  </xdr:twoCellAnchor>
  <xdr:twoCellAnchor>
    <xdr:from>
      <xdr:col>12</xdr:col>
      <xdr:colOff>250068</xdr:colOff>
      <xdr:row>22</xdr:row>
      <xdr:rowOff>149780</xdr:rowOff>
    </xdr:from>
    <xdr:to>
      <xdr:col>13</xdr:col>
      <xdr:colOff>401518</xdr:colOff>
      <xdr:row>24</xdr:row>
      <xdr:rowOff>64054</xdr:rowOff>
    </xdr:to>
    <xdr:sp macro="" textlink="">
      <xdr:nvSpPr>
        <xdr:cNvPr id="10284" name="Cx_Senha">
          <a:extLst>
            <a:ext uri="{FF2B5EF4-FFF2-40B4-BE49-F238E27FC236}">
              <a16:creationId xmlns:a16="http://schemas.microsoft.com/office/drawing/2014/main" id="{00000000-0008-0000-0A00-00002C280000}"/>
            </a:ext>
          </a:extLst>
        </xdr:cNvPr>
        <xdr:cNvSpPr txBox="1"/>
      </xdr:nvSpPr>
      <xdr:spPr>
        <a:xfrm>
          <a:off x="7188664" y="4304145"/>
          <a:ext cx="759585" cy="295274"/>
        </a:xfrm>
        <a:prstGeom prst="roundRect">
          <a:avLst>
            <a:gd name="adj" fmla="val 16667"/>
          </a:avLst>
        </a:prstGeom>
        <a:solidFill>
          <a:schemeClr val="bg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22</xdr:row>
          <xdr:rowOff>180975</xdr:rowOff>
        </xdr:from>
        <xdr:to>
          <xdr:col>13</xdr:col>
          <xdr:colOff>352425</xdr:colOff>
          <xdr:row>24</xdr:row>
          <xdr:rowOff>28575</xdr:rowOff>
        </xdr:to>
        <xdr:sp macro="" textlink="">
          <xdr:nvSpPr>
            <xdr:cNvPr id="10256" name="Quantidade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A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12</xdr:col>
      <xdr:colOff>173395</xdr:colOff>
      <xdr:row>21</xdr:row>
      <xdr:rowOff>178356</xdr:rowOff>
    </xdr:from>
    <xdr:to>
      <xdr:col>13</xdr:col>
      <xdr:colOff>344040</xdr:colOff>
      <xdr:row>22</xdr:row>
      <xdr:rowOff>178356</xdr:rowOff>
    </xdr:to>
    <xdr:sp macro="" textlink="">
      <xdr:nvSpPr>
        <xdr:cNvPr id="10286" name="CaixaDeTexto 10285">
          <a:extLst>
            <a:ext uri="{FF2B5EF4-FFF2-40B4-BE49-F238E27FC236}">
              <a16:creationId xmlns:a16="http://schemas.microsoft.com/office/drawing/2014/main" id="{00000000-0008-0000-0A00-00002E280000}"/>
            </a:ext>
          </a:extLst>
        </xdr:cNvPr>
        <xdr:cNvSpPr txBox="1"/>
      </xdr:nvSpPr>
      <xdr:spPr>
        <a:xfrm>
          <a:off x="7111991" y="4142221"/>
          <a:ext cx="778780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000" b="1">
              <a:solidFill>
                <a:srgbClr val="1E1E2A"/>
              </a:solidFill>
            </a:rPr>
            <a:t>Quantidade</a:t>
          </a:r>
        </a:p>
      </xdr:txBody>
    </xdr:sp>
    <xdr:clientData/>
  </xdr:twoCellAnchor>
  <xdr:twoCellAnchor>
    <xdr:from>
      <xdr:col>12</xdr:col>
      <xdr:colOff>24178</xdr:colOff>
      <xdr:row>36</xdr:row>
      <xdr:rowOff>37362</xdr:rowOff>
    </xdr:from>
    <xdr:to>
      <xdr:col>13</xdr:col>
      <xdr:colOff>400049</xdr:colOff>
      <xdr:row>37</xdr:row>
      <xdr:rowOff>133349</xdr:rowOff>
    </xdr:to>
    <xdr:sp macro="" textlink="$AE$17">
      <xdr:nvSpPr>
        <xdr:cNvPr id="46" name="TextBox 362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SpPr txBox="1"/>
      </xdr:nvSpPr>
      <xdr:spPr>
        <a:xfrm>
          <a:off x="6977428" y="6866787"/>
          <a:ext cx="985471" cy="286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0B0B8FA-EDA7-488A-8BEE-130FCE5E3269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 € -   </a:t>
          </a:fld>
          <a:endParaRPr lang="en-AU" sz="1800" b="1">
            <a:solidFill>
              <a:schemeClr val="tx1">
                <a:lumMod val="65000"/>
                <a:lumOff val="35000"/>
              </a:schemeClr>
            </a:solidFill>
            <a:latin typeface="Modern No. 20" panose="02070704070505020303" pitchFamily="18" charset="0"/>
          </a:endParaRPr>
        </a:p>
      </xdr:txBody>
    </xdr:sp>
    <xdr:clientData/>
  </xdr:twoCellAnchor>
  <xdr:twoCellAnchor>
    <xdr:from>
      <xdr:col>5</xdr:col>
      <xdr:colOff>419929</xdr:colOff>
      <xdr:row>36</xdr:row>
      <xdr:rowOff>92343</xdr:rowOff>
    </xdr:from>
    <xdr:to>
      <xdr:col>7</xdr:col>
      <xdr:colOff>212678</xdr:colOff>
      <xdr:row>39</xdr:row>
      <xdr:rowOff>44716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GrpSpPr/>
      </xdr:nvGrpSpPr>
      <xdr:grpSpPr>
        <a:xfrm>
          <a:off x="3114143" y="6909522"/>
          <a:ext cx="1466428" cy="523873"/>
          <a:chOff x="3057525" y="3095627"/>
          <a:chExt cx="1012024" cy="523873"/>
        </a:xfrm>
      </xdr:grpSpPr>
      <xdr:sp macro="" textlink="" fLocksText="0">
        <xdr:nvSpPr>
          <xdr:cNvPr id="52" name="Cx_Senha">
            <a:extLst>
              <a:ext uri="{FF2B5EF4-FFF2-40B4-BE49-F238E27FC236}">
                <a16:creationId xmlns:a16="http://schemas.microsoft.com/office/drawing/2014/main" id="{00000000-0008-0000-0A00-000034000000}"/>
              </a:ext>
            </a:extLst>
          </xdr:cNvPr>
          <xdr:cNvSpPr txBox="1"/>
        </xdr:nvSpPr>
        <xdr:spPr>
          <a:xfrm>
            <a:off x="3133725" y="3324226"/>
            <a:ext cx="935824" cy="295274"/>
          </a:xfrm>
          <a:prstGeom prst="roundRect">
            <a:avLst>
              <a:gd name="adj" fmla="val 16667"/>
            </a:avLst>
          </a:prstGeom>
          <a:solidFill>
            <a:schemeClr val="bg1"/>
          </a:solidFill>
          <a:ln w="9525" cmpd="sng">
            <a:solidFill>
              <a:srgbClr val="1E1E2A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endParaRPr lang="pt-BR" sz="105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" name="Levantamento" hidden="1">
                <a:extLst>
                  <a:ext uri="{63B3BB69-23CF-44E3-9099-C40C66FF867C}">
                    <a14:compatExt spid="_x0000_s10257"/>
                  </a:ext>
                  <a:ext uri="{FF2B5EF4-FFF2-40B4-BE49-F238E27FC236}">
                    <a16:creationId xmlns:a16="http://schemas.microsoft.com/office/drawing/2014/main" id="{00000000-0008-0000-0A00-000021000000}"/>
                  </a:ext>
                </a:extLst>
              </xdr:cNvPr>
              <xdr:cNvSpPr/>
            </xdr:nvSpPr>
            <xdr:spPr bwMode="auto">
              <a:xfrm>
                <a:off x="3181350" y="3362325"/>
                <a:ext cx="868539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00000000-0008-0000-0A00-00003F000000}"/>
              </a:ext>
            </a:extLst>
          </xdr:cNvPr>
          <xdr:cNvSpPr txBox="1"/>
        </xdr:nvSpPr>
        <xdr:spPr>
          <a:xfrm>
            <a:off x="3057525" y="3095627"/>
            <a:ext cx="916516" cy="190500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000" b="1">
                <a:solidFill>
                  <a:srgbClr val="1E1E2A"/>
                </a:solidFill>
              </a:rPr>
              <a:t>Levantamento</a:t>
            </a:r>
          </a:p>
        </xdr:txBody>
      </xdr:sp>
    </xdr:grpSp>
    <xdr:clientData/>
  </xdr:twoCellAnchor>
  <xdr:twoCellAnchor>
    <xdr:from>
      <xdr:col>7</xdr:col>
      <xdr:colOff>244415</xdr:colOff>
      <xdr:row>14</xdr:row>
      <xdr:rowOff>101040</xdr:rowOff>
    </xdr:from>
    <xdr:to>
      <xdr:col>9</xdr:col>
      <xdr:colOff>405850</xdr:colOff>
      <xdr:row>16</xdr:row>
      <xdr:rowOff>15314</xdr:rowOff>
    </xdr:to>
    <xdr:sp macro="" textlink="">
      <xdr:nvSpPr>
        <xdr:cNvPr id="10241" name="Cx_Senha">
          <a:extLst>
            <a:ext uri="{FF2B5EF4-FFF2-40B4-BE49-F238E27FC236}">
              <a16:creationId xmlns:a16="http://schemas.microsoft.com/office/drawing/2014/main" id="{00000000-0008-0000-0A00-000001280000}"/>
            </a:ext>
          </a:extLst>
        </xdr:cNvPr>
        <xdr:cNvSpPr txBox="1"/>
      </xdr:nvSpPr>
      <xdr:spPr>
        <a:xfrm>
          <a:off x="4170372" y="2726627"/>
          <a:ext cx="1387261" cy="295274"/>
        </a:xfrm>
        <a:prstGeom prst="roundRect">
          <a:avLst>
            <a:gd name="adj" fmla="val 16667"/>
          </a:avLst>
        </a:prstGeom>
        <a:solidFill>
          <a:schemeClr val="bg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14</xdr:row>
          <xdr:rowOff>152400</xdr:rowOff>
        </xdr:from>
        <xdr:to>
          <xdr:col>9</xdr:col>
          <xdr:colOff>66675</xdr:colOff>
          <xdr:row>16</xdr:row>
          <xdr:rowOff>0</xdr:rowOff>
        </xdr:to>
        <xdr:sp macro="" textlink="">
          <xdr:nvSpPr>
            <xdr:cNvPr id="10258" name="Documento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A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167720</xdr:colOff>
      <xdr:row>13</xdr:row>
      <xdr:rowOff>129616</xdr:rowOff>
    </xdr:from>
    <xdr:to>
      <xdr:col>8</xdr:col>
      <xdr:colOff>529121</xdr:colOff>
      <xdr:row>14</xdr:row>
      <xdr:rowOff>129616</xdr:rowOff>
    </xdr:to>
    <xdr:sp macro="" textlink="">
      <xdr:nvSpPr>
        <xdr:cNvPr id="10247" name="CaixaDeTexto 10246">
          <a:extLst>
            <a:ext uri="{FF2B5EF4-FFF2-40B4-BE49-F238E27FC236}">
              <a16:creationId xmlns:a16="http://schemas.microsoft.com/office/drawing/2014/main" id="{00000000-0008-0000-0A00-000007280000}"/>
            </a:ext>
          </a:extLst>
        </xdr:cNvPr>
        <xdr:cNvSpPr txBox="1"/>
      </xdr:nvSpPr>
      <xdr:spPr>
        <a:xfrm>
          <a:off x="4072970" y="2568016"/>
          <a:ext cx="971001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000" b="1">
              <a:solidFill>
                <a:srgbClr val="1E1E2A"/>
              </a:solidFill>
            </a:rPr>
            <a:t>Nº Contribuinte</a:t>
          </a:r>
        </a:p>
      </xdr:txBody>
    </xdr:sp>
    <xdr:clientData/>
  </xdr:twoCellAnchor>
  <xdr:twoCellAnchor editAs="oneCell">
    <xdr:from>
      <xdr:col>9</xdr:col>
      <xdr:colOff>141625</xdr:colOff>
      <xdr:row>14</xdr:row>
      <xdr:rowOff>142870</xdr:rowOff>
    </xdr:from>
    <xdr:to>
      <xdr:col>9</xdr:col>
      <xdr:colOff>360701</xdr:colOff>
      <xdr:row>15</xdr:row>
      <xdr:rowOff>171446</xdr:rowOff>
    </xdr:to>
    <xdr:pic macro="[0]!Cli">
      <xdr:nvPicPr>
        <xdr:cNvPr id="10248" name="Imagem 10247">
          <a:extLst>
            <a:ext uri="{FF2B5EF4-FFF2-40B4-BE49-F238E27FC236}">
              <a16:creationId xmlns:a16="http://schemas.microsoft.com/office/drawing/2014/main" id="{00000000-0008-0000-0A00-0000082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293408" y="2776740"/>
          <a:ext cx="219076" cy="2190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5</xdr:row>
          <xdr:rowOff>180975</xdr:rowOff>
        </xdr:from>
        <xdr:to>
          <xdr:col>6</xdr:col>
          <xdr:colOff>247650</xdr:colOff>
          <xdr:row>7</xdr:row>
          <xdr:rowOff>57150</xdr:rowOff>
        </xdr:to>
        <xdr:sp macro="" textlink="">
          <xdr:nvSpPr>
            <xdr:cNvPr id="3" name="N_Pedido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76390</xdr:colOff>
      <xdr:row>37</xdr:row>
      <xdr:rowOff>186950</xdr:rowOff>
    </xdr:from>
    <xdr:to>
      <xdr:col>12</xdr:col>
      <xdr:colOff>591003</xdr:colOff>
      <xdr:row>39</xdr:row>
      <xdr:rowOff>97083</xdr:rowOff>
    </xdr:to>
    <xdr:sp macro="[0]!AlterarDados" textlink="">
      <xdr:nvSpPr>
        <xdr:cNvPr id="10263" name="Retângulo: Cantos Arredondados 10262" hidden="1">
          <a:extLst>
            <a:ext uri="{FF2B5EF4-FFF2-40B4-BE49-F238E27FC236}">
              <a16:creationId xmlns:a16="http://schemas.microsoft.com/office/drawing/2014/main" id="{00000000-0008-0000-0A00-000017280000}"/>
            </a:ext>
          </a:extLst>
        </xdr:cNvPr>
        <xdr:cNvSpPr/>
      </xdr:nvSpPr>
      <xdr:spPr>
        <a:xfrm>
          <a:off x="6839805" y="7200814"/>
          <a:ext cx="1120749" cy="291133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Alterar Pedido</a:t>
          </a:r>
        </a:p>
      </xdr:txBody>
    </xdr:sp>
    <xdr:clientData/>
  </xdr:twoCellAnchor>
  <xdr:twoCellAnchor editAs="absolute">
    <xdr:from>
      <xdr:col>8</xdr:col>
      <xdr:colOff>592469</xdr:colOff>
      <xdr:row>37</xdr:row>
      <xdr:rowOff>183487</xdr:rowOff>
    </xdr:from>
    <xdr:to>
      <xdr:col>10</xdr:col>
      <xdr:colOff>500947</xdr:colOff>
      <xdr:row>39</xdr:row>
      <xdr:rowOff>93620</xdr:rowOff>
    </xdr:to>
    <xdr:sp macro="[0]!Deleta_Pedido_BD" textlink="">
      <xdr:nvSpPr>
        <xdr:cNvPr id="10264" name="Retângulo: Cantos Arredondados 10263" hidden="1">
          <a:extLst>
            <a:ext uri="{FF2B5EF4-FFF2-40B4-BE49-F238E27FC236}">
              <a16:creationId xmlns:a16="http://schemas.microsoft.com/office/drawing/2014/main" id="{00000000-0008-0000-0A00-000018280000}"/>
            </a:ext>
          </a:extLst>
        </xdr:cNvPr>
        <xdr:cNvSpPr/>
      </xdr:nvSpPr>
      <xdr:spPr>
        <a:xfrm>
          <a:off x="5537477" y="7197351"/>
          <a:ext cx="1120749" cy="291133"/>
        </a:xfrm>
        <a:prstGeom prst="roundRect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Deletar Pedido</a:t>
          </a:r>
        </a:p>
      </xdr:txBody>
    </xdr:sp>
    <xdr:clientData/>
  </xdr:twoCellAnchor>
  <xdr:twoCellAnchor>
    <xdr:from>
      <xdr:col>14</xdr:col>
      <xdr:colOff>69273</xdr:colOff>
      <xdr:row>11</xdr:row>
      <xdr:rowOff>138545</xdr:rowOff>
    </xdr:from>
    <xdr:to>
      <xdr:col>14</xdr:col>
      <xdr:colOff>69273</xdr:colOff>
      <xdr:row>40</xdr:row>
      <xdr:rowOff>43295</xdr:rowOff>
    </xdr:to>
    <xdr:cxnSp macro="">
      <xdr:nvCxnSpPr>
        <xdr:cNvPr id="10268" name="Conector reto 10267">
          <a:extLst>
            <a:ext uri="{FF2B5EF4-FFF2-40B4-BE49-F238E27FC236}">
              <a16:creationId xmlns:a16="http://schemas.microsoft.com/office/drawing/2014/main" id="{00000000-0008-0000-0A00-00001C280000}"/>
            </a:ext>
          </a:extLst>
        </xdr:cNvPr>
        <xdr:cNvCxnSpPr/>
      </xdr:nvCxnSpPr>
      <xdr:spPr>
        <a:xfrm>
          <a:off x="8200159" y="2199409"/>
          <a:ext cx="0" cy="54292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541196</xdr:colOff>
          <xdr:row>11</xdr:row>
          <xdr:rowOff>105302</xdr:rowOff>
        </xdr:from>
        <xdr:to>
          <xdr:col>19</xdr:col>
          <xdr:colOff>183165</xdr:colOff>
          <xdr:row>49</xdr:row>
          <xdr:rowOff>171563</xdr:rowOff>
        </xdr:to>
        <xdr:pic>
          <xdr:nvPicPr>
            <xdr:cNvPr id="10289" name="Imagem 10288" hidden="1">
              <a:extLst>
                <a:ext uri="{FF2B5EF4-FFF2-40B4-BE49-F238E27FC236}">
                  <a16:creationId xmlns:a16="http://schemas.microsoft.com/office/drawing/2014/main" id="{00000000-0008-0000-0A00-00003128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upom!$A$1:$E$51" spid="_x0000_s96182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9131014" y="2166166"/>
              <a:ext cx="2672651" cy="730526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19</xdr:col>
      <xdr:colOff>504825</xdr:colOff>
      <xdr:row>12</xdr:row>
      <xdr:rowOff>0</xdr:rowOff>
    </xdr:from>
    <xdr:to>
      <xdr:col>22</xdr:col>
      <xdr:colOff>28575</xdr:colOff>
      <xdr:row>13</xdr:row>
      <xdr:rowOff>180975</xdr:rowOff>
    </xdr:to>
    <xdr:sp macro="[0]!Identificador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SpPr/>
      </xdr:nvSpPr>
      <xdr:spPr>
        <a:xfrm>
          <a:off x="11725275" y="2247900"/>
          <a:ext cx="1352550" cy="371475"/>
        </a:xfrm>
        <a:prstGeom prst="roundRect">
          <a:avLst/>
        </a:prstGeom>
        <a:solidFill>
          <a:srgbClr val="54FBDC"/>
        </a:solidFill>
        <a:ln>
          <a:solidFill>
            <a:srgbClr val="54FBDC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rgbClr val="1E1E2A"/>
              </a:solidFill>
            </a:rPr>
            <a:t>Gerar Etiquetas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409575</xdr:colOff>
          <xdr:row>11</xdr:row>
          <xdr:rowOff>85725</xdr:rowOff>
        </xdr:from>
        <xdr:to>
          <xdr:col>25</xdr:col>
          <xdr:colOff>504825</xdr:colOff>
          <xdr:row>40</xdr:row>
          <xdr:rowOff>14288</xdr:rowOff>
        </xdr:to>
        <xdr:pic>
          <xdr:nvPicPr>
            <xdr:cNvPr id="47" name="Imagem 46">
              <a:extLst>
                <a:ext uri="{FF2B5EF4-FFF2-40B4-BE49-F238E27FC236}">
                  <a16:creationId xmlns:a16="http://schemas.microsoft.com/office/drawing/2014/main" id="{00000000-0008-0000-0A00-00002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tiqueta!$A$1:$E$35" spid="_x0000_s9618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13458825" y="2143125"/>
              <a:ext cx="2809875" cy="545306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419100</xdr:colOff>
      <xdr:row>36</xdr:row>
      <xdr:rowOff>61969</xdr:rowOff>
    </xdr:from>
    <xdr:to>
      <xdr:col>3</xdr:col>
      <xdr:colOff>380134</xdr:colOff>
      <xdr:row>38</xdr:row>
      <xdr:rowOff>127778</xdr:rowOff>
    </xdr:to>
    <xdr:grpSp>
      <xdr:nvGrpSpPr>
        <xdr:cNvPr id="37184" name="Agrupar 37183">
          <a:hlinkClick xmlns:r="http://schemas.openxmlformats.org/officeDocument/2006/relationships" r:id="rId19" tooltip="Ir"/>
          <a:extLst>
            <a:ext uri="{FF2B5EF4-FFF2-40B4-BE49-F238E27FC236}">
              <a16:creationId xmlns:a16="http://schemas.microsoft.com/office/drawing/2014/main" id="{00000000-0008-0000-0A00-000040910000}"/>
            </a:ext>
          </a:extLst>
        </xdr:cNvPr>
        <xdr:cNvGrpSpPr/>
      </xdr:nvGrpSpPr>
      <xdr:grpSpPr>
        <a:xfrm>
          <a:off x="419100" y="6879148"/>
          <a:ext cx="1797998" cy="446809"/>
          <a:chOff x="419100" y="6885333"/>
          <a:chExt cx="1779443" cy="446809"/>
        </a:xfrm>
      </xdr:grpSpPr>
      <xdr:sp macro="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00000000-0008-0000-0A00-00001C000000}"/>
              </a:ext>
            </a:extLst>
          </xdr:cNvPr>
          <xdr:cNvSpPr/>
        </xdr:nvSpPr>
        <xdr:spPr>
          <a:xfrm>
            <a:off x="419100" y="6885333"/>
            <a:ext cx="1779443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00000000-0008-0000-0A00-00001D000000}"/>
              </a:ext>
            </a:extLst>
          </xdr:cNvPr>
          <xdr:cNvSpPr txBox="1"/>
        </xdr:nvSpPr>
        <xdr:spPr>
          <a:xfrm>
            <a:off x="853786" y="6993572"/>
            <a:ext cx="94906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Lançamento</a:t>
            </a:r>
          </a:p>
        </xdr:txBody>
      </xdr:sp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00000000-0008-0000-0A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14350" y="6972300"/>
            <a:ext cx="244936" cy="248400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523875</xdr:colOff>
      <xdr:row>18</xdr:row>
      <xdr:rowOff>28575</xdr:rowOff>
    </xdr:from>
    <xdr:to>
      <xdr:col>22</xdr:col>
      <xdr:colOff>47625</xdr:colOff>
      <xdr:row>20</xdr:row>
      <xdr:rowOff>19050</xdr:rowOff>
    </xdr:to>
    <xdr:sp macro="[0]!Area_Cupom" textlink="">
      <xdr:nvSpPr>
        <xdr:cNvPr id="54" name="Retângulo: Cantos Arredondados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/>
      </xdr:nvSpPr>
      <xdr:spPr>
        <a:xfrm>
          <a:off x="11744325" y="3419475"/>
          <a:ext cx="1352550" cy="371475"/>
        </a:xfrm>
        <a:prstGeom prst="roundRect">
          <a:avLst/>
        </a:prstGeom>
        <a:solidFill>
          <a:srgbClr val="54FBDC"/>
        </a:solidFill>
        <a:ln>
          <a:solidFill>
            <a:srgbClr val="54FBDC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rgbClr val="1E1E2A"/>
              </a:solidFill>
            </a:rPr>
            <a:t>Imprimir Cupom</a:t>
          </a:r>
        </a:p>
      </xdr:txBody>
    </xdr:sp>
    <xdr:clientData/>
  </xdr:twoCellAnchor>
  <xdr:twoCellAnchor>
    <xdr:from>
      <xdr:col>20</xdr:col>
      <xdr:colOff>438150</xdr:colOff>
      <xdr:row>15</xdr:row>
      <xdr:rowOff>0</xdr:rowOff>
    </xdr:from>
    <xdr:to>
      <xdr:col>21</xdr:col>
      <xdr:colOff>57150</xdr:colOff>
      <xdr:row>17</xdr:row>
      <xdr:rowOff>28575</xdr:rowOff>
    </xdr:to>
    <xdr:sp macro="" textlink="">
      <xdr:nvSpPr>
        <xdr:cNvPr id="57" name="Seta: para Baixo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SpPr/>
      </xdr:nvSpPr>
      <xdr:spPr>
        <a:xfrm>
          <a:off x="12268200" y="2819400"/>
          <a:ext cx="228600" cy="409575"/>
        </a:xfrm>
        <a:prstGeom prst="downArrow">
          <a:avLst/>
        </a:prstGeom>
        <a:solidFill>
          <a:srgbClr val="1E1E2A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>
    <xdr:from>
      <xdr:col>20</xdr:col>
      <xdr:colOff>447675</xdr:colOff>
      <xdr:row>21</xdr:row>
      <xdr:rowOff>47625</xdr:rowOff>
    </xdr:from>
    <xdr:to>
      <xdr:col>21</xdr:col>
      <xdr:colOff>66675</xdr:colOff>
      <xdr:row>23</xdr:row>
      <xdr:rowOff>76200</xdr:rowOff>
    </xdr:to>
    <xdr:sp macro="" textlink="">
      <xdr:nvSpPr>
        <xdr:cNvPr id="61" name="Seta: para Baixo 60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SpPr/>
      </xdr:nvSpPr>
      <xdr:spPr>
        <a:xfrm>
          <a:off x="12277725" y="4010025"/>
          <a:ext cx="228600" cy="409575"/>
        </a:xfrm>
        <a:prstGeom prst="downArrow">
          <a:avLst/>
        </a:prstGeom>
        <a:solidFill>
          <a:srgbClr val="1E1E2A"/>
        </a:solidFill>
        <a:ln>
          <a:solidFill>
            <a:srgbClr val="1E1E2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050" b="1"/>
        </a:p>
      </xdr:txBody>
    </xdr:sp>
    <xdr:clientData/>
  </xdr:twoCellAnchor>
  <xdr:twoCellAnchor>
    <xdr:from>
      <xdr:col>19</xdr:col>
      <xdr:colOff>561975</xdr:colOff>
      <xdr:row>24</xdr:row>
      <xdr:rowOff>57150</xdr:rowOff>
    </xdr:from>
    <xdr:to>
      <xdr:col>22</xdr:col>
      <xdr:colOff>85725</xdr:colOff>
      <xdr:row>26</xdr:row>
      <xdr:rowOff>47625</xdr:rowOff>
    </xdr:to>
    <xdr:sp macro="[0]!Area_Etiqueta" textlink="">
      <xdr:nvSpPr>
        <xdr:cNvPr id="62" name="Retângulo: Cantos Arredondados 6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SpPr/>
      </xdr:nvSpPr>
      <xdr:spPr>
        <a:xfrm>
          <a:off x="11782425" y="4591050"/>
          <a:ext cx="1352550" cy="371475"/>
        </a:xfrm>
        <a:prstGeom prst="roundRect">
          <a:avLst/>
        </a:prstGeom>
        <a:solidFill>
          <a:srgbClr val="54FBDC"/>
        </a:solidFill>
        <a:ln>
          <a:solidFill>
            <a:srgbClr val="54FBDC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rgbClr val="1E1E2A"/>
              </a:solidFill>
            </a:rPr>
            <a:t>Imprimir Etiquetas</a:t>
          </a:r>
        </a:p>
      </xdr:txBody>
    </xdr:sp>
    <xdr:clientData/>
  </xdr:twoCellAnchor>
  <xdr:twoCellAnchor>
    <xdr:from>
      <xdr:col>5</xdr:col>
      <xdr:colOff>452601</xdr:colOff>
      <xdr:row>19</xdr:row>
      <xdr:rowOff>171443</xdr:rowOff>
    </xdr:from>
    <xdr:to>
      <xdr:col>7</xdr:col>
      <xdr:colOff>498231</xdr:colOff>
      <xdr:row>21</xdr:row>
      <xdr:rowOff>85717</xdr:rowOff>
    </xdr:to>
    <xdr:sp macro="" textlink="">
      <xdr:nvSpPr>
        <xdr:cNvPr id="35" name="Cx_Senha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 txBox="1"/>
      </xdr:nvSpPr>
      <xdr:spPr>
        <a:xfrm>
          <a:off x="3128260" y="3756307"/>
          <a:ext cx="1716835" cy="295274"/>
        </a:xfrm>
        <a:prstGeom prst="roundRect">
          <a:avLst>
            <a:gd name="adj" fmla="val 16667"/>
          </a:avLst>
        </a:prstGeom>
        <a:solidFill>
          <a:schemeClr val="bg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20</xdr:row>
          <xdr:rowOff>19050</xdr:rowOff>
        </xdr:from>
        <xdr:to>
          <xdr:col>7</xdr:col>
          <xdr:colOff>428625</xdr:colOff>
          <xdr:row>21</xdr:row>
          <xdr:rowOff>57150</xdr:rowOff>
        </xdr:to>
        <xdr:sp macro="" textlink="">
          <xdr:nvSpPr>
            <xdr:cNvPr id="37132" name="Telefone" hidden="1">
              <a:extLst>
                <a:ext uri="{63B3BB69-23CF-44E3-9099-C40C66FF867C}">
                  <a14:compatExt spid="_x0000_s37132"/>
                </a:ext>
                <a:ext uri="{FF2B5EF4-FFF2-40B4-BE49-F238E27FC236}">
                  <a16:creationId xmlns:a16="http://schemas.microsoft.com/office/drawing/2014/main" id="{00000000-0008-0000-0A00-00000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5</xdr:col>
      <xdr:colOff>376042</xdr:colOff>
      <xdr:row>19</xdr:row>
      <xdr:rowOff>9519</xdr:rowOff>
    </xdr:from>
    <xdr:to>
      <xdr:col>6</xdr:col>
      <xdr:colOff>403110</xdr:colOff>
      <xdr:row>20</xdr:row>
      <xdr:rowOff>9519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 txBox="1"/>
      </xdr:nvSpPr>
      <xdr:spPr>
        <a:xfrm>
          <a:off x="3076172" y="3587606"/>
          <a:ext cx="639981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000" b="1">
              <a:solidFill>
                <a:srgbClr val="1E1E2A"/>
              </a:solidFill>
            </a:rPr>
            <a:t>Telefone</a:t>
          </a:r>
        </a:p>
      </xdr:txBody>
    </xdr:sp>
    <xdr:clientData/>
  </xdr:twoCellAnchor>
  <xdr:twoCellAnchor>
    <xdr:from>
      <xdr:col>7</xdr:col>
      <xdr:colOff>575368</xdr:colOff>
      <xdr:row>19</xdr:row>
      <xdr:rowOff>174757</xdr:rowOff>
    </xdr:from>
    <xdr:to>
      <xdr:col>10</xdr:col>
      <xdr:colOff>586595</xdr:colOff>
      <xdr:row>21</xdr:row>
      <xdr:rowOff>89031</xdr:rowOff>
    </xdr:to>
    <xdr:sp macro="" textlink="">
      <xdr:nvSpPr>
        <xdr:cNvPr id="10249" name="Cx_Senha">
          <a:extLst>
            <a:ext uri="{FF2B5EF4-FFF2-40B4-BE49-F238E27FC236}">
              <a16:creationId xmlns:a16="http://schemas.microsoft.com/office/drawing/2014/main" id="{00000000-0008-0000-0A00-000009280000}"/>
            </a:ext>
          </a:extLst>
        </xdr:cNvPr>
        <xdr:cNvSpPr txBox="1"/>
      </xdr:nvSpPr>
      <xdr:spPr>
        <a:xfrm>
          <a:off x="4473291" y="3757622"/>
          <a:ext cx="1835631" cy="295274"/>
        </a:xfrm>
        <a:prstGeom prst="roundRect">
          <a:avLst>
            <a:gd name="adj" fmla="val 16667"/>
          </a:avLst>
        </a:prstGeom>
        <a:solidFill>
          <a:schemeClr val="bg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7</xdr:col>
      <xdr:colOff>498809</xdr:colOff>
      <xdr:row>19</xdr:row>
      <xdr:rowOff>12833</xdr:rowOff>
    </xdr:from>
    <xdr:to>
      <xdr:col>9</xdr:col>
      <xdr:colOff>36629</xdr:colOff>
      <xdr:row>20</xdr:row>
      <xdr:rowOff>12833</xdr:rowOff>
    </xdr:to>
    <xdr:sp macro="" textlink="">
      <xdr:nvSpPr>
        <xdr:cNvPr id="10250" name="CaixaDeTexto 10249">
          <a:extLst>
            <a:ext uri="{FF2B5EF4-FFF2-40B4-BE49-F238E27FC236}">
              <a16:creationId xmlns:a16="http://schemas.microsoft.com/office/drawing/2014/main" id="{00000000-0008-0000-0A00-00000A280000}"/>
            </a:ext>
          </a:extLst>
        </xdr:cNvPr>
        <xdr:cNvSpPr txBox="1"/>
      </xdr:nvSpPr>
      <xdr:spPr>
        <a:xfrm>
          <a:off x="4396732" y="3595698"/>
          <a:ext cx="754089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000" b="1">
              <a:solidFill>
                <a:srgbClr val="1E1E2A"/>
              </a:solidFill>
            </a:rPr>
            <a:t>Pagamento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20</xdr:row>
          <xdr:rowOff>9525</xdr:rowOff>
        </xdr:from>
        <xdr:to>
          <xdr:col>10</xdr:col>
          <xdr:colOff>552450</xdr:colOff>
          <xdr:row>21</xdr:row>
          <xdr:rowOff>66675</xdr:rowOff>
        </xdr:to>
        <xdr:sp macro="" textlink="">
          <xdr:nvSpPr>
            <xdr:cNvPr id="37136" name="Pagamento" hidden="1">
              <a:extLst>
                <a:ext uri="{63B3BB69-23CF-44E3-9099-C40C66FF867C}">
                  <a14:compatExt spid="_x0000_s37136"/>
                </a:ext>
                <a:ext uri="{FF2B5EF4-FFF2-40B4-BE49-F238E27FC236}">
                  <a16:creationId xmlns:a16="http://schemas.microsoft.com/office/drawing/2014/main" id="{00000000-0008-0000-0A00-00001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11</xdr:col>
      <xdr:colOff>75423</xdr:colOff>
      <xdr:row>19</xdr:row>
      <xdr:rowOff>173992</xdr:rowOff>
    </xdr:from>
    <xdr:to>
      <xdr:col>13</xdr:col>
      <xdr:colOff>121053</xdr:colOff>
      <xdr:row>21</xdr:row>
      <xdr:rowOff>88266</xdr:rowOff>
    </xdr:to>
    <xdr:sp macro="" textlink="">
      <xdr:nvSpPr>
        <xdr:cNvPr id="10259" name="Cx_Senha">
          <a:extLst>
            <a:ext uri="{FF2B5EF4-FFF2-40B4-BE49-F238E27FC236}">
              <a16:creationId xmlns:a16="http://schemas.microsoft.com/office/drawing/2014/main" id="{00000000-0008-0000-0A00-000013280000}"/>
            </a:ext>
          </a:extLst>
        </xdr:cNvPr>
        <xdr:cNvSpPr txBox="1"/>
      </xdr:nvSpPr>
      <xdr:spPr>
        <a:xfrm>
          <a:off x="6405885" y="3756857"/>
          <a:ext cx="1261899" cy="295274"/>
        </a:xfrm>
        <a:prstGeom prst="roundRect">
          <a:avLst>
            <a:gd name="adj" fmla="val 16667"/>
          </a:avLst>
        </a:prstGeom>
        <a:solidFill>
          <a:schemeClr val="bg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10</xdr:col>
      <xdr:colOff>606998</xdr:colOff>
      <xdr:row>19</xdr:row>
      <xdr:rowOff>12068</xdr:rowOff>
    </xdr:from>
    <xdr:to>
      <xdr:col>12</xdr:col>
      <xdr:colOff>468922</xdr:colOff>
      <xdr:row>20</xdr:row>
      <xdr:rowOff>12068</xdr:rowOff>
    </xdr:to>
    <xdr:sp macro="" textlink="">
      <xdr:nvSpPr>
        <xdr:cNvPr id="10260" name="CaixaDeTexto 10259">
          <a:extLst>
            <a:ext uri="{FF2B5EF4-FFF2-40B4-BE49-F238E27FC236}">
              <a16:creationId xmlns:a16="http://schemas.microsoft.com/office/drawing/2014/main" id="{00000000-0008-0000-0A00-000014280000}"/>
            </a:ext>
          </a:extLst>
        </xdr:cNvPr>
        <xdr:cNvSpPr txBox="1"/>
      </xdr:nvSpPr>
      <xdr:spPr>
        <a:xfrm>
          <a:off x="6329325" y="3594933"/>
          <a:ext cx="1078193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000" b="1">
              <a:solidFill>
                <a:srgbClr val="1E1E2A"/>
              </a:solidFill>
            </a:rPr>
            <a:t>Modelo Entrega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20</xdr:row>
          <xdr:rowOff>9525</xdr:rowOff>
        </xdr:from>
        <xdr:to>
          <xdr:col>13</xdr:col>
          <xdr:colOff>66675</xdr:colOff>
          <xdr:row>21</xdr:row>
          <xdr:rowOff>66675</xdr:rowOff>
        </xdr:to>
        <xdr:sp macro="" textlink="">
          <xdr:nvSpPr>
            <xdr:cNvPr id="37216" name="Modelo" hidden="1">
              <a:extLst>
                <a:ext uri="{63B3BB69-23CF-44E3-9099-C40C66FF867C}">
                  <a14:compatExt spid="_x0000_s37216"/>
                </a:ext>
                <a:ext uri="{FF2B5EF4-FFF2-40B4-BE49-F238E27FC236}">
                  <a16:creationId xmlns:a16="http://schemas.microsoft.com/office/drawing/2014/main" id="{00000000-0008-0000-0A00-00006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142875</xdr:rowOff>
        </xdr:from>
        <xdr:to>
          <xdr:col>6</xdr:col>
          <xdr:colOff>457200</xdr:colOff>
          <xdr:row>25</xdr:row>
          <xdr:rowOff>171450</xdr:rowOff>
        </xdr:to>
        <xdr:sp macro="" textlink="">
          <xdr:nvSpPr>
            <xdr:cNvPr id="37857" name="Lavanderia" hidden="1">
              <a:extLst>
                <a:ext uri="{63B3BB69-23CF-44E3-9099-C40C66FF867C}">
                  <a14:compatExt spid="_x0000_s37857"/>
                </a:ext>
                <a:ext uri="{FF2B5EF4-FFF2-40B4-BE49-F238E27FC236}">
                  <a16:creationId xmlns:a16="http://schemas.microsoft.com/office/drawing/2014/main" id="{00000000-0008-0000-0A00-0000E19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54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Lavanderia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24</xdr:row>
          <xdr:rowOff>104775</xdr:rowOff>
        </xdr:from>
        <xdr:to>
          <xdr:col>7</xdr:col>
          <xdr:colOff>447675</xdr:colOff>
          <xdr:row>26</xdr:row>
          <xdr:rowOff>0</xdr:rowOff>
        </xdr:to>
        <xdr:sp macro="" textlink="">
          <xdr:nvSpPr>
            <xdr:cNvPr id="37858" name="costura" hidden="1">
              <a:extLst>
                <a:ext uri="{63B3BB69-23CF-44E3-9099-C40C66FF867C}">
                  <a14:compatExt spid="_x0000_s37858"/>
                </a:ext>
                <a:ext uri="{FF2B5EF4-FFF2-40B4-BE49-F238E27FC236}">
                  <a16:creationId xmlns:a16="http://schemas.microsoft.com/office/drawing/2014/main" id="{00000000-0008-0000-0A00-0000E29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Costura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552450</xdr:colOff>
          <xdr:row>27</xdr:row>
          <xdr:rowOff>161925</xdr:rowOff>
        </xdr:from>
        <xdr:to>
          <xdr:col>13</xdr:col>
          <xdr:colOff>276225</xdr:colOff>
          <xdr:row>36</xdr:row>
          <xdr:rowOff>47625</xdr:rowOff>
        </xdr:to>
        <xdr:sp macro="" textlink="">
          <xdr:nvSpPr>
            <xdr:cNvPr id="55492" name="Lista_Pedido" hidden="1">
              <a:extLst>
                <a:ext uri="{63B3BB69-23CF-44E3-9099-C40C66FF867C}">
                  <a14:compatExt spid="_x0000_s55492"/>
                </a:ext>
                <a:ext uri="{FF2B5EF4-FFF2-40B4-BE49-F238E27FC236}">
                  <a16:creationId xmlns:a16="http://schemas.microsoft.com/office/drawing/2014/main" id="{00000000-0008-0000-0A00-0000C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6</xdr:col>
      <xdr:colOff>671797</xdr:colOff>
      <xdr:row>14</xdr:row>
      <xdr:rowOff>120505</xdr:rowOff>
    </xdr:from>
    <xdr:to>
      <xdr:col>7</xdr:col>
      <xdr:colOff>110761</xdr:colOff>
      <xdr:row>16</xdr:row>
      <xdr:rowOff>11906</xdr:rowOff>
    </xdr:to>
    <xdr:pic macro="[0]!calendario">
      <xdr:nvPicPr>
        <xdr:cNvPr id="37188" name="Imagem 37187">
          <a:extLst>
            <a:ext uri="{FF2B5EF4-FFF2-40B4-BE49-F238E27FC236}">
              <a16:creationId xmlns:a16="http://schemas.microsoft.com/office/drawing/2014/main" id="{00000000-0008-0000-0A00-0000449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184141" y="2751786"/>
          <a:ext cx="272401" cy="272401"/>
        </a:xfrm>
        <a:prstGeom prst="rect">
          <a:avLst/>
        </a:prstGeom>
      </xdr:spPr>
    </xdr:pic>
    <xdr:clientData/>
  </xdr:twoCellAnchor>
  <xdr:twoCellAnchor editAs="oneCell">
    <xdr:from>
      <xdr:col>6</xdr:col>
      <xdr:colOff>740854</xdr:colOff>
      <xdr:row>37</xdr:row>
      <xdr:rowOff>141937</xdr:rowOff>
    </xdr:from>
    <xdr:to>
      <xdr:col>7</xdr:col>
      <xdr:colOff>179818</xdr:colOff>
      <xdr:row>39</xdr:row>
      <xdr:rowOff>33338</xdr:rowOff>
    </xdr:to>
    <xdr:pic macro="[0]!calendario_2">
      <xdr:nvPicPr>
        <xdr:cNvPr id="37189" name="Imagem 37188">
          <a:extLst>
            <a:ext uri="{FF2B5EF4-FFF2-40B4-BE49-F238E27FC236}">
              <a16:creationId xmlns:a16="http://schemas.microsoft.com/office/drawing/2014/main" id="{00000000-0008-0000-0A00-0000459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253198" y="7154718"/>
          <a:ext cx="272401" cy="272401"/>
        </a:xfrm>
        <a:prstGeom prst="rect">
          <a:avLst/>
        </a:prstGeom>
      </xdr:spPr>
    </xdr:pic>
    <xdr:clientData/>
  </xdr:twoCellAnchor>
  <xdr:twoCellAnchor editAs="oneCell">
    <xdr:from>
      <xdr:col>9</xdr:col>
      <xdr:colOff>5390</xdr:colOff>
      <xdr:row>22</xdr:row>
      <xdr:rowOff>181999</xdr:rowOff>
    </xdr:from>
    <xdr:to>
      <xdr:col>9</xdr:col>
      <xdr:colOff>224466</xdr:colOff>
      <xdr:row>24</xdr:row>
      <xdr:rowOff>20075</xdr:rowOff>
    </xdr:to>
    <xdr:pic macro="[0]!servs">
      <xdr:nvPicPr>
        <xdr:cNvPr id="37190" name="Imagem 37189">
          <a:extLst>
            <a:ext uri="{FF2B5EF4-FFF2-40B4-BE49-F238E27FC236}">
              <a16:creationId xmlns:a16="http://schemas.microsoft.com/office/drawing/2014/main" id="{00000000-0008-0000-0A00-0000469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589011" y="4333585"/>
          <a:ext cx="219076" cy="2190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24</xdr:row>
          <xdr:rowOff>161925</xdr:rowOff>
        </xdr:from>
        <xdr:to>
          <xdr:col>9</xdr:col>
          <xdr:colOff>266700</xdr:colOff>
          <xdr:row>25</xdr:row>
          <xdr:rowOff>190500</xdr:rowOff>
        </xdr:to>
        <xdr:sp macro="" textlink="">
          <xdr:nvSpPr>
            <xdr:cNvPr id="95624" name="Option Button 3464" hidden="1">
              <a:extLst>
                <a:ext uri="{63B3BB69-23CF-44E3-9099-C40C66FF867C}">
                  <a14:compatExt spid="_x0000_s95624"/>
                </a:ext>
                <a:ext uri="{FF2B5EF4-FFF2-40B4-BE49-F238E27FC236}">
                  <a16:creationId xmlns:a16="http://schemas.microsoft.com/office/drawing/2014/main" id="{00000000-0008-0000-0A00-0000887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Dinheiro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24</xdr:row>
          <xdr:rowOff>161925</xdr:rowOff>
        </xdr:from>
        <xdr:to>
          <xdr:col>10</xdr:col>
          <xdr:colOff>381000</xdr:colOff>
          <xdr:row>25</xdr:row>
          <xdr:rowOff>190500</xdr:rowOff>
        </xdr:to>
        <xdr:sp macro="" textlink="">
          <xdr:nvSpPr>
            <xdr:cNvPr id="95625" name="Option Button 3465" hidden="1">
              <a:extLst>
                <a:ext uri="{63B3BB69-23CF-44E3-9099-C40C66FF867C}">
                  <a14:compatExt spid="_x0000_s95625"/>
                </a:ext>
                <a:ext uri="{FF2B5EF4-FFF2-40B4-BE49-F238E27FC236}">
                  <a16:creationId xmlns:a16="http://schemas.microsoft.com/office/drawing/2014/main" id="{00000000-0008-0000-0A00-0000897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MBWay</a:t>
              </a:r>
            </a:p>
          </xdr:txBody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466725</xdr:colOff>
      <xdr:row>23</xdr:row>
      <xdr:rowOff>9525</xdr:rowOff>
    </xdr:from>
    <xdr:to>
      <xdr:col>4</xdr:col>
      <xdr:colOff>714375</xdr:colOff>
      <xdr:row>24</xdr:row>
      <xdr:rowOff>66675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1800" y="4324350"/>
          <a:ext cx="2476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389660</xdr:colOff>
          <xdr:row>33</xdr:row>
          <xdr:rowOff>190499</xdr:rowOff>
        </xdr:from>
        <xdr:to>
          <xdr:col>4</xdr:col>
          <xdr:colOff>311728</xdr:colOff>
          <xdr:row>35</xdr:row>
          <xdr:rowOff>51278</xdr:rowOff>
        </xdr:to>
        <xdr:pic>
          <xdr:nvPicPr>
            <xdr:cNvPr id="2" name="Imagem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U$7:$X$7" spid="_x0000_s4065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89660" y="6286499"/>
              <a:ext cx="2441863" cy="2417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0</xdr:col>
      <xdr:colOff>701386</xdr:colOff>
      <xdr:row>0</xdr:row>
      <xdr:rowOff>86591</xdr:rowOff>
    </xdr:from>
    <xdr:to>
      <xdr:col>3</xdr:col>
      <xdr:colOff>467590</xdr:colOff>
      <xdr:row>2</xdr:row>
      <xdr:rowOff>104731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86" y="86591"/>
          <a:ext cx="1567295" cy="44243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104775</xdr:colOff>
      <xdr:row>4</xdr:row>
      <xdr:rowOff>0</xdr:rowOff>
    </xdr:from>
    <xdr:to>
      <xdr:col>17</xdr:col>
      <xdr:colOff>190500</xdr:colOff>
      <xdr:row>13</xdr:row>
      <xdr:rowOff>123825</xdr:rowOff>
    </xdr:to>
    <xdr:sp macro="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43175" y="733425"/>
          <a:ext cx="14801850" cy="1838325"/>
        </a:xfrm>
        <a:prstGeom prst="roundRect">
          <a:avLst>
            <a:gd name="adj" fmla="val 5516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295275</xdr:colOff>
      <xdr:row>1</xdr:row>
      <xdr:rowOff>57149</xdr:rowOff>
    </xdr:from>
    <xdr:to>
      <xdr:col>3</xdr:col>
      <xdr:colOff>494434</xdr:colOff>
      <xdr:row>41</xdr:row>
      <xdr:rowOff>9525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95275" y="247649"/>
          <a:ext cx="2017568" cy="7546399"/>
        </a:xfrm>
        <a:prstGeom prst="roundRect">
          <a:avLst>
            <a:gd name="adj" fmla="val 4517"/>
          </a:avLst>
        </a:prstGeom>
        <a:solidFill>
          <a:schemeClr val="bg1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133350</xdr:colOff>
      <xdr:row>3</xdr:row>
      <xdr:rowOff>219074</xdr:rowOff>
    </xdr:from>
    <xdr:to>
      <xdr:col>3</xdr:col>
      <xdr:colOff>8415</xdr:colOff>
      <xdr:row>9</xdr:row>
      <xdr:rowOff>123824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30" t="16705" r="29307" b="27814"/>
        <a:stretch/>
      </xdr:blipFill>
      <xdr:spPr>
        <a:xfrm>
          <a:off x="742950" y="695324"/>
          <a:ext cx="1094265" cy="11144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352425</xdr:colOff>
      <xdr:row>11</xdr:row>
      <xdr:rowOff>38100</xdr:rowOff>
    </xdr:from>
    <xdr:to>
      <xdr:col>2</xdr:col>
      <xdr:colOff>185051</xdr:colOff>
      <xdr:row>12</xdr:row>
      <xdr:rowOff>159096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352425" y="2105025"/>
          <a:ext cx="105182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Indicadores</a:t>
          </a:r>
        </a:p>
      </xdr:txBody>
    </xdr:sp>
    <xdr:clientData/>
  </xdr:twoCellAnchor>
  <xdr:twoCellAnchor editAs="absolute">
    <xdr:from>
      <xdr:col>0</xdr:col>
      <xdr:colOff>438150</xdr:colOff>
      <xdr:row>15</xdr:row>
      <xdr:rowOff>167986</xdr:rowOff>
    </xdr:from>
    <xdr:to>
      <xdr:col>3</xdr:col>
      <xdr:colOff>399184</xdr:colOff>
      <xdr:row>18</xdr:row>
      <xdr:rowOff>43295</xdr:rowOff>
    </xdr:to>
    <xdr:sp macro="[0]!Produtividad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38150" y="2996911"/>
          <a:ext cx="1789834" cy="446809"/>
        </a:xfrm>
        <a:prstGeom prst="roundRect">
          <a:avLst>
            <a:gd name="adj" fmla="val 12714"/>
          </a:avLst>
        </a:prstGeom>
        <a:solidFill>
          <a:schemeClr val="bg1"/>
        </a:solidFill>
        <a:ln>
          <a:solidFill>
            <a:srgbClr val="1E1E2A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0</xdr:col>
      <xdr:colOff>428625</xdr:colOff>
      <xdr:row>12</xdr:row>
      <xdr:rowOff>187036</xdr:rowOff>
    </xdr:from>
    <xdr:to>
      <xdr:col>3</xdr:col>
      <xdr:colOff>389659</xdr:colOff>
      <xdr:row>15</xdr:row>
      <xdr:rowOff>62345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GrpSpPr/>
      </xdr:nvGrpSpPr>
      <xdr:grpSpPr>
        <a:xfrm>
          <a:off x="428625" y="2445822"/>
          <a:ext cx="1797998" cy="446809"/>
          <a:chOff x="428625" y="2444461"/>
          <a:chExt cx="1789834" cy="446809"/>
        </a:xfrm>
      </xdr:grpSpPr>
      <xdr:sp macro="[0]!Dashboard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/>
        </xdr:nvSpPr>
        <xdr:spPr>
          <a:xfrm>
            <a:off x="428625" y="244446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Dashboard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 txBox="1"/>
        </xdr:nvSpPr>
        <xdr:spPr>
          <a:xfrm>
            <a:off x="895350" y="2552700"/>
            <a:ext cx="88017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rgbClr val="1E1E2A"/>
                </a:solidFill>
              </a:rPr>
              <a:t>Dashboard</a:t>
            </a:r>
          </a:p>
        </xdr:txBody>
      </xdr:sp>
      <xdr:pic macro="[0]!Dashboard">
        <xdr:nvPicPr>
          <xdr:cNvPr id="10" name="Imagem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1025" y="2568286"/>
            <a:ext cx="242692" cy="2492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276225</xdr:colOff>
      <xdr:row>16</xdr:row>
      <xdr:rowOff>66675</xdr:rowOff>
    </xdr:from>
    <xdr:to>
      <xdr:col>3</xdr:col>
      <xdr:colOff>121484</xdr:colOff>
      <xdr:row>17</xdr:row>
      <xdr:rowOff>156380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 txBox="1"/>
      </xdr:nvSpPr>
      <xdr:spPr>
        <a:xfrm>
          <a:off x="885825" y="3086100"/>
          <a:ext cx="106445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0">
              <a:solidFill>
                <a:schemeClr val="tx1">
                  <a:lumMod val="65000"/>
                  <a:lumOff val="35000"/>
                </a:schemeClr>
              </a:solidFill>
            </a:rPr>
            <a:t>Produtividade</a:t>
          </a:r>
        </a:p>
      </xdr:txBody>
    </xdr:sp>
    <xdr:clientData/>
  </xdr:twoCellAnchor>
  <xdr:twoCellAnchor editAs="absolute">
    <xdr:from>
      <xdr:col>0</xdr:col>
      <xdr:colOff>361950</xdr:colOff>
      <xdr:row>21</xdr:row>
      <xdr:rowOff>104775</xdr:rowOff>
    </xdr:from>
    <xdr:to>
      <xdr:col>2</xdr:col>
      <xdr:colOff>61848</xdr:colOff>
      <xdr:row>23</xdr:row>
      <xdr:rowOff>35271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 txBox="1"/>
      </xdr:nvSpPr>
      <xdr:spPr>
        <a:xfrm>
          <a:off x="361950" y="4076700"/>
          <a:ext cx="91909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0</xdr:col>
      <xdr:colOff>419100</xdr:colOff>
      <xdr:row>26</xdr:row>
      <xdr:rowOff>6061</xdr:rowOff>
    </xdr:from>
    <xdr:to>
      <xdr:col>3</xdr:col>
      <xdr:colOff>380134</xdr:colOff>
      <xdr:row>28</xdr:row>
      <xdr:rowOff>71870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419100" y="4933084"/>
          <a:ext cx="1779443" cy="446809"/>
        </a:xfrm>
        <a:prstGeom prst="roundRect">
          <a:avLst>
            <a:gd name="adj" fmla="val 12714"/>
          </a:avLst>
        </a:prstGeom>
        <a:solidFill>
          <a:srgbClr val="1E1E2A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247650</xdr:colOff>
      <xdr:row>26</xdr:row>
      <xdr:rowOff>114300</xdr:rowOff>
    </xdr:from>
    <xdr:to>
      <xdr:col>2</xdr:col>
      <xdr:colOff>331894</xdr:colOff>
      <xdr:row>28</xdr:row>
      <xdr:rowOff>13505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 txBox="1"/>
      </xdr:nvSpPr>
      <xdr:spPr>
        <a:xfrm>
          <a:off x="857250" y="5038725"/>
          <a:ext cx="69384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1">
              <a:solidFill>
                <a:schemeClr val="bg1"/>
              </a:solidFill>
            </a:rPr>
            <a:t>Clientes</a:t>
          </a:r>
        </a:p>
      </xdr:txBody>
    </xdr:sp>
    <xdr:clientData/>
  </xdr:twoCellAnchor>
  <xdr:twoCellAnchor>
    <xdr:from>
      <xdr:col>0</xdr:col>
      <xdr:colOff>428625</xdr:colOff>
      <xdr:row>23</xdr:row>
      <xdr:rowOff>44161</xdr:rowOff>
    </xdr:from>
    <xdr:to>
      <xdr:col>3</xdr:col>
      <xdr:colOff>389659</xdr:colOff>
      <xdr:row>25</xdr:row>
      <xdr:rowOff>109970</xdr:rowOff>
    </xdr:to>
    <xdr:grpSp>
      <xdr:nvGrpSpPr>
        <xdr:cNvPr id="50" name="Agrupar 49">
          <a:hlinkClick xmlns:r="http://schemas.openxmlformats.org/officeDocument/2006/relationships" r:id="rId3" tooltip="Ir"/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GrpSpPr/>
      </xdr:nvGrpSpPr>
      <xdr:grpSpPr>
        <a:xfrm>
          <a:off x="428625" y="4398447"/>
          <a:ext cx="1797998" cy="446809"/>
          <a:chOff x="428625" y="4397086"/>
          <a:chExt cx="1789834" cy="446809"/>
        </a:xfrm>
      </xdr:grpSpPr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/>
        </xdr:nvSpPr>
        <xdr:spPr>
          <a:xfrm>
            <a:off x="428625" y="43970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 txBox="1"/>
        </xdr:nvSpPr>
        <xdr:spPr>
          <a:xfrm>
            <a:off x="866775" y="4505325"/>
            <a:ext cx="69102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Pedidos</a:t>
            </a:r>
          </a:p>
        </xdr:txBody>
      </xdr: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1500" y="4511386"/>
            <a:ext cx="244680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409575</xdr:colOff>
      <xdr:row>28</xdr:row>
      <xdr:rowOff>158461</xdr:rowOff>
    </xdr:from>
    <xdr:to>
      <xdr:col>3</xdr:col>
      <xdr:colOff>370609</xdr:colOff>
      <xdr:row>31</xdr:row>
      <xdr:rowOff>33770</xdr:rowOff>
    </xdr:to>
    <xdr:grpSp>
      <xdr:nvGrpSpPr>
        <xdr:cNvPr id="48" name="Agrupar 47">
          <a:hlinkClick xmlns:r="http://schemas.openxmlformats.org/officeDocument/2006/relationships" r:id="rId5" tooltip="Ir"/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GrpSpPr/>
      </xdr:nvGrpSpPr>
      <xdr:grpSpPr>
        <a:xfrm>
          <a:off x="409575" y="5465247"/>
          <a:ext cx="1797998" cy="446809"/>
          <a:chOff x="409575" y="5463886"/>
          <a:chExt cx="1789834" cy="446809"/>
        </a:xfrm>
      </xdr:grpSpPr>
      <xdr:sp macro="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0D00-000011000000}"/>
              </a:ext>
            </a:extLst>
          </xdr:cNvPr>
          <xdr:cNvSpPr/>
        </xdr:nvSpPr>
        <xdr:spPr>
          <a:xfrm>
            <a:off x="409575" y="54638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00000000-0008-0000-0D00-000012000000}"/>
              </a:ext>
            </a:extLst>
          </xdr:cNvPr>
          <xdr:cNvSpPr txBox="1"/>
        </xdr:nvSpPr>
        <xdr:spPr>
          <a:xfrm>
            <a:off x="847725" y="5572125"/>
            <a:ext cx="98366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Funcionários</a:t>
            </a:r>
          </a:p>
        </xdr:txBody>
      </xdr:sp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D00-00001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1975" y="5568661"/>
            <a:ext cx="244158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409575</xdr:colOff>
      <xdr:row>31</xdr:row>
      <xdr:rowOff>129886</xdr:rowOff>
    </xdr:from>
    <xdr:to>
      <xdr:col>3</xdr:col>
      <xdr:colOff>370609</xdr:colOff>
      <xdr:row>34</xdr:row>
      <xdr:rowOff>5195</xdr:rowOff>
    </xdr:to>
    <xdr:grpSp>
      <xdr:nvGrpSpPr>
        <xdr:cNvPr id="49" name="Agrupar 48">
          <a:hlinkClick xmlns:r="http://schemas.openxmlformats.org/officeDocument/2006/relationships" r:id="rId7" tooltip="Ir"/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GrpSpPr/>
      </xdr:nvGrpSpPr>
      <xdr:grpSpPr>
        <a:xfrm>
          <a:off x="409575" y="6008172"/>
          <a:ext cx="1797998" cy="446809"/>
          <a:chOff x="409575" y="6006811"/>
          <a:chExt cx="1789834" cy="446809"/>
        </a:xfrm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SpPr/>
        </xdr:nvSpPr>
        <xdr:spPr>
          <a:xfrm>
            <a:off x="409575" y="600681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D00-000014000000}"/>
              </a:ext>
            </a:extLst>
          </xdr:cNvPr>
          <xdr:cNvSpPr txBox="1"/>
        </xdr:nvSpPr>
        <xdr:spPr>
          <a:xfrm>
            <a:off x="847725" y="6115050"/>
            <a:ext cx="132536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Serviços/Produtos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6092536"/>
            <a:ext cx="244114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552450</xdr:colOff>
      <xdr:row>26</xdr:row>
      <xdr:rowOff>82261</xdr:rowOff>
    </xdr:from>
    <xdr:to>
      <xdr:col>1</xdr:col>
      <xdr:colOff>186964</xdr:colOff>
      <xdr:row>27</xdr:row>
      <xdr:rowOff>140161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5006686"/>
          <a:ext cx="244114" cy="24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361950</xdr:colOff>
      <xdr:row>34</xdr:row>
      <xdr:rowOff>85725</xdr:rowOff>
    </xdr:from>
    <xdr:to>
      <xdr:col>2</xdr:col>
      <xdr:colOff>21260</xdr:colOff>
      <xdr:row>36</xdr:row>
      <xdr:rowOff>16221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 txBox="1"/>
      </xdr:nvSpPr>
      <xdr:spPr>
        <a:xfrm>
          <a:off x="361950" y="6534150"/>
          <a:ext cx="87851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Despesas</a:t>
          </a:r>
        </a:p>
      </xdr:txBody>
    </xdr:sp>
    <xdr:clientData/>
  </xdr:twoCellAnchor>
  <xdr:twoCellAnchor editAs="absolute">
    <xdr:from>
      <xdr:col>0</xdr:col>
      <xdr:colOff>581025</xdr:colOff>
      <xdr:row>16</xdr:row>
      <xdr:rowOff>72736</xdr:rowOff>
    </xdr:from>
    <xdr:to>
      <xdr:col>1</xdr:col>
      <xdr:colOff>219825</xdr:colOff>
      <xdr:row>17</xdr:row>
      <xdr:rowOff>130636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81025" y="3092161"/>
          <a:ext cx="248400" cy="248400"/>
        </a:xfrm>
        <a:prstGeom prst="rect">
          <a:avLst/>
        </a:prstGeom>
      </xdr:spPr>
    </xdr:pic>
    <xdr:clientData/>
  </xdr:twoCellAnchor>
  <xdr:twoCellAnchor>
    <xdr:from>
      <xdr:col>0</xdr:col>
      <xdr:colOff>438150</xdr:colOff>
      <xdr:row>18</xdr:row>
      <xdr:rowOff>148936</xdr:rowOff>
    </xdr:from>
    <xdr:to>
      <xdr:col>3</xdr:col>
      <xdr:colOff>403035</xdr:colOff>
      <xdr:row>21</xdr:row>
      <xdr:rowOff>24245</xdr:rowOff>
    </xdr:to>
    <xdr:grpSp>
      <xdr:nvGrpSpPr>
        <xdr:cNvPr id="33" name="Agrupar 32">
          <a:hlinkClick xmlns:r="http://schemas.openxmlformats.org/officeDocument/2006/relationships" r:id="rId11" tooltip="Ir"/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GrpSpPr/>
      </xdr:nvGrpSpPr>
      <xdr:grpSpPr>
        <a:xfrm>
          <a:off x="438150" y="3550722"/>
          <a:ext cx="1801849" cy="446809"/>
          <a:chOff x="438150" y="3549361"/>
          <a:chExt cx="1793685" cy="446809"/>
        </a:xfrm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/>
        </xdr:nvSpPr>
        <xdr:spPr>
          <a:xfrm>
            <a:off x="438150" y="354936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0000000-0008-0000-0D00-00001A000000}"/>
              </a:ext>
            </a:extLst>
          </xdr:cNvPr>
          <xdr:cNvSpPr txBox="1"/>
        </xdr:nvSpPr>
        <xdr:spPr>
          <a:xfrm>
            <a:off x="885825" y="3638550"/>
            <a:ext cx="134601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Acompanhamento</a:t>
            </a:r>
          </a:p>
        </xdr:txBody>
      </xdr:sp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D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590550" y="3644611"/>
            <a:ext cx="248400" cy="2484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600075</xdr:colOff>
      <xdr:row>1</xdr:row>
      <xdr:rowOff>57150</xdr:rowOff>
    </xdr:from>
    <xdr:to>
      <xdr:col>4</xdr:col>
      <xdr:colOff>235155</xdr:colOff>
      <xdr:row>3</xdr:row>
      <xdr:rowOff>19800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247650"/>
          <a:ext cx="244680" cy="24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190500</xdr:colOff>
      <xdr:row>4</xdr:row>
      <xdr:rowOff>121110</xdr:rowOff>
    </xdr:from>
    <xdr:to>
      <xdr:col>5</xdr:col>
      <xdr:colOff>806613</xdr:colOff>
      <xdr:row>6</xdr:row>
      <xdr:rowOff>82896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SpPr txBox="1"/>
      </xdr:nvSpPr>
      <xdr:spPr>
        <a:xfrm>
          <a:off x="2628900" y="854535"/>
          <a:ext cx="86376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</a:rPr>
            <a:t>Clientes</a:t>
          </a:r>
        </a:p>
      </xdr:txBody>
    </xdr:sp>
    <xdr:clientData/>
  </xdr:twoCellAnchor>
  <xdr:twoCellAnchor>
    <xdr:from>
      <xdr:col>22</xdr:col>
      <xdr:colOff>914400</xdr:colOff>
      <xdr:row>8</xdr:row>
      <xdr:rowOff>104774</xdr:rowOff>
    </xdr:from>
    <xdr:to>
      <xdr:col>26</xdr:col>
      <xdr:colOff>390525</xdr:colOff>
      <xdr:row>10</xdr:row>
      <xdr:rowOff>66673</xdr:rowOff>
    </xdr:to>
    <xdr:sp macro="" textlink="" fLocksText="0">
      <xdr:nvSpPr>
        <xdr:cNvPr id="39" name="Cx_Senha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SpPr txBox="1"/>
      </xdr:nvSpPr>
      <xdr:spPr>
        <a:xfrm>
          <a:off x="13963650" y="1600199"/>
          <a:ext cx="2800350" cy="342899"/>
        </a:xfrm>
        <a:prstGeom prst="roundRect">
          <a:avLst>
            <a:gd name="adj" fmla="val 16667"/>
          </a:avLst>
        </a:prstGeom>
        <a:solidFill>
          <a:schemeClr val="lt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962025</xdr:colOff>
          <xdr:row>8</xdr:row>
          <xdr:rowOff>171450</xdr:rowOff>
        </xdr:from>
        <xdr:to>
          <xdr:col>26</xdr:col>
          <xdr:colOff>352425</xdr:colOff>
          <xdr:row>10</xdr:row>
          <xdr:rowOff>9525</xdr:rowOff>
        </xdr:to>
        <xdr:sp macro="" textlink="">
          <xdr:nvSpPr>
            <xdr:cNvPr id="22530" name="Pesquisa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D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22</xdr:col>
      <xdr:colOff>847725</xdr:colOff>
      <xdr:row>7</xdr:row>
      <xdr:rowOff>66675</xdr:rowOff>
    </xdr:from>
    <xdr:ext cx="636984" cy="190500"/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SpPr txBox="1"/>
      </xdr:nvSpPr>
      <xdr:spPr>
        <a:xfrm>
          <a:off x="13896975" y="1371600"/>
          <a:ext cx="636984" cy="1905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100" b="1">
              <a:solidFill>
                <a:srgbClr val="1E1E2A"/>
              </a:solidFill>
            </a:rPr>
            <a:t>Pesquisa</a:t>
          </a:r>
        </a:p>
      </xdr:txBody>
    </xdr:sp>
    <xdr:clientData/>
  </xdr:oneCellAnchor>
  <xdr:twoCellAnchor editAs="absolute">
    <xdr:from>
      <xdr:col>5</xdr:col>
      <xdr:colOff>9524</xdr:colOff>
      <xdr:row>6</xdr:row>
      <xdr:rowOff>171451</xdr:rowOff>
    </xdr:from>
    <xdr:to>
      <xdr:col>6</xdr:col>
      <xdr:colOff>1200149</xdr:colOff>
      <xdr:row>11</xdr:row>
      <xdr:rowOff>9525</xdr:rowOff>
    </xdr:to>
    <xdr:sp macro="" textlink="" fLocksText="0">
      <xdr:nvSpPr>
        <xdr:cNvPr id="44" name="Retângulo: Cantos Arredondados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SpPr/>
      </xdr:nvSpPr>
      <xdr:spPr>
        <a:xfrm>
          <a:off x="2695574" y="1285876"/>
          <a:ext cx="3019425" cy="790574"/>
        </a:xfrm>
        <a:prstGeom prst="roundRect">
          <a:avLst>
            <a:gd name="adj" fmla="val 5516"/>
          </a:avLst>
        </a:prstGeom>
        <a:solidFill>
          <a:srgbClr val="1E1E2A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95250</xdr:colOff>
      <xdr:row>7</xdr:row>
      <xdr:rowOff>38100</xdr:rowOff>
    </xdr:from>
    <xdr:to>
      <xdr:col>5</xdr:col>
      <xdr:colOff>1344759</xdr:colOff>
      <xdr:row>8</xdr:row>
      <xdr:rowOff>127805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SpPr txBox="1"/>
      </xdr:nvSpPr>
      <xdr:spPr>
        <a:xfrm>
          <a:off x="2781300" y="1343025"/>
          <a:ext cx="124950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1">
              <a:solidFill>
                <a:schemeClr val="bg1"/>
              </a:solidFill>
            </a:rPr>
            <a:t>Total de Clientes</a:t>
          </a:r>
        </a:p>
      </xdr:txBody>
    </xdr:sp>
    <xdr:clientData/>
  </xdr:twoCellAnchor>
  <xdr:twoCellAnchor editAs="absolute">
    <xdr:from>
      <xdr:col>6</xdr:col>
      <xdr:colOff>561974</xdr:colOff>
      <xdr:row>7</xdr:row>
      <xdr:rowOff>133350</xdr:rowOff>
    </xdr:from>
    <xdr:to>
      <xdr:col>6</xdr:col>
      <xdr:colOff>971550</xdr:colOff>
      <xdr:row>9</xdr:row>
      <xdr:rowOff>169117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6824" y="1438275"/>
          <a:ext cx="409576" cy="4167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419100</xdr:colOff>
      <xdr:row>36</xdr:row>
      <xdr:rowOff>53686</xdr:rowOff>
    </xdr:from>
    <xdr:to>
      <xdr:col>3</xdr:col>
      <xdr:colOff>380134</xdr:colOff>
      <xdr:row>38</xdr:row>
      <xdr:rowOff>119495</xdr:rowOff>
    </xdr:to>
    <xdr:grpSp>
      <xdr:nvGrpSpPr>
        <xdr:cNvPr id="30" name="Agrupar 29">
          <a:hlinkClick xmlns:r="http://schemas.openxmlformats.org/officeDocument/2006/relationships" r:id="rId13" tooltip="Ir"/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GrpSpPr/>
      </xdr:nvGrpSpPr>
      <xdr:grpSpPr>
        <a:xfrm>
          <a:off x="419100" y="6884472"/>
          <a:ext cx="1797998" cy="446809"/>
          <a:chOff x="419100" y="6883111"/>
          <a:chExt cx="1789834" cy="446809"/>
        </a:xfrm>
      </xdr:grpSpPr>
      <xdr:sp macro="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00000000-0008-0000-0D00-00001C000000}"/>
              </a:ext>
            </a:extLst>
          </xdr:cNvPr>
          <xdr:cNvSpPr/>
        </xdr:nvSpPr>
        <xdr:spPr>
          <a:xfrm>
            <a:off x="419100" y="688311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00000000-0008-0000-0D00-00001D000000}"/>
              </a:ext>
            </a:extLst>
          </xdr:cNvPr>
          <xdr:cNvSpPr txBox="1"/>
        </xdr:nvSpPr>
        <xdr:spPr>
          <a:xfrm>
            <a:off x="857250" y="6991350"/>
            <a:ext cx="955839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Lançamento</a:t>
            </a:r>
          </a:p>
        </xdr:txBody>
      </xdr:sp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514350" y="6968836"/>
            <a:ext cx="248400" cy="248400"/>
          </a:xfrm>
          <a:prstGeom prst="rect">
            <a:avLst/>
          </a:prstGeom>
        </xdr:spPr>
      </xdr:pic>
    </xdr:grpSp>
    <xdr:clientData/>
  </xdr:twoCellAnchor>
  <xdr:twoCellAnchor editAs="oneCell">
    <xdr:from>
      <xdr:col>11</xdr:col>
      <xdr:colOff>69272</xdr:colOff>
      <xdr:row>1</xdr:row>
      <xdr:rowOff>25977</xdr:rowOff>
    </xdr:from>
    <xdr:to>
      <xdr:col>11</xdr:col>
      <xdr:colOff>432953</xdr:colOff>
      <xdr:row>3</xdr:row>
      <xdr:rowOff>103650</xdr:rowOff>
    </xdr:to>
    <xdr:pic macro="[0]!Salvar">
      <xdr:nvPicPr>
        <xdr:cNvPr id="36" name="Imagem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1477" y="216477"/>
          <a:ext cx="363681" cy="363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398318</xdr:colOff>
      <xdr:row>13</xdr:row>
      <xdr:rowOff>8659</xdr:rowOff>
    </xdr:from>
    <xdr:to>
      <xdr:col>3</xdr:col>
      <xdr:colOff>412173</xdr:colOff>
      <xdr:row>38</xdr:row>
      <xdr:rowOff>140277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pSpPr/>
      </xdr:nvGrpSpPr>
      <xdr:grpSpPr>
        <a:xfrm>
          <a:off x="398318" y="2457945"/>
          <a:ext cx="1850819" cy="4894118"/>
          <a:chOff x="398317" y="2441864"/>
          <a:chExt cx="1832264" cy="4894118"/>
        </a:xfrm>
        <a:noFill/>
      </xdr:grpSpPr>
      <xdr:sp macro="[0]!Painel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/>
        </xdr:nvSpPr>
        <xdr:spPr>
          <a:xfrm>
            <a:off x="432955" y="2441864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rodutividade_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00000000-0008-0000-0D00-00002A000000}"/>
              </a:ext>
            </a:extLst>
          </xdr:cNvPr>
          <xdr:cNvSpPr/>
        </xdr:nvSpPr>
        <xdr:spPr>
          <a:xfrm>
            <a:off x="455468" y="2992583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Acompanhamento_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00000000-0008-0000-0D00-00002B000000}"/>
              </a:ext>
            </a:extLst>
          </xdr:cNvPr>
          <xdr:cNvSpPr/>
        </xdr:nvSpPr>
        <xdr:spPr>
          <a:xfrm>
            <a:off x="443345" y="3543301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edidos_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D00-000033000000}"/>
              </a:ext>
            </a:extLst>
          </xdr:cNvPr>
          <xdr:cNvSpPr/>
        </xdr:nvSpPr>
        <xdr:spPr>
          <a:xfrm>
            <a:off x="431222" y="4397087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Clientes_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00000000-0008-0000-0D00-000034000000}"/>
              </a:ext>
            </a:extLst>
          </xdr:cNvPr>
          <xdr:cNvSpPr/>
        </xdr:nvSpPr>
        <xdr:spPr>
          <a:xfrm>
            <a:off x="436417" y="4956465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Funcionarios_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00000000-0008-0000-0D00-000035000000}"/>
              </a:ext>
            </a:extLst>
          </xdr:cNvPr>
          <xdr:cNvSpPr/>
        </xdr:nvSpPr>
        <xdr:spPr>
          <a:xfrm>
            <a:off x="398317" y="54638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Servicos_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D00-000036000000}"/>
              </a:ext>
            </a:extLst>
          </xdr:cNvPr>
          <xdr:cNvSpPr/>
        </xdr:nvSpPr>
        <xdr:spPr>
          <a:xfrm>
            <a:off x="412172" y="59972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Lancamentos_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0000000-0008-0000-0D00-000037000000}"/>
              </a:ext>
            </a:extLst>
          </xdr:cNvPr>
          <xdr:cNvSpPr/>
        </xdr:nvSpPr>
        <xdr:spPr>
          <a:xfrm>
            <a:off x="417368" y="6885710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</xdr:grpSp>
    <xdr:clientData/>
  </xdr:twoCellAnchor>
  <xdr:twoCellAnchor>
    <xdr:from>
      <xdr:col>5</xdr:col>
      <xdr:colOff>161925</xdr:colOff>
      <xdr:row>8</xdr:row>
      <xdr:rowOff>118630</xdr:rowOff>
    </xdr:from>
    <xdr:to>
      <xdr:col>5</xdr:col>
      <xdr:colOff>1060584</xdr:colOff>
      <xdr:row>9</xdr:row>
      <xdr:rowOff>185305</xdr:rowOff>
    </xdr:to>
    <xdr:sp macro="" textlink="$G$3">
      <xdr:nvSpPr>
        <xdr:cNvPr id="56" name="TextBox 362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SpPr txBox="1"/>
      </xdr:nvSpPr>
      <xdr:spPr>
        <a:xfrm>
          <a:off x="2837584" y="1616653"/>
          <a:ext cx="89865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1EB7C8D-F112-49D0-B6B6-AF57B42E2E62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126</a:t>
          </a:fld>
          <a:endParaRPr lang="en-AU" sz="48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104775</xdr:colOff>
      <xdr:row>4</xdr:row>
      <xdr:rowOff>0</xdr:rowOff>
    </xdr:from>
    <xdr:to>
      <xdr:col>13</xdr:col>
      <xdr:colOff>540543</xdr:colOff>
      <xdr:row>13</xdr:row>
      <xdr:rowOff>123825</xdr:rowOff>
    </xdr:to>
    <xdr:sp macro="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43175" y="733425"/>
          <a:ext cx="14801850" cy="1838325"/>
        </a:xfrm>
        <a:prstGeom prst="roundRect">
          <a:avLst>
            <a:gd name="adj" fmla="val 5516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295275</xdr:colOff>
      <xdr:row>1</xdr:row>
      <xdr:rowOff>57149</xdr:rowOff>
    </xdr:from>
    <xdr:to>
      <xdr:col>3</xdr:col>
      <xdr:colOff>494434</xdr:colOff>
      <xdr:row>41</xdr:row>
      <xdr:rowOff>9525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95275" y="247649"/>
          <a:ext cx="2027959" cy="7543801"/>
        </a:xfrm>
        <a:prstGeom prst="roundRect">
          <a:avLst>
            <a:gd name="adj" fmla="val 4517"/>
          </a:avLst>
        </a:prstGeom>
        <a:solidFill>
          <a:schemeClr val="bg1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133350</xdr:colOff>
      <xdr:row>3</xdr:row>
      <xdr:rowOff>219074</xdr:rowOff>
    </xdr:from>
    <xdr:to>
      <xdr:col>3</xdr:col>
      <xdr:colOff>8415</xdr:colOff>
      <xdr:row>9</xdr:row>
      <xdr:rowOff>123824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30" t="16705" r="29307" b="27814"/>
        <a:stretch/>
      </xdr:blipFill>
      <xdr:spPr>
        <a:xfrm>
          <a:off x="742950" y="695324"/>
          <a:ext cx="1094265" cy="11144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352425</xdr:colOff>
      <xdr:row>11</xdr:row>
      <xdr:rowOff>38100</xdr:rowOff>
    </xdr:from>
    <xdr:to>
      <xdr:col>2</xdr:col>
      <xdr:colOff>185051</xdr:colOff>
      <xdr:row>12</xdr:row>
      <xdr:rowOff>159096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352425" y="2105025"/>
          <a:ext cx="105182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Indicadores</a:t>
          </a:r>
        </a:p>
      </xdr:txBody>
    </xdr:sp>
    <xdr:clientData/>
  </xdr:twoCellAnchor>
  <xdr:twoCellAnchor editAs="absolute">
    <xdr:from>
      <xdr:col>0</xdr:col>
      <xdr:colOff>438150</xdr:colOff>
      <xdr:row>15</xdr:row>
      <xdr:rowOff>167986</xdr:rowOff>
    </xdr:from>
    <xdr:to>
      <xdr:col>3</xdr:col>
      <xdr:colOff>399184</xdr:colOff>
      <xdr:row>18</xdr:row>
      <xdr:rowOff>43295</xdr:rowOff>
    </xdr:to>
    <xdr:sp macro="[0]!Produtividade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438150" y="2996911"/>
          <a:ext cx="1789834" cy="446809"/>
        </a:xfrm>
        <a:prstGeom prst="roundRect">
          <a:avLst>
            <a:gd name="adj" fmla="val 12714"/>
          </a:avLst>
        </a:prstGeom>
        <a:solidFill>
          <a:schemeClr val="bg1"/>
        </a:solidFill>
        <a:ln>
          <a:solidFill>
            <a:srgbClr val="1E1E2A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0</xdr:col>
      <xdr:colOff>428625</xdr:colOff>
      <xdr:row>12</xdr:row>
      <xdr:rowOff>187036</xdr:rowOff>
    </xdr:from>
    <xdr:to>
      <xdr:col>3</xdr:col>
      <xdr:colOff>389659</xdr:colOff>
      <xdr:row>15</xdr:row>
      <xdr:rowOff>62345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GrpSpPr/>
      </xdr:nvGrpSpPr>
      <xdr:grpSpPr>
        <a:xfrm>
          <a:off x="428625" y="2447059"/>
          <a:ext cx="1779443" cy="446809"/>
          <a:chOff x="428625" y="2447059"/>
          <a:chExt cx="1779443" cy="446809"/>
        </a:xfrm>
      </xdr:grpSpPr>
      <xdr:sp macro="[0]!Dashboard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>
            <a:off x="428625" y="2447059"/>
            <a:ext cx="1779443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Dashboard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 txBox="1"/>
        </xdr:nvSpPr>
        <xdr:spPr>
          <a:xfrm>
            <a:off x="891886" y="2555298"/>
            <a:ext cx="87671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rgbClr val="1E1E2A"/>
                </a:solidFill>
              </a:rPr>
              <a:t>Dashboard</a:t>
            </a:r>
          </a:p>
        </xdr:txBody>
      </xdr:sp>
      <xdr:pic macro="[0]!Dashboard"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1025" y="2570884"/>
            <a:ext cx="239228" cy="2492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276225</xdr:colOff>
      <xdr:row>16</xdr:row>
      <xdr:rowOff>66675</xdr:rowOff>
    </xdr:from>
    <xdr:to>
      <xdr:col>3</xdr:col>
      <xdr:colOff>121484</xdr:colOff>
      <xdr:row>17</xdr:row>
      <xdr:rowOff>156380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 txBox="1"/>
      </xdr:nvSpPr>
      <xdr:spPr>
        <a:xfrm>
          <a:off x="885825" y="3086100"/>
          <a:ext cx="106445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0">
              <a:solidFill>
                <a:schemeClr val="tx1">
                  <a:lumMod val="65000"/>
                  <a:lumOff val="35000"/>
                </a:schemeClr>
              </a:solidFill>
            </a:rPr>
            <a:t>Produtividade</a:t>
          </a:r>
        </a:p>
      </xdr:txBody>
    </xdr:sp>
    <xdr:clientData/>
  </xdr:twoCellAnchor>
  <xdr:twoCellAnchor editAs="absolute">
    <xdr:from>
      <xdr:col>0</xdr:col>
      <xdr:colOff>361950</xdr:colOff>
      <xdr:row>21</xdr:row>
      <xdr:rowOff>104775</xdr:rowOff>
    </xdr:from>
    <xdr:to>
      <xdr:col>2</xdr:col>
      <xdr:colOff>61848</xdr:colOff>
      <xdr:row>23</xdr:row>
      <xdr:rowOff>35271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 txBox="1"/>
      </xdr:nvSpPr>
      <xdr:spPr>
        <a:xfrm>
          <a:off x="361950" y="4076700"/>
          <a:ext cx="91909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0</xdr:col>
      <xdr:colOff>409575</xdr:colOff>
      <xdr:row>28</xdr:row>
      <xdr:rowOff>158461</xdr:rowOff>
    </xdr:from>
    <xdr:to>
      <xdr:col>3</xdr:col>
      <xdr:colOff>370609</xdr:colOff>
      <xdr:row>31</xdr:row>
      <xdr:rowOff>33770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409575" y="5463886"/>
          <a:ext cx="1789834" cy="446809"/>
        </a:xfrm>
        <a:prstGeom prst="roundRect">
          <a:avLst>
            <a:gd name="adj" fmla="val 12714"/>
          </a:avLst>
        </a:prstGeom>
        <a:solidFill>
          <a:srgbClr val="1E1E2A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238125</xdr:colOff>
      <xdr:row>29</xdr:row>
      <xdr:rowOff>76200</xdr:rowOff>
    </xdr:from>
    <xdr:to>
      <xdr:col>3</xdr:col>
      <xdr:colOff>19392</xdr:colOff>
      <xdr:row>30</xdr:row>
      <xdr:rowOff>165905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 txBox="1"/>
      </xdr:nvSpPr>
      <xdr:spPr>
        <a:xfrm>
          <a:off x="847725" y="5572125"/>
          <a:ext cx="100046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1">
              <a:solidFill>
                <a:schemeClr val="bg1"/>
              </a:solidFill>
            </a:rPr>
            <a:t>Funcionários</a:t>
          </a:r>
        </a:p>
      </xdr:txBody>
    </xdr:sp>
    <xdr:clientData/>
  </xdr:twoCellAnchor>
  <xdr:twoCellAnchor>
    <xdr:from>
      <xdr:col>0</xdr:col>
      <xdr:colOff>428625</xdr:colOff>
      <xdr:row>23</xdr:row>
      <xdr:rowOff>44161</xdr:rowOff>
    </xdr:from>
    <xdr:to>
      <xdr:col>3</xdr:col>
      <xdr:colOff>389659</xdr:colOff>
      <xdr:row>25</xdr:row>
      <xdr:rowOff>109970</xdr:rowOff>
    </xdr:to>
    <xdr:grpSp>
      <xdr:nvGrpSpPr>
        <xdr:cNvPr id="38" name="Agrupar 37">
          <a:hlinkClick xmlns:r="http://schemas.openxmlformats.org/officeDocument/2006/relationships" r:id="rId3" tooltip="Ir"/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GrpSpPr/>
      </xdr:nvGrpSpPr>
      <xdr:grpSpPr>
        <a:xfrm>
          <a:off x="428625" y="4399684"/>
          <a:ext cx="1779443" cy="446809"/>
          <a:chOff x="428625" y="4399684"/>
          <a:chExt cx="1779443" cy="446809"/>
        </a:xfrm>
      </xdr:grpSpPr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SpPr/>
        </xdr:nvSpPr>
        <xdr:spPr>
          <a:xfrm>
            <a:off x="428625" y="4399684"/>
            <a:ext cx="1779443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 txBox="1"/>
        </xdr:nvSpPr>
        <xdr:spPr>
          <a:xfrm>
            <a:off x="863311" y="4507923"/>
            <a:ext cx="68756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Pedidos</a:t>
            </a:r>
          </a:p>
        </xdr:txBody>
      </xdr:sp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1500" y="4513984"/>
            <a:ext cx="241216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561975</xdr:colOff>
      <xdr:row>29</xdr:row>
      <xdr:rowOff>72736</xdr:rowOff>
    </xdr:from>
    <xdr:to>
      <xdr:col>1</xdr:col>
      <xdr:colOff>196533</xdr:colOff>
      <xdr:row>30</xdr:row>
      <xdr:rowOff>130636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5568661"/>
          <a:ext cx="244158" cy="24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409575</xdr:colOff>
      <xdr:row>31</xdr:row>
      <xdr:rowOff>129886</xdr:rowOff>
    </xdr:from>
    <xdr:to>
      <xdr:col>3</xdr:col>
      <xdr:colOff>370609</xdr:colOff>
      <xdr:row>34</xdr:row>
      <xdr:rowOff>5195</xdr:rowOff>
    </xdr:to>
    <xdr:grpSp>
      <xdr:nvGrpSpPr>
        <xdr:cNvPr id="42" name="Agrupar 41">
          <a:hlinkClick xmlns:r="http://schemas.openxmlformats.org/officeDocument/2006/relationships" r:id="rId6" tooltip="Ir"/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GrpSpPr/>
      </xdr:nvGrpSpPr>
      <xdr:grpSpPr>
        <a:xfrm>
          <a:off x="409575" y="6009409"/>
          <a:ext cx="1779443" cy="446809"/>
          <a:chOff x="409575" y="6006811"/>
          <a:chExt cx="1789834" cy="446809"/>
        </a:xfrm>
      </xdr:grpSpPr>
      <xdr:sp macro="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409575" y="600681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SpPr txBox="1"/>
        </xdr:nvSpPr>
        <xdr:spPr>
          <a:xfrm>
            <a:off x="847725" y="6115050"/>
            <a:ext cx="132536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Serviços/Produtos</a:t>
            </a:r>
          </a:p>
        </xdr:txBody>
      </xdr:sp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E00-00001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6092536"/>
            <a:ext cx="244114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419100</xdr:colOff>
      <xdr:row>26</xdr:row>
      <xdr:rowOff>6061</xdr:rowOff>
    </xdr:from>
    <xdr:to>
      <xdr:col>3</xdr:col>
      <xdr:colOff>380134</xdr:colOff>
      <xdr:row>28</xdr:row>
      <xdr:rowOff>71870</xdr:rowOff>
    </xdr:to>
    <xdr:grpSp>
      <xdr:nvGrpSpPr>
        <xdr:cNvPr id="41" name="Agrupar 40">
          <a:hlinkClick xmlns:r="http://schemas.openxmlformats.org/officeDocument/2006/relationships" r:id="rId8" tooltip="Ir"/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GrpSpPr/>
      </xdr:nvGrpSpPr>
      <xdr:grpSpPr>
        <a:xfrm>
          <a:off x="419100" y="4933084"/>
          <a:ext cx="1779443" cy="446809"/>
          <a:chOff x="419100" y="4930486"/>
          <a:chExt cx="1789834" cy="446809"/>
        </a:xfrm>
      </xdr:grpSpPr>
      <xdr:sp macro="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/>
        </xdr:nvSpPr>
        <xdr:spPr>
          <a:xfrm>
            <a:off x="419100" y="49304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E00-00000F000000}"/>
              </a:ext>
            </a:extLst>
          </xdr:cNvPr>
          <xdr:cNvSpPr txBox="1"/>
        </xdr:nvSpPr>
        <xdr:spPr>
          <a:xfrm>
            <a:off x="857250" y="5038725"/>
            <a:ext cx="69384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Clientes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2450" y="5006686"/>
            <a:ext cx="244114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361950</xdr:colOff>
      <xdr:row>34</xdr:row>
      <xdr:rowOff>85725</xdr:rowOff>
    </xdr:from>
    <xdr:to>
      <xdr:col>2</xdr:col>
      <xdr:colOff>28187</xdr:colOff>
      <xdr:row>36</xdr:row>
      <xdr:rowOff>16221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 txBox="1"/>
      </xdr:nvSpPr>
      <xdr:spPr>
        <a:xfrm>
          <a:off x="361950" y="6536748"/>
          <a:ext cx="87851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Despesas</a:t>
          </a:r>
        </a:p>
      </xdr:txBody>
    </xdr:sp>
    <xdr:clientData/>
  </xdr:twoCellAnchor>
  <xdr:twoCellAnchor editAs="absolute">
    <xdr:from>
      <xdr:col>0</xdr:col>
      <xdr:colOff>581025</xdr:colOff>
      <xdr:row>16</xdr:row>
      <xdr:rowOff>72736</xdr:rowOff>
    </xdr:from>
    <xdr:to>
      <xdr:col>1</xdr:col>
      <xdr:colOff>219825</xdr:colOff>
      <xdr:row>17</xdr:row>
      <xdr:rowOff>130636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81025" y="3092161"/>
          <a:ext cx="248400" cy="248400"/>
        </a:xfrm>
        <a:prstGeom prst="rect">
          <a:avLst/>
        </a:prstGeom>
      </xdr:spPr>
    </xdr:pic>
    <xdr:clientData/>
  </xdr:twoCellAnchor>
  <xdr:twoCellAnchor>
    <xdr:from>
      <xdr:col>0</xdr:col>
      <xdr:colOff>438150</xdr:colOff>
      <xdr:row>18</xdr:row>
      <xdr:rowOff>148936</xdr:rowOff>
    </xdr:from>
    <xdr:to>
      <xdr:col>3</xdr:col>
      <xdr:colOff>403035</xdr:colOff>
      <xdr:row>21</xdr:row>
      <xdr:rowOff>24245</xdr:rowOff>
    </xdr:to>
    <xdr:grpSp>
      <xdr:nvGrpSpPr>
        <xdr:cNvPr id="45" name="Agrupar 44">
          <a:hlinkClick xmlns:r="http://schemas.openxmlformats.org/officeDocument/2006/relationships" r:id="rId11" tooltip="Ir"/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GrpSpPr/>
      </xdr:nvGrpSpPr>
      <xdr:grpSpPr>
        <a:xfrm>
          <a:off x="438150" y="3551959"/>
          <a:ext cx="1783294" cy="446809"/>
          <a:chOff x="438150" y="3551959"/>
          <a:chExt cx="1783294" cy="446809"/>
        </a:xfrm>
      </xdr:grpSpPr>
      <xdr:sp macro="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0E00-000018000000}"/>
              </a:ext>
            </a:extLst>
          </xdr:cNvPr>
          <xdr:cNvSpPr/>
        </xdr:nvSpPr>
        <xdr:spPr>
          <a:xfrm>
            <a:off x="438150" y="3551959"/>
            <a:ext cx="1779443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SpPr txBox="1"/>
        </xdr:nvSpPr>
        <xdr:spPr>
          <a:xfrm>
            <a:off x="882361" y="3641148"/>
            <a:ext cx="133908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Acompanhamento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E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590550" y="3647209"/>
            <a:ext cx="244936" cy="2484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600075</xdr:colOff>
      <xdr:row>1</xdr:row>
      <xdr:rowOff>57150</xdr:rowOff>
    </xdr:from>
    <xdr:to>
      <xdr:col>4</xdr:col>
      <xdr:colOff>235155</xdr:colOff>
      <xdr:row>3</xdr:row>
      <xdr:rowOff>19800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247650"/>
          <a:ext cx="244680" cy="24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190500</xdr:colOff>
      <xdr:row>4</xdr:row>
      <xdr:rowOff>121110</xdr:rowOff>
    </xdr:from>
    <xdr:to>
      <xdr:col>5</xdr:col>
      <xdr:colOff>1211914</xdr:colOff>
      <xdr:row>6</xdr:row>
      <xdr:rowOff>82896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 txBox="1"/>
      </xdr:nvSpPr>
      <xdr:spPr>
        <a:xfrm>
          <a:off x="2615045" y="857133"/>
          <a:ext cx="127252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</a:rPr>
            <a:t>Funcionários</a:t>
          </a:r>
        </a:p>
      </xdr:txBody>
    </xdr:sp>
    <xdr:clientData/>
  </xdr:twoCellAnchor>
  <xdr:twoCellAnchor>
    <xdr:from>
      <xdr:col>22</xdr:col>
      <xdr:colOff>914400</xdr:colOff>
      <xdr:row>8</xdr:row>
      <xdr:rowOff>104774</xdr:rowOff>
    </xdr:from>
    <xdr:to>
      <xdr:col>26</xdr:col>
      <xdr:colOff>390525</xdr:colOff>
      <xdr:row>10</xdr:row>
      <xdr:rowOff>66673</xdr:rowOff>
    </xdr:to>
    <xdr:sp macro="" textlink="" fLocksText="0">
      <xdr:nvSpPr>
        <xdr:cNvPr id="34" name="Cx_Senha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 txBox="1"/>
      </xdr:nvSpPr>
      <xdr:spPr>
        <a:xfrm>
          <a:off x="21174075" y="1600199"/>
          <a:ext cx="2800350" cy="342899"/>
        </a:xfrm>
        <a:prstGeom prst="roundRect">
          <a:avLst>
            <a:gd name="adj" fmla="val 16667"/>
          </a:avLst>
        </a:prstGeom>
        <a:solidFill>
          <a:schemeClr val="lt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962025</xdr:colOff>
          <xdr:row>8</xdr:row>
          <xdr:rowOff>171450</xdr:rowOff>
        </xdr:from>
        <xdr:to>
          <xdr:col>26</xdr:col>
          <xdr:colOff>352425</xdr:colOff>
          <xdr:row>10</xdr:row>
          <xdr:rowOff>9525</xdr:rowOff>
        </xdr:to>
        <xdr:sp macro="" textlink="">
          <xdr:nvSpPr>
            <xdr:cNvPr id="23553" name="Pesquisa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22</xdr:col>
      <xdr:colOff>847725</xdr:colOff>
      <xdr:row>7</xdr:row>
      <xdr:rowOff>66675</xdr:rowOff>
    </xdr:from>
    <xdr:ext cx="636984" cy="190500"/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 txBox="1"/>
      </xdr:nvSpPr>
      <xdr:spPr>
        <a:xfrm>
          <a:off x="21107400" y="1371600"/>
          <a:ext cx="636984" cy="1905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100" b="1">
              <a:solidFill>
                <a:srgbClr val="1E1E2A"/>
              </a:solidFill>
            </a:rPr>
            <a:t>Pesquisa</a:t>
          </a:r>
        </a:p>
      </xdr:txBody>
    </xdr:sp>
    <xdr:clientData/>
  </xdr:oneCellAnchor>
  <xdr:twoCellAnchor editAs="absolute">
    <xdr:from>
      <xdr:col>5</xdr:col>
      <xdr:colOff>9524</xdr:colOff>
      <xdr:row>6</xdr:row>
      <xdr:rowOff>171451</xdr:rowOff>
    </xdr:from>
    <xdr:to>
      <xdr:col>6</xdr:col>
      <xdr:colOff>1200149</xdr:colOff>
      <xdr:row>11</xdr:row>
      <xdr:rowOff>9525</xdr:rowOff>
    </xdr:to>
    <xdr:sp macro="" textlink="" fLocksText="0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/>
      </xdr:nvSpPr>
      <xdr:spPr>
        <a:xfrm>
          <a:off x="2695574" y="1285876"/>
          <a:ext cx="3019425" cy="790574"/>
        </a:xfrm>
        <a:prstGeom prst="roundRect">
          <a:avLst>
            <a:gd name="adj" fmla="val 5516"/>
          </a:avLst>
        </a:prstGeom>
        <a:solidFill>
          <a:srgbClr val="1E1E2A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95250</xdr:colOff>
      <xdr:row>7</xdr:row>
      <xdr:rowOff>38100</xdr:rowOff>
    </xdr:from>
    <xdr:to>
      <xdr:col>5</xdr:col>
      <xdr:colOff>1651382</xdr:colOff>
      <xdr:row>8</xdr:row>
      <xdr:rowOff>127805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 txBox="1"/>
      </xdr:nvSpPr>
      <xdr:spPr>
        <a:xfrm>
          <a:off x="2781300" y="1343025"/>
          <a:ext cx="155613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1">
              <a:solidFill>
                <a:schemeClr val="bg1"/>
              </a:solidFill>
            </a:rPr>
            <a:t>Total de Funcionários</a:t>
          </a:r>
        </a:p>
      </xdr:txBody>
    </xdr:sp>
    <xdr:clientData/>
  </xdr:twoCellAnchor>
  <xdr:twoCellAnchor editAs="absolute">
    <xdr:from>
      <xdr:col>6</xdr:col>
      <xdr:colOff>609599</xdr:colOff>
      <xdr:row>7</xdr:row>
      <xdr:rowOff>161926</xdr:rowOff>
    </xdr:from>
    <xdr:to>
      <xdr:col>6</xdr:col>
      <xdr:colOff>1020068</xdr:colOff>
      <xdr:row>10</xdr:row>
      <xdr:rowOff>8026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49" y="1466851"/>
          <a:ext cx="410469" cy="41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419100</xdr:colOff>
      <xdr:row>36</xdr:row>
      <xdr:rowOff>53686</xdr:rowOff>
    </xdr:from>
    <xdr:to>
      <xdr:col>3</xdr:col>
      <xdr:colOff>380134</xdr:colOff>
      <xdr:row>38</xdr:row>
      <xdr:rowOff>119495</xdr:rowOff>
    </xdr:to>
    <xdr:grpSp>
      <xdr:nvGrpSpPr>
        <xdr:cNvPr id="29" name="Agrupar 28">
          <a:hlinkClick xmlns:r="http://schemas.openxmlformats.org/officeDocument/2006/relationships" r:id="rId13" tooltip="Ir"/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GrpSpPr/>
      </xdr:nvGrpSpPr>
      <xdr:grpSpPr>
        <a:xfrm>
          <a:off x="419100" y="6885709"/>
          <a:ext cx="1779443" cy="446809"/>
          <a:chOff x="419100" y="6885709"/>
          <a:chExt cx="1779443" cy="446809"/>
        </a:xfrm>
      </xdr:grpSpPr>
      <xdr:sp macro="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00000000-0008-0000-0E00-00001B000000}"/>
              </a:ext>
            </a:extLst>
          </xdr:cNvPr>
          <xdr:cNvSpPr/>
        </xdr:nvSpPr>
        <xdr:spPr>
          <a:xfrm>
            <a:off x="419100" y="6885709"/>
            <a:ext cx="1779443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00000000-0008-0000-0E00-00001C000000}"/>
              </a:ext>
            </a:extLst>
          </xdr:cNvPr>
          <xdr:cNvSpPr txBox="1"/>
        </xdr:nvSpPr>
        <xdr:spPr>
          <a:xfrm>
            <a:off x="853786" y="6993948"/>
            <a:ext cx="955839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Lançamento</a:t>
            </a:r>
          </a:p>
        </xdr:txBody>
      </xdr:sp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00000000-0008-0000-0E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505690" y="6961042"/>
            <a:ext cx="248400" cy="24840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3991841</xdr:colOff>
      <xdr:row>1</xdr:row>
      <xdr:rowOff>43296</xdr:rowOff>
    </xdr:from>
    <xdr:to>
      <xdr:col>9</xdr:col>
      <xdr:colOff>8658</xdr:colOff>
      <xdr:row>3</xdr:row>
      <xdr:rowOff>120969</xdr:rowOff>
    </xdr:to>
    <xdr:pic macro="[0]!Salvar">
      <xdr:nvPicPr>
        <xdr:cNvPr id="46" name="Imagem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233796"/>
          <a:ext cx="363681" cy="363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406977</xdr:colOff>
      <xdr:row>12</xdr:row>
      <xdr:rowOff>164522</xdr:rowOff>
    </xdr:from>
    <xdr:to>
      <xdr:col>3</xdr:col>
      <xdr:colOff>420832</xdr:colOff>
      <xdr:row>38</xdr:row>
      <xdr:rowOff>105640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GrpSpPr/>
      </xdr:nvGrpSpPr>
      <xdr:grpSpPr>
        <a:xfrm>
          <a:off x="406977" y="2424545"/>
          <a:ext cx="1832264" cy="4894118"/>
          <a:chOff x="398317" y="2441864"/>
          <a:chExt cx="1832264" cy="4894118"/>
        </a:xfrm>
        <a:noFill/>
      </xdr:grpSpPr>
      <xdr:sp macro="[0]!Painel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E00-000030000000}"/>
              </a:ext>
            </a:extLst>
          </xdr:cNvPr>
          <xdr:cNvSpPr/>
        </xdr:nvSpPr>
        <xdr:spPr>
          <a:xfrm>
            <a:off x="432955" y="2441864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rodutividade_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00000000-0008-0000-0E00-000031000000}"/>
              </a:ext>
            </a:extLst>
          </xdr:cNvPr>
          <xdr:cNvSpPr/>
        </xdr:nvSpPr>
        <xdr:spPr>
          <a:xfrm>
            <a:off x="455468" y="2992583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Acompanhamento_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00000000-0008-0000-0E00-000032000000}"/>
              </a:ext>
            </a:extLst>
          </xdr:cNvPr>
          <xdr:cNvSpPr/>
        </xdr:nvSpPr>
        <xdr:spPr>
          <a:xfrm>
            <a:off x="443345" y="3543301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edidos_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E00-000033000000}"/>
              </a:ext>
            </a:extLst>
          </xdr:cNvPr>
          <xdr:cNvSpPr/>
        </xdr:nvSpPr>
        <xdr:spPr>
          <a:xfrm>
            <a:off x="431222" y="4397087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Clientes_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00000000-0008-0000-0E00-000034000000}"/>
              </a:ext>
            </a:extLst>
          </xdr:cNvPr>
          <xdr:cNvSpPr/>
        </xdr:nvSpPr>
        <xdr:spPr>
          <a:xfrm>
            <a:off x="436417" y="4956465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Funcionarios_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00000000-0008-0000-0E00-000035000000}"/>
              </a:ext>
            </a:extLst>
          </xdr:cNvPr>
          <xdr:cNvSpPr/>
        </xdr:nvSpPr>
        <xdr:spPr>
          <a:xfrm>
            <a:off x="398317" y="54638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Servicos_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E00-000036000000}"/>
              </a:ext>
            </a:extLst>
          </xdr:cNvPr>
          <xdr:cNvSpPr/>
        </xdr:nvSpPr>
        <xdr:spPr>
          <a:xfrm>
            <a:off x="412172" y="59972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Lancamentos_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0000000-0008-0000-0E00-000037000000}"/>
              </a:ext>
            </a:extLst>
          </xdr:cNvPr>
          <xdr:cNvSpPr/>
        </xdr:nvSpPr>
        <xdr:spPr>
          <a:xfrm>
            <a:off x="417368" y="6885710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</xdr:grpSp>
    <xdr:clientData/>
  </xdr:twoCellAnchor>
  <xdr:twoCellAnchor>
    <xdr:from>
      <xdr:col>5</xdr:col>
      <xdr:colOff>141144</xdr:colOff>
      <xdr:row>8</xdr:row>
      <xdr:rowOff>108239</xdr:rowOff>
    </xdr:from>
    <xdr:to>
      <xdr:col>5</xdr:col>
      <xdr:colOff>1039803</xdr:colOff>
      <xdr:row>9</xdr:row>
      <xdr:rowOff>174914</xdr:rowOff>
    </xdr:to>
    <xdr:sp macro="" textlink="$G$1">
      <xdr:nvSpPr>
        <xdr:cNvPr id="56" name="TextBox 362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SpPr txBox="1"/>
      </xdr:nvSpPr>
      <xdr:spPr>
        <a:xfrm>
          <a:off x="2816803" y="1606262"/>
          <a:ext cx="89865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396CF8B-200F-48BB-8378-B71EAA6E0DB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3</a:t>
          </a:fld>
          <a:endParaRPr lang="en-AU" sz="66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104775</xdr:colOff>
      <xdr:row>3</xdr:row>
      <xdr:rowOff>255984</xdr:rowOff>
    </xdr:from>
    <xdr:to>
      <xdr:col>18</xdr:col>
      <xdr:colOff>428625</xdr:colOff>
      <xdr:row>13</xdr:row>
      <xdr:rowOff>123825</xdr:rowOff>
    </xdr:to>
    <xdr:sp macro="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43175" y="733425"/>
          <a:ext cx="14801850" cy="1838325"/>
        </a:xfrm>
        <a:prstGeom prst="roundRect">
          <a:avLst>
            <a:gd name="adj" fmla="val 5516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295275</xdr:colOff>
      <xdr:row>1</xdr:row>
      <xdr:rowOff>57149</xdr:rowOff>
    </xdr:from>
    <xdr:to>
      <xdr:col>3</xdr:col>
      <xdr:colOff>494434</xdr:colOff>
      <xdr:row>41</xdr:row>
      <xdr:rowOff>9525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95275" y="247649"/>
          <a:ext cx="2027959" cy="7543801"/>
        </a:xfrm>
        <a:prstGeom prst="roundRect">
          <a:avLst>
            <a:gd name="adj" fmla="val 4517"/>
          </a:avLst>
        </a:prstGeom>
        <a:solidFill>
          <a:schemeClr val="bg1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133350</xdr:colOff>
      <xdr:row>3</xdr:row>
      <xdr:rowOff>219074</xdr:rowOff>
    </xdr:from>
    <xdr:to>
      <xdr:col>3</xdr:col>
      <xdr:colOff>8415</xdr:colOff>
      <xdr:row>9</xdr:row>
      <xdr:rowOff>123824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30" t="16705" r="29307" b="27814"/>
        <a:stretch/>
      </xdr:blipFill>
      <xdr:spPr>
        <a:xfrm>
          <a:off x="742950" y="695324"/>
          <a:ext cx="1094265" cy="11144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352425</xdr:colOff>
      <xdr:row>11</xdr:row>
      <xdr:rowOff>38100</xdr:rowOff>
    </xdr:from>
    <xdr:to>
      <xdr:col>2</xdr:col>
      <xdr:colOff>185051</xdr:colOff>
      <xdr:row>12</xdr:row>
      <xdr:rowOff>159096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352425" y="2105025"/>
          <a:ext cx="105182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Indicadores</a:t>
          </a:r>
        </a:p>
      </xdr:txBody>
    </xdr:sp>
    <xdr:clientData/>
  </xdr:twoCellAnchor>
  <xdr:twoCellAnchor>
    <xdr:from>
      <xdr:col>0</xdr:col>
      <xdr:colOff>428625</xdr:colOff>
      <xdr:row>12</xdr:row>
      <xdr:rowOff>187036</xdr:rowOff>
    </xdr:from>
    <xdr:to>
      <xdr:col>3</xdr:col>
      <xdr:colOff>389659</xdr:colOff>
      <xdr:row>15</xdr:row>
      <xdr:rowOff>62345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GrpSpPr/>
      </xdr:nvGrpSpPr>
      <xdr:grpSpPr>
        <a:xfrm>
          <a:off x="428625" y="2445822"/>
          <a:ext cx="1797998" cy="446809"/>
          <a:chOff x="428625" y="2444461"/>
          <a:chExt cx="1789834" cy="446809"/>
        </a:xfrm>
      </xdr:grpSpPr>
      <xdr:sp macro="[0]!Dashboard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/>
        </xdr:nvSpPr>
        <xdr:spPr>
          <a:xfrm>
            <a:off x="428625" y="244446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Dashboard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SpPr txBox="1"/>
        </xdr:nvSpPr>
        <xdr:spPr>
          <a:xfrm>
            <a:off x="895350" y="2552700"/>
            <a:ext cx="880177" cy="2762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rgbClr val="1E1E2A"/>
                </a:solidFill>
              </a:rPr>
              <a:t>Dashboard</a:t>
            </a:r>
          </a:p>
        </xdr:txBody>
      </xdr:sp>
      <xdr:pic macro="[0]!Dashboard"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1025" y="2568286"/>
            <a:ext cx="242692" cy="2492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361950</xdr:colOff>
      <xdr:row>21</xdr:row>
      <xdr:rowOff>104775</xdr:rowOff>
    </xdr:from>
    <xdr:to>
      <xdr:col>2</xdr:col>
      <xdr:colOff>61848</xdr:colOff>
      <xdr:row>23</xdr:row>
      <xdr:rowOff>35271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 txBox="1"/>
      </xdr:nvSpPr>
      <xdr:spPr>
        <a:xfrm>
          <a:off x="361950" y="4076700"/>
          <a:ext cx="91909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0</xdr:col>
      <xdr:colOff>409575</xdr:colOff>
      <xdr:row>31</xdr:row>
      <xdr:rowOff>129886</xdr:rowOff>
    </xdr:from>
    <xdr:to>
      <xdr:col>3</xdr:col>
      <xdr:colOff>370609</xdr:colOff>
      <xdr:row>34</xdr:row>
      <xdr:rowOff>5195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409575" y="6006811"/>
          <a:ext cx="1789834" cy="446809"/>
        </a:xfrm>
        <a:prstGeom prst="roundRect">
          <a:avLst>
            <a:gd name="adj" fmla="val 12714"/>
          </a:avLst>
        </a:prstGeom>
        <a:solidFill>
          <a:srgbClr val="1E1E2A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238125</xdr:colOff>
      <xdr:row>32</xdr:row>
      <xdr:rowOff>47625</xdr:rowOff>
    </xdr:from>
    <xdr:to>
      <xdr:col>3</xdr:col>
      <xdr:colOff>375515</xdr:colOff>
      <xdr:row>33</xdr:row>
      <xdr:rowOff>137330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 txBox="1"/>
      </xdr:nvSpPr>
      <xdr:spPr>
        <a:xfrm>
          <a:off x="847725" y="6115050"/>
          <a:ext cx="135659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1">
              <a:solidFill>
                <a:schemeClr val="bg1"/>
              </a:solidFill>
            </a:rPr>
            <a:t>Serviços/Produtos</a:t>
          </a:r>
        </a:p>
      </xdr:txBody>
    </xdr:sp>
    <xdr:clientData/>
  </xdr:twoCellAnchor>
  <xdr:twoCellAnchor>
    <xdr:from>
      <xdr:col>0</xdr:col>
      <xdr:colOff>428625</xdr:colOff>
      <xdr:row>23</xdr:row>
      <xdr:rowOff>44161</xdr:rowOff>
    </xdr:from>
    <xdr:to>
      <xdr:col>3</xdr:col>
      <xdr:colOff>389659</xdr:colOff>
      <xdr:row>25</xdr:row>
      <xdr:rowOff>109970</xdr:rowOff>
    </xdr:to>
    <xdr:grpSp>
      <xdr:nvGrpSpPr>
        <xdr:cNvPr id="43" name="Agrupar 42">
          <a:hlinkClick xmlns:r="http://schemas.openxmlformats.org/officeDocument/2006/relationships" r:id="rId3" tooltip="Ir"/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GrpSpPr/>
      </xdr:nvGrpSpPr>
      <xdr:grpSpPr>
        <a:xfrm>
          <a:off x="428625" y="4398447"/>
          <a:ext cx="1797998" cy="446809"/>
          <a:chOff x="428625" y="4397086"/>
          <a:chExt cx="1789834" cy="446809"/>
        </a:xfrm>
      </xdr:grpSpPr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0F00-00000C000000}"/>
              </a:ext>
            </a:extLst>
          </xdr:cNvPr>
          <xdr:cNvSpPr/>
        </xdr:nvSpPr>
        <xdr:spPr>
          <a:xfrm>
            <a:off x="428625" y="43970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 txBox="1"/>
        </xdr:nvSpPr>
        <xdr:spPr>
          <a:xfrm>
            <a:off x="866775" y="4505325"/>
            <a:ext cx="691023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Pedidos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1500" y="4511386"/>
            <a:ext cx="244680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409575</xdr:colOff>
      <xdr:row>28</xdr:row>
      <xdr:rowOff>158461</xdr:rowOff>
    </xdr:from>
    <xdr:to>
      <xdr:col>3</xdr:col>
      <xdr:colOff>370609</xdr:colOff>
      <xdr:row>31</xdr:row>
      <xdr:rowOff>33770</xdr:rowOff>
    </xdr:to>
    <xdr:grpSp>
      <xdr:nvGrpSpPr>
        <xdr:cNvPr id="41" name="Agrupar 40">
          <a:hlinkClick xmlns:r="http://schemas.openxmlformats.org/officeDocument/2006/relationships" r:id="rId5" tooltip="Ir"/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GrpSpPr/>
      </xdr:nvGrpSpPr>
      <xdr:grpSpPr>
        <a:xfrm>
          <a:off x="409575" y="5465247"/>
          <a:ext cx="1797998" cy="446809"/>
          <a:chOff x="409575" y="5463886"/>
          <a:chExt cx="1789834" cy="446809"/>
        </a:xfrm>
      </xdr:grpSpPr>
      <xdr:sp macro="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409575" y="54638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F00-00000F000000}"/>
              </a:ext>
            </a:extLst>
          </xdr:cNvPr>
          <xdr:cNvSpPr txBox="1"/>
        </xdr:nvSpPr>
        <xdr:spPr>
          <a:xfrm>
            <a:off x="847725" y="5572125"/>
            <a:ext cx="100046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1">
                <a:solidFill>
                  <a:schemeClr val="tx1">
                    <a:lumMod val="65000"/>
                    <a:lumOff val="35000"/>
                  </a:schemeClr>
                </a:solidFill>
              </a:rPr>
              <a:t>Funcionários</a:t>
            </a:r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1975" y="5568661"/>
            <a:ext cx="244158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523875</xdr:colOff>
      <xdr:row>32</xdr:row>
      <xdr:rowOff>25111</xdr:rowOff>
    </xdr:from>
    <xdr:to>
      <xdr:col>1</xdr:col>
      <xdr:colOff>158389</xdr:colOff>
      <xdr:row>33</xdr:row>
      <xdr:rowOff>83011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6092536"/>
          <a:ext cx="244114" cy="24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419100</xdr:colOff>
      <xdr:row>26</xdr:row>
      <xdr:rowOff>6061</xdr:rowOff>
    </xdr:from>
    <xdr:to>
      <xdr:col>3</xdr:col>
      <xdr:colOff>380134</xdr:colOff>
      <xdr:row>28</xdr:row>
      <xdr:rowOff>71870</xdr:rowOff>
    </xdr:to>
    <xdr:grpSp>
      <xdr:nvGrpSpPr>
        <xdr:cNvPr id="21" name="Agrupar 20">
          <a:hlinkClick xmlns:r="http://schemas.openxmlformats.org/officeDocument/2006/relationships" r:id="rId8" tooltip="Ir"/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GrpSpPr/>
      </xdr:nvGrpSpPr>
      <xdr:grpSpPr>
        <a:xfrm>
          <a:off x="419100" y="4931847"/>
          <a:ext cx="1797998" cy="446809"/>
          <a:chOff x="419100" y="4930486"/>
          <a:chExt cx="1789834" cy="446809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F00-000016000000}"/>
              </a:ext>
            </a:extLst>
          </xdr:cNvPr>
          <xdr:cNvSpPr/>
        </xdr:nvSpPr>
        <xdr:spPr>
          <a:xfrm>
            <a:off x="419100" y="4930486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SpPr txBox="1"/>
        </xdr:nvSpPr>
        <xdr:spPr>
          <a:xfrm>
            <a:off x="857250" y="5038725"/>
            <a:ext cx="69384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Clientes</a:t>
            </a: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00000000-0008-0000-0F00-00001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2450" y="5006686"/>
            <a:ext cx="244114" cy="248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361950</xdr:colOff>
      <xdr:row>34</xdr:row>
      <xdr:rowOff>85725</xdr:rowOff>
    </xdr:from>
    <xdr:to>
      <xdr:col>2</xdr:col>
      <xdr:colOff>21260</xdr:colOff>
      <xdr:row>36</xdr:row>
      <xdr:rowOff>16221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 txBox="1"/>
      </xdr:nvSpPr>
      <xdr:spPr>
        <a:xfrm>
          <a:off x="361950" y="6534150"/>
          <a:ext cx="87851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Despesas</a:t>
          </a:r>
        </a:p>
      </xdr:txBody>
    </xdr:sp>
    <xdr:clientData/>
  </xdr:twoCellAnchor>
  <xdr:twoCellAnchor>
    <xdr:from>
      <xdr:col>0</xdr:col>
      <xdr:colOff>438150</xdr:colOff>
      <xdr:row>15</xdr:row>
      <xdr:rowOff>167986</xdr:rowOff>
    </xdr:from>
    <xdr:to>
      <xdr:col>3</xdr:col>
      <xdr:colOff>399184</xdr:colOff>
      <xdr:row>18</xdr:row>
      <xdr:rowOff>43295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GrpSpPr/>
      </xdr:nvGrpSpPr>
      <xdr:grpSpPr>
        <a:xfrm>
          <a:off x="438150" y="2998272"/>
          <a:ext cx="1797998" cy="446809"/>
          <a:chOff x="438150" y="2996911"/>
          <a:chExt cx="1789834" cy="446809"/>
        </a:xfrm>
      </xdr:grpSpPr>
      <xdr:sp macro="[0]!Produtividad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438150" y="299691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[0]!Produtividade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 txBox="1"/>
        </xdr:nvSpPr>
        <xdr:spPr>
          <a:xfrm>
            <a:off x="885825" y="3086100"/>
            <a:ext cx="1064459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Produtividade</a:t>
            </a:r>
          </a:p>
        </xdr:txBody>
      </xdr:sp>
      <xdr:pic macro="[0]!Produtividade"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581025" y="3092161"/>
            <a:ext cx="248400" cy="2484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438150</xdr:colOff>
      <xdr:row>18</xdr:row>
      <xdr:rowOff>148936</xdr:rowOff>
    </xdr:from>
    <xdr:to>
      <xdr:col>3</xdr:col>
      <xdr:colOff>403035</xdr:colOff>
      <xdr:row>21</xdr:row>
      <xdr:rowOff>24245</xdr:rowOff>
    </xdr:to>
    <xdr:grpSp>
      <xdr:nvGrpSpPr>
        <xdr:cNvPr id="44" name="Agrupar 43">
          <a:hlinkClick xmlns:r="http://schemas.openxmlformats.org/officeDocument/2006/relationships" r:id="rId11" tooltip="Ir"/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GrpSpPr/>
      </xdr:nvGrpSpPr>
      <xdr:grpSpPr>
        <a:xfrm>
          <a:off x="438150" y="3550722"/>
          <a:ext cx="1801849" cy="446809"/>
          <a:chOff x="438150" y="3549361"/>
          <a:chExt cx="1793685" cy="446809"/>
        </a:xfrm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SpPr/>
        </xdr:nvSpPr>
        <xdr:spPr>
          <a:xfrm>
            <a:off x="438150" y="354936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0000000-0008-0000-0F00-00001A000000}"/>
              </a:ext>
            </a:extLst>
          </xdr:cNvPr>
          <xdr:cNvSpPr txBox="1"/>
        </xdr:nvSpPr>
        <xdr:spPr>
          <a:xfrm>
            <a:off x="885825" y="3638550"/>
            <a:ext cx="134601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Acompanhamento</a:t>
            </a:r>
          </a:p>
        </xdr:txBody>
      </xdr:sp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F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590550" y="3644611"/>
            <a:ext cx="248400" cy="2484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600075</xdr:colOff>
      <xdr:row>1</xdr:row>
      <xdr:rowOff>57150</xdr:rowOff>
    </xdr:from>
    <xdr:to>
      <xdr:col>4</xdr:col>
      <xdr:colOff>235155</xdr:colOff>
      <xdr:row>3</xdr:row>
      <xdr:rowOff>19800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247650"/>
          <a:ext cx="244680" cy="24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190500</xdr:colOff>
      <xdr:row>4</xdr:row>
      <xdr:rowOff>121110</xdr:rowOff>
    </xdr:from>
    <xdr:to>
      <xdr:col>5</xdr:col>
      <xdr:colOff>1686916</xdr:colOff>
      <xdr:row>6</xdr:row>
      <xdr:rowOff>82896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 txBox="1"/>
      </xdr:nvSpPr>
      <xdr:spPr>
        <a:xfrm>
          <a:off x="2615045" y="857133"/>
          <a:ext cx="174753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</a:rPr>
            <a:t>Serviços/Produtos</a:t>
          </a:r>
        </a:p>
      </xdr:txBody>
    </xdr:sp>
    <xdr:clientData/>
  </xdr:twoCellAnchor>
  <xdr:twoCellAnchor>
    <xdr:from>
      <xdr:col>22</xdr:col>
      <xdr:colOff>914400</xdr:colOff>
      <xdr:row>8</xdr:row>
      <xdr:rowOff>104774</xdr:rowOff>
    </xdr:from>
    <xdr:to>
      <xdr:col>26</xdr:col>
      <xdr:colOff>390525</xdr:colOff>
      <xdr:row>10</xdr:row>
      <xdr:rowOff>66673</xdr:rowOff>
    </xdr:to>
    <xdr:sp macro="" textlink="" fLocksText="0">
      <xdr:nvSpPr>
        <xdr:cNvPr id="35" name="Cx_Senha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 txBox="1"/>
      </xdr:nvSpPr>
      <xdr:spPr>
        <a:xfrm>
          <a:off x="22917150" y="1600199"/>
          <a:ext cx="2800350" cy="342899"/>
        </a:xfrm>
        <a:prstGeom prst="roundRect">
          <a:avLst>
            <a:gd name="adj" fmla="val 16667"/>
          </a:avLst>
        </a:prstGeom>
        <a:solidFill>
          <a:schemeClr val="lt1"/>
        </a:solidFill>
        <a:ln w="9525" cmpd="sng">
          <a:solidFill>
            <a:srgbClr val="1E1E2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5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962025</xdr:colOff>
          <xdr:row>8</xdr:row>
          <xdr:rowOff>171450</xdr:rowOff>
        </xdr:from>
        <xdr:to>
          <xdr:col>26</xdr:col>
          <xdr:colOff>352425</xdr:colOff>
          <xdr:row>10</xdr:row>
          <xdr:rowOff>9525</xdr:rowOff>
        </xdr:to>
        <xdr:sp macro="" textlink="">
          <xdr:nvSpPr>
            <xdr:cNvPr id="24577" name="Pesquisa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F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22</xdr:col>
      <xdr:colOff>847725</xdr:colOff>
      <xdr:row>7</xdr:row>
      <xdr:rowOff>66675</xdr:rowOff>
    </xdr:from>
    <xdr:ext cx="636984" cy="190500"/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 txBox="1"/>
      </xdr:nvSpPr>
      <xdr:spPr>
        <a:xfrm>
          <a:off x="22850475" y="1371600"/>
          <a:ext cx="636984" cy="1905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100" b="1">
              <a:solidFill>
                <a:srgbClr val="1E1E2A"/>
              </a:solidFill>
            </a:rPr>
            <a:t>Pesquisa</a:t>
          </a:r>
        </a:p>
      </xdr:txBody>
    </xdr:sp>
    <xdr:clientData/>
  </xdr:oneCellAnchor>
  <xdr:twoCellAnchor editAs="absolute">
    <xdr:from>
      <xdr:col>5</xdr:col>
      <xdr:colOff>9524</xdr:colOff>
      <xdr:row>6</xdr:row>
      <xdr:rowOff>171451</xdr:rowOff>
    </xdr:from>
    <xdr:to>
      <xdr:col>6</xdr:col>
      <xdr:colOff>1200149</xdr:colOff>
      <xdr:row>11</xdr:row>
      <xdr:rowOff>9525</xdr:rowOff>
    </xdr:to>
    <xdr:sp macro="" textlink="" fLocksText="0">
      <xdr:nvSpPr>
        <xdr:cNvPr id="37" name="Retângulo: Cantos Arredondados 36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SpPr/>
      </xdr:nvSpPr>
      <xdr:spPr>
        <a:xfrm>
          <a:off x="2695574" y="1285876"/>
          <a:ext cx="3019425" cy="790574"/>
        </a:xfrm>
        <a:prstGeom prst="roundRect">
          <a:avLst>
            <a:gd name="adj" fmla="val 5516"/>
          </a:avLst>
        </a:prstGeom>
        <a:solidFill>
          <a:srgbClr val="1E1E2A"/>
        </a:solidFill>
        <a:ln>
          <a:solidFill>
            <a:srgbClr val="1E1E2A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95250</xdr:colOff>
      <xdr:row>7</xdr:row>
      <xdr:rowOff>38100</xdr:rowOff>
    </xdr:from>
    <xdr:to>
      <xdr:col>5</xdr:col>
      <xdr:colOff>1359507</xdr:colOff>
      <xdr:row>8</xdr:row>
      <xdr:rowOff>127805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SpPr txBox="1"/>
      </xdr:nvSpPr>
      <xdr:spPr>
        <a:xfrm>
          <a:off x="2781300" y="1343025"/>
          <a:ext cx="126425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pt-BR" sz="1200" b="1">
              <a:solidFill>
                <a:schemeClr val="bg1"/>
              </a:solidFill>
            </a:rPr>
            <a:t>Total de Serviços</a:t>
          </a:r>
        </a:p>
      </xdr:txBody>
    </xdr:sp>
    <xdr:clientData/>
  </xdr:twoCellAnchor>
  <xdr:twoCellAnchor editAs="absolute">
    <xdr:from>
      <xdr:col>6</xdr:col>
      <xdr:colOff>657225</xdr:colOff>
      <xdr:row>8</xdr:row>
      <xdr:rowOff>6061</xdr:rowOff>
    </xdr:from>
    <xdr:to>
      <xdr:col>6</xdr:col>
      <xdr:colOff>1067620</xdr:colOff>
      <xdr:row>10</xdr:row>
      <xdr:rowOff>42661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1501486"/>
          <a:ext cx="410395" cy="41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419100</xdr:colOff>
      <xdr:row>36</xdr:row>
      <xdr:rowOff>53686</xdr:rowOff>
    </xdr:from>
    <xdr:to>
      <xdr:col>3</xdr:col>
      <xdr:colOff>380134</xdr:colOff>
      <xdr:row>38</xdr:row>
      <xdr:rowOff>119495</xdr:rowOff>
    </xdr:to>
    <xdr:grpSp>
      <xdr:nvGrpSpPr>
        <xdr:cNvPr id="30" name="Agrupar 29">
          <a:hlinkClick xmlns:r="http://schemas.openxmlformats.org/officeDocument/2006/relationships" r:id="rId13" tooltip="Ir"/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GrpSpPr/>
      </xdr:nvGrpSpPr>
      <xdr:grpSpPr>
        <a:xfrm>
          <a:off x="419100" y="6884472"/>
          <a:ext cx="1797998" cy="446809"/>
          <a:chOff x="419100" y="6883111"/>
          <a:chExt cx="1789834" cy="446809"/>
        </a:xfrm>
      </xdr:grpSpPr>
      <xdr:sp macro="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419100" y="6883111"/>
            <a:ext cx="1789834" cy="446809"/>
          </a:xfrm>
          <a:prstGeom prst="roundRect">
            <a:avLst>
              <a:gd name="adj" fmla="val 12714"/>
            </a:avLst>
          </a:prstGeom>
          <a:solidFill>
            <a:schemeClr val="bg1"/>
          </a:solidFill>
          <a:ln>
            <a:solidFill>
              <a:srgbClr val="1E1E2A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00000000-0008-0000-0F00-00001D000000}"/>
              </a:ext>
            </a:extLst>
          </xdr:cNvPr>
          <xdr:cNvSpPr txBox="1"/>
        </xdr:nvSpPr>
        <xdr:spPr>
          <a:xfrm>
            <a:off x="857250" y="6991350"/>
            <a:ext cx="955839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</a:rPr>
              <a:t>Lançamento</a:t>
            </a:r>
          </a:p>
        </xdr:txBody>
      </xdr:sp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0000000-0008-0000-0F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514350" y="6968836"/>
            <a:ext cx="248400" cy="248400"/>
          </a:xfrm>
          <a:prstGeom prst="rect">
            <a:avLst/>
          </a:prstGeom>
        </xdr:spPr>
      </xdr:pic>
    </xdr:grpSp>
    <xdr:clientData/>
  </xdr:twoCellAnchor>
  <xdr:twoCellAnchor editAs="oneCell">
    <xdr:from>
      <xdr:col>12</xdr:col>
      <xdr:colOff>268431</xdr:colOff>
      <xdr:row>1</xdr:row>
      <xdr:rowOff>25978</xdr:rowOff>
    </xdr:from>
    <xdr:to>
      <xdr:col>13</xdr:col>
      <xdr:colOff>25976</xdr:colOff>
      <xdr:row>3</xdr:row>
      <xdr:rowOff>103651</xdr:rowOff>
    </xdr:to>
    <xdr:pic macro="[0]!Salvar">
      <xdr:nvPicPr>
        <xdr:cNvPr id="47" name="Imagem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8181" y="216478"/>
          <a:ext cx="363681" cy="363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398318</xdr:colOff>
      <xdr:row>13</xdr:row>
      <xdr:rowOff>0</xdr:rowOff>
    </xdr:from>
    <xdr:to>
      <xdr:col>3</xdr:col>
      <xdr:colOff>412173</xdr:colOff>
      <xdr:row>38</xdr:row>
      <xdr:rowOff>131618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GrpSpPr/>
      </xdr:nvGrpSpPr>
      <xdr:grpSpPr>
        <a:xfrm>
          <a:off x="398318" y="2449286"/>
          <a:ext cx="1850819" cy="4894118"/>
          <a:chOff x="398317" y="2441864"/>
          <a:chExt cx="1832264" cy="4894118"/>
        </a:xfrm>
        <a:noFill/>
      </xdr:grpSpPr>
      <xdr:sp macro="[0]!Painel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00000000-0008-0000-0F00-000031000000}"/>
              </a:ext>
            </a:extLst>
          </xdr:cNvPr>
          <xdr:cNvSpPr/>
        </xdr:nvSpPr>
        <xdr:spPr>
          <a:xfrm>
            <a:off x="432955" y="2441864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rodutividade_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00000000-0008-0000-0F00-000032000000}"/>
              </a:ext>
            </a:extLst>
          </xdr:cNvPr>
          <xdr:cNvSpPr/>
        </xdr:nvSpPr>
        <xdr:spPr>
          <a:xfrm>
            <a:off x="455468" y="2992583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Acompanhamento_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F00-000033000000}"/>
              </a:ext>
            </a:extLst>
          </xdr:cNvPr>
          <xdr:cNvSpPr/>
        </xdr:nvSpPr>
        <xdr:spPr>
          <a:xfrm>
            <a:off x="443345" y="3543301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Pedidos_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431222" y="4397087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Clientes_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436417" y="4956465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Funcionarios_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398317" y="54638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Servicos_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412172" y="5997288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  <xdr:sp macro="[0]!Lancamentos_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417368" y="6885710"/>
            <a:ext cx="1775113" cy="45027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/>
          </a:p>
        </xdr:txBody>
      </xdr:sp>
    </xdr:grpSp>
    <xdr:clientData/>
  </xdr:twoCellAnchor>
  <xdr:twoCellAnchor>
    <xdr:from>
      <xdr:col>5</xdr:col>
      <xdr:colOff>132483</xdr:colOff>
      <xdr:row>8</xdr:row>
      <xdr:rowOff>142876</xdr:rowOff>
    </xdr:from>
    <xdr:to>
      <xdr:col>5</xdr:col>
      <xdr:colOff>1031142</xdr:colOff>
      <xdr:row>10</xdr:row>
      <xdr:rowOff>19051</xdr:rowOff>
    </xdr:to>
    <xdr:sp macro="" textlink="$G$1">
      <xdr:nvSpPr>
        <xdr:cNvPr id="57" name="TextBox 362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SpPr txBox="1"/>
      </xdr:nvSpPr>
      <xdr:spPr>
        <a:xfrm>
          <a:off x="2808142" y="1640899"/>
          <a:ext cx="89865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396CF8B-200F-48BB-8378-B71EAA6E0DB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47</a:t>
          </a:fld>
          <a:endParaRPr lang="en-AU" sz="6600" b="1">
            <a:solidFill>
              <a:schemeClr val="bg1"/>
            </a:solidFill>
            <a:latin typeface="Modern No. 20" panose="02070704070505020303" pitchFamily="18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vandaria Atlantico" refreshedDate="44991.685080208335" createdVersion="8" refreshedVersion="8" minRefreshableVersion="3" recordCount="35" xr:uid="{493A3E06-598B-465A-B637-32F3B9110A70}">
  <cacheSource type="worksheet">
    <worksheetSource name="Pedidos"/>
  </cacheSource>
  <cacheFields count="24">
    <cacheField name="Nº Pedido" numFmtId="0">
      <sharedItems containsSemiMixedTypes="0" containsString="0" containsNumber="1" containsInteger="1" minValue="1" maxValue="5042" count="5042"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582" u="1"/>
        <n v="2266" u="1"/>
        <n v="4470" u="1"/>
        <n v="2136" u="1"/>
        <n v="4210" u="1"/>
        <n v="517" u="1"/>
        <n v="2027" u="1"/>
        <n v="4023" u="1"/>
        <n v="1962" u="1"/>
        <n v="3893" u="1"/>
        <n v="482" u="1"/>
        <n v="1897" u="1"/>
        <n v="3763" u="1"/>
        <n v="1832" u="1"/>
        <n v="3633" u="1"/>
        <n v="1767" u="1"/>
        <n v="3503" u="1"/>
        <n v="4927" u="1"/>
        <n v="1702" u="1"/>
        <n v="3373" u="1"/>
        <n v="4667" u="1"/>
        <n v="417" u="1"/>
        <n v="1637" u="1"/>
        <n v="3243" u="1"/>
        <n v="4407" u="1"/>
        <n v="1572" u="1"/>
        <n v="3113" u="1"/>
        <n v="4147" u="1"/>
        <n v="25" u="1"/>
        <n v="1507" u="1"/>
        <n v="2983" u="1"/>
        <n v="94" u="1"/>
        <n v="1442" u="1"/>
        <n v="2853" u="1"/>
        <n v="352" u="1"/>
        <n v="1377" u="1"/>
        <n v="2723" u="1"/>
        <n v="1312" u="1"/>
        <n v="2593" u="1"/>
        <n v="1247" u="1"/>
        <n v="2463" u="1"/>
        <n v="4864" u="1"/>
        <n v="1182" u="1"/>
        <n v="2333" u="1"/>
        <n v="4604" u="1"/>
        <n v="287" u="1"/>
        <n v="1117" u="1"/>
        <n v="2203" u="1"/>
        <n v="4344" u="1"/>
        <n v="1052" u="1"/>
        <n v="2073" u="1"/>
        <n v="4090" u="1"/>
        <n v="3960" u="1"/>
        <n v="973" u="1"/>
        <n v="3830" u="1"/>
        <n v="239" u="1"/>
        <n v="3700" u="1"/>
        <n v="908" u="1"/>
        <n v="3570" u="1"/>
        <n v="3440" u="1"/>
        <n v="4801" u="1"/>
        <n v="843" u="1"/>
        <n v="3310" u="1"/>
        <n v="4541" u="1"/>
        <n v="3180" u="1"/>
        <n v="4281" u="1"/>
        <n v="778" u="1"/>
        <n v="3050" u="1"/>
        <n v="2920" u="1"/>
        <n v="713" u="1"/>
        <n v="2790" u="1"/>
        <n v="174" u="1"/>
        <n v="2660" u="1"/>
        <n v="648" u="1"/>
        <n v="2530" u="1"/>
        <n v="4998" u="1"/>
        <n v="2400" u="1"/>
        <n v="4738" u="1"/>
        <n v="583" u="1"/>
        <n v="2270" u="1"/>
        <n v="4478" u="1"/>
        <n v="2140" u="1"/>
        <n v="4218" u="1"/>
        <n v="518" u="1"/>
        <n v="2029" u="1"/>
        <n v="4027" u="1"/>
        <n v="1964" u="1"/>
        <n v="3897" u="1"/>
        <n v="1899" u="1"/>
        <n v="3767" u="1"/>
        <n v="1834" u="1"/>
        <n v="3637" u="1"/>
        <n v="450" u="1"/>
        <n v="1769" u="1"/>
        <n v="3507" u="1"/>
        <n v="4935" u="1"/>
        <n v="1704" u="1"/>
        <n v="3377" u="1"/>
        <n v="4675" u="1"/>
        <n v="1639" u="1"/>
        <n v="3247" u="1"/>
        <n v="4415" u="1"/>
        <n v="1574" u="1"/>
        <n v="3117" u="1"/>
        <n v="4155" u="1"/>
        <n v="385" u="1"/>
        <n v="1509" u="1"/>
        <n v="2987" u="1"/>
        <n v="1444" u="1"/>
        <n v="2857" u="1"/>
        <n v="23" u="1"/>
        <n v="1379" u="1"/>
        <n v="2727" u="1"/>
        <n v="86" u="1"/>
        <n v="1314" u="1"/>
        <n v="2597" u="1"/>
        <n v="320" u="1"/>
        <n v="1249" u="1"/>
        <n v="2467" u="1"/>
        <n v="4872" u="1"/>
        <n v="1184" u="1"/>
        <n v="2337" u="1"/>
        <n v="4612" u="1"/>
        <n v="1119" u="1"/>
        <n v="2207" u="1"/>
        <n v="4352" u="1"/>
        <n v="1054" u="1"/>
        <n v="2077" u="1"/>
        <n v="4094" u="1"/>
        <n v="3964" u="1"/>
        <n v="974" u="1"/>
        <n v="3834" u="1"/>
        <n v="3704" u="1"/>
        <n v="909" u="1"/>
        <n v="3574" u="1"/>
        <n v="223" u="1"/>
        <n v="3444" u="1"/>
        <n v="4809" u="1"/>
        <n v="844" u="1"/>
        <n v="3314" u="1"/>
        <n v="4549" u="1"/>
        <n v="3184" u="1"/>
        <n v="4289" u="1"/>
        <n v="779" u="1"/>
        <n v="3054" u="1"/>
        <n v="2924" u="1"/>
        <n v="714" u="1"/>
        <n v="2794" u="1"/>
        <n v="2664" u="1"/>
        <n v="649" u="1"/>
        <n v="2534" u="1"/>
        <n v="5006" u="1"/>
        <n v="158" u="1"/>
        <n v="2404" u="1"/>
        <n v="4746" u="1"/>
        <n v="584" u="1"/>
        <n v="2274" u="1"/>
        <n v="4486" u="1"/>
        <n v="2144" u="1"/>
        <n v="4226" u="1"/>
        <n v="519" u="1"/>
        <n v="2031" u="1"/>
        <n v="4031" u="1"/>
        <n v="1966" u="1"/>
        <n v="3901" u="1"/>
        <n v="483" u="1"/>
        <n v="1901" u="1"/>
        <n v="3771" u="1"/>
        <n v="1836" u="1"/>
        <n v="3641" u="1"/>
        <n v="1771" u="1"/>
        <n v="3511" u="1"/>
        <n v="4943" u="1"/>
        <n v="1706" u="1"/>
        <n v="3381" u="1"/>
        <n v="4683" u="1"/>
        <n v="418" u="1"/>
        <n v="1641" u="1"/>
        <n v="3251" u="1"/>
        <n v="4423" u="1"/>
        <n v="1576" u="1"/>
        <n v="3121" u="1"/>
        <n v="4163" u="1"/>
        <n v="1511" u="1"/>
        <n v="2991" u="1"/>
        <n v="1446" u="1"/>
        <n v="2861" u="1"/>
        <n v="353" u="1"/>
        <n v="1381" u="1"/>
        <n v="2731" u="1"/>
        <n v="1316" u="1"/>
        <n v="2601" u="1"/>
        <n v="21" u="1"/>
        <n v="1251" u="1"/>
        <n v="2471" u="1"/>
        <n v="4880" u="1"/>
        <n v="78" u="1"/>
        <n v="1186" u="1"/>
        <n v="2341" u="1"/>
        <n v="4620" u="1"/>
        <n v="288" u="1"/>
        <n v="1121" u="1"/>
        <n v="2211" u="1"/>
        <n v="4360" u="1"/>
        <n v="1056" u="1"/>
        <n v="2081" u="1"/>
        <n v="4100" u="1"/>
        <n v="3968" u="1"/>
        <n v="975" u="1"/>
        <n v="3838" u="1"/>
        <n v="3708" u="1"/>
        <n v="910" u="1"/>
        <n v="3578" u="1"/>
        <n v="3448" u="1"/>
        <n v="4817" u="1"/>
        <n v="845" u="1"/>
        <n v="3318" u="1"/>
        <n v="4557" u="1"/>
        <n v="207" u="1"/>
        <n v="3188" u="1"/>
        <n v="4297" u="1"/>
        <n v="780" u="1"/>
        <n v="3058" u="1"/>
        <n v="2928" u="1"/>
        <n v="715" u="1"/>
        <n v="2798" u="1"/>
        <n v="2668" u="1"/>
        <n v="650" u="1"/>
        <n v="2538" u="1"/>
        <n v="5014" u="1"/>
        <n v="2408" u="1"/>
        <n v="4754" u="1"/>
        <n v="585" u="1"/>
        <n v="2278" u="1"/>
        <n v="4494" u="1"/>
        <n v="142" u="1"/>
        <n v="2148" u="1"/>
        <n v="4234" u="1"/>
        <n v="520" u="1"/>
        <n v="2033" u="1"/>
        <n v="4035" u="1"/>
        <n v="1968" u="1"/>
        <n v="3905" u="1"/>
        <n v="1903" u="1"/>
        <n v="3775" u="1"/>
        <n v="1838" u="1"/>
        <n v="3645" u="1"/>
        <n v="451" u="1"/>
        <n v="1773" u="1"/>
        <n v="3515" u="1"/>
        <n v="4951" u="1"/>
        <n v="1708" u="1"/>
        <n v="3385" u="1"/>
        <n v="4691" u="1"/>
        <n v="1643" u="1"/>
        <n v="3255" u="1"/>
        <n v="4431" u="1"/>
        <n v="1578" u="1"/>
        <n v="3125" u="1"/>
        <n v="4171" u="1"/>
        <n v="386" u="1"/>
        <n v="1513" u="1"/>
        <n v="2995" u="1"/>
        <n v="1448" u="1"/>
        <n v="2865" u="1"/>
        <n v="1383" u="1"/>
        <n v="2735" u="1"/>
        <n v="1318" u="1"/>
        <n v="2605" u="1"/>
        <n v="321" u="1"/>
        <n v="1253" u="1"/>
        <n v="2475" u="1"/>
        <n v="4888" u="1"/>
        <n v="1188" u="1"/>
        <n v="2345" u="1"/>
        <n v="4628" u="1"/>
        <n v="19" u="1"/>
        <n v="1123" u="1"/>
        <n v="2215" u="1"/>
        <n v="4368" u="1"/>
        <n v="70" u="1"/>
        <n v="1058" u="1"/>
        <n v="2085" u="1"/>
        <n v="4108" u="1"/>
        <n v="256" u="1"/>
        <n v="3972" u="1"/>
        <n v="976" u="1"/>
        <n v="3842" u="1"/>
        <n v="3712" u="1"/>
        <n v="911" u="1"/>
        <n v="3582" u="1"/>
        <n v="3452" u="1"/>
        <n v="4825" u="1"/>
        <n v="846" u="1"/>
        <n v="3322" u="1"/>
        <n v="4565" u="1"/>
        <n v="3192" u="1"/>
        <n v="4305" u="1"/>
        <n v="781" u="1"/>
        <n v="3062" u="1"/>
        <n v="191" u="1"/>
        <n v="2932" u="1"/>
        <n v="716" u="1"/>
        <n v="2802" u="1"/>
        <n v="2672" u="1"/>
        <n v="651" u="1"/>
        <n v="2542" u="1"/>
        <n v="5022" u="1"/>
        <n v="2412" u="1"/>
        <n v="4762" u="1"/>
        <n v="586" u="1"/>
        <n v="2282" u="1"/>
        <n v="4502" u="1"/>
        <n v="2152" u="1"/>
        <n v="4242" u="1"/>
        <n v="521" u="1"/>
        <n v="2035" u="1"/>
        <n v="4039" u="1"/>
        <n v="127" u="1"/>
        <n v="1970" u="1"/>
        <n v="3909" u="1"/>
        <n v="484" u="1"/>
        <n v="1905" u="1"/>
        <n v="3779" u="1"/>
        <n v="1840" u="1"/>
        <n v="3649" u="1"/>
        <n v="1775" u="1"/>
        <n v="3519" u="1"/>
        <n v="4959" u="1"/>
        <n v="1710" u="1"/>
        <n v="3389" u="1"/>
        <n v="4699" u="1"/>
        <n v="419" u="1"/>
        <n v="1645" u="1"/>
        <n v="3259" u="1"/>
        <n v="4439" u="1"/>
        <n v="1580" u="1"/>
        <n v="3129" u="1"/>
        <n v="4179" u="1"/>
        <n v="1515" u="1"/>
        <n v="2999" u="1"/>
        <n v="1450" u="1"/>
        <n v="2869" u="1"/>
        <n v="354" u="1"/>
        <n v="1385" u="1"/>
        <n v="2739" u="1"/>
        <n v="1320" u="1"/>
        <n v="2609" u="1"/>
        <n v="1255" u="1"/>
        <n v="2479" u="1"/>
        <n v="4896" u="1"/>
        <n v="1190" u="1"/>
        <n v="2349" u="1"/>
        <n v="4636" u="1"/>
        <n v="289" u="1"/>
        <n v="1125" u="1"/>
        <n v="2219" u="1"/>
        <n v="4376" u="1"/>
        <n v="1060" u="1"/>
        <n v="2089" u="1"/>
        <n v="4116" u="1"/>
        <n v="17" u="1"/>
        <n v="3976" u="1"/>
        <n v="63" u="1"/>
        <n v="977" u="1"/>
        <n v="3846" u="1"/>
        <n v="240" u="1"/>
        <n v="3716" u="1"/>
        <n v="912" u="1"/>
        <n v="3586" u="1"/>
        <n v="3456" u="1"/>
        <n v="4833" u="1"/>
        <n v="847" u="1"/>
        <n v="3326" u="1"/>
        <n v="4573" u="1"/>
        <n v="3196" u="1"/>
        <n v="4313" u="1"/>
        <n v="782" u="1"/>
        <n v="3066" u="1"/>
        <n v="2936" u="1"/>
        <n v="717" u="1"/>
        <n v="2806" u="1"/>
        <n v="175" u="1"/>
        <n v="2676" u="1"/>
        <n v="652" u="1"/>
        <n v="2546" u="1"/>
        <n v="5030" u="1"/>
        <n v="2416" u="1"/>
        <n v="4770" u="1"/>
        <n v="587" u="1"/>
        <n v="2286" u="1"/>
        <n v="4510" u="1"/>
        <n v="2156" u="1"/>
        <n v="4250" u="1"/>
        <n v="522" u="1"/>
        <n v="2037" u="1"/>
        <n v="4043" u="1"/>
        <n v="3913" u="1"/>
        <n v="1907" u="1"/>
        <n v="3783" u="1"/>
        <n v="119" u="1"/>
        <n v="1842" u="1"/>
        <n v="3653" u="1"/>
        <n v="452" u="1"/>
        <n v="1777" u="1"/>
        <n v="3523" u="1"/>
        <n v="4967" u="1"/>
        <n v="1712" u="1"/>
        <n v="3393" u="1"/>
        <n v="4707" u="1"/>
        <n v="1647" u="1"/>
        <n v="3263" u="1"/>
        <n v="4447" u="1"/>
        <n v="1582" u="1"/>
        <n v="3133" u="1"/>
        <n v="4187" u="1"/>
        <n v="387" u="1"/>
        <n v="1517" u="1"/>
        <n v="3003" u="1"/>
        <n v="1452" u="1"/>
        <n v="2873" u="1"/>
        <n v="1387" u="1"/>
        <n v="2743" u="1"/>
        <n v="1322" u="1"/>
        <n v="2613" u="1"/>
        <n v="322" u="1"/>
        <n v="1257" u="1"/>
        <n v="2483" u="1"/>
        <n v="4904" u="1"/>
        <n v="1192" u="1"/>
        <n v="2353" u="1"/>
        <n v="4644" u="1"/>
        <n v="1127" u="1"/>
        <n v="2223" u="1"/>
        <n v="4384" u="1"/>
        <n v="1062" u="1"/>
        <n v="2093" u="1"/>
        <n v="4124" u="1"/>
        <n v="257" u="1"/>
        <n v="3980" u="1"/>
        <n v="978" u="1"/>
        <n v="3850" u="1"/>
        <n v="3720" u="1"/>
        <n v="59" u="1"/>
        <n v="913" u="1"/>
        <n v="3590" u="1"/>
        <n v="224" u="1"/>
        <n v="3460" u="1"/>
        <n v="4841" u="1"/>
        <n v="848" u="1"/>
        <n v="3330" u="1"/>
        <n v="4581" u="1"/>
        <n v="3200" u="1"/>
        <n v="4321" u="1"/>
        <n v="783" u="1"/>
        <n v="3070" u="1"/>
        <n v="2940" u="1"/>
        <n v="718" u="1"/>
        <n v="2810" u="1"/>
        <n v="2680" u="1"/>
        <n v="653" u="1"/>
        <n v="2550" u="1"/>
        <n v="5038" u="1"/>
        <n v="159" u="1"/>
        <n v="2420" u="1"/>
        <n v="4778" u="1"/>
        <n v="588" u="1"/>
        <n v="2290" u="1"/>
        <n v="4518" u="1"/>
        <n v="2160" u="1"/>
        <n v="4258" u="1"/>
        <n v="523" u="1"/>
        <n v="2039" u="1"/>
        <n v="4047" u="1"/>
        <n v="3917" u="1"/>
        <n v="485" u="1"/>
        <n v="1909" u="1"/>
        <n v="3787" u="1"/>
        <n v="1844" u="1"/>
        <n v="3657" u="1"/>
        <n v="1779" u="1"/>
        <n v="3527" u="1"/>
        <n v="4975" u="1"/>
        <n v="111" u="1"/>
        <n v="1714" u="1"/>
        <n v="3397" u="1"/>
        <n v="4715" u="1"/>
        <n v="420" u="1"/>
        <n v="1649" u="1"/>
        <n v="3267" u="1"/>
        <n v="4455" u="1"/>
        <n v="1584" u="1"/>
        <n v="3137" u="1"/>
        <n v="4195" u="1"/>
        <n v="1519" u="1"/>
        <n v="3007" u="1"/>
        <n v="1454" u="1"/>
        <n v="2877" u="1"/>
        <n v="355" u="1"/>
        <n v="1389" u="1"/>
        <n v="2747" u="1"/>
        <n v="1324" u="1"/>
        <n v="2617" u="1"/>
        <n v="1259" u="1"/>
        <n v="2487" u="1"/>
        <n v="4912" u="1"/>
        <n v="1194" u="1"/>
        <n v="2357" u="1"/>
        <n v="4652" u="1"/>
        <n v="290" u="1"/>
        <n v="1129" u="1"/>
        <n v="2227" u="1"/>
        <n v="4392" u="1"/>
        <n v="1064" u="1"/>
        <n v="2097" u="1"/>
        <n v="4132" u="1"/>
        <n v="3984" u="1"/>
        <n v="979" u="1"/>
        <n v="3854" u="1"/>
        <n v="1" u="1"/>
        <n v="3724" u="1"/>
        <n v="914" u="1"/>
        <n v="3594" u="1"/>
        <n v="3464" u="1"/>
        <n v="4849" u="1"/>
        <n v="55" u="1"/>
        <n v="849" u="1"/>
        <n v="3334" u="1"/>
        <n v="4589" u="1"/>
        <n v="208" u="1"/>
        <n v="3204" u="1"/>
        <n v="4329" u="1"/>
        <n v="784" u="1"/>
        <n v="3074" u="1"/>
        <n v="2944" u="1"/>
        <n v="719" u="1"/>
        <n v="2814" u="1"/>
        <n v="2684" u="1"/>
        <n v="654" u="1"/>
        <n v="2554" u="1"/>
        <n v="2424" u="1"/>
        <n v="4786" u="1"/>
        <n v="589" u="1"/>
        <n v="2294" u="1"/>
        <n v="4526" u="1"/>
        <n v="143" u="1"/>
        <n v="2164" u="1"/>
        <n v="4266" u="1"/>
        <n v="524" u="1"/>
        <n v="2041" u="1"/>
        <n v="4051" u="1"/>
        <n v="3921" u="1"/>
        <n v="1911" u="1"/>
        <n v="3791" u="1"/>
        <n v="1846" u="1"/>
        <n v="3661" u="1"/>
        <n v="453" u="1"/>
        <n v="1781" u="1"/>
        <n v="3531" u="1"/>
        <n v="4983" u="1"/>
        <n v="1716" u="1"/>
        <n v="3401" u="1"/>
        <n v="4723" u="1"/>
        <n v="1651" u="1"/>
        <n v="3271" u="1"/>
        <n v="4463" u="1"/>
        <n v="103" u="1"/>
        <n v="1586" u="1"/>
        <n v="3141" u="1"/>
        <n v="4203" u="1"/>
        <n v="388" u="1"/>
        <n v="1521" u="1"/>
        <n v="3011" u="1"/>
        <n v="1456" u="1"/>
        <n v="2881" u="1"/>
        <n v="1391" u="1"/>
        <n v="2751" u="1"/>
        <n v="1326" u="1"/>
        <n v="2621" u="1"/>
        <n v="323" u="1"/>
        <n v="1261" u="1"/>
        <n v="2491" u="1"/>
        <n v="4920" u="1"/>
        <n v="1196" u="1"/>
        <n v="2361" u="1"/>
        <n v="4660" u="1"/>
        <n v="1131" u="1"/>
        <n v="2231" u="1"/>
        <n v="4400" u="1"/>
        <n v="1066" u="1"/>
        <n v="2101" u="1"/>
        <n v="4140" u="1"/>
        <n v="258" u="1"/>
        <n v="3988" u="1"/>
        <n v="980" u="1"/>
        <n v="3858" u="1"/>
        <n v="3728" u="1"/>
        <n v="915" u="1"/>
        <n v="3598" u="1"/>
        <n v="3468" u="1"/>
        <n v="4857" u="1"/>
        <n v="850" u="1"/>
        <n v="3338" u="1"/>
        <n v="4597" u="1"/>
        <n v="3208" u="1"/>
        <n v="4337" u="1"/>
        <n v="51" u="1"/>
        <n v="785" u="1"/>
        <n v="3078" u="1"/>
        <n v="192" u="1"/>
        <n v="2948" u="1"/>
        <n v="720" u="1"/>
        <n v="2818" u="1"/>
        <n v="2688" u="1"/>
        <n v="655" u="1"/>
        <n v="2558" u="1"/>
        <n v="2428" u="1"/>
        <n v="4794" u="1"/>
        <n v="590" u="1"/>
        <n v="2298" u="1"/>
        <n v="4534" u="1"/>
        <n v="2168" u="1"/>
        <n v="4274" u="1"/>
        <n v="525" u="1"/>
        <n v="2043" u="1"/>
        <n v="4055" u="1"/>
        <n v="3925" u="1"/>
        <n v="486" u="1"/>
        <n v="1913" u="1"/>
        <n v="3795" u="1"/>
        <n v="1848" u="1"/>
        <n v="3665" u="1"/>
        <n v="1783" u="1"/>
        <n v="3535" u="1"/>
        <n v="4991" u="1"/>
        <n v="1718" u="1"/>
        <n v="3405" u="1"/>
        <n v="4731" u="1"/>
        <n v="421" u="1"/>
        <n v="1653" u="1"/>
        <n v="3275" u="1"/>
        <n v="4471" u="1"/>
        <n v="1588" u="1"/>
        <n v="3145" u="1"/>
        <n v="4211" u="1"/>
        <n v="1523" u="1"/>
        <n v="3015" u="1"/>
        <n v="95" u="1"/>
        <n v="1458" u="1"/>
        <n v="2885" u="1"/>
        <n v="356" u="1"/>
        <n v="1393" u="1"/>
        <n v="2755" u="1"/>
        <n v="1328" u="1"/>
        <n v="2625" u="1"/>
        <n v="1263" u="1"/>
        <n v="2495" u="1"/>
        <n v="4928" u="1"/>
        <n v="1198" u="1"/>
        <n v="2365" u="1"/>
        <n v="4668" u="1"/>
        <n v="291" u="1"/>
        <n v="1133" u="1"/>
        <n v="2235" u="1"/>
        <n v="4408" u="1"/>
        <n v="1068" u="1"/>
        <n v="2105" u="1"/>
        <n v="4148" u="1"/>
        <n v="3992" u="1"/>
        <n v="981" u="1"/>
        <n v="3862" u="1"/>
        <n v="241" u="1"/>
        <n v="3732" u="1"/>
        <n v="916" u="1"/>
        <n v="3602" u="1"/>
        <n v="3472" u="1"/>
        <n v="4865" u="1"/>
        <n v="851" u="1"/>
        <n v="3342" u="1"/>
        <n v="4605" u="1"/>
        <n v="3212" u="1"/>
        <n v="4345" u="1"/>
        <n v="786" u="1"/>
        <n v="3082" u="1"/>
        <n v="2952" u="1"/>
        <n v="47" u="1"/>
        <n v="721" u="1"/>
        <n v="2822" u="1"/>
        <n v="176" u="1"/>
        <n v="2692" u="1"/>
        <n v="656" u="1"/>
        <n v="2562" u="1"/>
        <n v="2432" u="1"/>
        <n v="4802" u="1"/>
        <n v="591" u="1"/>
        <n v="2302" u="1"/>
        <n v="4542" u="1"/>
        <n v="2172" u="1"/>
        <n v="4282" u="1"/>
        <n v="526" u="1"/>
        <n v="2045" u="1"/>
        <n v="4059" u="1"/>
        <n v="3929" u="1"/>
        <n v="1915" u="1"/>
        <n v="3799" u="1"/>
        <n v="1850" u="1"/>
        <n v="3669" u="1"/>
        <n v="454" u="1"/>
        <n v="1785" u="1"/>
        <n v="3539" u="1"/>
        <n v="4999" u="1"/>
        <n v="1720" u="1"/>
        <n v="3409" u="1"/>
        <n v="4739" u="1"/>
        <n v="1655" u="1"/>
        <n v="3279" u="1"/>
        <n v="4479" u="1"/>
        <n v="1590" u="1"/>
        <n v="3149" u="1"/>
        <n v="4219" u="1"/>
        <n v="389" u="1"/>
        <n v="1525" u="1"/>
        <n v="3019" u="1"/>
        <n v="1460" u="1"/>
        <n v="2889" u="1"/>
        <n v="1395" u="1"/>
        <n v="2759" u="1"/>
        <n v="87" u="1"/>
        <n v="1330" u="1"/>
        <n v="2629" u="1"/>
        <n v="324" u="1"/>
        <n v="1265" u="1"/>
        <n v="2499" u="1"/>
        <n v="4936" u="1"/>
        <n v="1200" u="1"/>
        <n v="2369" u="1"/>
        <n v="4676" u="1"/>
        <n v="1135" u="1"/>
        <n v="2239" u="1"/>
        <n v="4416" u="1"/>
        <n v="1070" u="1"/>
        <n v="2109" u="1"/>
        <n v="4156" u="1"/>
        <n v="259" u="1"/>
        <n v="3996" u="1"/>
        <n v="982" u="1"/>
        <n v="3866" u="1"/>
        <n v="3736" u="1"/>
        <n v="917" u="1"/>
        <n v="3606" u="1"/>
        <n v="225" u="1"/>
        <n v="3476" u="1"/>
        <n v="4873" u="1"/>
        <n v="852" u="1"/>
        <n v="3346" u="1"/>
        <n v="4613" u="1"/>
        <n v="3216" u="1"/>
        <n v="4353" u="1"/>
        <n v="787" u="1"/>
        <n v="3086" u="1"/>
        <n v="2956" u="1"/>
        <n v="722" u="1"/>
        <n v="2826" u="1"/>
        <n v="2696" u="1"/>
        <n v="43" u="1"/>
        <n v="657" u="1"/>
        <n v="2566" u="1"/>
        <n v="160" u="1"/>
        <n v="2436" u="1"/>
        <n v="4810" u="1"/>
        <n v="592" u="1"/>
        <n v="2306" u="1"/>
        <n v="4550" u="1"/>
        <n v="2176" u="1"/>
        <n v="4290" u="1"/>
        <n v="527" u="1"/>
        <n v="2047" u="1"/>
        <n v="4063" u="1"/>
        <n v="3933" u="1"/>
        <n v="487" u="1"/>
        <n v="1917" u="1"/>
        <n v="3803" u="1"/>
        <n v="1852" u="1"/>
        <n v="3673" u="1"/>
        <n v="1787" u="1"/>
        <n v="3543" u="1"/>
        <n v="5007" u="1"/>
        <n v="1722" u="1"/>
        <n v="3413" u="1"/>
        <n v="4747" u="1"/>
        <n v="422" u="1"/>
        <n v="1657" u="1"/>
        <n v="3283" u="1"/>
        <n v="4487" u="1"/>
        <n v="1592" u="1"/>
        <n v="3153" u="1"/>
        <n v="4227" u="1"/>
        <n v="1527" u="1"/>
        <n v="3023" u="1"/>
        <n v="1462" u="1"/>
        <n v="2893" u="1"/>
        <n v="357" u="1"/>
        <n v="1397" u="1"/>
        <n v="2763" u="1"/>
        <n v="1332" u="1"/>
        <n v="2633" u="1"/>
        <n v="1267" u="1"/>
        <n v="2503" u="1"/>
        <n v="4944" u="1"/>
        <n v="79" u="1"/>
        <n v="1202" u="1"/>
        <n v="2373" u="1"/>
        <n v="4684" u="1"/>
        <n v="292" u="1"/>
        <n v="1137" u="1"/>
        <n v="2243" u="1"/>
        <n v="4424" u="1"/>
        <n v="1072" u="1"/>
        <n v="2113" u="1"/>
        <n v="4164" u="1"/>
        <n v="4000" u="1"/>
        <n v="983" u="1"/>
        <n v="3870" u="1"/>
        <n v="3740" u="1"/>
        <n v="918" u="1"/>
        <n v="3610" u="1"/>
        <n v="3480" u="1"/>
        <n v="4881" u="1"/>
        <n v="853" u="1"/>
        <n v="3350" u="1"/>
        <n v="4621" u="1"/>
        <n v="209" u="1"/>
        <n v="3220" u="1"/>
        <n v="4361" u="1"/>
        <n v="788" u="1"/>
        <n v="3090" u="1"/>
        <n v="4101" u="1"/>
        <n v="2960" u="1"/>
        <n v="723" u="1"/>
        <n v="2830" u="1"/>
        <n v="2700" u="1"/>
        <n v="658" u="1"/>
        <n v="2570" u="1"/>
        <n v="2440" u="1"/>
        <n v="4818" u="1"/>
        <n v="39" u="1"/>
        <n v="593" u="1"/>
        <n v="2310" u="1"/>
        <n v="4558" u="1"/>
        <n v="144" u="1"/>
        <n v="2180" u="1"/>
        <n v="4298" u="1"/>
        <n v="528" u="1"/>
        <n v="2050" u="1"/>
        <n v="4067" u="1"/>
        <n v="3937" u="1"/>
        <n v="1919" u="1"/>
        <n v="3807" u="1"/>
        <n v="1854" u="1"/>
        <n v="3677" u="1"/>
        <n v="455" u="1"/>
        <n v="1789" u="1"/>
        <n v="3547" u="1"/>
        <n v="5015" u="1"/>
        <n v="1724" u="1"/>
        <n v="3417" u="1"/>
        <n v="4755" u="1"/>
        <n v="1659" u="1"/>
        <n v="3287" u="1"/>
        <n v="4495" u="1"/>
        <n v="1594" u="1"/>
        <n v="3157" u="1"/>
        <n v="4235" u="1"/>
        <n v="390" u="1"/>
        <n v="1529" u="1"/>
        <n v="3027" u="1"/>
        <n v="1464" u="1"/>
        <n v="2897" u="1"/>
        <n v="1399" u="1"/>
        <n v="2767" u="1"/>
        <n v="1334" u="1"/>
        <n v="2637" u="1"/>
        <n v="325" u="1"/>
        <n v="1269" u="1"/>
        <n v="2507" u="1"/>
        <n v="4952" u="1"/>
        <n v="1204" u="1"/>
        <n v="2377" u="1"/>
        <n v="4692" u="1"/>
        <n v="1139" u="1"/>
        <n v="2247" u="1"/>
        <n v="4432" u="1"/>
        <n v="71" u="1"/>
        <n v="1074" u="1"/>
        <n v="2117" u="1"/>
        <n v="4172" u="1"/>
        <n v="260" u="1"/>
        <n v="4004" u="1"/>
        <n v="984" u="1"/>
        <n v="3874" u="1"/>
        <n v="3744" u="1"/>
        <n v="919" u="1"/>
        <n v="3614" u="1"/>
        <n v="3484" u="1"/>
        <n v="4889" u="1"/>
        <n v="854" u="1"/>
        <n v="3354" u="1"/>
        <n v="4629" u="1"/>
        <n v="3224" u="1"/>
        <n v="4369" u="1"/>
        <n v="789" u="1"/>
        <n v="3094" u="1"/>
        <n v="4109" u="1"/>
        <n v="193" u="1"/>
        <n v="2964" u="1"/>
        <n v="724" u="1"/>
        <n v="2834" u="1"/>
        <n v="2704" u="1"/>
        <n v="659" u="1"/>
        <n v="2574" u="1"/>
        <n v="2444" u="1"/>
        <n v="4826" u="1"/>
        <n v="594" u="1"/>
        <n v="2314" u="1"/>
        <n v="4566" u="1"/>
        <n v="2184" u="1"/>
        <n v="4306" u="1"/>
        <n v="35" u="1"/>
        <n v="529" u="1"/>
        <n v="2054" u="1"/>
        <n v="4071" u="1"/>
        <n v="128" u="1"/>
        <n v="3941" u="1"/>
        <n v="488" u="1"/>
        <n v="1921" u="1"/>
        <n v="3811" u="1"/>
        <n v="1856" u="1"/>
        <n v="3681" u="1"/>
        <n v="1791" u="1"/>
        <n v="3551" u="1"/>
        <n v="5023" u="1"/>
        <n v="1726" u="1"/>
        <n v="3421" u="1"/>
        <n v="4763" u="1"/>
        <n v="423" u="1"/>
        <n v="1661" u="1"/>
        <n v="3291" u="1"/>
        <n v="4503" u="1"/>
        <n v="1596" u="1"/>
        <n v="3161" u="1"/>
        <n v="4243" u="1"/>
        <n v="1531" u="1"/>
        <n v="3031" u="1"/>
        <n v="1466" u="1"/>
        <n v="2901" u="1"/>
        <n v="358" u="1"/>
        <n v="1401" u="1"/>
        <n v="2771" u="1"/>
        <n v="1336" u="1"/>
        <n v="2641" u="1"/>
        <n v="1271" u="1"/>
        <n v="2511" u="1"/>
        <n v="4960" u="1"/>
        <n v="1206" u="1"/>
        <n v="2381" u="1"/>
        <n v="4700" u="1"/>
        <n v="293" u="1"/>
        <n v="1141" u="1"/>
        <n v="2251" u="1"/>
        <n v="4440" u="1"/>
        <n v="1076" u="1"/>
        <n v="2121" u="1"/>
        <n v="4180" u="1"/>
        <n v="4008" u="1"/>
        <n v="985" u="1"/>
        <n v="3878" u="1"/>
        <n v="242" u="1"/>
        <n v="3748" u="1"/>
        <n v="920" u="1"/>
        <n v="3618" u="1"/>
        <n v="3488" u="1"/>
        <n v="4897" u="1"/>
        <n v="855" u="1"/>
        <n v="3358" u="1"/>
        <n v="4637" u="1"/>
        <n v="3228" u="1"/>
        <n v="4377" u="1"/>
        <n v="790" u="1"/>
        <n v="3098" u="1"/>
        <n v="4117" u="1"/>
        <n v="2968" u="1"/>
        <n v="725" u="1"/>
        <n v="2838" u="1"/>
        <n v="177" u="1"/>
        <n v="2708" u="1"/>
        <n v="660" u="1"/>
        <n v="2578" u="1"/>
        <n v="2448" u="1"/>
        <n v="4834" u="1"/>
        <n v="595" u="1"/>
        <n v="2318" u="1"/>
        <n v="4574" u="1"/>
        <n v="2188" u="1"/>
        <n v="4314" u="1"/>
        <n v="530" u="1"/>
        <n v="2058" u="1"/>
        <n v="4075" u="1"/>
        <n v="3945" u="1"/>
        <n v="1923" u="1"/>
        <n v="3815" u="1"/>
        <n v="120" u="1"/>
        <n v="1858" u="1"/>
        <n v="3685" u="1"/>
        <n v="456" u="1"/>
        <n v="1793" u="1"/>
        <n v="3555" u="1"/>
        <n v="5031" u="1"/>
        <n v="1728" u="1"/>
        <n v="3425" u="1"/>
        <n v="4771" u="1"/>
        <n v="1663" u="1"/>
        <n v="3295" u="1"/>
        <n v="4511" u="1"/>
        <n v="1598" u="1"/>
        <n v="3165" u="1"/>
        <n v="4251" u="1"/>
        <n v="391" u="1"/>
        <n v="1533" u="1"/>
        <n v="3035" u="1"/>
        <n v="1468" u="1"/>
        <n v="2905" u="1"/>
        <n v="1403" u="1"/>
        <n v="2775" u="1"/>
        <n v="1338" u="1"/>
        <n v="2645" u="1"/>
        <n v="326" u="1"/>
        <n v="1273" u="1"/>
        <n v="2515" u="1"/>
        <n v="4968" u="1"/>
        <n v="1208" u="1"/>
        <n v="2385" u="1"/>
        <n v="4708" u="1"/>
        <n v="1143" u="1"/>
        <n v="2255" u="1"/>
        <n v="4448" u="1"/>
        <n v="1078" u="1"/>
        <n v="2125" u="1"/>
        <n v="4188" u="1"/>
        <n v="261" u="1"/>
        <n v="4012" u="1"/>
        <n v="986" u="1"/>
        <n v="3882" u="1"/>
        <n v="3752" u="1"/>
        <n v="921" u="1"/>
        <n v="3622" u="1"/>
        <n v="226" u="1"/>
        <n v="3492" u="1"/>
        <n v="4905" u="1"/>
        <n v="856" u="1"/>
        <n v="3362" u="1"/>
        <n v="4645" u="1"/>
        <n v="3232" u="1"/>
        <n v="4385" u="1"/>
        <n v="791" u="1"/>
        <n v="3102" u="1"/>
        <n v="4125" u="1"/>
        <n v="2972" u="1"/>
        <n v="726" u="1"/>
        <n v="2842" u="1"/>
        <n v="2712" u="1"/>
        <n v="661" u="1"/>
        <n v="2582" u="1"/>
        <n v="161" u="1"/>
        <n v="2452" u="1"/>
        <n v="4842" u="1"/>
        <n v="596" u="1"/>
        <n v="2322" u="1"/>
        <n v="4582" u="1"/>
        <n v="2192" u="1"/>
        <n v="4322" u="1"/>
        <n v="531" u="1"/>
        <n v="2062" u="1"/>
        <n v="4079" u="1"/>
        <n v="1990" u="1"/>
        <n v="3949" u="1"/>
        <n v="489" u="1"/>
        <n v="1925" u="1"/>
        <n v="3819" u="1"/>
        <n v="1860" u="1"/>
        <n v="3689" u="1"/>
        <n v="1795" u="1"/>
        <n v="3559" u="1"/>
        <n v="5039" u="1"/>
        <n v="112" u="1"/>
        <n v="1730" u="1"/>
        <n v="3429" u="1"/>
        <n v="4779" u="1"/>
        <n v="424" u="1"/>
        <n v="1665" u="1"/>
        <n v="3299" u="1"/>
        <n v="4519" u="1"/>
        <n v="1600" u="1"/>
        <n v="3169" u="1"/>
        <n v="4259" u="1"/>
        <n v="1535" u="1"/>
        <n v="3039" u="1"/>
        <n v="1470" u="1"/>
        <n v="2909" u="1"/>
        <n v="359" u="1"/>
        <n v="1405" u="1"/>
        <n v="2779" u="1"/>
        <n v="1340" u="1"/>
        <n v="2649" u="1"/>
        <n v="1275" u="1"/>
        <n v="2519" u="1"/>
        <n v="4976" u="1"/>
        <n v="1210" u="1"/>
        <n v="2389" u="1"/>
        <n v="4716" u="1"/>
        <n v="294" u="1"/>
        <n v="1145" u="1"/>
        <n v="2259" u="1"/>
        <n v="4456" u="1"/>
        <n v="1080" u="1"/>
        <n v="2129" u="1"/>
        <n v="4196" u="1"/>
        <n v="4016" u="1"/>
        <n v="987" u="1"/>
        <n v="3886" u="1"/>
        <n v="3756" u="1"/>
        <n v="922" u="1"/>
        <n v="3626" u="1"/>
        <n v="3496" u="1"/>
        <n v="4913" u="1"/>
        <n v="857" u="1"/>
        <n v="3366" u="1"/>
        <n v="4653" u="1"/>
        <n v="210" u="1"/>
        <n v="3236" u="1"/>
        <n v="4393" u="1"/>
        <n v="792" u="1"/>
        <n v="3106" u="1"/>
        <n v="4133" u="1"/>
        <n v="2976" u="1"/>
        <n v="727" u="1"/>
        <n v="2846" u="1"/>
        <n v="2716" u="1"/>
        <n v="662" u="1"/>
        <n v="2586" u="1"/>
        <n v="2456" u="1"/>
        <n v="4850" u="1"/>
        <n v="597" u="1"/>
        <n v="2326" u="1"/>
        <n v="4590" u="1"/>
        <n v="145" u="1"/>
        <n v="2196" u="1"/>
        <n v="4330" u="1"/>
        <n v="532" u="1"/>
        <n v="2066" u="1"/>
        <n v="4083" u="1"/>
        <n v="1992" u="1"/>
        <n v="3953" u="1"/>
        <n v="1927" u="1"/>
        <n v="3823" u="1"/>
        <n v="1862" u="1"/>
        <n v="3693" u="1"/>
        <n v="457" u="1"/>
        <n v="1797" u="1"/>
        <n v="3563" u="1"/>
        <n v="1732" u="1"/>
        <n v="3433" u="1"/>
        <n v="4787" u="1"/>
        <n v="1667" u="1"/>
        <n v="3303" u="1"/>
        <n v="4527" u="1"/>
        <n v="104" u="1"/>
        <n v="1602" u="1"/>
        <n v="3173" u="1"/>
        <n v="4267" u="1"/>
        <n v="392" u="1"/>
        <n v="1537" u="1"/>
        <n v="3043" u="1"/>
        <n v="1472" u="1"/>
        <n v="2913" u="1"/>
        <n v="1407" u="1"/>
        <n v="2783" u="1"/>
        <n v="1342" u="1"/>
        <n v="2653" u="1"/>
        <n v="327" u="1"/>
        <n v="1277" u="1"/>
        <n v="2523" u="1"/>
        <n v="4984" u="1"/>
        <n v="1212" u="1"/>
        <n v="2393" u="1"/>
        <n v="4724" u="1"/>
        <n v="1147" u="1"/>
        <n v="2263" u="1"/>
        <n v="4464" u="1"/>
        <n v="1082" u="1"/>
        <n v="2133" u="1"/>
        <n v="4204" u="1"/>
        <n v="262" u="1"/>
        <n v="4020" u="1"/>
        <n v="988" u="1"/>
        <n v="3890" u="1"/>
        <n v="3760" u="1"/>
        <n v="923" u="1"/>
        <n v="3630" u="1"/>
        <n v="3500" u="1"/>
        <n v="4921" u="1"/>
        <n v="858" u="1"/>
        <n v="3370" u="1"/>
        <n v="4661" u="1"/>
        <n v="3240" u="1"/>
        <n v="4401" u="1"/>
        <n v="793" u="1"/>
        <n v="3110" u="1"/>
        <n v="4141" u="1"/>
        <n v="194" u="1"/>
        <n v="2980" u="1"/>
        <n v="728" u="1"/>
        <n v="2850" u="1"/>
        <n v="2720" u="1"/>
        <n v="663" u="1"/>
        <n v="2590" u="1"/>
        <n v="2460" u="1"/>
        <n v="4858" u="1"/>
        <n v="598" u="1"/>
        <n v="2330" u="1"/>
        <n v="4598" u="1"/>
        <n v="2200" u="1"/>
        <n v="4338" u="1"/>
        <n v="533" u="1"/>
        <n v="2070" u="1"/>
        <n v="4087" u="1"/>
        <n v="129" u="1"/>
        <n v="1994" u="1"/>
        <n v="3957" u="1"/>
        <n v="490" u="1"/>
        <n v="1929" u="1"/>
        <n v="3827" u="1"/>
        <n v="1864" u="1"/>
        <n v="3697" u="1"/>
        <n v="1799" u="1"/>
        <n v="3567" u="1"/>
        <n v="1734" u="1"/>
        <n v="3437" u="1"/>
        <n v="4795" u="1"/>
        <n v="425" u="1"/>
        <n v="1669" u="1"/>
        <n v="3307" u="1"/>
        <n v="4535" u="1"/>
        <n v="1604" u="1"/>
        <n v="3177" u="1"/>
        <n v="4275" u="1"/>
        <n v="1539" u="1"/>
        <n v="3047" u="1"/>
        <n v="96" u="1"/>
        <n v="1474" u="1"/>
        <n v="2917" u="1"/>
        <n v="360" u="1"/>
        <n v="1409" u="1"/>
        <n v="2787" u="1"/>
        <n v="1344" u="1"/>
        <n v="2657" u="1"/>
        <n v="1279" u="1"/>
        <n v="2527" u="1"/>
        <n v="4992" u="1"/>
        <n v="1214" u="1"/>
        <n v="2397" u="1"/>
        <n v="4732" u="1"/>
        <n v="295" u="1"/>
        <n v="1149" u="1"/>
        <n v="2267" u="1"/>
        <n v="4472" u="1"/>
        <n v="1084" u="1"/>
        <n v="2137" u="1"/>
        <n v="4212" u="1"/>
        <n v="4024" u="1"/>
        <n v="989" u="1"/>
        <n v="3894" u="1"/>
        <n v="243" u="1"/>
        <n v="3764" u="1"/>
        <n v="924" u="1"/>
        <n v="3634" u="1"/>
        <n v="3504" u="1"/>
        <n v="4929" u="1"/>
        <n v="859" u="1"/>
        <n v="3374" u="1"/>
        <n v="4669" u="1"/>
        <n v="3244" u="1"/>
        <n v="4409" u="1"/>
        <n v="794" u="1"/>
        <n v="3114" u="1"/>
        <n v="4149" u="1"/>
        <n v="2984" u="1"/>
        <n v="729" u="1"/>
        <n v="2854" u="1"/>
        <n v="178" u="1"/>
        <n v="2724" u="1"/>
        <n v="664" u="1"/>
        <n v="2594" u="1"/>
        <n v="2464" u="1"/>
        <n v="4866" u="1"/>
        <n v="599" u="1"/>
        <n v="2334" u="1"/>
        <n v="4606" u="1"/>
        <n v="2204" u="1"/>
        <n v="4346" u="1"/>
        <n v="534" u="1"/>
        <n v="2074" u="1"/>
        <n v="4091" u="1"/>
        <n v="1996" u="1"/>
        <n v="3961" u="1"/>
        <n v="1931" u="1"/>
        <n v="3831" u="1"/>
        <n v="1866" u="1"/>
        <n v="3701" u="1"/>
        <n v="458" u="1"/>
        <n v="1801" u="1"/>
        <n v="3571" u="1"/>
        <n v="1736" u="1"/>
        <n v="3441" u="1"/>
        <n v="4803" u="1"/>
        <n v="1671" u="1"/>
        <n v="3311" u="1"/>
        <n v="4543" u="1"/>
        <n v="1606" u="1"/>
        <n v="3181" u="1"/>
        <n v="4283" u="1"/>
        <n v="393" u="1"/>
        <n v="1541" u="1"/>
        <n v="3051" u="1"/>
        <n v="1476" u="1"/>
        <n v="2921" u="1"/>
        <n v="1411" u="1"/>
        <n v="2791" u="1"/>
        <n v="88" u="1"/>
        <n v="1346" u="1"/>
        <n v="2661" u="1"/>
        <n v="328" u="1"/>
        <n v="1281" u="1"/>
        <n v="2531" u="1"/>
        <n v="5000" u="1"/>
        <n v="1216" u="1"/>
        <n v="2401" u="1"/>
        <n v="4740" u="1"/>
        <n v="1151" u="1"/>
        <n v="2271" u="1"/>
        <n v="4480" u="1"/>
        <n v="1086" u="1"/>
        <n v="2141" u="1"/>
        <n v="4220" u="1"/>
        <n v="263" u="1"/>
        <n v="4028" u="1"/>
        <n v="990" u="1"/>
        <n v="3898" u="1"/>
        <n v="3768" u="1"/>
        <n v="925" u="1"/>
        <n v="3638" u="1"/>
        <n v="227" u="1"/>
        <n v="3508" u="1"/>
        <n v="4937" u="1"/>
        <n v="860" u="1"/>
        <n v="3378" u="1"/>
        <n v="4677" u="1"/>
        <n v="3248" u="1"/>
        <n v="4417" u="1"/>
        <n v="795" u="1"/>
        <n v="3118" u="1"/>
        <n v="4157" u="1"/>
        <n v="2988" u="1"/>
        <n v="730" u="1"/>
        <n v="2858" u="1"/>
        <n v="2728" u="1"/>
        <n v="665" u="1"/>
        <n v="2598" u="1"/>
        <n v="162" u="1"/>
        <n v="2468" u="1"/>
        <n v="4874" u="1"/>
        <n v="600" u="1"/>
        <n v="2338" u="1"/>
        <n v="4614" u="1"/>
        <n v="2208" u="1"/>
        <n v="4354" u="1"/>
        <n v="535" u="1"/>
        <n v="2078" u="1"/>
        <n v="4095" u="1"/>
        <n v="1998" u="1"/>
        <n v="3965" u="1"/>
        <n v="491" u="1"/>
        <n v="1933" u="1"/>
        <n v="3835" u="1"/>
        <n v="1868" u="1"/>
        <n v="3705" u="1"/>
        <n v="1803" u="1"/>
        <n v="3575" u="1"/>
        <n v="1738" u="1"/>
        <n v="3445" u="1"/>
        <n v="4811" u="1"/>
        <n v="426" u="1"/>
        <n v="1673" u="1"/>
        <n v="3315" u="1"/>
        <n v="4551" u="1"/>
        <n v="1608" u="1"/>
        <n v="3185" u="1"/>
        <n v="4291" u="1"/>
        <n v="1543" u="1"/>
        <n v="3055" u="1"/>
        <n v="1478" u="1"/>
        <n v="2925" u="1"/>
        <n v="361" u="1"/>
        <n v="1413" u="1"/>
        <n v="2795" u="1"/>
        <n v="1348" u="1"/>
        <n v="2665" u="1"/>
        <n v="1283" u="1"/>
        <n v="2535" u="1"/>
        <n v="5008" u="1"/>
        <n v="80" u="1"/>
        <n v="1218" u="1"/>
        <n v="2405" u="1"/>
        <n v="4748" u="1"/>
        <n v="296" u="1"/>
        <n v="1153" u="1"/>
        <n v="2275" u="1"/>
        <n v="4488" u="1"/>
        <n v="1088" u="1"/>
        <n v="2145" u="1"/>
        <n v="4228" u="1"/>
        <n v="4032" u="1"/>
        <n v="991" u="1"/>
        <n v="3902" u="1"/>
        <n v="3772" u="1"/>
        <n v="926" u="1"/>
        <n v="3642" u="1"/>
        <n v="3512" u="1"/>
        <n v="4945" u="1"/>
        <n v="861" u="1"/>
        <n v="3382" u="1"/>
        <n v="4685" u="1"/>
        <n v="211" u="1"/>
        <n v="3252" u="1"/>
        <n v="4425" u="1"/>
        <n v="796" u="1"/>
        <n v="3122" u="1"/>
        <n v="4165" u="1"/>
        <n v="2992" u="1"/>
        <n v="731" u="1"/>
        <n v="2862" u="1"/>
        <n v="2732" u="1"/>
        <n v="666" u="1"/>
        <n v="2602" u="1"/>
        <n v="2472" u="1"/>
        <n v="4882" u="1"/>
        <n v="601" u="1"/>
        <n v="2342" u="1"/>
        <n v="4622" u="1"/>
        <n v="146" u="1"/>
        <n v="2212" u="1"/>
        <n v="4362" u="1"/>
        <n v="536" u="1"/>
        <n v="2082" u="1"/>
        <n v="4102" u="1"/>
        <n v="2000" u="1"/>
        <n v="3969" u="1"/>
        <n v="1935" u="1"/>
        <n v="3839" u="1"/>
        <n v="1870" u="1"/>
        <n v="3709" u="1"/>
        <n v="459" u="1"/>
        <n v="1805" u="1"/>
        <n v="3579" u="1"/>
        <n v="1740" u="1"/>
        <n v="3449" u="1"/>
        <n v="4819" u="1"/>
        <n v="1675" u="1"/>
        <n v="3319" u="1"/>
        <n v="4559" u="1"/>
        <n v="1610" u="1"/>
        <n v="3189" u="1"/>
        <n v="4299" u="1"/>
        <n v="394" u="1"/>
        <n v="1545" u="1"/>
        <n v="3059" u="1"/>
        <n v="1480" u="1"/>
        <n v="2929" u="1"/>
        <n v="1415" u="1"/>
        <n v="2799" u="1"/>
        <n v="1350" u="1"/>
        <n v="2669" u="1"/>
        <n v="329" u="1"/>
        <n v="1285" u="1"/>
        <n v="2539" u="1"/>
        <n v="5016" u="1"/>
        <n v="1220" u="1"/>
        <n v="2409" u="1"/>
        <n v="4756" u="1"/>
        <n v="1155" u="1"/>
        <n v="2279" u="1"/>
        <n v="4496" u="1"/>
        <n v="72" u="1"/>
        <n v="1090" u="1"/>
        <n v="2149" u="1"/>
        <n v="4236" u="1"/>
        <n v="264" u="1"/>
        <n v="1025" u="1"/>
        <n v="4036" u="1"/>
        <n v="992" u="1"/>
        <n v="3906" u="1"/>
        <n v="3776" u="1"/>
        <n v="927" u="1"/>
        <n v="3646" u="1"/>
        <n v="3516" u="1"/>
        <n v="4953" u="1"/>
        <n v="862" u="1"/>
        <n v="3386" u="1"/>
        <n v="4693" u="1"/>
        <n v="3256" u="1"/>
        <n v="4433" u="1"/>
        <n v="797" u="1"/>
        <n v="3126" u="1"/>
        <n v="4173" u="1"/>
        <n v="195" u="1"/>
        <n v="2996" u="1"/>
        <n v="732" u="1"/>
        <n v="2866" u="1"/>
        <n v="2736" u="1"/>
        <n v="667" u="1"/>
        <n v="2606" u="1"/>
        <n v="2476" u="1"/>
        <n v="4890" u="1"/>
        <n v="602" u="1"/>
        <n v="2346" u="1"/>
        <n v="4630" u="1"/>
        <n v="2216" u="1"/>
        <n v="4370" u="1"/>
        <n v="537" u="1"/>
        <n v="2086" u="1"/>
        <n v="4110" u="1"/>
        <n v="130" u="1"/>
        <n v="2002" u="1"/>
        <n v="3973" u="1"/>
        <n v="492" u="1"/>
        <n v="1937" u="1"/>
        <n v="3843" u="1"/>
        <n v="1872" u="1"/>
        <n v="3713" u="1"/>
        <n v="1807" u="1"/>
        <n v="3583" u="1"/>
        <n v="1742" u="1"/>
        <n v="3453" u="1"/>
        <n v="4827" u="1"/>
        <n v="427" u="1"/>
        <n v="1677" u="1"/>
        <n v="3323" u="1"/>
        <n v="4567" u="1"/>
        <n v="1612" u="1"/>
        <n v="3193" u="1"/>
        <n v="4307" u="1"/>
        <n v="1547" u="1"/>
        <n v="3063" u="1"/>
        <n v="1482" u="1"/>
        <n v="2933" u="1"/>
        <n v="362" u="1"/>
        <n v="1417" u="1"/>
        <n v="2803" u="1"/>
        <n v="1352" u="1"/>
        <n v="2673" u="1"/>
        <n v="1287" u="1"/>
        <n v="2543" u="1"/>
        <n v="5024" u="1"/>
        <n v="1222" u="1"/>
        <n v="2413" u="1"/>
        <n v="4764" u="1"/>
        <n v="297" u="1"/>
        <n v="1157" u="1"/>
        <n v="2283" u="1"/>
        <n v="4504" u="1"/>
        <n v="1092" u="1"/>
        <n v="2153" u="1"/>
        <n v="4244" u="1"/>
        <n v="1027" u="1"/>
        <n v="4040" u="1"/>
        <n v="64" u="1"/>
        <n v="993" u="1"/>
        <n v="3910" u="1"/>
        <n v="244" u="1"/>
        <n v="3780" u="1"/>
        <n v="928" u="1"/>
        <n v="3650" u="1"/>
        <n v="3520" u="1"/>
        <n v="4961" u="1"/>
        <n v="863" u="1"/>
        <n v="3390" u="1"/>
        <n v="4701" u="1"/>
        <n v="3260" u="1"/>
        <n v="4441" u="1"/>
        <n v="798" u="1"/>
        <n v="3130" u="1"/>
        <n v="4181" u="1"/>
        <n v="3000" u="1"/>
        <n v="733" u="1"/>
        <n v="2870" u="1"/>
        <n v="179" u="1"/>
        <n v="2740" u="1"/>
        <n v="668" u="1"/>
        <n v="2610" u="1"/>
        <n v="2480" u="1"/>
        <n v="4898" u="1"/>
        <n v="603" u="1"/>
        <n v="2350" u="1"/>
        <n v="4638" u="1"/>
        <n v="2220" u="1"/>
        <n v="4378" u="1"/>
        <n v="538" u="1"/>
        <n v="2090" u="1"/>
        <n v="4118" u="1"/>
        <n v="2004" u="1"/>
        <n v="3977" u="1"/>
        <n v="1939" u="1"/>
        <n v="3847" u="1"/>
        <n v="121" u="1"/>
        <n v="1874" u="1"/>
        <n v="3717" u="1"/>
        <n v="460" u="1"/>
        <n v="1809" u="1"/>
        <n v="3587" u="1"/>
        <n v="1744" u="1"/>
        <n v="3457" u="1"/>
        <n v="4835" u="1"/>
        <n v="1679" u="1"/>
        <n v="3327" u="1"/>
        <n v="4575" u="1"/>
        <n v="1614" u="1"/>
        <n v="3197" u="1"/>
        <n v="4315" u="1"/>
        <n v="395" u="1"/>
        <n v="1549" u="1"/>
        <n v="3067" u="1"/>
        <n v="1484" u="1"/>
        <n v="2937" u="1"/>
        <n v="1419" u="1"/>
        <n v="2807" u="1"/>
        <n v="1354" u="1"/>
        <n v="2677" u="1"/>
        <n v="330" u="1"/>
        <n v="1289" u="1"/>
        <n v="2547" u="1"/>
        <n v="5032" u="1"/>
        <n v="1224" u="1"/>
        <n v="2417" u="1"/>
        <n v="4772" u="1"/>
        <n v="1159" u="1"/>
        <n v="2287" u="1"/>
        <n v="4512" u="1"/>
        <n v="1094" u="1"/>
        <n v="2157" u="1"/>
        <n v="4252" u="1"/>
        <n v="265" u="1"/>
        <n v="1029" u="1"/>
        <n v="4044" u="1"/>
        <n v="994" u="1"/>
        <n v="3914" u="1"/>
        <n v="3784" u="1"/>
        <n v="60" u="1"/>
        <n v="929" u="1"/>
        <n v="3654" u="1"/>
        <n v="228" u="1"/>
        <n v="3524" u="1"/>
        <n v="4969" u="1"/>
        <n v="864" u="1"/>
        <n v="3394" u="1"/>
        <n v="4709" u="1"/>
        <n v="3264" u="1"/>
        <n v="4449" u="1"/>
        <n v="799" u="1"/>
        <n v="3134" u="1"/>
        <n v="4189" u="1"/>
        <n v="3004" u="1"/>
        <n v="734" u="1"/>
        <n v="2874" u="1"/>
        <n v="2744" u="1"/>
        <n v="669" u="1"/>
        <n v="2614" u="1"/>
        <n v="163" u="1"/>
        <n v="2484" u="1"/>
        <n v="4906" u="1"/>
        <n v="604" u="1"/>
        <n v="2354" u="1"/>
        <n v="4646" u="1"/>
        <n v="2224" u="1"/>
        <n v="4386" u="1"/>
        <n v="539" u="1"/>
        <n v="2094" u="1"/>
        <n v="4126" u="1"/>
        <n v="2006" u="1"/>
        <n v="3981" u="1"/>
        <n v="493" u="1"/>
        <n v="1941" u="1"/>
        <n v="3851" u="1"/>
        <n v="1876" u="1"/>
        <n v="3721" u="1"/>
        <n v="1811" u="1"/>
        <n v="3591" u="1"/>
        <n v="113" u="1"/>
        <n v="1746" u="1"/>
        <n v="3461" u="1"/>
        <n v="4843" u="1"/>
        <n v="428" u="1"/>
        <n v="1681" u="1"/>
        <n v="3331" u="1"/>
        <n v="4583" u="1"/>
        <n v="1616" u="1"/>
        <n v="3201" u="1"/>
        <n v="4323" u="1"/>
        <n v="1551" u="1"/>
        <n v="3071" u="1"/>
        <n v="1486" u="1"/>
        <n v="2941" u="1"/>
        <n v="363" u="1"/>
        <n v="1421" u="1"/>
        <n v="2811" u="1"/>
        <n v="1356" u="1"/>
        <n v="2681" u="1"/>
        <n v="1291" u="1"/>
        <n v="2551" u="1"/>
        <n v="5040" u="1"/>
        <n v="1226" u="1"/>
        <n v="2421" u="1"/>
        <n v="4780" u="1"/>
        <n v="298" u="1"/>
        <n v="1161" u="1"/>
        <n v="2291" u="1"/>
        <n v="4520" u="1"/>
        <n v="1096" u="1"/>
        <n v="2161" u="1"/>
        <n v="4260" u="1"/>
        <n v="1031" u="1"/>
        <n v="4048" u="1"/>
        <n v="995" u="1"/>
        <n v="3918" u="1"/>
        <n v="3788" u="1"/>
        <n v="930" u="1"/>
        <n v="3658" u="1"/>
        <n v="3528" u="1"/>
        <n v="4977" u="1"/>
        <n v="56" u="1"/>
        <n v="865" u="1"/>
        <n v="3398" u="1"/>
        <n v="4717" u="1"/>
        <n v="212" u="1"/>
        <n v="3268" u="1"/>
        <n v="4457" u="1"/>
        <n v="800" u="1"/>
        <n v="3138" u="1"/>
        <n v="4197" u="1"/>
        <n v="3008" u="1"/>
        <n v="735" u="1"/>
        <n v="2878" u="1"/>
        <n v="2748" u="1"/>
        <n v="670" u="1"/>
        <n v="2618" u="1"/>
        <n v="2488" u="1"/>
        <n v="4914" u="1"/>
        <n v="605" u="1"/>
        <n v="2358" u="1"/>
        <n v="4654" u="1"/>
        <n v="147" u="1"/>
        <n v="2228" u="1"/>
        <n v="4394" u="1"/>
        <n v="540" u="1"/>
        <n v="2098" u="1"/>
        <n v="4134" u="1"/>
        <n v="2008" u="1"/>
        <n v="3985" u="1"/>
        <n v="1943" u="1"/>
        <n v="3855" u="1"/>
        <n v="1878" u="1"/>
        <n v="3725" u="1"/>
        <n v="461" u="1"/>
        <n v="1813" u="1"/>
        <n v="3595" u="1"/>
        <n v="1748" u="1"/>
        <n v="3465" u="1"/>
        <n v="4851" u="1"/>
        <n v="1683" u="1"/>
        <n v="3335" u="1"/>
        <n v="4591" u="1"/>
        <n v="105" u="1"/>
        <n v="1618" u="1"/>
        <n v="3205" u="1"/>
        <n v="4331" u="1"/>
        <n v="396" u="1"/>
        <n v="1553" u="1"/>
        <n v="3075" u="1"/>
        <n v="1488" u="1"/>
        <n v="2945" u="1"/>
        <n v="1423" u="1"/>
        <n v="2815" u="1"/>
        <n v="1358" u="1"/>
        <n v="2685" u="1"/>
        <n v="331" u="1"/>
        <n v="1293" u="1"/>
        <n v="2555" u="1"/>
        <n v="1228" u="1"/>
        <n v="2425" u="1"/>
        <n v="4788" u="1"/>
        <n v="1163" u="1"/>
        <n v="2295" u="1"/>
        <n v="4528" u="1"/>
        <n v="1098" u="1"/>
        <n v="2165" u="1"/>
        <n v="4268" u="1"/>
        <n v="266" u="1"/>
        <n v="1033" u="1"/>
        <n v="4052" u="1"/>
        <n v="996" u="1"/>
        <n v="3922" u="1"/>
        <n v="3792" u="1"/>
        <n v="931" u="1"/>
        <n v="3662" u="1"/>
        <n v="3532" u="1"/>
        <n v="4985" u="1"/>
        <n v="866" u="1"/>
        <n v="3402" u="1"/>
        <n v="4725" u="1"/>
        <n v="3272" u="1"/>
        <n v="4465" u="1"/>
        <n v="52" u="1"/>
        <n v="801" u="1"/>
        <n v="3142" u="1"/>
        <n v="4205" u="1"/>
        <n v="196" u="1"/>
        <n v="3012" u="1"/>
        <n v="736" u="1"/>
        <n v="2882" u="1"/>
        <n v="2752" u="1"/>
        <n v="671" u="1"/>
        <n v="2622" u="1"/>
        <n v="2492" u="1"/>
        <n v="4922" u="1"/>
        <n v="606" u="1"/>
        <n v="2362" u="1"/>
        <n v="4662" u="1"/>
        <n v="2232" u="1"/>
        <n v="4402" u="1"/>
        <n v="541" u="1"/>
        <n v="2102" u="1"/>
        <n v="4142" u="1"/>
        <n v="131" u="1"/>
        <n v="2010" u="1"/>
        <n v="3989" u="1"/>
        <n v="494" u="1"/>
        <n v="1945" u="1"/>
        <n v="3859" u="1"/>
        <n v="1880" u="1"/>
        <n v="3729" u="1"/>
        <n v="1815" u="1"/>
        <n v="3599" u="1"/>
        <n v="1750" u="1"/>
        <n v="3469" u="1"/>
        <n v="4859" u="1"/>
        <n v="429" u="1"/>
        <n v="1685" u="1"/>
        <n v="3339" u="1"/>
        <n v="4599" u="1"/>
        <n v="1620" u="1"/>
        <n v="3209" u="1"/>
        <n v="4339" u="1"/>
        <n v="1555" u="1"/>
        <n v="3079" u="1"/>
        <n v="97" u="1"/>
        <n v="1490" u="1"/>
        <n v="2949" u="1"/>
        <n v="364" u="1"/>
        <n v="1425" u="1"/>
        <n v="2819" u="1"/>
        <n v="1360" u="1"/>
        <n v="2689" u="1"/>
        <n v="1295" u="1"/>
        <n v="2559" u="1"/>
        <n v="1230" u="1"/>
        <n v="2429" u="1"/>
        <n v="4796" u="1"/>
        <n v="299" u="1"/>
        <n v="1165" u="1"/>
        <n v="2299" u="1"/>
        <n v="4536" u="1"/>
        <n v="1100" u="1"/>
        <n v="2169" u="1"/>
        <n v="4276" u="1"/>
        <n v="1035" u="1"/>
        <n v="4056" u="1"/>
        <n v="997" u="1"/>
        <n v="3926" u="1"/>
        <n v="245" u="1"/>
        <n v="3796" u="1"/>
        <n v="932" u="1"/>
        <n v="3666" u="1"/>
        <n v="3536" u="1"/>
        <n v="4993" u="1"/>
        <n v="867" u="1"/>
        <n v="3406" u="1"/>
        <n v="4733" u="1"/>
        <n v="3276" u="1"/>
        <n v="4473" u="1"/>
        <n v="802" u="1"/>
        <n v="3146" u="1"/>
        <n v="4213" u="1"/>
        <n v="3016" u="1"/>
        <n v="48" u="1"/>
        <n v="737" u="1"/>
        <n v="2886" u="1"/>
        <n v="180" u="1"/>
        <n v="2756" u="1"/>
        <n v="672" u="1"/>
        <n v="2626" u="1"/>
        <n v="2496" u="1"/>
        <n v="4930" u="1"/>
        <n v="607" u="1"/>
        <n v="2366" u="1"/>
        <n v="4670" u="1"/>
        <n v="2236" u="1"/>
        <n v="4410" u="1"/>
        <n v="542" u="1"/>
        <n v="2106" u="1"/>
        <n v="4150" u="1"/>
        <n v="2012" u="1"/>
        <n v="3993" u="1"/>
        <n v="1947" u="1"/>
        <n v="3863" u="1"/>
        <n v="1882" u="1"/>
        <n v="3733" u="1"/>
        <n v="462" u="1"/>
        <n v="1817" u="1"/>
        <n v="3603" u="1"/>
        <n v="1752" u="1"/>
        <n v="3473" u="1"/>
        <n v="4867" u="1"/>
        <n v="1687" u="1"/>
        <n v="3343" u="1"/>
        <n v="4607" u="1"/>
        <n v="1622" u="1"/>
        <n v="3213" u="1"/>
        <n v="4347" u="1"/>
        <n v="397" u="1"/>
        <n v="1557" u="1"/>
        <n v="3083" u="1"/>
        <n v="1492" u="1"/>
        <n v="2953" u="1"/>
        <n v="1427" u="1"/>
        <n v="2823" u="1"/>
        <n v="89" u="1"/>
        <n v="1362" u="1"/>
        <n v="2693" u="1"/>
        <n v="332" u="1"/>
        <n v="1297" u="1"/>
        <n v="2563" u="1"/>
        <n v="1232" u="1"/>
        <n v="2433" u="1"/>
        <n v="4804" u="1"/>
        <n v="1167" u="1"/>
        <n v="2303" u="1"/>
        <n v="4544" u="1"/>
        <n v="1102" u="1"/>
        <n v="2173" u="1"/>
        <n v="4284" u="1"/>
        <n v="267" u="1"/>
        <n v="1037" u="1"/>
        <n v="4060" u="1"/>
        <n v="998" u="1"/>
        <n v="3930" u="1"/>
        <n v="3800" u="1"/>
        <n v="933" u="1"/>
        <n v="3670" u="1"/>
        <n v="229" u="1"/>
        <n v="3540" u="1"/>
        <n v="5001" u="1"/>
        <n v="868" u="1"/>
        <n v="3410" u="1"/>
        <n v="4741" u="1"/>
        <n v="3280" u="1"/>
        <n v="4481" u="1"/>
        <n v="803" u="1"/>
        <n v="3150" u="1"/>
        <n v="4221" u="1"/>
        <n v="3020" u="1"/>
        <n v="738" u="1"/>
        <n v="2890" u="1"/>
        <n v="2760" u="1"/>
        <n v="44" u="1"/>
        <n v="673" u="1"/>
        <n v="2630" u="1"/>
        <n v="164" u="1"/>
        <n v="2500" u="1"/>
        <n v="4938" u="1"/>
        <n v="608" u="1"/>
        <n v="2370" u="1"/>
        <n v="4678" u="1"/>
        <n v="2240" u="1"/>
        <n v="4418" u="1"/>
        <n v="543" u="1"/>
        <n v="2110" u="1"/>
        <n v="4158" u="1"/>
        <n v="2014" u="1"/>
        <n v="3997" u="1"/>
        <n v="495" u="1"/>
        <n v="1949" u="1"/>
        <n v="3867" u="1"/>
        <n v="1884" u="1"/>
        <n v="3737" u="1"/>
        <n v="1819" u="1"/>
        <n v="3607" u="1"/>
        <n v="1754" u="1"/>
        <n v="3477" u="1"/>
        <n v="4875" u="1"/>
        <n v="430" u="1"/>
        <n v="1689" u="1"/>
        <n v="3347" u="1"/>
        <n v="4615" u="1"/>
        <n v="1624" u="1"/>
        <n v="3217" u="1"/>
        <n v="4355" u="1"/>
        <n v="1559" u="1"/>
        <n v="3087" u="1"/>
        <n v="1494" u="1"/>
        <n v="2957" u="1"/>
        <n v="365" u="1"/>
        <n v="1429" u="1"/>
        <n v="2827" u="1"/>
        <n v="1364" u="1"/>
        <n v="2697" u="1"/>
        <n v="1299" u="1"/>
        <n v="2567" u="1"/>
        <n v="81" u="1"/>
        <n v="1234" u="1"/>
        <n v="2437" u="1"/>
        <n v="4812" u="1"/>
        <n v="300" u="1"/>
        <n v="1169" u="1"/>
        <n v="2307" u="1"/>
        <n v="4552" u="1"/>
        <n v="1104" u="1"/>
        <n v="2177" u="1"/>
        <n v="4292" u="1"/>
        <n v="1039" u="1"/>
        <n v="4064" u="1"/>
        <n v="999" u="1"/>
        <n v="3934" u="1"/>
        <n v="3804" u="1"/>
        <n v="934" u="1"/>
        <n v="3674" u="1"/>
        <n v="3544" u="1"/>
        <n v="5009" u="1"/>
        <n v="869" u="1"/>
        <n v="3414" u="1"/>
        <n v="4749" u="1"/>
        <n v="213" u="1"/>
        <n v="3284" u="1"/>
        <n v="4489" u="1"/>
        <n v="804" u="1"/>
        <n v="3154" u="1"/>
        <n v="4229" u="1"/>
        <n v="3024" u="1"/>
        <n v="739" u="1"/>
        <n v="2894" u="1"/>
        <n v="2764" u="1"/>
        <n v="674" u="1"/>
        <n v="2634" u="1"/>
        <n v="2504" u="1"/>
        <n v="4946" u="1"/>
        <n v="40" u="1"/>
        <n v="609" u="1"/>
        <n v="2374" u="1"/>
        <n v="4686" u="1"/>
        <n v="148" u="1"/>
        <n v="2244" u="1"/>
        <n v="4426" u="1"/>
        <n v="544" u="1"/>
        <n v="2114" u="1"/>
        <n v="4166" u="1"/>
        <n v="2016" u="1"/>
        <n v="4001" u="1"/>
        <n v="1951" u="1"/>
        <n v="3871" u="1"/>
        <n v="1886" u="1"/>
        <n v="3741" u="1"/>
        <n v="463" u="1"/>
        <n v="1821" u="1"/>
        <n v="3611" u="1"/>
        <n v="1756" u="1"/>
        <n v="3481" u="1"/>
        <n v="4883" u="1"/>
        <n v="1691" u="1"/>
        <n v="3351" u="1"/>
        <n v="4623" u="1"/>
        <n v="1626" u="1"/>
        <n v="3221" u="1"/>
        <n v="4363" u="1"/>
        <n v="398" u="1"/>
        <n v="1561" u="1"/>
        <n v="3091" u="1"/>
        <n v="4103" u="1"/>
        <n v="1496" u="1"/>
        <n v="2961" u="1"/>
        <n v="1431" u="1"/>
        <n v="2831" u="1"/>
        <n v="1366" u="1"/>
        <n v="2701" u="1"/>
        <n v="333" u="1"/>
        <n v="1301" u="1"/>
        <n v="2571" u="1"/>
        <n v="1236" u="1"/>
        <n v="2441" u="1"/>
        <n v="4820" u="1"/>
        <n v="1171" u="1"/>
        <n v="2311" u="1"/>
        <n v="4560" u="1"/>
        <n v="73" u="1"/>
        <n v="1106" u="1"/>
        <n v="2181" u="1"/>
        <n v="4300" u="1"/>
        <n v="268" u="1"/>
        <n v="1041" u="1"/>
        <n v="2051" u="1"/>
        <n v="4068" u="1"/>
        <n v="1000" u="1"/>
        <n v="3938" u="1"/>
        <n v="3808" u="1"/>
        <n v="935" u="1"/>
        <n v="3678" u="1"/>
        <n v="3548" u="1"/>
        <n v="5017" u="1"/>
        <n v="870" u="1"/>
        <n v="3418" u="1"/>
        <n v="4757" u="1"/>
        <n v="3288" u="1"/>
        <n v="4497" u="1"/>
        <n v="805" u="1"/>
        <n v="3158" u="1"/>
        <n v="4237" u="1"/>
        <n v="197" u="1"/>
        <n v="3028" u="1"/>
        <n v="740" u="1"/>
        <n v="2898" u="1"/>
        <n v="2768" u="1"/>
        <n v="675" u="1"/>
        <n v="2638" u="1"/>
        <n v="2508" u="1"/>
        <n v="4954" u="1"/>
        <n v="610" u="1"/>
        <n v="2378" u="1"/>
        <n v="4694" u="1"/>
        <n v="2248" u="1"/>
        <n v="4434" u="1"/>
        <n v="36" u="1"/>
        <n v="545" u="1"/>
        <n v="2118" u="1"/>
        <n v="4174" u="1"/>
        <n v="132" u="1"/>
        <n v="2018" u="1"/>
        <n v="4005" u="1"/>
        <n v="496" u="1"/>
        <n v="1953" u="1"/>
        <n v="3875" u="1"/>
        <n v="1888" u="1"/>
        <n v="3745" u="1"/>
        <n v="1823" u="1"/>
        <n v="3615" u="1"/>
        <n v="1758" u="1"/>
        <n v="3485" u="1"/>
        <n v="4891" u="1"/>
        <n v="431" u="1"/>
        <n v="1693" u="1"/>
        <n v="3355" u="1"/>
        <n v="4631" u="1"/>
        <n v="1628" u="1"/>
        <n v="3225" u="1"/>
        <n v="4371" u="1"/>
        <n v="1563" u="1"/>
        <n v="3095" u="1"/>
        <n v="4111" u="1"/>
        <n v="1498" u="1"/>
        <n v="2965" u="1"/>
        <n v="366" u="1"/>
        <n v="1433" u="1"/>
        <n v="2835" u="1"/>
        <n v="1368" u="1"/>
        <n v="2705" u="1"/>
        <n v="1303" u="1"/>
        <n v="2575" u="1"/>
        <n v="1238" u="1"/>
        <n v="2445" u="1"/>
        <n v="4828" u="1"/>
        <n v="301" u="1"/>
        <n v="1173" u="1"/>
        <n v="2315" u="1"/>
        <n v="4568" u="1"/>
        <n v="1108" u="1"/>
        <n v="2185" u="1"/>
        <n v="4308" u="1"/>
        <n v="1043" u="1"/>
        <n v="2055" u="1"/>
        <n v="4072" u="1"/>
        <n v="65" u="1"/>
        <n v="1001" u="1"/>
        <n v="3942" u="1"/>
        <n v="246" u="1"/>
        <n v="3812" u="1"/>
        <n v="936" u="1"/>
        <n v="3682" u="1"/>
        <n v="3552" u="1"/>
        <n v="5025" u="1"/>
        <n v="871" u="1"/>
        <n v="3422" u="1"/>
        <n v="4765" u="1"/>
        <n v="3292" u="1"/>
        <n v="4505" u="1"/>
        <n v="806" u="1"/>
        <n v="3162" u="1"/>
        <n v="4245" u="1"/>
        <n v="3032" u="1"/>
        <n v="741" u="1"/>
        <n v="2902" u="1"/>
        <n v="181" u="1"/>
        <n v="2772" u="1"/>
        <n v="676" u="1"/>
        <n v="2642" u="1"/>
        <n v="2512" u="1"/>
        <n v="4962" u="1"/>
        <n v="611" u="1"/>
        <n v="2382" u="1"/>
        <n v="4702" u="1"/>
        <n v="2252" u="1"/>
        <n v="4442" u="1"/>
        <n v="546" u="1"/>
        <n v="2122" u="1"/>
        <n v="4182" u="1"/>
        <n v="2020" u="1"/>
        <n v="4009" u="1"/>
        <n v="32" u="1"/>
        <n v="1955" u="1"/>
        <n v="3879" u="1"/>
        <n v="122" u="1"/>
        <n v="1890" u="1"/>
        <n v="3749" u="1"/>
        <n v="464" u="1"/>
        <n v="1825" u="1"/>
        <n v="3619" u="1"/>
        <n v="1760" u="1"/>
        <n v="3489" u="1"/>
        <n v="4899" u="1"/>
        <n v="1695" u="1"/>
        <n v="3359" u="1"/>
        <n v="4639" u="1"/>
        <n v="1630" u="1"/>
        <n v="3229" u="1"/>
        <n v="4379" u="1"/>
        <n v="399" u="1"/>
        <n v="1565" u="1"/>
        <n v="3099" u="1"/>
        <n v="4119" u="1"/>
        <n v="1500" u="1"/>
        <n v="2969" u="1"/>
        <n v="1435" u="1"/>
        <n v="2839" u="1"/>
        <n v="1370" u="1"/>
        <n v="2709" u="1"/>
        <n v="334" u="1"/>
        <n v="1305" u="1"/>
        <n v="2579" u="1"/>
        <n v="1240" u="1"/>
        <n v="2449" u="1"/>
        <n v="4836" u="1"/>
        <n v="1175" u="1"/>
        <n v="2319" u="1"/>
        <n v="4576" u="1"/>
        <n v="1110" u="1"/>
        <n v="2189" u="1"/>
        <n v="4316" u="1"/>
        <n v="269" u="1"/>
        <n v="1045" u="1"/>
        <n v="2059" u="1"/>
        <n v="4076" u="1"/>
        <n v="1002" u="1"/>
        <n v="3946" u="1"/>
        <n v="3816" u="1"/>
        <n v="937" u="1"/>
        <n v="3686" u="1"/>
        <n v="230" u="1"/>
        <n v="3556" u="1"/>
        <n v="5033" u="1"/>
        <n v="872" u="1"/>
        <n v="3426" u="1"/>
        <n v="4773" u="1"/>
        <n v="3296" u="1"/>
        <n v="4513" u="1"/>
        <n v="807" u="1"/>
        <n v="3166" u="1"/>
        <n v="4253" u="1"/>
        <n v="3036" u="1"/>
        <n v="742" u="1"/>
        <n v="2906" u="1"/>
        <n v="2776" u="1"/>
        <n v="677" u="1"/>
        <n v="2646" u="1"/>
        <n v="165" u="1"/>
        <n v="2516" u="1"/>
        <n v="4970" u="1"/>
        <n v="612" u="1"/>
        <n v="2386" u="1"/>
        <n v="4710" u="1"/>
        <n v="2256" u="1"/>
        <n v="4450" u="1"/>
        <n v="547" u="1"/>
        <n v="2126" u="1"/>
        <n v="4190" u="1"/>
        <n v="2022" u="1"/>
        <n v="4013" u="1"/>
        <n v="497" u="1"/>
        <n v="1957" u="1"/>
        <n v="3883" u="1"/>
        <n v="1892" u="1"/>
        <n v="3753" u="1"/>
        <n v="30" u="1"/>
        <n v="1827" u="1"/>
        <n v="3623" u="1"/>
        <n v="114" u="1"/>
        <n v="1762" u="1"/>
        <n v="3493" u="1"/>
        <n v="4907" u="1"/>
        <n v="432" u="1"/>
        <n v="1697" u="1"/>
        <n v="3363" u="1"/>
        <n v="4647" u="1"/>
        <n v="1632" u="1"/>
        <n v="3233" u="1"/>
        <n v="4387" u="1"/>
        <n v="1567" u="1"/>
        <n v="3103" u="1"/>
        <n v="4127" u="1"/>
        <n v="1502" u="1"/>
        <n v="2973" u="1"/>
        <n v="367" u="1"/>
        <n v="1437" u="1"/>
        <n v="2843" u="1"/>
        <n v="1372" u="1"/>
        <n v="2713" u="1"/>
        <n v="1307" u="1"/>
        <n v="2583" u="1"/>
        <n v="1242" u="1"/>
        <n v="2453" u="1"/>
        <n v="4844" u="1"/>
        <n v="302" u="1"/>
        <n v="1177" u="1"/>
        <n v="2323" u="1"/>
        <n v="4584" u="1"/>
        <n v="1112" u="1"/>
        <n v="2193" u="1"/>
        <n v="4324" u="1"/>
        <n v="1047" u="1"/>
        <n v="2063" u="1"/>
        <n v="4080" u="1"/>
        <n v="1003" u="1"/>
        <n v="3950" u="1"/>
        <n v="3820" u="1"/>
        <n v="938" u="1"/>
        <n v="3690" u="1"/>
        <n v="3560" u="1"/>
        <n v="5041" u="1"/>
        <n v="873" u="1"/>
        <n v="3430" u="1"/>
        <n v="4781" u="1"/>
        <n v="214" u="1"/>
        <n v="3300" u="1"/>
        <n v="4521" u="1"/>
        <n v="808" u="1"/>
        <n v="3170" u="1"/>
        <n v="4261" u="1"/>
        <n v="3040" u="1"/>
        <n v="743" u="1"/>
        <n v="2910" u="1"/>
        <n v="2780" u="1"/>
        <n v="678" u="1"/>
        <n v="2650" u="1"/>
        <n v="2520" u="1"/>
        <n v="4978" u="1"/>
        <n v="613" u="1"/>
        <n v="2390" u="1"/>
        <n v="4718" u="1"/>
        <n v="149" u="1"/>
        <n v="2260" u="1"/>
        <n v="4458" u="1"/>
        <n v="548" u="1"/>
        <n v="2130" u="1"/>
        <n v="4198" u="1"/>
        <n v="2024" u="1"/>
        <n v="4017" u="1"/>
        <n v="1959" u="1"/>
        <n v="3887" u="1"/>
        <n v="1894" u="1"/>
        <n v="3757" u="1"/>
        <n v="465" u="1"/>
        <n v="1829" u="1"/>
        <n v="3627" u="1"/>
        <n v="1764" u="1"/>
        <n v="3497" u="1"/>
        <n v="4915" u="1"/>
        <n v="28" u="1"/>
        <n v="1699" u="1"/>
        <n v="3367" u="1"/>
        <n v="4655" u="1"/>
        <n v="106" u="1"/>
        <n v="1634" u="1"/>
        <n v="3237" u="1"/>
        <n v="4395" u="1"/>
        <n v="400" u="1"/>
        <n v="1569" u="1"/>
        <n v="3107" u="1"/>
        <n v="4135" u="1"/>
        <n v="1504" u="1"/>
        <n v="2977" u="1"/>
        <n v="1439" u="1"/>
        <n v="2847" u="1"/>
        <n v="1374" u="1"/>
        <n v="2717" u="1"/>
        <n v="335" u="1"/>
        <n v="1309" u="1"/>
        <n v="2587" u="1"/>
        <n v="1244" u="1"/>
        <n v="2457" u="1"/>
        <n v="4852" u="1"/>
        <n v="1179" u="1"/>
        <n v="2327" u="1"/>
        <n v="4592" u="1"/>
        <n v="1114" u="1"/>
        <n v="2197" u="1"/>
        <n v="4332" u="1"/>
        <n v="270" u="1"/>
        <n v="1049" u="1"/>
        <n v="2067" u="1"/>
        <n v="4084" u="1"/>
        <n v="1004" u="1"/>
        <n v="3954" u="1"/>
        <n v="3824" u="1"/>
        <n v="939" u="1"/>
        <n v="3694" u="1"/>
        <n v="3564" u="1"/>
        <n v="874" u="1"/>
        <n v="3434" u="1"/>
        <n v="4789" u="1"/>
        <n v="3304" u="1"/>
        <n v="4529" u="1"/>
        <n v="809" u="1"/>
        <n v="3174" u="1"/>
        <n v="4269" u="1"/>
        <n v="198" u="1"/>
        <n v="3044" u="1"/>
        <n v="744" u="1"/>
        <n v="2914" u="1"/>
        <n v="2784" u="1"/>
        <n v="679" u="1"/>
        <n v="2654" u="1"/>
        <n v="2524" u="1"/>
        <n v="4986" u="1"/>
        <n v="614" u="1"/>
        <n v="2394" u="1"/>
        <n v="4726" u="1"/>
        <n v="2264" u="1"/>
        <n v="4466" u="1"/>
        <n v="549" u="1"/>
        <n v="2134" u="1"/>
        <n v="4206" u="1"/>
        <n v="133" u="1"/>
        <n v="2026" u="1"/>
        <n v="4021" u="1"/>
        <n v="498" u="1"/>
        <n v="1961" u="1"/>
        <n v="3891" u="1"/>
        <n v="1896" u="1"/>
        <n v="3761" u="1"/>
        <n v="1831" u="1"/>
        <n v="3631" u="1"/>
        <n v="1766" u="1"/>
        <n v="3501" u="1"/>
        <n v="4923" u="1"/>
        <n v="433" u="1"/>
        <n v="1701" u="1"/>
        <n v="3371" u="1"/>
        <n v="4663" u="1"/>
        <n v="1636" u="1"/>
        <n v="3241" u="1"/>
        <n v="4403" u="1"/>
        <n v="26" u="1"/>
        <n v="1571" u="1"/>
        <n v="3111" u="1"/>
        <n v="4143" u="1"/>
        <n v="98" u="1"/>
        <n v="1506" u="1"/>
        <n v="2981" u="1"/>
        <n v="368" u="1"/>
        <n v="1441" u="1"/>
        <n v="2851" u="1"/>
        <n v="1376" u="1"/>
        <n v="2721" u="1"/>
        <n v="1311" u="1"/>
        <n v="2591" u="1"/>
        <n v="1246" u="1"/>
        <n v="2461" u="1"/>
        <n v="4860" u="1"/>
        <n v="303" u="1"/>
        <n v="1181" u="1"/>
        <n v="2331" u="1"/>
        <n v="4600" u="1"/>
        <n v="1116" u="1"/>
        <n v="2201" u="1"/>
        <n v="4340" u="1"/>
        <n v="1051" u="1"/>
        <n v="2071" u="1"/>
        <n v="4088" u="1"/>
        <n v="1005" u="1"/>
        <n v="3958" u="1"/>
        <n v="247" u="1"/>
        <n v="3828" u="1"/>
        <n v="940" u="1"/>
        <n v="3698" u="1"/>
        <n v="3568" u="1"/>
        <n v="875" u="1"/>
        <n v="3438" u="1"/>
        <n v="4797" u="1"/>
        <n v="3308" u="1"/>
        <n v="4537" u="1"/>
        <n v="810" u="1"/>
        <n v="3178" u="1"/>
        <n v="4277" u="1"/>
        <n v="3048" u="1"/>
        <n v="745" u="1"/>
        <n v="2918" u="1"/>
        <n v="182" u="1"/>
        <n v="2788" u="1"/>
        <n v="680" u="1"/>
        <n v="2658" u="1"/>
        <n v="2528" u="1"/>
        <n v="4994" u="1"/>
        <n v="615" u="1"/>
        <n v="2398" u="1"/>
        <n v="4734" u="1"/>
        <n v="2268" u="1"/>
        <n v="4474" u="1"/>
        <n v="550" u="1"/>
        <n v="2138" u="1"/>
        <n v="4214" u="1"/>
        <n v="2028" u="1"/>
        <n v="4025" u="1"/>
        <n v="1963" u="1"/>
        <n v="3895" u="1"/>
        <n v="1898" u="1"/>
        <n v="3765" u="1"/>
        <n v="466" u="1"/>
        <n v="1833" u="1"/>
        <n v="3635" u="1"/>
        <n v="1768" u="1"/>
        <n v="3505" u="1"/>
        <n v="4931" u="1"/>
        <n v="1703" u="1"/>
        <n v="3375" u="1"/>
        <n v="4671" u="1"/>
        <n v="1638" u="1"/>
        <n v="3245" u="1"/>
        <n v="4411" u="1"/>
        <n v="401" u="1"/>
        <n v="1573" u="1"/>
        <n v="3115" u="1"/>
        <n v="4151" u="1"/>
        <n v="1508" u="1"/>
        <n v="2985" u="1"/>
        <n v="24" u="1"/>
        <n v="1443" u="1"/>
        <n v="2855" u="1"/>
        <n v="90" u="1"/>
        <n v="1378" u="1"/>
        <n v="2725" u="1"/>
        <n v="336" u="1"/>
        <n v="1313" u="1"/>
        <n v="2595" u="1"/>
        <n v="1248" u="1"/>
        <n v="2465" u="1"/>
        <n v="4868" u="1"/>
        <n v="1183" u="1"/>
        <n v="2335" u="1"/>
        <n v="4608" u="1"/>
        <n v="1118" u="1"/>
        <n v="2205" u="1"/>
        <n v="4348" u="1"/>
        <n v="271" u="1"/>
        <n v="1053" u="1"/>
        <n v="2075" u="1"/>
        <n v="4092" u="1"/>
        <n v="1006" u="1"/>
        <n v="3962" u="1"/>
        <n v="3832" u="1"/>
        <n v="941" u="1"/>
        <n v="3702" u="1"/>
        <n v="231" u="1"/>
        <n v="3572" u="1"/>
        <n v="876" u="1"/>
        <n v="3442" u="1"/>
        <n v="4805" u="1"/>
        <n v="3312" u="1"/>
        <n v="4545" u="1"/>
        <n v="811" u="1"/>
        <n v="3182" u="1"/>
        <n v="4285" u="1"/>
        <n v="3052" u="1"/>
        <n v="746" u="1"/>
        <n v="2922" u="1"/>
        <n v="2792" u="1"/>
        <n v="681" u="1"/>
        <n v="2662" u="1"/>
        <n v="166" u="1"/>
        <n v="2532" u="1"/>
        <n v="5002" u="1"/>
        <n v="616" u="1"/>
        <n v="2402" u="1"/>
        <n v="4742" u="1"/>
        <n v="2272" u="1"/>
        <n v="4482" u="1"/>
        <n v="551" u="1"/>
        <n v="2142" u="1"/>
        <n v="4222" u="1"/>
        <n v="2030" u="1"/>
        <n v="4029" u="1"/>
        <n v="499" u="1"/>
        <n v="1965" u="1"/>
        <n v="3899" u="1"/>
        <n v="1900" u="1"/>
        <n v="3769" u="1"/>
        <n v="1835" u="1"/>
        <n v="3639" u="1"/>
        <n v="1770" u="1"/>
        <n v="3509" u="1"/>
        <n v="4939" u="1"/>
        <n v="434" u="1"/>
        <n v="1705" u="1"/>
        <n v="3379" u="1"/>
        <n v="4679" u="1"/>
        <n v="1640" u="1"/>
        <n v="3249" u="1"/>
        <n v="4419" u="1"/>
        <n v="1575" u="1"/>
        <n v="3119" u="1"/>
        <n v="4159" u="1"/>
        <n v="1510" u="1"/>
        <n v="2989" u="1"/>
        <n v="369" u="1"/>
        <n v="1445" u="1"/>
        <n v="2859" u="1"/>
        <n v="1380" u="1"/>
        <n v="2729" u="1"/>
        <n v="22" u="1"/>
        <n v="1315" u="1"/>
        <n v="2599" u="1"/>
        <n v="82" u="1"/>
        <n v="1250" u="1"/>
        <n v="2469" u="1"/>
        <n v="4876" u="1"/>
        <n v="304" u="1"/>
        <n v="1185" u="1"/>
        <n v="2339" u="1"/>
        <n v="4616" u="1"/>
        <n v="1120" u="1"/>
        <n v="2209" u="1"/>
        <n v="4356" u="1"/>
        <n v="1055" u="1"/>
        <n v="2079" u="1"/>
        <n v="4096" u="1"/>
        <n v="1007" u="1"/>
        <n v="3966" u="1"/>
        <n v="3836" u="1"/>
        <n v="942" u="1"/>
        <n v="3706" u="1"/>
        <n v="3576" u="1"/>
        <n v="877" u="1"/>
        <n v="3446" u="1"/>
        <n v="4813" u="1"/>
        <n v="215" u="1"/>
        <n v="3316" u="1"/>
        <n v="4553" u="1"/>
        <n v="812" u="1"/>
        <n v="3186" u="1"/>
        <n v="4293" u="1"/>
        <n v="3056" u="1"/>
        <n v="747" u="1"/>
        <n v="2926" u="1"/>
        <n v="2796" u="1"/>
        <n v="682" u="1"/>
        <n v="2666" u="1"/>
        <n v="2536" u="1"/>
        <n v="5010" u="1"/>
        <n v="617" u="1"/>
        <n v="2406" u="1"/>
        <n v="4750" u="1"/>
        <n v="150" u="1"/>
        <n v="2276" u="1"/>
        <n v="4490" u="1"/>
        <n v="552" u="1"/>
        <n v="2146" u="1"/>
        <n v="4230" u="1"/>
        <n v="2032" u="1"/>
        <n v="4033" u="1"/>
        <n v="1967" u="1"/>
        <n v="3903" u="1"/>
        <n v="1902" u="1"/>
        <n v="3773" u="1"/>
        <n v="467" u="1"/>
        <n v="1837" u="1"/>
        <n v="3643" u="1"/>
        <n v="1772" u="1"/>
        <n v="3513" u="1"/>
        <n v="4947" u="1"/>
        <n v="1707" u="1"/>
        <n v="3383" u="1"/>
        <n v="4687" u="1"/>
        <n v="1642" u="1"/>
        <n v="3253" u="1"/>
        <n v="4427" u="1"/>
        <n v="402" u="1"/>
        <n v="1577" u="1"/>
        <n v="3123" u="1"/>
        <n v="4167" u="1"/>
        <n v="1512" u="1"/>
        <n v="2993" u="1"/>
        <n v="1447" u="1"/>
        <n v="2863" u="1"/>
        <n v="1382" u="1"/>
        <n v="2733" u="1"/>
        <n v="337" u="1"/>
        <n v="1317" u="1"/>
        <n v="2603" u="1"/>
        <n v="1252" u="1"/>
        <n v="2473" u="1"/>
        <n v="4884" u="1"/>
        <n v="20" u="1"/>
        <n v="1187" u="1"/>
        <n v="2343" u="1"/>
        <n v="4624" u="1"/>
        <n v="74" u="1"/>
        <n v="1122" u="1"/>
        <n v="2213" u="1"/>
        <n v="4364" u="1"/>
        <n v="272" u="1"/>
        <n v="1057" u="1"/>
        <n v="2083" u="1"/>
        <n v="4104" u="1"/>
        <n v="1008" u="1"/>
        <n v="3970" u="1"/>
        <n v="3840" u="1"/>
        <n v="943" u="1"/>
        <n v="3710" u="1"/>
        <n v="3580" u="1"/>
        <n v="878" u="1"/>
        <n v="3450" u="1"/>
        <n v="4821" u="1"/>
        <n v="3320" u="1"/>
        <n v="4561" u="1"/>
        <n v="813" u="1"/>
        <n v="3190" u="1"/>
        <n v="4301" u="1"/>
        <n v="199" u="1"/>
        <n v="3060" u="1"/>
        <n v="748" u="1"/>
        <n v="2930" u="1"/>
        <n v="2800" u="1"/>
        <n v="683" u="1"/>
        <n v="2670" u="1"/>
        <n v="2540" u="1"/>
        <n v="5018" u="1"/>
        <n v="618" u="1"/>
        <n v="2410" u="1"/>
        <n v="4758" u="1"/>
        <n v="2280" u="1"/>
        <n v="4498" u="1"/>
        <n v="553" u="1"/>
        <n v="2150" u="1"/>
        <n v="4238" u="1"/>
        <n v="134" u="1"/>
        <n v="2034" u="1"/>
        <n v="4037" u="1"/>
        <n v="500" u="1"/>
        <n v="1969" u="1"/>
        <n v="3907" u="1"/>
        <n v="1904" u="1"/>
        <n v="3777" u="1"/>
        <n v="1839" u="1"/>
        <n v="3647" u="1"/>
        <n v="1774" u="1"/>
        <n v="3517" u="1"/>
        <n v="4955" u="1"/>
        <n v="435" u="1"/>
        <n v="1709" u="1"/>
        <n v="3387" u="1"/>
        <n v="4695" u="1"/>
        <n v="1644" u="1"/>
        <n v="3257" u="1"/>
        <n v="4435" u="1"/>
        <n v="1579" u="1"/>
        <n v="3127" u="1"/>
        <n v="4175" u="1"/>
        <n v="1514" u="1"/>
        <n v="2997" u="1"/>
        <n v="370" u="1"/>
        <n v="1449" u="1"/>
        <n v="2867" u="1"/>
        <n v="1384" u="1"/>
        <n v="2737" u="1"/>
        <n v="1319" u="1"/>
        <n v="2607" u="1"/>
        <n v="1254" u="1"/>
        <n v="2477" u="1"/>
        <n v="4892" u="1"/>
        <n v="305" u="1"/>
        <n v="1189" u="1"/>
        <n v="2347" u="1"/>
        <n v="4632" u="1"/>
        <n v="1124" u="1"/>
        <n v="2217" u="1"/>
        <n v="4372" u="1"/>
        <n v="18" u="1"/>
        <n v="1059" u="1"/>
        <n v="2087" u="1"/>
        <n v="4112" u="1"/>
        <n v="66" u="1"/>
        <n v="1009" u="1"/>
        <n v="3974" u="1"/>
        <n v="248" u="1"/>
        <n v="3844" u="1"/>
        <n v="944" u="1"/>
        <n v="3714" u="1"/>
        <n v="3584" u="1"/>
        <n v="879" u="1"/>
        <n v="3454" u="1"/>
        <n v="4829" u="1"/>
        <n v="3324" u="1"/>
        <n v="4569" u="1"/>
        <n v="814" u="1"/>
        <n v="3194" u="1"/>
        <n v="4309" u="1"/>
        <n v="3064" u="1"/>
        <n v="749" u="1"/>
        <n v="2934" u="1"/>
        <n v="183" u="1"/>
        <n v="2804" u="1"/>
        <n v="684" u="1"/>
        <n v="2674" u="1"/>
        <n v="2544" u="1"/>
        <n v="5026" u="1"/>
        <n v="619" u="1"/>
        <n v="2414" u="1"/>
        <n v="4766" u="1"/>
        <n v="2284" u="1"/>
        <n v="4506" u="1"/>
        <n v="554" u="1"/>
        <n v="2154" u="1"/>
        <n v="4246" u="1"/>
        <n v="2036" u="1"/>
        <n v="4041" u="1"/>
        <n v="3911" u="1"/>
        <n v="123" u="1"/>
        <n v="1906" u="1"/>
        <n v="3781" u="1"/>
        <n v="468" u="1"/>
        <n v="1841" u="1"/>
        <n v="3651" u="1"/>
        <n v="1776" u="1"/>
        <n v="3521" u="1"/>
        <n v="4963" u="1"/>
        <n v="1711" u="1"/>
        <n v="3391" u="1"/>
        <n v="4703" u="1"/>
        <n v="1646" u="1"/>
        <n v="3261" u="1"/>
        <n v="4443" u="1"/>
        <n v="403" u="1"/>
        <n v="1581" u="1"/>
        <n v="3131" u="1"/>
        <n v="4183" u="1"/>
        <n v="1516" u="1"/>
        <n v="3001" u="1"/>
        <n v="1451" u="1"/>
        <n v="2871" u="1"/>
        <n v="1386" u="1"/>
        <n v="2741" u="1"/>
        <n v="338" u="1"/>
        <n v="1321" u="1"/>
        <n v="2611" u="1"/>
        <n v="1256" u="1"/>
        <n v="2481" u="1"/>
        <n v="4900" u="1"/>
        <n v="1191" u="1"/>
        <n v="2351" u="1"/>
        <n v="4640" u="1"/>
        <n v="1126" u="1"/>
        <n v="2221" u="1"/>
        <n v="4380" u="1"/>
        <n v="273" u="1"/>
        <n v="1061" u="1"/>
        <n v="2091" u="1"/>
        <n v="4120" u="1"/>
        <n v="1010" u="1"/>
        <n v="3978" u="1"/>
        <n v="16" u="1"/>
        <n v="3848" u="1"/>
        <n v="61" u="1"/>
        <n v="945" u="1"/>
        <n v="3718" u="1"/>
        <n v="232" u="1"/>
        <n v="3588" u="1"/>
        <n v="880" u="1"/>
        <n v="3458" u="1"/>
        <n v="4837" u="1"/>
        <n v="3328" u="1"/>
        <n v="4577" u="1"/>
        <n v="815" u="1"/>
        <n v="3198" u="1"/>
        <n v="4317" u="1"/>
        <n v="3068" u="1"/>
        <n v="750" u="1"/>
        <n v="2938" u="1"/>
        <n v="2808" u="1"/>
        <n v="685" u="1"/>
        <n v="2678" u="1"/>
        <n v="167" u="1"/>
        <n v="2548" u="1"/>
        <n v="5034" u="1"/>
        <n v="620" u="1"/>
        <n v="2418" u="1"/>
        <n v="4774" u="1"/>
        <n v="2288" u="1"/>
        <n v="4514" u="1"/>
        <n v="555" u="1"/>
        <n v="2158" u="1"/>
        <n v="4254" u="1"/>
        <n v="2038" u="1"/>
        <n v="4045" u="1"/>
        <n v="501" u="1"/>
        <n v="3915" u="1"/>
        <n v="1908" u="1"/>
        <n v="3785" u="1"/>
        <n v="1843" u="1"/>
        <n v="3655" u="1"/>
        <n v="115" u="1"/>
        <n v="1778" u="1"/>
        <n v="3525" u="1"/>
        <n v="4971" u="1"/>
        <n v="436" u="1"/>
        <n v="1713" u="1"/>
        <n v="3395" u="1"/>
        <n v="4711" u="1"/>
        <n v="1648" u="1"/>
        <n v="3265" u="1"/>
        <n v="4451" u="1"/>
        <n v="1583" u="1"/>
        <n v="3135" u="1"/>
        <n v="4191" u="1"/>
        <n v="1518" u="1"/>
        <n v="3005" u="1"/>
        <n v="371" u="1"/>
        <n v="1453" u="1"/>
        <n v="2875" u="1"/>
        <n v="1388" u="1"/>
        <n v="2745" u="1"/>
        <n v="1323" u="1"/>
        <n v="2615" u="1"/>
        <n v="1258" u="1"/>
        <n v="2485" u="1"/>
        <n v="4908" u="1"/>
        <n v="306" u="1"/>
        <n v="1193" u="1"/>
        <n v="2355" u="1"/>
        <n v="4648" u="1"/>
        <n v="1128" u="1"/>
        <n v="2225" u="1"/>
        <n v="4388" u="1"/>
        <n v="1063" u="1"/>
        <n v="2095" u="1"/>
        <n v="4128" u="1"/>
        <n v="1011" u="1"/>
        <n v="3982" u="1"/>
        <n v="3852" u="1"/>
        <n v="946" u="1"/>
        <n v="3722" u="1"/>
        <n v="15" u="1"/>
        <n v="3592" u="1"/>
        <n v="57" u="1"/>
        <n v="881" u="1"/>
        <n v="3462" u="1"/>
        <n v="4845" u="1"/>
        <n v="216" u="1"/>
        <n v="3332" u="1"/>
        <n v="4585" u="1"/>
        <n v="816" u="1"/>
        <n v="3202" u="1"/>
        <n v="4325" u="1"/>
        <n v="3072" u="1"/>
        <n v="751" u="1"/>
        <n v="2942" u="1"/>
        <n v="2812" u="1"/>
        <n v="686" u="1"/>
        <n v="2682" u="1"/>
        <n v="2552" u="1"/>
        <n v="5042" u="1"/>
        <n v="621" u="1"/>
        <n v="2422" u="1"/>
        <n v="4782" u="1"/>
        <n v="151" u="1"/>
        <n v="2292" u="1"/>
        <n v="4522" u="1"/>
        <n v="556" u="1"/>
        <n v="2162" u="1"/>
        <n v="4262" u="1"/>
        <n v="2040" u="1"/>
        <n v="4049" u="1"/>
        <n v="3919" u="1"/>
        <n v="1910" u="1"/>
        <n v="3789" u="1"/>
        <n v="469" u="1"/>
        <n v="1845" u="1"/>
        <n v="3659" u="1"/>
        <n v="1780" u="1"/>
        <n v="3529" u="1"/>
        <n v="4979" u="1"/>
        <n v="1715" u="1"/>
        <n v="3399" u="1"/>
        <n v="4719" u="1"/>
        <n v="107" u="1"/>
        <n v="1650" u="1"/>
        <n v="3269" u="1"/>
        <n v="4459" u="1"/>
        <n v="404" u="1"/>
        <n v="1585" u="1"/>
        <n v="3139" u="1"/>
        <n v="4199" u="1"/>
        <n v="1520" u="1"/>
        <n v="3009" u="1"/>
        <n v="1455" u="1"/>
        <n v="2879" u="1"/>
        <n v="1390" u="1"/>
        <n v="2749" u="1"/>
        <n v="339" u="1"/>
        <n v="1325" u="1"/>
        <n v="2619" u="1"/>
        <n v="1260" u="1"/>
        <n v="2489" u="1"/>
        <n v="4916" u="1"/>
        <n v="1195" u="1"/>
        <n v="2359" u="1"/>
        <n v="4656" u="1"/>
        <n v="1130" u="1"/>
        <n v="2229" u="1"/>
        <n v="4396" u="1"/>
        <n v="274" u="1"/>
        <n v="1065" u="1"/>
        <n v="2099" u="1"/>
        <n v="4136" u="1"/>
        <n v="1012" u="1"/>
        <n v="3986" u="1"/>
        <n v="3856" u="1"/>
        <n v="947" u="1"/>
        <n v="3726" u="1"/>
        <n v="3596" u="1"/>
        <n v="882" u="1"/>
        <n v="3466" u="1"/>
        <n v="4853" u="1"/>
        <n v="14" u="1"/>
        <n v="3336" u="1"/>
        <n v="4593" u="1"/>
        <n v="53" u="1"/>
        <n v="817" u="1"/>
        <n v="3206" u="1"/>
        <n v="4333" u="1"/>
        <n v="200" u="1"/>
        <n v="3076" u="1"/>
        <n v="752" u="1"/>
        <n v="2946" u="1"/>
        <n v="2816" u="1"/>
        <n v="687" u="1"/>
        <n v="2686" u="1"/>
        <n v="2556" u="1"/>
        <n v="622" u="1"/>
        <n v="2426" u="1"/>
        <n v="4790" u="1"/>
        <n v="2296" u="1"/>
        <n v="4530" u="1"/>
        <n v="557" u="1"/>
        <n v="2166" u="1"/>
        <n v="4270" u="1"/>
        <n v="135" u="1"/>
        <n v="2042" u="1"/>
        <n v="4053" u="1"/>
        <n v="502" u="1"/>
        <n v="3923" u="1"/>
        <n v="1912" u="1"/>
        <n v="3793" u="1"/>
        <n v="1847" u="1"/>
        <n v="3663" u="1"/>
        <n v="1782" u="1"/>
        <n v="3533" u="1"/>
        <n v="4987" u="1"/>
        <n v="437" u="1"/>
        <n v="1717" u="1"/>
        <n v="3403" u="1"/>
        <n v="4727" u="1"/>
        <n v="1652" u="1"/>
        <n v="3273" u="1"/>
        <n v="4467" u="1"/>
        <n v="1587" u="1"/>
        <n v="3143" u="1"/>
        <n v="4207" u="1"/>
        <n v="99" u="1"/>
        <n v="1522" u="1"/>
        <n v="3013" u="1"/>
        <n v="372" u="1"/>
        <n v="1457" u="1"/>
        <n v="2883" u="1"/>
        <n v="1392" u="1"/>
        <n v="2753" u="1"/>
        <n v="1327" u="1"/>
        <n v="2623" u="1"/>
        <n v="1262" u="1"/>
        <n v="2493" u="1"/>
        <n v="4924" u="1"/>
        <n v="307" u="1"/>
        <n v="1197" u="1"/>
        <n v="2363" u="1"/>
        <n v="4664" u="1"/>
        <n v="1132" u="1"/>
        <n v="2233" u="1"/>
        <n v="4404" u="1"/>
        <n v="1067" u="1"/>
        <n v="2103" u="1"/>
        <n v="4144" u="1"/>
        <n v="1013" u="1"/>
        <n v="3990" u="1"/>
        <n v="249" u="1"/>
        <n v="3860" u="1"/>
        <n v="948" u="1"/>
        <n v="3730" u="1"/>
        <n v="3600" u="1"/>
        <n v="883" u="1"/>
        <n v="3470" u="1"/>
        <n v="4861" u="1"/>
        <n v="3340" u="1"/>
        <n v="4601" u="1"/>
        <n v="818" u="1"/>
        <n v="3210" u="1"/>
        <n v="4341" u="1"/>
        <n v="13" u="1"/>
        <n v="3080" u="1"/>
        <n v="49" u="1"/>
        <n v="753" u="1"/>
        <n v="2950" u="1"/>
        <n v="184" u="1"/>
        <n v="2820" u="1"/>
        <n v="688" u="1"/>
        <n v="2690" u="1"/>
        <n v="2560" u="1"/>
        <n v="623" u="1"/>
        <n v="2430" u="1"/>
        <n v="4798" u="1"/>
        <n v="2300" u="1"/>
        <n v="4538" u="1"/>
        <n v="558" u="1"/>
        <n v="2170" u="1"/>
        <n v="4278" u="1"/>
        <n v="2044" u="1"/>
        <n v="4057" u="1"/>
        <n v="3927" u="1"/>
        <n v="1914" u="1"/>
        <n v="3797" u="1"/>
        <n v="470" u="1"/>
        <n v="1849" u="1"/>
        <n v="3667" u="1"/>
        <n v="1784" u="1"/>
        <n v="3537" u="1"/>
        <n v="4995" u="1"/>
        <n v="1719" u="1"/>
        <n v="3407" u="1"/>
        <n v="4735" u="1"/>
        <n v="1654" u="1"/>
        <n v="3277" u="1"/>
        <n v="4475" u="1"/>
        <n v="405" u="1"/>
        <n v="1589" u="1"/>
        <n v="3147" u="1"/>
        <n v="4215" u="1"/>
        <n v="1524" u="1"/>
        <n v="3017" u="1"/>
        <n v="1459" u="1"/>
        <n v="2887" u="1"/>
        <n v="91" u="1"/>
        <n v="1394" u="1"/>
        <n v="2757" u="1"/>
        <n v="340" u="1"/>
        <n v="1329" u="1"/>
        <n v="2627" u="1"/>
        <n v="1264" u="1"/>
        <n v="2497" u="1"/>
        <n v="4932" u="1"/>
        <n v="1199" u="1"/>
        <n v="2367" u="1"/>
        <n v="4672" u="1"/>
        <n v="1134" u="1"/>
        <n v="2237" u="1"/>
        <n v="4412" u="1"/>
        <n v="275" u="1"/>
        <n v="1069" u="1"/>
        <n v="2107" u="1"/>
        <n v="4152" u="1"/>
        <n v="1014" u="1"/>
        <n v="3994" u="1"/>
        <n v="3864" u="1"/>
        <n v="949" u="1"/>
        <n v="3734" u="1"/>
        <n v="233" u="1"/>
        <n v="3604" u="1"/>
        <n v="884" u="1"/>
        <n v="3474" u="1"/>
        <n v="4869" u="1"/>
        <n v="3344" u="1"/>
        <n v="4609" u="1"/>
        <n v="819" u="1"/>
        <n v="3214" u="1"/>
        <n v="4349" u="1"/>
        <n v="3084" u="1"/>
        <n v="754" u="1"/>
        <n v="2954" u="1"/>
        <n v="12" u="1"/>
        <n v="2824" u="1"/>
        <n v="45" u="1"/>
        <n v="689" u="1"/>
        <n v="2694" u="1"/>
        <n v="168" u="1"/>
        <n v="2564" u="1"/>
        <n v="624" u="1"/>
        <n v="2434" u="1"/>
        <n v="4806" u="1"/>
        <n v="2304" u="1"/>
        <n v="4546" u="1"/>
        <n v="559" u="1"/>
        <n v="2174" u="1"/>
        <n v="4286" u="1"/>
        <n v="2046" u="1"/>
        <n v="4061" u="1"/>
        <n v="503" u="1"/>
        <n v="3931" u="1"/>
        <n v="1916" u="1"/>
        <n v="3801" u="1"/>
        <n v="1851" u="1"/>
        <n v="3671" u="1"/>
        <n v="1786" u="1"/>
        <n v="3541" u="1"/>
        <n v="5003" u="1"/>
        <n v="438" u="1"/>
        <n v="1721" u="1"/>
        <n v="3411" u="1"/>
        <n v="4743" u="1"/>
        <n v="1656" u="1"/>
        <n v="3281" u="1"/>
        <n v="4483" u="1"/>
        <n v="1591" u="1"/>
        <n v="3151" u="1"/>
        <n v="4223" u="1"/>
        <n v="1526" u="1"/>
        <n v="3021" u="1"/>
        <n v="373" u="1"/>
        <n v="1461" u="1"/>
        <n v="2891" u="1"/>
        <n v="1396" u="1"/>
        <n v="2761" u="1"/>
        <n v="1331" u="1"/>
        <n v="2631" u="1"/>
        <n v="83" u="1"/>
        <n v="1266" u="1"/>
        <n v="2501" u="1"/>
        <n v="4940" u="1"/>
        <n v="308" u="1"/>
        <n v="1201" u="1"/>
        <n v="2371" u="1"/>
        <n v="4680" u="1"/>
        <n v="1136" u="1"/>
        <n v="2241" u="1"/>
        <n v="4420" u="1"/>
        <n v="1071" u="1"/>
        <n v="2111" u="1"/>
        <n v="4160" u="1"/>
        <n v="1015" u="1"/>
        <n v="3998" u="1"/>
        <n v="3868" u="1"/>
        <n v="950" u="1"/>
        <n v="3738" u="1"/>
        <n v="3608" u="1"/>
        <n v="885" u="1"/>
        <n v="3478" u="1"/>
        <n v="4877" u="1"/>
        <n v="217" u="1"/>
        <n v="3348" u="1"/>
        <n v="4617" u="1"/>
        <n v="820" u="1"/>
        <n v="3218" u="1"/>
        <n v="4357" u="1"/>
        <n v="3088" u="1"/>
        <n v="4097" u="1"/>
        <n v="755" u="1"/>
        <n v="2958" u="1"/>
        <n v="2828" u="1"/>
        <n v="690" u="1"/>
        <n v="2698" u="1"/>
        <n v="11" u="1"/>
        <n v="2568" u="1"/>
        <n v="41" u="1"/>
        <n v="625" u="1"/>
        <n v="2438" u="1"/>
        <n v="4814" u="1"/>
        <n v="152" u="1"/>
        <n v="2308" u="1"/>
        <n v="4554" u="1"/>
        <n v="560" u="1"/>
        <n v="2178" u="1"/>
        <n v="4294" u="1"/>
        <n v="2048" u="1"/>
        <n v="4065" u="1"/>
        <n v="3935" u="1"/>
        <n v="1918" u="1"/>
        <n v="3805" u="1"/>
        <n v="471" u="1"/>
        <n v="1853" u="1"/>
        <n v="3675" u="1"/>
        <n v="1788" u="1"/>
        <n v="3545" u="1"/>
        <n v="5011" u="1"/>
        <n v="1723" u="1"/>
        <n v="3415" u="1"/>
        <n v="4751" u="1"/>
        <n v="1658" u="1"/>
        <n v="3285" u="1"/>
        <n v="4491" u="1"/>
        <n v="406" u="1"/>
        <n v="1593" u="1"/>
        <n v="3155" u="1"/>
        <n v="4231" u="1"/>
        <n v="1528" u="1"/>
        <n v="3025" u="1"/>
        <n v="1463" u="1"/>
        <n v="2895" u="1"/>
        <n v="1398" u="1"/>
        <n v="2765" u="1"/>
        <n v="341" u="1"/>
        <n v="1333" u="1"/>
        <n v="2635" u="1"/>
        <n v="1268" u="1"/>
        <n v="2505" u="1"/>
        <n v="4948" u="1"/>
        <n v="1203" u="1"/>
        <n v="2375" u="1"/>
        <n v="4688" u="1"/>
        <n v="75" u="1"/>
        <n v="1138" u="1"/>
        <n v="2245" u="1"/>
        <n v="4428" u="1"/>
        <n v="276" u="1"/>
        <n v="1073" u="1"/>
        <n v="2115" u="1"/>
        <n v="4168" u="1"/>
        <n v="1016" u="1"/>
        <n v="4002" u="1"/>
        <n v="3872" u="1"/>
        <n v="951" u="1"/>
        <n v="3742" u="1"/>
        <n v="3612" u="1"/>
        <n v="886" u="1"/>
        <n v="3482" u="1"/>
        <n v="4885" u="1"/>
        <n v="3352" u="1"/>
        <n v="4625" u="1"/>
        <n v="821" u="1"/>
        <n v="3222" u="1"/>
        <n v="4365" u="1"/>
        <n v="201" u="1"/>
        <n v="3092" u="1"/>
        <n v="4105" u="1"/>
        <n v="756" u="1"/>
        <n v="2962" u="1"/>
        <n v="2832" u="1"/>
        <n v="691" u="1"/>
        <n v="2702" u="1"/>
        <n v="2572" u="1"/>
        <n v="626" u="1"/>
        <n v="2442" u="1"/>
        <n v="4822" u="1"/>
        <n v="10" u="1"/>
        <n v="2312" u="1"/>
        <n v="4562" u="1"/>
        <n v="37" u="1"/>
        <n v="561" u="1"/>
        <n v="2182" u="1"/>
        <n v="4302" u="1"/>
        <n v="136" u="1"/>
        <n v="2052" u="1"/>
        <n v="4069" u="1"/>
        <n v="504" u="1"/>
        <n v="3939" u="1"/>
        <n v="1920" u="1"/>
        <n v="3809" u="1"/>
        <n v="1855" u="1"/>
        <n v="3679" u="1"/>
        <n v="1790" u="1"/>
        <n v="3549" u="1"/>
        <n v="5019" u="1"/>
        <n v="439" u="1"/>
        <n v="1725" u="1"/>
        <n v="3419" u="1"/>
        <n v="4759" u="1"/>
        <n v="1660" u="1"/>
        <n v="3289" u="1"/>
        <n v="4499" u="1"/>
        <n v="1595" u="1"/>
        <n v="3159" u="1"/>
        <n v="4239" u="1"/>
        <n v="1530" u="1"/>
        <n v="3029" u="1"/>
        <n v="374" u="1"/>
        <n v="1465" u="1"/>
        <n v="2899" u="1"/>
        <n v="1400" u="1"/>
        <n v="2769" u="1"/>
        <n v="1335" u="1"/>
        <n v="2639" u="1"/>
        <n v="1270" u="1"/>
        <n v="2509" u="1"/>
        <n v="4956" u="1"/>
        <n v="309" u="1"/>
        <n v="1205" u="1"/>
        <n v="2379" u="1"/>
        <n v="4696" u="1"/>
        <n v="1140" u="1"/>
        <n v="2249" u="1"/>
        <n v="4436" u="1"/>
        <n v="1075" u="1"/>
        <n v="2119" u="1"/>
        <n v="4176" u="1"/>
        <n v="67" u="1"/>
        <n v="1017" u="1"/>
        <n v="4006" u="1"/>
        <n v="250" u="1"/>
        <n v="3876" u="1"/>
        <n v="952" u="1"/>
        <n v="3746" u="1"/>
        <n v="3616" u="1"/>
        <n v="887" u="1"/>
        <n v="3486" u="1"/>
        <n v="4893" u="1"/>
        <n v="3356" u="1"/>
        <n v="4633" u="1"/>
        <n v="822" u="1"/>
        <n v="3226" u="1"/>
        <n v="4373" u="1"/>
        <n v="3096" u="1"/>
        <n v="4113" u="1"/>
        <n v="757" u="1"/>
        <n v="2966" u="1"/>
        <n v="185" u="1"/>
        <n v="2836" u="1"/>
        <n v="692" u="1"/>
        <n v="2706" u="1"/>
        <n v="2576" u="1"/>
        <n v="627" u="1"/>
        <n v="2446" u="1"/>
        <n v="4830" u="1"/>
        <n v="2316" u="1"/>
        <n v="4570" u="1"/>
        <n v="562" u="1"/>
        <n v="2186" u="1"/>
        <n v="4310" u="1"/>
        <n v="9" u="1"/>
        <n v="2056" u="1"/>
        <n v="4073" u="1"/>
        <n v="33" u="1"/>
        <n v="3943" u="1"/>
        <n v="124" u="1"/>
        <n v="1922" u="1"/>
        <n v="3813" u="1"/>
        <n v="472" u="1"/>
        <n v="1857" u="1"/>
        <n v="3683" u="1"/>
        <n v="1792" u="1"/>
        <n v="3553" u="1"/>
        <n v="5027" u="1"/>
        <n v="1727" u="1"/>
        <n v="3423" u="1"/>
        <n v="4767" u="1"/>
        <n v="1662" u="1"/>
        <n v="3293" u="1"/>
        <n v="4507" u="1"/>
        <n v="407" u="1"/>
        <n v="1597" u="1"/>
        <n v="3163" u="1"/>
        <n v="4247" u="1"/>
        <n v="1532" u="1"/>
        <n v="3033" u="1"/>
        <n v="1467" u="1"/>
        <n v="2903" u="1"/>
        <n v="1402" u="1"/>
        <n v="2773" u="1"/>
        <n v="342" u="1"/>
        <n v="1337" u="1"/>
        <n v="2643" u="1"/>
        <n v="1272" u="1"/>
        <n v="2513" u="1"/>
        <n v="4964" u="1"/>
        <n v="1207" u="1"/>
        <n v="2383" u="1"/>
        <n v="4704" u="1"/>
        <n v="1142" u="1"/>
        <n v="2253" u="1"/>
        <n v="4444" u="1"/>
        <n v="277" u="1"/>
        <n v="1077" u="1"/>
        <n v="2123" u="1"/>
        <n v="4184" u="1"/>
        <n v="1018" u="1"/>
        <n v="4010" u="1"/>
        <n v="3880" u="1"/>
        <n v="953" u="1"/>
        <n v="3750" u="1"/>
        <n v="234" u="1"/>
        <n v="3620" u="1"/>
        <n v="888" u="1"/>
        <n v="3490" u="1"/>
        <n v="4901" u="1"/>
        <n v="3360" u="1"/>
        <n v="4641" u="1"/>
        <n v="823" u="1"/>
        <n v="3230" u="1"/>
        <n v="4381" u="1"/>
        <n v="3100" u="1"/>
        <n v="4121" u="1"/>
        <n v="758" u="1"/>
        <n v="2970" u="1"/>
        <n v="2840" u="1"/>
        <n v="693" u="1"/>
        <n v="2710" u="1"/>
        <n v="169" u="1"/>
        <n v="2580" u="1"/>
        <n v="628" u="1"/>
        <n v="2450" u="1"/>
        <n v="4838" u="1"/>
        <n v="2320" u="1"/>
        <n v="4578" u="1"/>
        <n v="563" u="1"/>
        <n v="2190" u="1"/>
        <n v="4318" u="1"/>
        <n v="2060" u="1"/>
        <n v="4077" u="1"/>
        <n v="505" u="1"/>
        <n v="1989" u="1"/>
        <n v="3947" u="1"/>
        <n v="8" u="1"/>
        <n v="1924" u="1"/>
        <n v="3817" u="1"/>
        <n v="1859" u="1"/>
        <n v="3687" u="1"/>
        <n v="116" u="1"/>
        <n v="1794" u="1"/>
        <n v="3557" u="1"/>
        <n v="5035" u="1"/>
        <n v="440" u="1"/>
        <n v="1729" u="1"/>
        <n v="3427" u="1"/>
        <n v="4775" u="1"/>
        <n v="1664" u="1"/>
        <n v="3297" u="1"/>
        <n v="4515" u="1"/>
        <n v="1599" u="1"/>
        <n v="3167" u="1"/>
        <n v="4255" u="1"/>
        <n v="1534" u="1"/>
        <n v="3037" u="1"/>
        <n v="375" u="1"/>
        <n v="1469" u="1"/>
        <n v="2907" u="1"/>
        <n v="1404" u="1"/>
        <n v="2777" u="1"/>
        <n v="1339" u="1"/>
        <n v="2647" u="1"/>
        <n v="1274" u="1"/>
        <n v="2517" u="1"/>
        <n v="4972" u="1"/>
        <n v="310" u="1"/>
        <n v="1209" u="1"/>
        <n v="2387" u="1"/>
        <n v="4712" u="1"/>
        <n v="1144" u="1"/>
        <n v="2257" u="1"/>
        <n v="4452" u="1"/>
        <n v="1079" u="1"/>
        <n v="2127" u="1"/>
        <n v="4192" u="1"/>
        <n v="1019" u="1"/>
        <n v="4014" u="1"/>
        <n v="3884" u="1"/>
        <n v="954" u="1"/>
        <n v="3754" u="1"/>
        <n v="3624" u="1"/>
        <n v="889" u="1"/>
        <n v="3494" u="1"/>
        <n v="4909" u="1"/>
        <n v="218" u="1"/>
        <n v="3364" u="1"/>
        <n v="4649" u="1"/>
        <n v="824" u="1"/>
        <n v="3234" u="1"/>
        <n v="4389" u="1"/>
        <n v="3104" u="1"/>
        <n v="4129" u="1"/>
        <n v="759" u="1"/>
        <n v="2974" u="1"/>
        <n v="2844" u="1"/>
        <n v="694" u="1"/>
        <n v="2714" u="1"/>
        <n v="2584" u="1"/>
        <n v="629" u="1"/>
        <n v="2454" u="1"/>
        <n v="4846" u="1"/>
        <n v="153" u="1"/>
        <n v="2324" u="1"/>
        <n v="4586" u="1"/>
        <n v="564" u="1"/>
        <n v="2194" u="1"/>
        <n v="4326" u="1"/>
        <n v="2064" u="1"/>
        <n v="4081" u="1"/>
        <n v="1991" u="1"/>
        <n v="3951" u="1"/>
        <n v="1926" u="1"/>
        <n v="3821" u="1"/>
        <n v="473" u="1"/>
        <n v="1861" u="1"/>
        <n v="3691" u="1"/>
        <n v="1796" u="1"/>
        <n v="3561" u="1"/>
        <n v="1731" u="1"/>
        <n v="3431" u="1"/>
        <n v="4783" u="1"/>
        <n v="108" u="1"/>
        <n v="1666" u="1"/>
        <n v="3301" u="1"/>
        <n v="4523" u="1"/>
        <n v="408" u="1"/>
        <n v="1601" u="1"/>
        <n v="3171" u="1"/>
        <n v="4263" u="1"/>
        <n v="1536" u="1"/>
        <n v="3041" u="1"/>
        <n v="1471" u="1"/>
        <n v="2911" u="1"/>
        <n v="1406" u="1"/>
        <n v="2781" u="1"/>
        <n v="343" u="1"/>
        <n v="1341" u="1"/>
        <n v="2651" u="1"/>
        <n v="1276" u="1"/>
        <n v="2521" u="1"/>
        <n v="4980" u="1"/>
        <n v="1211" u="1"/>
        <n v="2391" u="1"/>
        <n v="4720" u="1"/>
        <n v="1146" u="1"/>
        <n v="2261" u="1"/>
        <n v="4460" u="1"/>
        <n v="278" u="1"/>
        <n v="1081" u="1"/>
        <n v="2131" u="1"/>
        <n v="4200" u="1"/>
        <n v="1020" u="1"/>
        <n v="4018" u="1"/>
        <n v="3888" u="1"/>
        <n v="955" u="1"/>
        <n v="3758" u="1"/>
        <n v="3628" u="1"/>
        <n v="890" u="1"/>
        <n v="3498" u="1"/>
        <n v="4917" u="1"/>
        <n v="3368" u="1"/>
        <n v="4657" u="1"/>
        <n v="825" u="1"/>
        <n v="3238" u="1"/>
        <n v="4397" u="1"/>
        <n v="202" u="1"/>
        <n v="3108" u="1"/>
        <n v="4137" u="1"/>
        <n v="760" u="1"/>
        <n v="2978" u="1"/>
        <n v="2848" u="1"/>
        <n v="695" u="1"/>
        <n v="2718" u="1"/>
        <n v="2588" u="1"/>
        <n v="630" u="1"/>
        <n v="2458" u="1"/>
        <n v="4854" u="1"/>
        <n v="2328" u="1"/>
        <n v="4594" u="1"/>
        <n v="565" u="1"/>
        <n v="2198" u="1"/>
        <n v="4334" u="1"/>
        <n v="137" u="1"/>
        <n v="2068" u="1"/>
        <n v="4085" u="1"/>
        <n v="506" u="1"/>
        <n v="1993" u="1"/>
        <n v="3955" u="1"/>
        <n v="1928" u="1"/>
        <n v="3825" u="1"/>
        <n v="1863" u="1"/>
        <n v="3695" u="1"/>
        <n v="1798" u="1"/>
        <n v="3565" u="1"/>
        <n v="441" u="1"/>
        <n v="1733" u="1"/>
        <n v="3435" u="1"/>
        <n v="4791" u="1"/>
        <n v="7" u="1"/>
        <n v="1668" u="1"/>
        <n v="3305" u="1"/>
        <n v="4531" u="1"/>
        <n v="1603" u="1"/>
        <n v="3175" u="1"/>
        <n v="4271" u="1"/>
        <n v="100" u="1"/>
        <n v="1538" u="1"/>
        <n v="3045" u="1"/>
        <n v="376" u="1"/>
        <n v="1473" u="1"/>
        <n v="2915" u="1"/>
        <n v="1408" u="1"/>
        <n v="2785" u="1"/>
        <n v="1343" u="1"/>
        <n v="2655" u="1"/>
        <n v="1278" u="1"/>
        <n v="2525" u="1"/>
        <n v="4988" u="1"/>
        <n v="311" u="1"/>
        <n v="1213" u="1"/>
        <n v="2395" u="1"/>
        <n v="4728" u="1"/>
        <n v="1148" u="1"/>
        <n v="2265" u="1"/>
        <n v="4468" u="1"/>
        <n v="1083" u="1"/>
        <n v="2135" u="1"/>
        <n v="4208" u="1"/>
        <n v="1021" u="1"/>
        <n v="4022" u="1"/>
        <n v="251" u="1"/>
        <n v="3892" u="1"/>
        <n v="956" u="1"/>
        <n v="3762" u="1"/>
        <n v="3632" u="1"/>
        <n v="891" u="1"/>
        <n v="3502" u="1"/>
        <n v="4925" u="1"/>
        <n v="3372" u="1"/>
        <n v="4665" u="1"/>
        <n v="826" u="1"/>
        <n v="3242" u="1"/>
        <n v="4405" u="1"/>
        <n v="3112" u="1"/>
        <n v="4145" u="1"/>
        <n v="761" u="1"/>
        <n v="2982" u="1"/>
        <n v="186" u="1"/>
        <n v="2852" u="1"/>
        <n v="696" u="1"/>
        <n v="2722" u="1"/>
        <n v="2592" u="1"/>
        <n v="631" u="1"/>
        <n v="2462" u="1"/>
        <n v="4862" u="1"/>
        <n v="2332" u="1"/>
        <n v="4602" u="1"/>
        <n v="566" u="1"/>
        <n v="2202" u="1"/>
        <n v="4342" u="1"/>
        <n v="2072" u="1"/>
        <n v="4089" u="1"/>
        <n v="1995" u="1"/>
        <n v="3959" u="1"/>
        <n v="1930" u="1"/>
        <n v="3829" u="1"/>
        <n v="474" u="1"/>
        <n v="1865" u="1"/>
        <n v="3699" u="1"/>
        <n v="1800" u="1"/>
        <n v="3569" u="1"/>
        <n v="1735" u="1"/>
        <n v="3439" u="1"/>
        <n v="4799" u="1"/>
        <n v="1670" u="1"/>
        <n v="3309" u="1"/>
        <n v="4539" u="1"/>
        <n v="409" u="1"/>
        <n v="1605" u="1"/>
        <n v="3179" u="1"/>
        <n v="4279" u="1"/>
        <n v="1540" u="1"/>
        <n v="3049" u="1"/>
        <n v="1475" u="1"/>
        <n v="2919" u="1"/>
        <n v="92" u="1"/>
        <n v="1410" u="1"/>
        <n v="2789" u="1"/>
        <n v="344" u="1"/>
        <n v="1345" u="1"/>
        <n v="2659" u="1"/>
        <n v="1280" u="1"/>
        <n v="2529" u="1"/>
        <n v="4996" u="1"/>
        <n v="1215" u="1"/>
        <n v="2399" u="1"/>
        <n v="4736" u="1"/>
        <n v="1150" u="1"/>
        <n v="2269" u="1"/>
        <n v="4476" u="1"/>
        <n v="279" u="1"/>
        <n v="1085" u="1"/>
        <n v="2139" u="1"/>
        <n v="4216" u="1"/>
        <n v="1022" u="1"/>
        <n v="4026" u="1"/>
        <n v="3896" u="1"/>
        <n v="957" u="1"/>
        <n v="3766" u="1"/>
        <n v="235" u="1"/>
        <n v="3636" u="1"/>
        <n v="892" u="1"/>
        <n v="3506" u="1"/>
        <n v="4933" u="1"/>
        <n v="3376" u="1"/>
        <n v="4673" u="1"/>
        <n v="827" u="1"/>
        <n v="3246" u="1"/>
        <n v="4413" u="1"/>
        <n v="3116" u="1"/>
        <n v="4153" u="1"/>
        <n v="762" u="1"/>
        <n v="2986" u="1"/>
        <n v="2856" u="1"/>
        <n v="697" u="1"/>
        <n v="2726" u="1"/>
        <n v="170" u="1"/>
        <n v="2596" u="1"/>
        <n v="632" u="1"/>
        <n v="2466" u="1"/>
        <n v="4870" u="1"/>
        <n v="2336" u="1"/>
        <n v="4610" u="1"/>
        <n v="567" u="1"/>
        <n v="2206" u="1"/>
        <n v="4350" u="1"/>
        <n v="2076" u="1"/>
        <n v="4093" u="1"/>
        <n v="507" u="1"/>
        <n v="1997" u="1"/>
        <n v="3963" u="1"/>
        <n v="1932" u="1"/>
        <n v="3833" u="1"/>
        <n v="1867" u="1"/>
        <n v="3703" u="1"/>
        <n v="1802" u="1"/>
        <n v="3573" u="1"/>
        <n v="442" u="1"/>
        <n v="1737" u="1"/>
        <n v="3443" u="1"/>
        <n v="4807" u="1"/>
        <n v="1672" u="1"/>
        <n v="3313" u="1"/>
        <n v="4547" u="1"/>
        <n v="1607" u="1"/>
        <n v="3183" u="1"/>
        <n v="4287" u="1"/>
        <n v="1542" u="1"/>
        <n v="3053" u="1"/>
        <n v="377" u="1"/>
        <n v="1477" u="1"/>
        <n v="2923" u="1"/>
        <n v="6" u="1"/>
        <n v="1412" u="1"/>
        <n v="2793" u="1"/>
        <n v="1347" u="1"/>
        <n v="2663" u="1"/>
        <n v="84" u="1"/>
        <n v="1282" u="1"/>
        <n v="2533" u="1"/>
        <n v="5004" u="1"/>
        <n v="312" u="1"/>
        <n v="1217" u="1"/>
        <n v="2403" u="1"/>
        <n v="4744" u="1"/>
        <n v="1152" u="1"/>
        <n v="2273" u="1"/>
        <n v="4484" u="1"/>
        <n v="1087" u="1"/>
        <n v="2143" u="1"/>
        <n v="4224" u="1"/>
        <n v="1023" u="1"/>
        <n v="4030" u="1"/>
        <n v="3900" u="1"/>
        <n v="958" u="1"/>
        <n v="3770" u="1"/>
        <n v="3640" u="1"/>
        <n v="893" u="1"/>
        <n v="3510" u="1"/>
        <n v="4941" u="1"/>
        <n v="219" u="1"/>
        <n v="3380" u="1"/>
        <n v="4681" u="1"/>
        <n v="828" u="1"/>
        <n v="3250" u="1"/>
        <n v="4421" u="1"/>
        <n v="3120" u="1"/>
        <n v="4161" u="1"/>
        <n v="763" u="1"/>
        <n v="2990" u="1"/>
        <n v="2860" u="1"/>
        <n v="698" u="1"/>
        <n v="2730" u="1"/>
        <n v="2600" u="1"/>
        <n v="633" u="1"/>
        <n v="2470" u="1"/>
        <n v="4878" u="1"/>
        <n v="154" u="1"/>
        <n v="2340" u="1"/>
        <n v="4618" u="1"/>
        <n v="568" u="1"/>
        <n v="2210" u="1"/>
        <n v="4358" u="1"/>
        <n v="2080" u="1"/>
        <n v="4098" u="1"/>
        <n v="1999" u="1"/>
        <n v="3967" u="1"/>
        <n v="1934" u="1"/>
        <n v="3837" u="1"/>
        <n v="475" u="1"/>
        <n v="1869" u="1"/>
        <n v="3707" u="1"/>
        <n v="1804" u="1"/>
        <n v="3577" u="1"/>
        <n v="1739" u="1"/>
        <n v="3447" u="1"/>
        <n v="4815" u="1"/>
        <n v="1674" u="1"/>
        <n v="3317" u="1"/>
        <n v="4555" u="1"/>
        <n v="410" u="1"/>
        <n v="1609" u="1"/>
        <n v="3187" u="1"/>
        <n v="4295" u="1"/>
        <n v="1544" u="1"/>
        <n v="3057" u="1"/>
        <n v="1479" u="1"/>
        <n v="2927" u="1"/>
        <n v="1414" u="1"/>
        <n v="2797" u="1"/>
        <n v="345" u="1"/>
        <n v="1349" u="1"/>
        <n v="2667" u="1"/>
        <n v="1284" u="1"/>
        <n v="2537" u="1"/>
        <n v="5012" u="1"/>
        <n v="1219" u="1"/>
        <n v="2407" u="1"/>
        <n v="4752" u="1"/>
        <n v="76" u="1"/>
        <n v="1154" u="1"/>
        <n v="2277" u="1"/>
        <n v="4492" u="1"/>
        <n v="280" u="1"/>
        <n v="1089" u="1"/>
        <n v="2147" u="1"/>
        <n v="4232" u="1"/>
        <n v="1024" u="1"/>
        <n v="4034" u="1"/>
        <n v="3904" u="1"/>
        <n v="959" u="1"/>
        <n v="3774" u="1"/>
        <n v="3644" u="1"/>
        <n v="894" u="1"/>
        <n v="3514" u="1"/>
        <n v="4949" u="1"/>
        <n v="3384" u="1"/>
        <n v="4689" u="1"/>
        <n v="829" u="1"/>
        <n v="3254" u="1"/>
        <n v="4429" u="1"/>
        <n v="203" u="1"/>
        <n v="3124" u="1"/>
        <n v="4169" u="1"/>
        <n v="764" u="1"/>
        <n v="2994" u="1"/>
        <n v="2864" u="1"/>
        <n v="699" u="1"/>
        <n v="2734" u="1"/>
        <n v="2604" u="1"/>
        <n v="634" u="1"/>
        <n v="2474" u="1"/>
        <n v="4886" u="1"/>
        <n v="2344" u="1"/>
        <n v="4626" u="1"/>
        <n v="569" u="1"/>
        <n v="2214" u="1"/>
        <n v="4366" u="1"/>
        <n v="138" u="1"/>
        <n v="2084" u="1"/>
        <n v="4106" u="1"/>
        <n v="508" u="1"/>
        <n v="2001" u="1"/>
        <n v="3971" u="1"/>
        <n v="1936" u="1"/>
        <n v="3841" u="1"/>
        <n v="1871" u="1"/>
        <n v="3711" u="1"/>
        <n v="1806" u="1"/>
        <n v="3581" u="1"/>
        <n v="443" u="1"/>
        <n v="1741" u="1"/>
        <n v="3451" u="1"/>
        <n v="4823" u="1"/>
        <n v="1676" u="1"/>
        <n v="3321" u="1"/>
        <n v="4563" u="1"/>
        <n v="1611" u="1"/>
        <n v="3191" u="1"/>
        <n v="4303" u="1"/>
        <n v="1546" u="1"/>
        <n v="3061" u="1"/>
        <n v="378" u="1"/>
        <n v="1481" u="1"/>
        <n v="2931" u="1"/>
        <n v="1416" u="1"/>
        <n v="2801" u="1"/>
        <n v="1351" u="1"/>
        <n v="2671" u="1"/>
        <n v="1286" u="1"/>
        <n v="2541" u="1"/>
        <n v="5020" u="1"/>
        <n v="313" u="1"/>
        <n v="1221" u="1"/>
        <n v="2411" u="1"/>
        <n v="4760" u="1"/>
        <n v="5" u="1"/>
        <n v="1156" u="1"/>
        <n v="2281" u="1"/>
        <n v="4500" u="1"/>
        <n v="1091" u="1"/>
        <n v="2151" u="1"/>
        <n v="4240" u="1"/>
        <n v="68" u="1"/>
        <n v="1026" u="1"/>
        <n v="4038" u="1"/>
        <n v="252" u="1"/>
        <n v="3908" u="1"/>
        <n v="960" u="1"/>
        <n v="3778" u="1"/>
        <n v="3648" u="1"/>
        <n v="895" u="1"/>
        <n v="3518" u="1"/>
        <n v="4957" u="1"/>
        <n v="3388" u="1"/>
        <n v="4697" u="1"/>
        <n v="830" u="1"/>
        <n v="3258" u="1"/>
        <n v="4437" u="1"/>
        <n v="3128" u="1"/>
        <n v="4177" u="1"/>
        <n v="765" u="1"/>
        <n v="2998" u="1"/>
        <n v="187" u="1"/>
        <n v="2868" u="1"/>
        <n v="700" u="1"/>
        <n v="2738" u="1"/>
        <n v="2608" u="1"/>
        <n v="635" u="1"/>
        <n v="2478" u="1"/>
        <n v="4894" u="1"/>
        <n v="2348" u="1"/>
        <n v="4634" u="1"/>
        <n v="570" u="1"/>
        <n v="2218" u="1"/>
        <n v="4374" u="1"/>
        <n v="2088" u="1"/>
        <n v="4114" u="1"/>
        <n v="2003" u="1"/>
        <n v="3975" u="1"/>
        <n v="125" u="1"/>
        <n v="1938" u="1"/>
        <n v="3845" u="1"/>
        <n v="476" u="1"/>
        <n v="1873" u="1"/>
        <n v="3715" u="1"/>
        <n v="1808" u="1"/>
        <n v="3585" u="1"/>
        <n v="1743" u="1"/>
        <n v="3455" u="1"/>
        <n v="4831" u="1"/>
        <n v="1678" u="1"/>
        <n v="3325" u="1"/>
        <n v="4571" u="1"/>
        <n v="411" u="1"/>
        <n v="1613" u="1"/>
        <n v="3195" u="1"/>
        <n v="4311" u="1"/>
        <n v="1548" u="1"/>
        <n v="3065" u="1"/>
        <n v="1483" u="1"/>
        <n v="2935" u="1"/>
        <n v="1418" u="1"/>
        <n v="2805" u="1"/>
        <n v="346" u="1"/>
        <n v="1353" u="1"/>
        <n v="2675" u="1"/>
        <n v="1288" u="1"/>
        <n v="2545" u="1"/>
        <n v="5028" u="1"/>
        <n v="1223" u="1"/>
        <n v="2415" u="1"/>
        <n v="4768" u="1"/>
        <n v="1158" u="1"/>
        <n v="2285" u="1"/>
        <n v="4508" u="1"/>
        <n v="281" u="1"/>
        <n v="1093" u="1"/>
        <n v="2155" u="1"/>
        <n v="4248" u="1"/>
        <n v="1028" u="1"/>
        <n v="4042" u="1"/>
        <n v="3912" u="1"/>
        <n v="62" u="1"/>
        <n v="961" u="1"/>
        <n v="3782" u="1"/>
        <n v="236" u="1"/>
        <n v="3652" u="1"/>
        <n v="896" u="1"/>
        <n v="3522" u="1"/>
        <n v="4965" u="1"/>
        <n v="3392" u="1"/>
        <n v="4705" u="1"/>
        <n v="831" u="1"/>
        <n v="3262" u="1"/>
        <n v="4445" u="1"/>
        <n v="3132" u="1"/>
        <n v="4185" u="1"/>
        <n v="766" u="1"/>
        <n v="3002" u="1"/>
        <n v="2872" u="1"/>
        <n v="701" u="1"/>
        <n v="2742" u="1"/>
        <n v="171" u="1"/>
        <n v="2612" u="1"/>
        <n v="636" u="1"/>
        <n v="2482" u="1"/>
        <n v="4902" u="1"/>
        <n v="2352" u="1"/>
        <n v="4642" u="1"/>
        <n v="571" u="1"/>
        <n v="2222" u="1"/>
        <n v="4382" u="1"/>
        <n v="2092" u="1"/>
        <n v="4122" u="1"/>
        <n v="509" u="1"/>
        <n v="2005" u="1"/>
        <n v="3979" u="1"/>
        <n v="1940" u="1"/>
        <n v="3849" u="1"/>
        <n v="1875" u="1"/>
        <n v="3719" u="1"/>
        <n v="117" u="1"/>
        <n v="1810" u="1"/>
        <n v="3589" u="1"/>
        <n v="444" u="1"/>
        <n v="1745" u="1"/>
        <n v="3459" u="1"/>
        <n v="4839" u="1"/>
        <n v="1680" u="1"/>
        <n v="3329" u="1"/>
        <n v="4579" u="1"/>
        <n v="1615" u="1"/>
        <n v="3199" u="1"/>
        <n v="4319" u="1"/>
        <n v="1550" u="1"/>
        <n v="3069" u="1"/>
        <n v="379" u="1"/>
        <n v="1485" u="1"/>
        <n v="2939" u="1"/>
        <n v="1420" u="1"/>
        <n v="2809" u="1"/>
        <n v="1355" u="1"/>
        <n v="2679" u="1"/>
        <n v="1290" u="1"/>
        <n v="2549" u="1"/>
        <n v="5036" u="1"/>
        <n v="314" u="1"/>
        <n v="1225" u="1"/>
        <n v="2419" u="1"/>
        <n v="4776" u="1"/>
        <n v="1160" u="1"/>
        <n v="2289" u="1"/>
        <n v="4516" u="1"/>
        <n v="1095" u="1"/>
        <n v="2159" u="1"/>
        <n v="4256" u="1"/>
        <n v="1030" u="1"/>
        <n v="4046" u="1"/>
        <n v="3916" u="1"/>
        <n v="4" u="1"/>
        <n v="962" u="1"/>
        <n v="3786" u="1"/>
        <n v="3656" u="1"/>
        <n v="58" u="1"/>
        <n v="897" u="1"/>
        <n v="3526" u="1"/>
        <n v="4973" u="1"/>
        <n v="220" u="1"/>
        <n v="3396" u="1"/>
        <n v="4713" u="1"/>
        <n v="832" u="1"/>
        <n v="3266" u="1"/>
        <n v="4453" u="1"/>
        <n v="3136" u="1"/>
        <n v="4193" u="1"/>
        <n v="767" u="1"/>
        <n v="3006" u="1"/>
        <n v="2876" u="1"/>
        <n v="702" u="1"/>
        <n v="2746" u="1"/>
        <n v="2616" u="1"/>
        <n v="637" u="1"/>
        <n v="2486" u="1"/>
        <n v="4910" u="1"/>
        <n v="155" u="1"/>
        <n v="2356" u="1"/>
        <n v="4650" u="1"/>
        <n v="572" u="1"/>
        <n v="2226" u="1"/>
        <n v="4390" u="1"/>
        <n v="2096" u="1"/>
        <n v="4130" u="1"/>
        <n v="2007" u="1"/>
        <n v="3983" u="1"/>
        <n v="1942" u="1"/>
        <n v="3853" u="1"/>
        <n v="477" u="1"/>
        <n v="1877" u="1"/>
        <n v="3723" u="1"/>
        <n v="1812" u="1"/>
        <n v="3593" u="1"/>
        <n v="1747" u="1"/>
        <n v="3463" u="1"/>
        <n v="4847" u="1"/>
        <n v="109" u="1"/>
        <n v="1682" u="1"/>
        <n v="3333" u="1"/>
        <n v="4587" u="1"/>
        <n v="412" u="1"/>
        <n v="1617" u="1"/>
        <n v="3203" u="1"/>
        <n v="4327" u="1"/>
        <n v="1552" u="1"/>
        <n v="3073" u="1"/>
        <n v="1487" u="1"/>
        <n v="2943" u="1"/>
        <n v="1422" u="1"/>
        <n v="2813" u="1"/>
        <n v="347" u="1"/>
        <n v="1357" u="1"/>
        <n v="2683" u="1"/>
        <n v="1292" u="1"/>
        <n v="2553" u="1"/>
        <n v="1227" u="1"/>
        <n v="2423" u="1"/>
        <n v="4784" u="1"/>
        <n v="1162" u="1"/>
        <n v="2293" u="1"/>
        <n v="4524" u="1"/>
        <n v="282" u="1"/>
        <n v="1097" u="1"/>
        <n v="2163" u="1"/>
        <n v="4264" u="1"/>
        <n v="1032" u="1"/>
        <n v="4050" u="1"/>
        <n v="3920" u="1"/>
        <n v="963" u="1"/>
        <n v="3790" u="1"/>
        <n v="3660" u="1"/>
        <n v="898" u="1"/>
        <n v="3530" u="1"/>
        <n v="4981" u="1"/>
        <n v="3400" u="1"/>
        <n v="4721" u="1"/>
        <n v="54" u="1"/>
        <n v="833" u="1"/>
        <n v="3270" u="1"/>
        <n v="4461" u="1"/>
        <n v="204" u="1"/>
        <n v="3140" u="1"/>
        <n v="4201" u="1"/>
        <n v="768" u="1"/>
        <n v="3010" u="1"/>
        <n v="2880" u="1"/>
        <n v="703" u="1"/>
        <n v="2750" u="1"/>
        <n v="2620" u="1"/>
        <n v="638" u="1"/>
        <n v="2490" u="1"/>
        <n v="4918" u="1"/>
        <n v="2360" u="1"/>
        <n v="4658" u="1"/>
        <n v="573" u="1"/>
        <n v="2230" u="1"/>
        <n v="4398" u="1"/>
        <n v="139" u="1"/>
        <n v="2100" u="1"/>
        <n v="4138" u="1"/>
        <n v="510" u="1"/>
        <n v="2009" u="1"/>
        <n v="3987" u="1"/>
        <n v="1944" u="1"/>
        <n v="3857" u="1"/>
        <n v="1879" u="1"/>
        <n v="3727" u="1"/>
        <n v="1814" u="1"/>
        <n v="3597" u="1"/>
        <n v="445" u="1"/>
        <n v="1749" u="1"/>
        <n v="3467" u="1"/>
        <n v="4855" u="1"/>
        <n v="1684" u="1"/>
        <n v="3337" u="1"/>
        <n v="4595" u="1"/>
        <n v="1619" u="1"/>
        <n v="3207" u="1"/>
        <n v="4335" u="1"/>
        <n v="101" u="1"/>
        <n v="1554" u="1"/>
        <n v="3077" u="1"/>
        <n v="380" u="1"/>
        <n v="1489" u="1"/>
        <n v="2947" u="1"/>
        <n v="1424" u="1"/>
        <n v="2817" u="1"/>
        <n v="1359" u="1"/>
        <n v="2687" u="1"/>
        <n v="1294" u="1"/>
        <n v="2557" u="1"/>
        <n v="315" u="1"/>
        <n v="1229" u="1"/>
        <n v="2427" u="1"/>
        <n v="4792" u="1"/>
        <n v="1164" u="1"/>
        <n v="2297" u="1"/>
        <n v="4532" u="1"/>
        <n v="1099" u="1"/>
        <n v="2167" u="1"/>
        <n v="4272" u="1"/>
        <n v="1034" u="1"/>
        <n v="4054" u="1"/>
        <n v="253" u="1"/>
        <n v="3924" u="1"/>
        <n v="964" u="1"/>
        <n v="3794" u="1"/>
        <n v="3664" u="1"/>
        <n v="899" u="1"/>
        <n v="3534" u="1"/>
        <n v="4989" u="1"/>
        <n v="3404" u="1"/>
        <n v="4729" u="1"/>
        <n v="834" u="1"/>
        <n v="3274" u="1"/>
        <n v="4469" u="1"/>
        <n v="3144" u="1"/>
        <n v="4209" u="1"/>
        <n v="50" u="1"/>
        <n v="769" u="1"/>
        <n v="3014" u="1"/>
        <n v="188" u="1"/>
        <n v="2884" u="1"/>
        <n v="704" u="1"/>
        <n v="2754" u="1"/>
        <n v="2624" u="1"/>
        <n v="639" u="1"/>
        <n v="2494" u="1"/>
        <n v="4926" u="1"/>
        <n v="2364" u="1"/>
        <n v="4666" u="1"/>
        <n v="574" u="1"/>
        <n v="2234" u="1"/>
        <n v="4406" u="1"/>
        <n v="2104" u="1"/>
        <n v="4146" u="1"/>
        <n v="2011" u="1"/>
        <n v="3991" u="1"/>
        <n v="1946" u="1"/>
        <n v="3861" u="1"/>
        <n v="478" u="1"/>
        <n v="1881" u="1"/>
        <n v="3731" u="1"/>
        <n v="1816" u="1"/>
        <n v="3601" u="1"/>
        <n v="1751" u="1"/>
        <n v="3471" u="1"/>
        <n v="4863" u="1"/>
        <n v="1686" u="1"/>
        <n v="3341" u="1"/>
        <n v="4603" u="1"/>
        <n v="413" u="1"/>
        <n v="1621" u="1"/>
        <n v="3211" u="1"/>
        <n v="4343" u="1"/>
        <n v="1556" u="1"/>
        <n v="3081" u="1"/>
        <n v="1491" u="1"/>
        <n v="2951" u="1"/>
        <n v="93" u="1"/>
        <n v="1426" u="1"/>
        <n v="2821" u="1"/>
        <n v="348" u="1"/>
        <n v="1361" u="1"/>
        <n v="2691" u="1"/>
        <n v="1296" u="1"/>
        <n v="2561" u="1"/>
        <n v="1231" u="1"/>
        <n v="2431" u="1"/>
        <n v="4800" u="1"/>
        <n v="1166" u="1"/>
        <n v="2301" u="1"/>
        <n v="4540" u="1"/>
        <n v="283" u="1"/>
        <n v="1101" u="1"/>
        <n v="2171" u="1"/>
        <n v="4280" u="1"/>
        <n v="1036" u="1"/>
        <n v="4058" u="1"/>
        <n v="3928" u="1"/>
        <n v="965" u="1"/>
        <n v="3798" u="1"/>
        <n v="237" u="1"/>
        <n v="3668" u="1"/>
        <n v="900" u="1"/>
        <n v="3538" u="1"/>
        <n v="4997" u="1"/>
        <n v="3408" u="1"/>
        <n v="4737" u="1"/>
        <n v="835" u="1"/>
        <n v="3278" u="1"/>
        <n v="4477" u="1"/>
        <n v="3148" u="1"/>
        <n v="4217" u="1"/>
        <n v="770" u="1"/>
        <n v="3018" u="1"/>
        <n v="2888" u="1"/>
        <n v="46" u="1"/>
        <n v="705" u="1"/>
        <n v="2758" u="1"/>
        <n v="172" u="1"/>
        <n v="2628" u="1"/>
        <n v="640" u="1"/>
        <n v="2498" u="1"/>
        <n v="4934" u="1"/>
        <n v="2368" u="1"/>
        <n v="4674" u="1"/>
        <n v="575" u="1"/>
        <n v="2238" u="1"/>
        <n v="4414" u="1"/>
        <n v="2108" u="1"/>
        <n v="4154" u="1"/>
        <n v="511" u="1"/>
        <n v="2013" u="1"/>
        <n v="3995" u="1"/>
        <n v="1948" u="1"/>
        <n v="3865" u="1"/>
        <n v="1883" u="1"/>
        <n v="3735" u="1"/>
        <n v="1818" u="1"/>
        <n v="3605" u="1"/>
        <n v="446" u="1"/>
        <n v="1753" u="1"/>
        <n v="3475" u="1"/>
        <n v="4871" u="1"/>
        <n v="1688" u="1"/>
        <n v="3345" u="1"/>
        <n v="4611" u="1"/>
        <n v="1623" u="1"/>
        <n v="3215" u="1"/>
        <n v="4351" u="1"/>
        <n v="1558" u="1"/>
        <n v="3085" u="1"/>
        <n v="381" u="1"/>
        <n v="1493" u="1"/>
        <n v="2955" u="1"/>
        <n v="1428" u="1"/>
        <n v="2825" u="1"/>
        <n v="1363" u="1"/>
        <n v="2695" u="1"/>
        <n v="85" u="1"/>
        <n v="1298" u="1"/>
        <n v="2565" u="1"/>
        <n v="316" u="1"/>
        <n v="1233" u="1"/>
        <n v="2435" u="1"/>
        <n v="4808" u="1"/>
        <n v="1168" u="1"/>
        <n v="2305" u="1"/>
        <n v="4548" u="1"/>
        <n v="1103" u="1"/>
        <n v="2175" u="1"/>
        <n v="4288" u="1"/>
        <n v="1038" u="1"/>
        <n v="4062" u="1"/>
        <n v="3932" u="1"/>
        <n v="966" u="1"/>
        <n v="3802" u="1"/>
        <n v="3672" u="1"/>
        <n v="901" u="1"/>
        <n v="3542" u="1"/>
        <n v="5005" u="1"/>
        <n v="221" u="1"/>
        <n v="3412" u="1"/>
        <n v="4745" u="1"/>
        <n v="836" u="1"/>
        <n v="3282" u="1"/>
        <n v="4485" u="1"/>
        <n v="3152" u="1"/>
        <n v="4225" u="1"/>
        <n v="771" u="1"/>
        <n v="3022" u="1"/>
        <n v="2892" u="1"/>
        <n v="3" u="1"/>
        <n v="706" u="1"/>
        <n v="2762" u="1"/>
        <n v="2632" u="1"/>
        <n v="42" u="1"/>
        <n v="641" u="1"/>
        <n v="2502" u="1"/>
        <n v="4942" u="1"/>
        <n v="156" u="1"/>
        <n v="2372" u="1"/>
        <n v="4682" u="1"/>
        <n v="576" u="1"/>
        <n v="2242" u="1"/>
        <n v="4422" u="1"/>
        <n v="2112" u="1"/>
        <n v="4162" u="1"/>
        <n v="2015" u="1"/>
        <n v="3999" u="1"/>
        <n v="1950" u="1"/>
        <n v="3869" u="1"/>
        <n v="479" u="1"/>
        <n v="1885" u="1"/>
        <n v="3739" u="1"/>
        <n v="1820" u="1"/>
        <n v="3609" u="1"/>
        <n v="1755" u="1"/>
        <n v="3479" u="1"/>
        <n v="4879" u="1"/>
        <n v="1690" u="1"/>
        <n v="3349" u="1"/>
        <n v="4619" u="1"/>
        <n v="414" u="1"/>
        <n v="1625" u="1"/>
        <n v="3219" u="1"/>
        <n v="4359" u="1"/>
        <n v="1560" u="1"/>
        <n v="3089" u="1"/>
        <n v="4099" u="1"/>
        <n v="1495" u="1"/>
        <n v="2959" u="1"/>
        <n v="1430" u="1"/>
        <n v="2829" u="1"/>
        <n v="349" u="1"/>
        <n v="1365" u="1"/>
        <n v="2699" u="1"/>
        <n v="1300" u="1"/>
        <n v="2569" u="1"/>
        <n v="1235" u="1"/>
        <n v="2439" u="1"/>
        <n v="4816" u="1"/>
        <n v="77" u="1"/>
        <n v="1170" u="1"/>
        <n v="2309" u="1"/>
        <n v="4556" u="1"/>
        <n v="284" u="1"/>
        <n v="1105" u="1"/>
        <n v="2179" u="1"/>
        <n v="4296" u="1"/>
        <n v="1040" u="1"/>
        <n v="2049" u="1"/>
        <n v="4066" u="1"/>
        <n v="3936" u="1"/>
        <n v="967" u="1"/>
        <n v="3806" u="1"/>
        <n v="3676" u="1"/>
        <n v="902" u="1"/>
        <n v="3546" u="1"/>
        <n v="5013" u="1"/>
        <n v="3416" u="1"/>
        <n v="4753" u="1"/>
        <n v="837" u="1"/>
        <n v="3286" u="1"/>
        <n v="4493" u="1"/>
        <n v="205" u="1"/>
        <n v="3156" u="1"/>
        <n v="4233" u="1"/>
        <n v="772" u="1"/>
        <n v="3026" u="1"/>
        <n v="2896" u="1"/>
        <n v="707" u="1"/>
        <n v="2766" u="1"/>
        <n v="2636" u="1"/>
        <n v="642" u="1"/>
        <n v="2506" u="1"/>
        <n v="4950" u="1"/>
        <n v="2376" u="1"/>
        <n v="4690" u="1"/>
        <n v="38" u="1"/>
        <n v="577" u="1"/>
        <n v="2246" u="1"/>
        <n v="4430" u="1"/>
        <n v="140" u="1"/>
        <n v="2116" u="1"/>
        <n v="4170" u="1"/>
        <n v="512" u="1"/>
        <n v="2017" u="1"/>
        <n v="4003" u="1"/>
        <n v="1952" u="1"/>
        <n v="3873" u="1"/>
        <n v="1887" u="1"/>
        <n v="3743" u="1"/>
        <n v="1822" u="1"/>
        <n v="3613" u="1"/>
        <n v="447" u="1"/>
        <n v="1757" u="1"/>
        <n v="3483" u="1"/>
        <n v="4887" u="1"/>
        <n v="1692" u="1"/>
        <n v="3353" u="1"/>
        <n v="4627" u="1"/>
        <n v="1627" u="1"/>
        <n v="3223" u="1"/>
        <n v="4367" u="1"/>
        <n v="1562" u="1"/>
        <n v="3093" u="1"/>
        <n v="4107" u="1"/>
        <n v="382" u="1"/>
        <n v="1497" u="1"/>
        <n v="2963" u="1"/>
        <n v="1432" u="1"/>
        <n v="2833" u="1"/>
        <n v="1367" u="1"/>
        <n v="2703" u="1"/>
        <n v="1302" u="1"/>
        <n v="2573" u="1"/>
        <n v="317" u="1"/>
        <n v="1237" u="1"/>
        <n v="2443" u="1"/>
        <n v="4824" u="1"/>
        <n v="1172" u="1"/>
        <n v="2313" u="1"/>
        <n v="4564" u="1"/>
        <n v="1107" u="1"/>
        <n v="2183" u="1"/>
        <n v="4304" u="1"/>
        <n v="69" u="1"/>
        <n v="1042" u="1"/>
        <n v="2053" u="1"/>
        <n v="4070" u="1"/>
        <n v="254" u="1"/>
        <n v="3940" u="1"/>
        <n v="968" u="1"/>
        <n v="3810" u="1"/>
        <n v="3680" u="1"/>
        <n v="903" u="1"/>
        <n v="3550" u="1"/>
        <n v="5021" u="1"/>
        <n v="3420" u="1"/>
        <n v="4761" u="1"/>
        <n v="838" u="1"/>
        <n v="3290" u="1"/>
        <n v="4501" u="1"/>
        <n v="3160" u="1"/>
        <n v="4241" u="1"/>
        <n v="773" u="1"/>
        <n v="3030" u="1"/>
        <n v="189" u="1"/>
        <n v="2900" u="1"/>
        <n v="708" u="1"/>
        <n v="2770" u="1"/>
        <n v="2640" u="1"/>
        <n v="643" u="1"/>
        <n v="2510" u="1"/>
        <n v="4958" u="1"/>
        <n v="2380" u="1"/>
        <n v="4698" u="1"/>
        <n v="578" u="1"/>
        <n v="2250" u="1"/>
        <n v="4438" u="1"/>
        <n v="2120" u="1"/>
        <n v="4178" u="1"/>
        <n v="34" u="1"/>
        <n v="513" u="1"/>
        <n v="2019" u="1"/>
        <n v="4007" u="1"/>
        <n v="126" u="1"/>
        <n v="1954" u="1"/>
        <n v="3877" u="1"/>
        <n v="480" u="1"/>
        <n v="1889" u="1"/>
        <n v="3747" u="1"/>
        <n v="1824" u="1"/>
        <n v="3617" u="1"/>
        <n v="1759" u="1"/>
        <n v="3487" u="1"/>
        <n v="4895" u="1"/>
        <n v="1694" u="1"/>
        <n v="3357" u="1"/>
        <n v="4635" u="1"/>
        <n v="415" u="1"/>
        <n v="1629" u="1"/>
        <n v="3227" u="1"/>
        <n v="4375" u="1"/>
        <n v="1564" u="1"/>
        <n v="3097" u="1"/>
        <n v="4115" u="1"/>
        <n v="1499" u="1"/>
        <n v="2967" u="1"/>
        <n v="1434" u="1"/>
        <n v="2837" u="1"/>
        <n v="350" u="1"/>
        <n v="1369" u="1"/>
        <n v="2707" u="1"/>
        <n v="1304" u="1"/>
        <n v="2577" u="1"/>
        <n v="1239" u="1"/>
        <n v="2447" u="1"/>
        <n v="4832" u="1"/>
        <n v="1174" u="1"/>
        <n v="2317" u="1"/>
        <n v="4572" u="1"/>
        <n v="285" u="1"/>
        <n v="1109" u="1"/>
        <n v="2187" u="1"/>
        <n v="4312" u="1"/>
        <n v="1044" u="1"/>
        <n v="2057" u="1"/>
        <n v="4074" u="1"/>
        <n v="3944" u="1"/>
        <n v="969" u="1"/>
        <n v="3814" u="1"/>
        <n v="238" u="1"/>
        <n v="3684" u="1"/>
        <n v="904" u="1"/>
        <n v="3554" u="1"/>
        <n v="5029" u="1"/>
        <n v="3424" u="1"/>
        <n v="4769" u="1"/>
        <n v="839" u="1"/>
        <n v="3294" u="1"/>
        <n v="4509" u="1"/>
        <n v="3164" u="1"/>
        <n v="4249" u="1"/>
        <n v="774" u="1"/>
        <n v="3034" u="1"/>
        <n v="2904" u="1"/>
        <n v="709" u="1"/>
        <n v="2774" u="1"/>
        <n v="173" u="1"/>
        <n v="2644" u="1"/>
        <n v="644" u="1"/>
        <n v="2514" u="1"/>
        <n v="4966" u="1"/>
        <n v="2384" u="1"/>
        <n v="4706" u="1"/>
        <n v="579" u="1"/>
        <n v="2254" u="1"/>
        <n v="4446" u="1"/>
        <n v="2124" u="1"/>
        <n v="4186" u="1"/>
        <n v="514" u="1"/>
        <n v="2021" u="1"/>
        <n v="4011" u="1"/>
        <n v="1956" u="1"/>
        <n v="3881" u="1"/>
        <n v="31" u="1"/>
        <n v="1891" u="1"/>
        <n v="3751" u="1"/>
        <n v="118" u="1"/>
        <n v="1826" u="1"/>
        <n v="3621" u="1"/>
        <n v="448" u="1"/>
        <n v="1761" u="1"/>
        <n v="3491" u="1"/>
        <n v="4903" u="1"/>
        <n v="1696" u="1"/>
        <n v="3361" u="1"/>
        <n v="4643" u="1"/>
        <n v="1631" u="1"/>
        <n v="3231" u="1"/>
        <n v="4383" u="1"/>
        <n v="1566" u="1"/>
        <n v="3101" u="1"/>
        <n v="4123" u="1"/>
        <n v="383" u="1"/>
        <n v="1501" u="1"/>
        <n v="2971" u="1"/>
        <n v="1436" u="1"/>
        <n v="2841" u="1"/>
        <n v="1371" u="1"/>
        <n v="2711" u="1"/>
        <n v="1306" u="1"/>
        <n v="2581" u="1"/>
        <n v="318" u="1"/>
        <n v="1241" u="1"/>
        <n v="2451" u="1"/>
        <n v="4840" u="1"/>
        <n v="1176" u="1"/>
        <n v="2321" u="1"/>
        <n v="4580" u="1"/>
        <n v="1111" u="1"/>
        <n v="2191" u="1"/>
        <n v="4320" u="1"/>
        <n v="1046" u="1"/>
        <n v="2061" u="1"/>
        <n v="4078" u="1"/>
        <n v="3948" u="1"/>
        <n v="970" u="1"/>
        <n v="3818" u="1"/>
        <n v="3688" u="1"/>
        <n v="905" u="1"/>
        <n v="3558" u="1"/>
        <n v="5037" u="1"/>
        <n v="222" u="1"/>
        <n v="3428" u="1"/>
        <n v="4777" u="1"/>
        <n v="840" u="1"/>
        <n v="3298" u="1"/>
        <n v="4517" u="1"/>
        <n v="3168" u="1"/>
        <n v="4257" u="1"/>
        <n v="775" u="1"/>
        <n v="3038" u="1"/>
        <n v="2908" u="1"/>
        <n v="710" u="1"/>
        <n v="2778" u="1"/>
        <n v="2648" u="1"/>
        <n v="645" u="1"/>
        <n v="2518" u="1"/>
        <n v="4974" u="1"/>
        <n v="157" u="1"/>
        <n v="2388" u="1"/>
        <n v="4714" u="1"/>
        <n v="580" u="1"/>
        <n v="2258" u="1"/>
        <n v="4454" u="1"/>
        <n v="2128" u="1"/>
        <n v="4194" u="1"/>
        <n v="515" u="1"/>
        <n v="2023" u="1"/>
        <n v="4015" u="1"/>
        <n v="1958" u="1"/>
        <n v="3885" u="1"/>
        <n v="2" u="1"/>
        <n v="481" u="1"/>
        <n v="1893" u="1"/>
        <n v="3755" u="1"/>
        <n v="1828" u="1"/>
        <n v="3625" u="1"/>
        <n v="29" u="1"/>
        <n v="1763" u="1"/>
        <n v="3495" u="1"/>
        <n v="4911" u="1"/>
        <n v="110" u="1"/>
        <n v="1698" u="1"/>
        <n v="3365" u="1"/>
        <n v="4651" u="1"/>
        <n v="416" u="1"/>
        <n v="1633" u="1"/>
        <n v="3235" u="1"/>
        <n v="4391" u="1"/>
        <n v="1568" u="1"/>
        <n v="3105" u="1"/>
        <n v="4131" u="1"/>
        <n v="1503" u="1"/>
        <n v="2975" u="1"/>
        <n v="1438" u="1"/>
        <n v="2845" u="1"/>
        <n v="351" u="1"/>
        <n v="1373" u="1"/>
        <n v="2715" u="1"/>
        <n v="1308" u="1"/>
        <n v="2585" u="1"/>
        <n v="1243" u="1"/>
        <n v="2455" u="1"/>
        <n v="4848" u="1"/>
        <n v="1178" u="1"/>
        <n v="2325" u="1"/>
        <n v="4588" u="1"/>
        <n v="286" u="1"/>
        <n v="1113" u="1"/>
        <n v="2195" u="1"/>
        <n v="4328" u="1"/>
        <n v="1048" u="1"/>
        <n v="2065" u="1"/>
        <n v="4082" u="1"/>
        <n v="3952" u="1"/>
        <n v="971" u="1"/>
        <n v="3822" u="1"/>
        <n v="3692" u="1"/>
        <n v="906" u="1"/>
        <n v="3562" u="1"/>
        <n v="3432" u="1"/>
        <n v="4785" u="1"/>
        <n v="841" u="1"/>
        <n v="3302" u="1"/>
        <n v="4525" u="1"/>
        <n v="206" u="1"/>
        <n v="3172" u="1"/>
        <n v="4265" u="1"/>
        <n v="776" u="1"/>
        <n v="3042" u="1"/>
        <n v="2912" u="1"/>
        <n v="711" u="1"/>
        <n v="2782" u="1"/>
        <n v="2652" u="1"/>
        <n v="646" u="1"/>
        <n v="2522" u="1"/>
        <n v="4982" u="1"/>
        <n v="2392" u="1"/>
        <n v="4722" u="1"/>
        <n v="581" u="1"/>
        <n v="2262" u="1"/>
        <n v="4462" u="1"/>
        <n v="141" u="1"/>
        <n v="2132" u="1"/>
        <n v="4202" u="1"/>
        <n v="516" u="1"/>
        <n v="2025" u="1"/>
        <n v="4019" u="1"/>
        <n v="1960" u="1"/>
        <n v="3889" u="1"/>
        <n v="1895" u="1"/>
        <n v="3759" u="1"/>
        <n v="1830" u="1"/>
        <n v="3629" u="1"/>
        <n v="449" u="1"/>
        <n v="1765" u="1"/>
        <n v="3499" u="1"/>
        <n v="4919" u="1"/>
        <n v="1700" u="1"/>
        <n v="3369" u="1"/>
        <n v="4659" u="1"/>
        <n v="27" u="1"/>
        <n v="1635" u="1"/>
        <n v="3239" u="1"/>
        <n v="4399" u="1"/>
        <n v="102" u="1"/>
        <n v="1570" u="1"/>
        <n v="3109" u="1"/>
        <n v="4139" u="1"/>
        <n v="384" u="1"/>
        <n v="1505" u="1"/>
        <n v="2979" u="1"/>
        <n v="1440" u="1"/>
        <n v="2849" u="1"/>
        <n v="1375" u="1"/>
        <n v="2719" u="1"/>
        <n v="1310" u="1"/>
        <n v="2589" u="1"/>
        <n v="319" u="1"/>
        <n v="1245" u="1"/>
        <n v="2459" u="1"/>
        <n v="4856" u="1"/>
        <n v="1180" u="1"/>
        <n v="2329" u="1"/>
        <n v="4596" u="1"/>
        <n v="1115" u="1"/>
        <n v="2199" u="1"/>
        <n v="4336" u="1"/>
        <n v="1050" u="1"/>
        <n v="2069" u="1"/>
        <n v="4086" u="1"/>
        <n v="255" u="1"/>
        <n v="3956" u="1"/>
        <n v="972" u="1"/>
        <n v="3826" u="1"/>
        <n v="3696" u="1"/>
        <n v="907" u="1"/>
        <n v="3566" u="1"/>
        <n v="3436" u="1"/>
        <n v="4793" u="1"/>
        <n v="842" u="1"/>
        <n v="3306" u="1"/>
        <n v="4533" u="1"/>
        <n v="3176" u="1"/>
        <n v="4273" u="1"/>
        <n v="777" u="1"/>
        <n v="3046" u="1"/>
        <n v="190" u="1"/>
        <n v="2916" u="1"/>
        <n v="712" u="1"/>
        <n v="2786" u="1"/>
        <n v="2656" u="1"/>
        <n v="647" u="1"/>
        <n v="2526" u="1"/>
        <n v="4990" u="1"/>
        <n v="2396" u="1"/>
        <n v="4730" u="1"/>
      </sharedItems>
    </cacheField>
    <cacheField name="Data" numFmtId="14">
      <sharedItems containsSemiMixedTypes="0" containsNonDate="0" containsDate="1" containsString="0" minDate="2023-01-03T00:00:00" maxDate="2023-05-24T00:00:00" count="18">
        <d v="2023-03-02T00:00:00"/>
        <d v="2023-03-03T00:00:00"/>
        <d v="2023-03-06T00:00:00"/>
        <d v="2023-02-23T00:00:00" u="1"/>
        <d v="2023-02-28T00:00:00" u="1"/>
        <d v="2023-02-21T00:00:00" u="1"/>
        <d v="2023-02-26T00:00:00" u="1"/>
        <d v="2023-02-24T00:00:00" u="1"/>
        <d v="2023-02-03T00:00:00" u="1"/>
        <d v="2023-02-22T00:00:00" u="1"/>
        <d v="2023-03-01T00:00:00" u="1"/>
        <d v="2023-01-03T00:00:00" u="1"/>
        <d v="2023-02-27T00:00:00" u="1"/>
        <d v="2023-05-23T00:00:00" u="1"/>
        <d v="2023-02-20T00:00:00" u="1"/>
        <d v="2023-02-13T00:00:00" u="1"/>
        <d v="2023-02-25T00:00:00" u="1"/>
        <d v="2023-04-21T00:00:00" u="1"/>
      </sharedItems>
    </cacheField>
    <cacheField name="Levantamento" numFmtId="14">
      <sharedItems containsSemiMixedTypes="0" containsNonDate="0" containsDate="1" containsString="0" minDate="2023-01-03T00:00:00" maxDate="2023-09-04T00:00:00" count="20">
        <d v="2023-03-06T00:00:00"/>
        <d v="2023-03-03T00:00:00"/>
        <d v="2023-03-08T00:00:00"/>
        <d v="2023-03-07T00:00:00"/>
        <d v="2023-03-13T00:00:00"/>
        <d v="2023-03-09T00:00:00"/>
        <d v="2023-03-10T00:00:00"/>
        <d v="2023-02-23T00:00:00" u="1"/>
        <d v="2023-02-28T00:00:00" u="1"/>
        <d v="2023-02-21T00:00:00" u="1"/>
        <d v="2023-02-26T00:00:00" u="1"/>
        <d v="2023-02-24T00:00:00" u="1"/>
        <d v="2023-02-22T00:00:00" u="1"/>
        <d v="2023-03-01T00:00:00" u="1"/>
        <d v="2023-01-03T00:00:00" u="1"/>
        <d v="2023-02-27T00:00:00" u="1"/>
        <d v="2023-02-20T00:00:00" u="1"/>
        <d v="2023-02-13T00:00:00" u="1"/>
        <d v="2023-02-25T00:00:00" u="1"/>
        <d v="2023-09-03T00:00:00" u="1"/>
      </sharedItems>
    </cacheField>
    <cacheField name="Documento" numFmtId="0">
      <sharedItems containsString="0" containsBlank="1" containsNumber="1" containsInteger="1" minValue="117505684" maxValue="510443290"/>
    </cacheField>
    <cacheField name="Nome" numFmtId="0">
      <sharedItems containsBlank="1" count="2927">
        <s v="alcinda "/>
        <s v="ANA LUCIA BATISTA"/>
        <s v="Mariete"/>
        <s v="Ruben santos"/>
        <s v="Antonio Silva"/>
        <s v="isabel ribeiro"/>
        <s v="ines Abrel "/>
        <s v="Manoela borges"/>
        <s v="Raquel Leal"/>
        <s v="Alexandra Silva"/>
        <s v="VANIA MENDES"/>
        <s v="Maria caeiro"/>
        <s v="Sonia fonseca"/>
        <s v="jOAQUIN LOPES ALMEIDA"/>
        <s v="GERTRUDES CARVALHO"/>
        <s v="EDUARDA GEOVETE"/>
        <s v="Alda Santos"/>
        <s v="Nome 2200" u="1"/>
        <m u="1"/>
        <s v="Nome 638" u="1"/>
        <s v="Nome 530" u="1"/>
        <s v="Nome 2300" u="1"/>
        <s v="Nome 648" u="1"/>
        <s v="Nome 540" u="1"/>
        <s v="Nome 1048" u="1"/>
        <s v="Nome 2400" u="1"/>
        <s v="Nome 658" u="1"/>
        <s v="Nome 550" u="1"/>
        <s v="Nome 1056" u="1"/>
        <s v="Nome 1148" u="1"/>
        <s v="Nome 2500" u="1"/>
        <s v="Nome 668" u="1"/>
        <s v="Nome 560" u="1"/>
        <s v="Nome 1064" u="1"/>
        <s v="Nome 1156" u="1"/>
        <s v="Nome 1248" u="1"/>
        <s v="Nome 2600" u="1"/>
        <s v="Nome 678" u="1"/>
        <s v="Nome 570" u="1"/>
        <s v="Nome 1072" u="1"/>
        <s v="Nome 1164" u="1"/>
        <s v="Nome 1256" u="1"/>
        <s v="Nome 1348" u="1"/>
        <s v="Nome 2700" u="1"/>
        <s v="Nome 688" u="1"/>
        <s v="MARIA DA CRUZ" u="1"/>
        <s v="Nome 408" u="1"/>
        <s v="Nome 580" u="1"/>
        <s v="Nome 300" u="1"/>
        <s v="Nome 1080" u="1"/>
        <s v="Nome 1172" u="1"/>
        <s v="Nome 1264" u="1"/>
        <s v="Nome 1356" u="1"/>
        <s v="Nome 1448" u="1"/>
        <s v="Nome 2800" u="1"/>
        <s v="Nome 698" u="1"/>
        <s v="Nome 418" u="1"/>
        <s v="Nome 590" u="1"/>
        <s v="Nome 310" u="1"/>
        <s v="Nome 1180" u="1"/>
        <s v="Nome 1272" u="1"/>
        <s v="Nome 1364" u="1"/>
        <s v="Nome 1456" u="1"/>
        <s v="Nome 1548" u="1"/>
        <s v="Nome 2900" u="1"/>
        <s v="Nome 428" u="1"/>
        <s v="Nome 320" u="1"/>
        <s v="Nome 1280" u="1"/>
        <s v="Nome 1372" u="1"/>
        <s v="Nome 1464" u="1"/>
        <s v="Nome 1556" u="1"/>
        <s v="Nome 1648" u="1"/>
        <s v="Nome 438" u="1"/>
        <s v="Nome 330" u="1"/>
        <s v="Nome 1380" u="1"/>
        <s v="Nome 1472" u="1"/>
        <s v="Nome 1564" u="1"/>
        <s v="Nome 1656" u="1"/>
        <s v="Nome 1748" u="1"/>
        <s v="Nome 448" u="1"/>
        <s v="Nome 340" u="1"/>
        <s v="Nome 1480" u="1"/>
        <s v="Nome 1572" u="1"/>
        <s v="Nome 1664" u="1"/>
        <s v="Nome 1756" u="1"/>
        <s v="Nome 1848" u="1"/>
        <s v="Nome 458" u="1"/>
        <s v="Nome 350" u="1"/>
        <s v="Nome 1580" u="1"/>
        <s v="Nome 1672" u="1"/>
        <s v="Nome 1764" u="1"/>
        <s v="Nome 1856" u="1"/>
        <s v="Nome 1948" u="1"/>
        <s v="Nome 468" u="1"/>
        <s v="Nome 360" u="1"/>
        <s v="Nome 1680" u="1"/>
        <s v="Nome 1772" u="1"/>
        <s v="Nome 1864" u="1"/>
        <s v="Nome 1956" u="1"/>
        <s v="Nome 478" u="1"/>
        <s v="Nome 370" u="1"/>
        <s v="Nome 1780" u="1"/>
        <s v="Nome 1872" u="1"/>
        <s v="Nome 1964" u="1"/>
        <s v="Nome 901" u="1"/>
        <s v="Nome 2001" u="1"/>
        <s v="Nome 488" u="1"/>
        <s v="Nome 208" u="1"/>
        <s v="Nome 380" u="1"/>
        <s v="Nome 1880" u="1"/>
        <s v="Nome 1972" u="1"/>
        <s v="Nome 100" u="1"/>
        <s v="Nome 911" u="1"/>
        <s v="Nome 2101" u="1"/>
        <s v="Nome 498" u="1"/>
        <s v="Nome 218" u="1"/>
        <s v="Nome 390" u="1"/>
        <s v="Nome 1980" u="1"/>
        <s v="Nome 110" u="1"/>
        <s v="Nome 921" u="1"/>
        <s v="Nome 2201" u="1"/>
        <s v="Nome 228" u="1"/>
        <s v="Nome 120" u="1"/>
        <s v="Nome 931" u="1"/>
        <s v="Nome 2301" u="1"/>
        <s v="Nome 238" u="1"/>
        <s v="Gabriela" u="1"/>
        <s v="Nome 130" u="1"/>
        <s v="Nome 941" u="1"/>
        <s v="Nome 1049" u="1"/>
        <s v="Nome 2401" u="1"/>
        <s v="Nome 248" u="1"/>
        <s v="Nome 140" u="1"/>
        <s v="Nome 951" u="1"/>
        <s v="Nome 1057" u="1"/>
        <s v="Nome 1149" u="1"/>
        <s v="Nome 2501" u="1"/>
        <s v="Nome 258" u="1"/>
        <s v="Nome 150" u="1"/>
        <s v="Nome 961" u="1"/>
        <s v="Nome 1065" u="1"/>
        <s v="Nome 1157" u="1"/>
        <s v="Nome 1249" u="1"/>
        <s v="Nome 2601" u="1"/>
        <s v="Nome 268" u="1"/>
        <s v="Nome 160" u="1"/>
        <s v="Nome 971" u="1"/>
        <s v="Nome 1073" u="1"/>
        <s v="Nome 1165" u="1"/>
        <s v="Nome 1257" u="1"/>
        <s v="Nome 1349" u="1"/>
        <s v="Nome 2701" u="1"/>
        <s v="Nome 278" u="1"/>
        <s v="Nome 170" u="1"/>
        <s v="Nome 809" u="1"/>
        <s v="Nome 981" u="1"/>
        <s v="Nome 701" u="1"/>
        <s v="Nome 1081" u="1"/>
        <s v="Nome 1173" u="1"/>
        <s v="Nome 1265" u="1"/>
        <s v="Nome 1357" u="1"/>
        <s v="Nome 1449" u="1"/>
        <s v="Nome 2801" u="1"/>
        <s v="Nome 288" u="1"/>
        <s v="Nome 180" u="1"/>
        <s v="Nome 819" u="1"/>
        <s v="Nome 991" u="1"/>
        <s v="Nome 711" u="1"/>
        <s v="Nome 1181" u="1"/>
        <s v="Nome 1273" u="1"/>
        <s v="Nome 1365" u="1"/>
        <s v="Nome 1457" u="1"/>
        <s v="Nome 1549" u="1"/>
        <s v="Nome 2901" u="1"/>
        <s v="Nome 298" u="1"/>
        <s v="Nome 190" u="1"/>
        <s v="Nome 829" u="1"/>
        <s v="Nome 721" u="1"/>
        <s v="Nome 1281" u="1"/>
        <s v="Nome 1373" u="1"/>
        <s v="Nome 1465" u="1"/>
        <s v="Nome 1557" u="1"/>
        <s v="Nome 1649" u="1"/>
        <s v="Nome 839" u="1"/>
        <s v="Nome 731" u="1"/>
        <s v="Nome 1381" u="1"/>
        <s v="Nome 1473" u="1"/>
        <s v="Nome 1565" u="1"/>
        <s v="Nome 1657" u="1"/>
        <s v="Nome 1749" u="1"/>
        <s v="Nome 849" u="1"/>
        <s v="Nome 741" u="1"/>
        <s v="Nome 1481" u="1"/>
        <s v="Nome 1573" u="1"/>
        <s v="Nome 1665" u="1"/>
        <s v="Nome 1757" u="1"/>
        <s v="Nome 1849" u="1"/>
        <s v="Nome 859" u="1"/>
        <s v="Nome 751" u="1"/>
        <s v="Nome 1581" u="1"/>
        <s v="Nome 1673" u="1"/>
        <s v="Nome 1765" u="1"/>
        <s v="Nome 1857" u="1"/>
        <s v="Nome 1949" u="1"/>
        <s v="Nome 869" u="1"/>
        <s v="Nome 761" u="1"/>
        <s v="Nome 1681" u="1"/>
        <s v="Nome 1773" u="1"/>
        <s v="Nome 1865" u="1"/>
        <s v="Nome 1957" u="1"/>
        <s v="Nome 879" u="1"/>
        <s v="Nome 771" u="1"/>
        <s v="Nome 1781" u="1"/>
        <s v="Nome 1873" u="1"/>
        <s v="Nome 1965" u="1"/>
        <s v="Nome 2002" u="1"/>
        <s v="Nome 889" u="1"/>
        <s v="Nome 609" u="1"/>
        <s v="Nome 781" u="1"/>
        <s v="Nome 1881" u="1"/>
        <s v="Nome 1973" u="1"/>
        <s v="Nome 501" u="1"/>
        <s v="Nome 2010" u="1"/>
        <s v="Nome 2102" u="1"/>
        <s v="Nome 899" u="1"/>
        <s v="Nome 619" u="1"/>
        <s v="Nome 791" u="1"/>
        <s v="Nome 1981" u="1"/>
        <s v="Nome 511" u="1"/>
        <s v="Nome 2110" u="1"/>
        <s v="Nome 2202" u="1"/>
        <s v="Nome 629" u="1"/>
        <s v="Nome 521" u="1"/>
        <s v="Nome 2210" u="1"/>
        <s v="Nome 2302" u="1"/>
        <s v="Nome 639" u="1"/>
        <s v="Nome 531" u="1"/>
        <s v="Nome 2310" u="1"/>
        <s v="Nome 2402" u="1"/>
        <s v="Nome 649" u="1"/>
        <s v="Nome 541" u="1"/>
        <s v="Nome 1058" u="1"/>
        <s v="Nome 2410" u="1"/>
        <s v="Nome 2502" u="1"/>
        <s v="Nome 659" u="1"/>
        <s v="Nome 551" u="1"/>
        <s v="Nome 1066" u="1"/>
        <s v="Nome 1158" u="1"/>
        <s v="Nome 2510" u="1"/>
        <s v="Nome 2602" u="1"/>
        <s v="Nome 669" u="1"/>
        <s v="Nome 561" u="1"/>
        <s v="Nome 1074" u="1"/>
        <s v="Nome 1166" u="1"/>
        <s v="Nome 1258" u="1"/>
        <s v="Nome 2610" u="1"/>
        <s v="Nome 2702" u="1"/>
        <s v="Nome 679" u="1"/>
        <s v="Nome 571" u="1"/>
        <s v="Nome 1082" u="1"/>
        <s v="Nome 1174" u="1"/>
        <s v="Nome 1266" u="1"/>
        <s v="Nome 1358" u="1"/>
        <s v="Nome 2710" u="1"/>
        <s v="Nome 2802" u="1"/>
        <s v="Nome 689" u="1"/>
        <s v="Nome 409" u="1"/>
        <s v="Nome 581" u="1"/>
        <s v="Nome 301" u="1"/>
        <s v="Nome 1090" u="1"/>
        <s v="Nome 1182" u="1"/>
        <s v="Nome 1274" u="1"/>
        <s v="Nome 1366" u="1"/>
        <s v="Nome 1458" u="1"/>
        <s v="Nome 2810" u="1"/>
        <s v="Nome 2902" u="1"/>
        <s v="Nome 699" u="1"/>
        <s v="Nome 419" u="1"/>
        <s v="Nome 591" u="1"/>
        <s v="Nome 311" u="1"/>
        <s v="Nome 1190" u="1"/>
        <s v="Nome 1282" u="1"/>
        <s v="Nome 1374" u="1"/>
        <s v="Nome 1466" u="1"/>
        <s v="Nome 1558" u="1"/>
        <s v="Nome 2910" u="1"/>
        <s v="Nome 429" u="1"/>
        <s v="Nome 321" u="1"/>
        <s v="Nome 1290" u="1"/>
        <s v="Nome 1382" u="1"/>
        <s v="Nome 1474" u="1"/>
        <s v="Nome 1566" u="1"/>
        <s v="Nome 1658" u="1"/>
        <s v="Nome 439" u="1"/>
        <s v="Nome 331" u="1"/>
        <s v="Nome 1390" u="1"/>
        <s v="Nome 1482" u="1"/>
        <s v="Nome 1574" u="1"/>
        <s v="Nome 1666" u="1"/>
        <s v="Nome 1758" u="1"/>
        <s v="Nome 449" u="1"/>
        <s v="Nome 341" u="1"/>
        <s v="Nome 1490" u="1"/>
        <s v="Nome 1582" u="1"/>
        <s v="Nome 1674" u="1"/>
        <s v="Nome 1766" u="1"/>
        <s v="Nome 1858" u="1"/>
        <s v="Nome 459" u="1"/>
        <s v="Nome 351" u="1"/>
        <s v="Nome 1590" u="1"/>
        <s v="Nome 1682" u="1"/>
        <s v="Nome 1774" u="1"/>
        <s v="Nome 1866" u="1"/>
        <s v="Nome 1958" u="1"/>
        <s v="Nome 469" u="1"/>
        <s v="Nome 361" u="1"/>
        <s v="Nome 1690" u="1"/>
        <s v="Nome 1782" u="1"/>
        <s v="Nome 1874" u="1"/>
        <s v="Nome 1966" u="1"/>
        <s v="Nome 2003" u="1"/>
        <s v="Nome 479" u="1"/>
        <s v="Nome 371" u="1"/>
        <s v="Nome 1790" u="1"/>
        <s v="Nome 1882" u="1"/>
        <s v="Nome 1974" u="1"/>
        <s v="Nome 902" u="1"/>
        <s v="Nome 2011" u="1"/>
        <s v="Nome 2103" u="1"/>
        <s v="Nome 489" u="1"/>
        <s v="Nome 209" u="1"/>
        <s v="Nome 381" u="1"/>
        <s v="Nome 1890" u="1"/>
        <s v="Nome 1982" u="1"/>
        <s v="Nome 101" u="1"/>
        <s v="Nome 912" u="1"/>
        <s v="Nome 2111" u="1"/>
        <s v="Nome 2203" u="1"/>
        <s v="Nome 499" u="1"/>
        <s v="Nome 219" u="1"/>
        <s v="Nome 391" u="1"/>
        <s v="Nome 1990" u="1"/>
        <s v="Nome 111" u="1"/>
        <s v="Nome 922" u="1"/>
        <s v="Nome 2211" u="1"/>
        <s v="Nome 2303" u="1"/>
        <s v="Nome 229" u="1"/>
        <s v="Nome 121" u="1"/>
        <s v="Nome 932" u="1"/>
        <s v="Nome 2311" u="1"/>
        <s v="Nome 2403" u="1"/>
        <s v="Nome 239" u="1"/>
        <s v="Nome 131" u="1"/>
        <s v="Nome 942" u="1"/>
        <s v="Nome 1059" u="1"/>
        <s v="Nome 2411" u="1"/>
        <s v="Nome 2503" u="1"/>
        <s v="Nome 249" u="1"/>
        <s v="Nome 141" u="1"/>
        <s v="Nome 952" u="1"/>
        <s v="Nome 1067" u="1"/>
        <s v="Nome 1159" u="1"/>
        <s v="Nome 2511" u="1"/>
        <s v="Nome 2603" u="1"/>
        <s v="Nome 259" u="1"/>
        <s v="Nome 151" u="1"/>
        <s v="Nome 962" u="1"/>
        <s v="Nome 1075" u="1"/>
        <s v="Nome 1167" u="1"/>
        <s v="Nome 1259" u="1"/>
        <s v="Nome 2611" u="1"/>
        <s v="Nome 2703" u="1"/>
        <s v="Nome 269" u="1"/>
        <s v="Nome 161" u="1"/>
        <s v="Nome 972" u="1"/>
        <s v="Nome 1083" u="1"/>
        <s v="Nome 1175" u="1"/>
        <s v="Nome 1267" u="1"/>
        <s v="Nome 1359" u="1"/>
        <s v="Nome 2711" u="1"/>
        <s v="Nome 2803" u="1"/>
        <s v="Nome 279" u="1"/>
        <s v="Nome 171" u="1"/>
        <s v="Nome 982" u="1"/>
        <s v="Nome 702" u="1"/>
        <s v="Nome 1091" u="1"/>
        <s v="Nome 1183" u="1"/>
        <s v="Nome 1275" u="1"/>
        <s v="Nome 1367" u="1"/>
        <s v="Nome 1459" u="1"/>
        <s v="Nome 2811" u="1"/>
        <s v="Nome 2903" u="1"/>
        <s v="Nome 289" u="1"/>
        <s v="Nome 181" u="1"/>
        <s v="Nome 992" u="1"/>
        <s v="Nome 712" u="1"/>
        <s v="Nome 1191" u="1"/>
        <s v="Nome 1283" u="1"/>
        <s v="Nome 1375" u="1"/>
        <s v="Nome 1467" u="1"/>
        <s v="Nome 1559" u="1"/>
        <s v="Nome 2911" u="1"/>
        <s v="Nome 299" u="1"/>
        <s v="Nome 191" u="1"/>
        <s v="Nome 722" u="1"/>
        <s v="Nome 1291" u="1"/>
        <s v="Nome 1383" u="1"/>
        <s v="Nome 1475" u="1"/>
        <s v="Nome 1567" u="1"/>
        <s v="Nome 1659" u="1"/>
        <s v="Nome 732" u="1"/>
        <s v="Nome 1391" u="1"/>
        <s v="Nome 1483" u="1"/>
        <s v="Nome 1575" u="1"/>
        <s v="Nome 1667" u="1"/>
        <s v="Nome 1759" u="1"/>
        <s v="Nome 742" u="1"/>
        <s v="Nome 1491" u="1"/>
        <s v="Nome 1583" u="1"/>
        <s v="Nome 1675" u="1"/>
        <s v="Nome 1767" u="1"/>
        <s v="Nome 1859" u="1"/>
        <s v="Nome 752" u="1"/>
        <s v="Nome 1591" u="1"/>
        <s v="Nome 1683" u="1"/>
        <s v="Nome 1775" u="1"/>
        <s v="Nome 1867" u="1"/>
        <s v="Nome 1959" u="1"/>
        <s v="Nome 762" u="1"/>
        <s v="Nome 1691" u="1"/>
        <s v="Nome 1783" u="1"/>
        <s v="Nome 1875" u="1"/>
        <s v="Nome 1967" u="1"/>
        <s v="Nome 2004" u="1"/>
        <s v="Nome 772" u="1"/>
        <s v="Nome 1791" u="1"/>
        <s v="Nome 1883" u="1"/>
        <s v="Nome 1975" u="1"/>
        <s v="Nome 2012" u="1"/>
        <s v="Nome 2104" u="1"/>
        <s v="Nome 782" u="1"/>
        <s v="Nome 1891" u="1"/>
        <s v="Nome 1983" u="1"/>
        <s v="Nome 502" u="1"/>
        <s v="Nome 2020" u="1"/>
        <s v="Nome 2112" u="1"/>
        <s v="Nome 2204" u="1"/>
        <s v="Nome 792" u="1"/>
        <s v="Nome 1991" u="1"/>
        <s v="Nome 512" u="1"/>
        <s v="Nome 2120" u="1"/>
        <s v="Nome 2212" u="1"/>
        <s v="Nome 2304" u="1"/>
        <s v="Nome 522" u="1"/>
        <s v="Nome 2220" u="1"/>
        <s v="Nome 2312" u="1"/>
        <s v="Nome 2404" u="1"/>
        <s v="Nome 532" u="1"/>
        <s v="Nome 2320" u="1"/>
        <s v="Nome 2412" u="1"/>
        <s v="Nome 2504" u="1"/>
        <s v="Nome 542" u="1"/>
        <s v="Nome 1068" u="1"/>
        <s v="Nome 2420" u="1"/>
        <s v="Nome 2512" u="1"/>
        <s v="Nome 2604" u="1"/>
        <s v="Nome 552" u="1"/>
        <s v="Nome 1076" u="1"/>
        <s v="Nome 1168" u="1"/>
        <s v="Nome 2520" u="1"/>
        <s v="Nome 2612" u="1"/>
        <s v="Nome 2704" u="1"/>
        <s v="Nome 562" u="1"/>
        <s v="Nome 1084" u="1"/>
        <s v="Nome 1176" u="1"/>
        <s v="Nome 1268" u="1"/>
        <s v="Nome 2620" u="1"/>
        <s v="Nome 2712" u="1"/>
        <s v="Nome 2804" u="1"/>
        <s v="Nome 572" u="1"/>
        <s v="Nome 1092" u="1"/>
        <s v="Nome 1184" u="1"/>
        <s v="Nome 1276" u="1"/>
        <s v="Nome 1368" u="1"/>
        <s v="Nome 2720" u="1"/>
        <s v="Nome 2812" u="1"/>
        <s v="Nome 2904" u="1"/>
        <s v="Nome 582" u="1"/>
        <s v="Nome 302" u="1"/>
        <s v="Nome 1192" u="1"/>
        <s v="Nome 1284" u="1"/>
        <s v="Nome 1376" u="1"/>
        <s v="Nome 1468" u="1"/>
        <s v="Nome 2820" u="1"/>
        <s v="Nome 2912" u="1"/>
        <s v="Nome 592" u="1"/>
        <s v="Nome 312" u="1"/>
        <s v="Nome 1292" u="1"/>
        <s v="Nome 1384" u="1"/>
        <s v="Nome 1476" u="1"/>
        <s v="Nome 1568" u="1"/>
        <s v="Nome 322" u="1"/>
        <s v="Nome 1392" u="1"/>
        <s v="Nome 1484" u="1"/>
        <s v="Nome 1576" u="1"/>
        <s v="Nome 1668" u="1"/>
        <s v="Nome 332" u="1"/>
        <s v="Nome 1492" u="1"/>
        <s v="Nome 1584" u="1"/>
        <s v="Nome 1676" u="1"/>
        <s v="Nome 1768" u="1"/>
        <s v="Nome 342" u="1"/>
        <s v="Nome 1592" u="1"/>
        <s v="Nome 1684" u="1"/>
        <s v="Nome 1776" u="1"/>
        <s v="Nome 1868" u="1"/>
        <s v="Nome 352" u="1"/>
        <s v="Nome 1692" u="1"/>
        <s v="Nome 1784" u="1"/>
        <s v="Nome 1876" u="1"/>
        <s v="Nome 1968" u="1"/>
        <s v="Nome 2005" u="1"/>
        <s v="Nome 362" u="1"/>
        <s v="Nome 1792" u="1"/>
        <s v="Nome 1884" u="1"/>
        <s v="Nome 1976" u="1"/>
        <s v="Nome 2013" u="1"/>
        <s v="Nome 2105" u="1"/>
        <s v="Nome 372" u="1"/>
        <s v="Nome 1892" u="1"/>
        <s v="Nome 1984" u="1"/>
        <s v="Nome 903" u="1"/>
        <s v="Nome 2021" u="1"/>
        <s v="Nome 2113" u="1"/>
        <s v="Nome 2205" u="1"/>
        <s v="Nome 382" u="1"/>
        <s v="Nome 1992" u="1"/>
        <s v="Nome 102" u="1"/>
        <s v="Nome 913" u="1"/>
        <s v="Nome 2121" u="1"/>
        <s v="Nome 2213" u="1"/>
        <s v="Nome 2305" u="1"/>
        <s v="Nome 392" u="1"/>
        <s v="Nome 112" u="1"/>
        <s v="Nome 923" u="1"/>
        <s v="Nome 2221" u="1"/>
        <s v="Nome 2313" u="1"/>
        <s v="Nome 2405" u="1"/>
        <s v="Nome 122" u="1"/>
        <s v="Nome 933" u="1"/>
        <s v="Nome 2321" u="1"/>
        <s v="Nome 2413" u="1"/>
        <s v="Nome 2505" u="1"/>
        <s v="Nome 132" u="1"/>
        <s v="Nome 943" u="1"/>
        <s v="Nome 1069" u="1"/>
        <s v="Nome 2421" u="1"/>
        <s v="Nome 2513" u="1"/>
        <s v="Nome 2605" u="1"/>
        <s v="Nome 142" u="1"/>
        <s v="Nome 953" u="1"/>
        <s v="Nome 1077" u="1"/>
        <s v="Nome 1169" u="1"/>
        <s v="Nome 2521" u="1"/>
        <s v="Nome 2613" u="1"/>
        <s v="Nome 2705" u="1"/>
        <s v="Nome 152" u="1"/>
        <s v="Nome 963" u="1"/>
        <s v="Nome 1085" u="1"/>
        <s v="Nome 1177" u="1"/>
        <s v="Nome 1269" u="1"/>
        <s v="Nome 2621" u="1"/>
        <s v="Nome 2713" u="1"/>
        <s v="Nome 2805" u="1"/>
        <s v="Nome 162" u="1"/>
        <s v="Nome 973" u="1"/>
        <s v="Nome 1093" u="1"/>
        <s v="Nome 1185" u="1"/>
        <s v="Nome 1277" u="1"/>
        <s v="Nome 1369" u="1"/>
        <s v="Nome 2721" u="1"/>
        <s v="Nome 2813" u="1"/>
        <s v="Nome 2905" u="1"/>
        <s v="Nome 172" u="1"/>
        <s v="Nome 983" u="1"/>
        <s v="Nome 703" u="1"/>
        <s v="Nome 1193" u="1"/>
        <s v="Nome 1285" u="1"/>
        <s v="Nome 1377" u="1"/>
        <s v="Nome 1469" u="1"/>
        <s v="Nome 2821" u="1"/>
        <s v="Nome 2913" u="1"/>
        <s v="Nome 182" u="1"/>
        <s v="Nome 993" u="1"/>
        <s v="Nome 713" u="1"/>
        <s v="Nome 1293" u="1"/>
        <s v="Nome 1385" u="1"/>
        <s v="Nome 1477" u="1"/>
        <s v="Nome 1569" u="1"/>
        <s v="Nome 192" u="1"/>
        <s v="Nome 723" u="1"/>
        <s v="Nome 1393" u="1"/>
        <s v="Nome 1485" u="1"/>
        <s v="Nome 1577" u="1"/>
        <s v="Nome 1669" u="1"/>
        <s v="Nome 733" u="1"/>
        <s v="Nome 1493" u="1"/>
        <s v="Nome 1585" u="1"/>
        <s v="Nome 1677" u="1"/>
        <s v="Nome 1769" u="1"/>
        <s v="Fabio Rocha" u="1"/>
        <s v="Nome 743" u="1"/>
        <s v="Nome 1593" u="1"/>
        <s v="Nome 1685" u="1"/>
        <s v="Nome 1777" u="1"/>
        <s v="Nome 1869" u="1"/>
        <s v="Nome 753" u="1"/>
        <s v="Nome 1693" u="1"/>
        <s v="Nome 1785" u="1"/>
        <s v="Nome 1877" u="1"/>
        <s v="Nome 1969" u="1"/>
        <s v="Nome 2006" u="1"/>
        <s v="Nome 763" u="1"/>
        <s v="Nome 1793" u="1"/>
        <s v="Nome 1885" u="1"/>
        <s v="Nome 1977" u="1"/>
        <s v="Nome 2014" u="1"/>
        <s v="Nome 2106" u="1"/>
        <s v="Nome 773" u="1"/>
        <s v="Nome 1893" u="1"/>
        <s v="Nome 1985" u="1"/>
        <s v="Nome 2022" u="1"/>
        <s v="Nome 2114" u="1"/>
        <s v="Nome 2206" u="1"/>
        <s v="Nome 783" u="1"/>
        <s v="Nome 1993" u="1"/>
        <s v="Nome 503" u="1"/>
        <s v="Nome 2030" u="1"/>
        <s v="Nome 2122" u="1"/>
        <s v="Nome 2214" u="1"/>
        <s v="Nome 2306" u="1"/>
        <s v="Nome 793" u="1"/>
        <s v="Nome 513" u="1"/>
        <s v="Nome 2130" u="1"/>
        <s v="Nome 2222" u="1"/>
        <s v="Nome 2314" u="1"/>
        <s v="Nome 2406" u="1"/>
        <s v="Nome 523" u="1"/>
        <s v="Nome 2230" u="1"/>
        <s v="Nome 2322" u="1"/>
        <s v="Nome 2414" u="1"/>
        <s v="Nome 2506" u="1"/>
        <s v="Nome 533" u="1"/>
        <s v="Nome 2330" u="1"/>
        <s v="Nome 2422" u="1"/>
        <s v="Nome 2514" u="1"/>
        <s v="Nome 2606" u="1"/>
        <s v="Nome 543" u="1"/>
        <s v="Nome 1078" u="1"/>
        <s v="Nome 2430" u="1"/>
        <s v="Nome 2522" u="1"/>
        <s v="Nome 2614" u="1"/>
        <s v="Nome 2706" u="1"/>
        <s v="Nome 553" u="1"/>
        <s v="Nome 1086" u="1"/>
        <s v="Nome 1178" u="1"/>
        <s v="Nome 2530" u="1"/>
        <s v="Nome 2622" u="1"/>
        <s v="Nome 2714" u="1"/>
        <s v="Nome 2806" u="1"/>
        <s v="Nome 563" u="1"/>
        <s v="Nome 1094" u="1"/>
        <s v="Nome 1186" u="1"/>
        <s v="Nome 1278" u="1"/>
        <s v="Nome 2630" u="1"/>
        <s v="Nome 2722" u="1"/>
        <s v="Nome 2814" u="1"/>
        <s v="Nome 2906" u="1"/>
        <s v="Nome 573" u="1"/>
        <s v="Nome 1194" u="1"/>
        <s v="Nome 1286" u="1"/>
        <s v="Nome 1378" u="1"/>
        <s v="Nome 2730" u="1"/>
        <s v="Nome 2822" u="1"/>
        <s v="Nome 583" u="1"/>
        <s v="Nome 303" u="1"/>
        <s v="Nome 1294" u="1"/>
        <s v="Nome 1386" u="1"/>
        <s v="Nome 1478" u="1"/>
        <s v="Nome 2830" u="1"/>
        <s v="Nome 593" u="1"/>
        <s v="Nome 313" u="1"/>
        <s v="Nome 1394" u="1"/>
        <s v="Nome 1486" u="1"/>
        <s v="Nome 1578" u="1"/>
        <s v="Nome 323" u="1"/>
        <s v="Nome 1494" u="1"/>
        <s v="Nome 1586" u="1"/>
        <s v="Nome 1678" u="1"/>
        <s v="Nome 333" u="1"/>
        <s v="Nome 1594" u="1"/>
        <s v="Nome 1686" u="1"/>
        <s v="Nome 1778" u="1"/>
        <s v="Nome 343" u="1"/>
        <s v="Nome 1694" u="1"/>
        <s v="Nome 1786" u="1"/>
        <s v="Nome 1878" u="1"/>
        <s v="Nome 2007" u="1"/>
        <s v="Nome 353" u="1"/>
        <s v="Nome 1794" u="1"/>
        <s v="Nome 1886" u="1"/>
        <s v="Nome 1978" u="1"/>
        <s v="Nome 2015" u="1"/>
        <s v="Nome 2107" u="1"/>
        <s v="Nome 363" u="1"/>
        <s v="Nome 1894" u="1"/>
        <s v="Nome 1986" u="1"/>
        <s v="Nome 2023" u="1"/>
        <s v="Nome 2115" u="1"/>
        <s v="Nome 2207" u="1"/>
        <s v="Nome 373" u="1"/>
        <s v="Nome 1994" u="1"/>
        <s v="Nome 904" u="1"/>
        <s v="Nome 2031" u="1"/>
        <s v="Nome 2123" u="1"/>
        <s v="Nome 2215" u="1"/>
        <s v="Nome 2307" u="1"/>
        <s v="Nome 383" u="1"/>
        <s v="Nome 103" u="1"/>
        <s v="Nome 914" u="1"/>
        <s v="Nome 2131" u="1"/>
        <s v="Nome 2223" u="1"/>
        <s v="Nome 2315" u="1"/>
        <s v="Nome 2407" u="1"/>
        <s v="Nome 393" u="1"/>
        <s v="Nome 113" u="1"/>
        <s v="Nome 924" u="1"/>
        <s v="Nome 2231" u="1"/>
        <s v="Nome 2323" u="1"/>
        <s v="Nome 2415" u="1"/>
        <s v="Nome 2507" u="1"/>
        <s v="Nome 123" u="1"/>
        <s v="Nome 934" u="1"/>
        <s v="Nome 2331" u="1"/>
        <s v="Nome 2423" u="1"/>
        <s v="Nome 2515" u="1"/>
        <s v="Nome 2607" u="1"/>
        <s v="Nome 133" u="1"/>
        <s v="Nome 944" u="1"/>
        <s v="Nome 1079" u="1"/>
        <s v="Nome 2431" u="1"/>
        <s v="Nome 2523" u="1"/>
        <s v="Nome 2615" u="1"/>
        <s v="Nome 2707" u="1"/>
        <s v="Nome 143" u="1"/>
        <s v="Nome 954" u="1"/>
        <s v="Nome 1087" u="1"/>
        <s v="Nome 1179" u="1"/>
        <s v="Nome 2531" u="1"/>
        <s v="Nome 2623" u="1"/>
        <s v="Nome 2715" u="1"/>
        <s v="Nome 2807" u="1"/>
        <s v="Nome 153" u="1"/>
        <s v="Nome 964" u="1"/>
        <s v="Nome 1095" u="1"/>
        <s v="Nome 1187" u="1"/>
        <s v="Nome 1279" u="1"/>
        <s v="Nome 2631" u="1"/>
        <s v="Nome 2723" u="1"/>
        <s v="Nome 2815" u="1"/>
        <s v="Nome 2907" u="1"/>
        <s v="Nome 163" u="1"/>
        <s v="Nome 974" u="1"/>
        <s v="Nome 1195" u="1"/>
        <s v="Nome 1287" u="1"/>
        <s v="Nome 1379" u="1"/>
        <s v="Nome 2731" u="1"/>
        <s v="Nome 2823" u="1"/>
        <s v="Nome 173" u="1"/>
        <s v="Nome 984" u="1"/>
        <s v="Nome 704" u="1"/>
        <s v="Nome 1295" u="1"/>
        <s v="Nome 1387" u="1"/>
        <s v="Nome 1479" u="1"/>
        <s v="Nome 2831" u="1"/>
        <s v="Nome 183" u="1"/>
        <s v="Nome 994" u="1"/>
        <s v="Nome 714" u="1"/>
        <s v="Nome 1395" u="1"/>
        <s v="Nome 1487" u="1"/>
        <s v="Nome 1579" u="1"/>
        <s v="Nome 193" u="1"/>
        <s v="Nome 724" u="1"/>
        <s v="Nome 1495" u="1"/>
        <s v="Nome 1587" u="1"/>
        <s v="Nome 1679" u="1"/>
        <s v="Nome 734" u="1"/>
        <s v="Nome 1595" u="1"/>
        <s v="Nome 1687" u="1"/>
        <s v="Nome 1779" u="1"/>
        <s v="Nome 744" u="1"/>
        <s v="Nome 1695" u="1"/>
        <s v="Nome 1787" u="1"/>
        <s v="Nome 1879" u="1"/>
        <s v="Nome 2008" u="1"/>
        <s v="Nome 754" u="1"/>
        <s v="Nome 1795" u="1"/>
        <s v="Nome 1887" u="1"/>
        <s v="Nome 1979" u="1"/>
        <s v="Nome 2016" u="1"/>
        <s v="Nome 2108" u="1"/>
        <s v="Nome 764" u="1"/>
        <s v="Nome 1895" u="1"/>
        <s v="Nome 1987" u="1"/>
        <s v="Nome 2024" u="1"/>
        <s v="Nome 2116" u="1"/>
        <s v="Nome 2208" u="1"/>
        <s v="Nome 774" u="1"/>
        <s v="Nome 1995" u="1"/>
        <s v="Nome 2032" u="1"/>
        <s v="Nome 2124" u="1"/>
        <s v="Nome 2216" u="1"/>
        <s v="Nome 2308" u="1"/>
        <s v="Nome 784" u="1"/>
        <s v="Nome 504" u="1"/>
        <s v="Nome 2040" u="1"/>
        <s v="Nome 2132" u="1"/>
        <s v="Nome 2224" u="1"/>
        <s v="Nome 2316" u="1"/>
        <s v="Nome 2408" u="1"/>
        <s v="Nome 794" u="1"/>
        <s v="Nome 514" u="1"/>
        <s v="Nome 2140" u="1"/>
        <s v="Nome 2232" u="1"/>
        <s v="Nome 2324" u="1"/>
        <s v="Nome 2416" u="1"/>
        <s v="Nome 2508" u="1"/>
        <s v="Nome 524" u="1"/>
        <s v="Nome 2240" u="1"/>
        <s v="Nome 2332" u="1"/>
        <s v="Nome 2424" u="1"/>
        <s v="Nome 2516" u="1"/>
        <s v="Nome 2608" u="1"/>
        <s v="Nome 534" u="1"/>
        <s v="Nome 2340" u="1"/>
        <s v="Nome 2432" u="1"/>
        <s v="Nome 2524" u="1"/>
        <s v="Nome 2616" u="1"/>
        <s v="Nome 2708" u="1"/>
        <s v="Nome 544" u="1"/>
        <s v="Nome 1088" u="1"/>
        <s v="Nome 2440" u="1"/>
        <s v="Nome 2532" u="1"/>
        <s v="Nome 2624" u="1"/>
        <s v="Nome 2716" u="1"/>
        <s v="Nome 2808" u="1"/>
        <s v="Nome 554" u="1"/>
        <s v="Nome 1096" u="1"/>
        <s v="Nome 1188" u="1"/>
        <s v="Nome 2540" u="1"/>
        <s v="Nome 2632" u="1"/>
        <s v="Nome 2724" u="1"/>
        <s v="Nome 2816" u="1"/>
        <s v="Nome 2908" u="1"/>
        <s v="Nome 564" u="1"/>
        <s v="Nome 1196" u="1"/>
        <s v="Nome 1288" u="1"/>
        <s v="Nome 2640" u="1"/>
        <s v="Nome 2732" u="1"/>
        <s v="Nome 2824" u="1"/>
        <s v="Nome 574" u="1"/>
        <s v="Nome 1296" u="1"/>
        <s v="Nome 1388" u="1"/>
        <s v="Nome 2740" u="1"/>
        <s v="Nome 2832" u="1"/>
        <s v="Nome 584" u="1"/>
        <s v="Nome 304" u="1"/>
        <s v="Nome 1396" u="1"/>
        <s v="Nome 1488" u="1"/>
        <s v="Nome 2840" u="1"/>
        <s v="Nome 594" u="1"/>
        <s v="Nome 314" u="1"/>
        <s v="Nome 1496" u="1"/>
        <s v="Nome 1588" u="1"/>
        <s v="Nome 324" u="1"/>
        <s v="Nome 1596" u="1"/>
        <s v="Nome 1688" u="1"/>
        <s v="Nome 334" u="1"/>
        <s v="Nome 1696" u="1"/>
        <s v="Nome 1788" u="1"/>
        <s v="Nome 2009" u="1"/>
        <s v="Nome 344" u="1"/>
        <s v="Nome 1796" u="1"/>
        <s v="Nome 1888" u="1"/>
        <s v="Nome 2017" u="1"/>
        <s v="Nome 2109" u="1"/>
        <s v="Nome 354" u="1"/>
        <s v="Nome 1896" u="1"/>
        <s v="Nome 1988" u="1"/>
        <s v="Nome 2025" u="1"/>
        <s v="Nome 2117" u="1"/>
        <s v="Nome 2209" u="1"/>
        <s v="Nome 364" u="1"/>
        <s v="Nome 1996" u="1"/>
        <s v="Nome 2033" u="1"/>
        <s v="Nome 2125" u="1"/>
        <s v="Nome 2217" u="1"/>
        <s v="Nome 2309" u="1"/>
        <s v="Nome 374" u="1"/>
        <s v="Nome 905" u="1"/>
        <s v="Nome 2041" u="1"/>
        <s v="Nome 2133" u="1"/>
        <s v="Nome 2225" u="1"/>
        <s v="Nome 2317" u="1"/>
        <s v="Nome 2409" u="1"/>
        <s v="Nome 384" u="1"/>
        <s v="Nome 104" u="1"/>
        <s v="Nome 915" u="1"/>
        <s v="Nome 2141" u="1"/>
        <s v="Nome 2233" u="1"/>
        <s v="Nome 2325" u="1"/>
        <s v="Nome 2417" u="1"/>
        <s v="Nome 2509" u="1"/>
        <s v="Nome 394" u="1"/>
        <s v="Nome 114" u="1"/>
        <s v="Nome 925" u="1"/>
        <s v="Nome 2241" u="1"/>
        <s v="Nome 2333" u="1"/>
        <s v="Nome 2425" u="1"/>
        <s v="Nome 2517" u="1"/>
        <s v="Nome 2609" u="1"/>
        <s v="Nome 124" u="1"/>
        <s v="Nome 935" u="1"/>
        <s v="Nome 2341" u="1"/>
        <s v="Nome 2433" u="1"/>
        <s v="Nome 2525" u="1"/>
        <s v="Nome 2617" u="1"/>
        <s v="Nome 2709" u="1"/>
        <s v="Nome 134" u="1"/>
        <s v="Nome 945" u="1"/>
        <s v="Nome 1089" u="1"/>
        <s v="Nome 2441" u="1"/>
        <s v="Nome 2533" u="1"/>
        <s v="Nome 2625" u="1"/>
        <s v="Nome 2717" u="1"/>
        <s v="Nome 2809" u="1"/>
        <s v="Nome 144" u="1"/>
        <s v="Nome 955" u="1"/>
        <s v="Nome 1097" u="1"/>
        <s v="Nome 1189" u="1"/>
        <s v="Nome 2541" u="1"/>
        <s v="Nome 2633" u="1"/>
        <s v="Nome 2725" u="1"/>
        <s v="Nome 2817" u="1"/>
        <s v="Nome 2909" u="1"/>
        <s v="Nome 154" u="1"/>
        <s v="Nome 965" u="1"/>
        <s v="Nome 1197" u="1"/>
        <s v="Nome 1289" u="1"/>
        <s v="Nome 2641" u="1"/>
        <s v="Nome 2733" u="1"/>
        <s v="Nome 2825" u="1"/>
        <s v="Nome 164" u="1"/>
        <s v="Nome 975" u="1"/>
        <s v="Nome 1297" u="1"/>
        <s v="Nome 1389" u="1"/>
        <s v="Nome 2741" u="1"/>
        <s v="Nome 2833" u="1"/>
        <s v="Nome 174" u="1"/>
        <s v="Nome 985" u="1"/>
        <s v="Nome 705" u="1"/>
        <s v="Nome 1397" u="1"/>
        <s v="Nome 1489" u="1"/>
        <s v="Nome 2841" u="1"/>
        <s v="Nome 184" u="1"/>
        <s v="Nome 995" u="1"/>
        <s v="Nome 715" u="1"/>
        <s v="Nome 1497" u="1"/>
        <s v="Nome 1589" u="1"/>
        <s v="Nome 194" u="1"/>
        <s v="Nome 725" u="1"/>
        <s v="Nome 1597" u="1"/>
        <s v="Nome 1689" u="1"/>
        <s v="Nome 735" u="1"/>
        <s v="Nome 1697" u="1"/>
        <s v="Nome 1789" u="1"/>
        <s v="Nome 745" u="1"/>
        <s v="Nome 1797" u="1"/>
        <s v="Nome 1889" u="1"/>
        <s v="Nome 2018" u="1"/>
        <s v="Nome 755" u="1"/>
        <s v="Nome 1897" u="1"/>
        <s v="Nome 1989" u="1"/>
        <s v="Nome 2026" u="1"/>
        <s v="Nome 2118" u="1"/>
        <s v="Nome 765" u="1"/>
        <s v="Nome 1997" u="1"/>
        <s v="Nome 2034" u="1"/>
        <s v="Nome 2126" u="1"/>
        <s v="Nome 2218" u="1"/>
        <s v="Nome 775" u="1"/>
        <s v="Nome 2042" u="1"/>
        <s v="Nome 2134" u="1"/>
        <s v="Nome 2226" u="1"/>
        <s v="Nome 2318" u="1"/>
        <s v="Nome 785" u="1"/>
        <s v="Nome 505" u="1"/>
        <s v="Nome 2050" u="1"/>
        <s v="Nome 2142" u="1"/>
        <s v="Nome 2234" u="1"/>
        <s v="Nome 2326" u="1"/>
        <s v="Nome 2418" u="1"/>
        <s v="Nome 795" u="1"/>
        <s v="Nome 515" u="1"/>
        <s v="Nome 2150" u="1"/>
        <s v="Nome 2242" u="1"/>
        <s v="Nome 2334" u="1"/>
        <s v="Nome 2426" u="1"/>
        <s v="Nome 2518" u="1"/>
        <s v="Nome 525" u="1"/>
        <s v="Nome 2250" u="1"/>
        <s v="Nome 2342" u="1"/>
        <s v="Nome 2434" u="1"/>
        <s v="Nome 2526" u="1"/>
        <s v="Nome 2618" u="1"/>
        <s v="Nome 535" u="1"/>
        <s v="Nome 2350" u="1"/>
        <s v="Nome 2442" u="1"/>
        <s v="Nome 2534" u="1"/>
        <s v="Nome 2626" u="1"/>
        <s v="Nome 2718" u="1"/>
        <s v="Nome 545" u="1"/>
        <s v="Nome 1098" u="1"/>
        <s v="Nome 2450" u="1"/>
        <s v="Nome 2542" u="1"/>
        <s v="Nome 2634" u="1"/>
        <s v="Nome 2726" u="1"/>
        <s v="Nome 2818" u="1"/>
        <s v="Nome 555" u="1"/>
        <s v="Nome 1198" u="1"/>
        <s v="Nome 2550" u="1"/>
        <s v="Nome 2642" u="1"/>
        <s v="Nome 2734" u="1"/>
        <s v="Nome 2826" u="1"/>
        <s v="Nome 565" u="1"/>
        <s v="Nome 1298" u="1"/>
        <s v="Nome 2650" u="1"/>
        <s v="Nome 2742" u="1"/>
        <s v="Nome 2834" u="1"/>
        <s v="Nome 575" u="1"/>
        <s v="Nome 1398" u="1"/>
        <s v="Nome 2750" u="1"/>
        <s v="Nome 2842" u="1"/>
        <s v="Nome 585" u="1"/>
        <s v="Nome 305" u="1"/>
        <s v="Nome 1498" u="1"/>
        <s v="Nome 2850" u="1"/>
        <s v="Nome 595" u="1"/>
        <s v="Nome 315" u="1"/>
        <s v="Nome 1598" u="1"/>
        <s v="Nome 325" u="1"/>
        <s v="Nome 1698" u="1"/>
        <s v="Nome 335" u="1"/>
        <s v="Nome 1798" u="1"/>
        <s v="Nome 2019" u="1"/>
        <s v="Nome 345" u="1"/>
        <s v="Nome 1898" u="1"/>
        <s v="Nome 2027" u="1"/>
        <s v="Nome 2119" u="1"/>
        <s v="Nome 355" u="1"/>
        <s v="Nome 1998" u="1"/>
        <s v="Nome 2035" u="1"/>
        <s v="Nome 2127" u="1"/>
        <s v="Nome 2219" u="1"/>
        <s v="Nome 365" u="1"/>
        <s v="Nome 2043" u="1"/>
        <s v="Nome 2135" u="1"/>
        <s v="Nome 2227" u="1"/>
        <s v="Nome 2319" u="1"/>
        <s v="Nome 375" u="1"/>
        <s v="Nome 906" u="1"/>
        <s v="Nome 2051" u="1"/>
        <s v="Nome 2143" u="1"/>
        <s v="Nome 2235" u="1"/>
        <s v="Nome 2327" u="1"/>
        <s v="Nome 2419" u="1"/>
        <s v="Nome 385" u="1"/>
        <s v="Nome 105" u="1"/>
        <s v="Nome 916" u="1"/>
        <s v="Nome 2151" u="1"/>
        <s v="Nome 2243" u="1"/>
        <s v="Nome 2335" u="1"/>
        <s v="Nome 2427" u="1"/>
        <s v="Nome 2519" u="1"/>
        <s v="Nome 395" u="1"/>
        <s v="Nome 115" u="1"/>
        <s v="Nome 926" u="1"/>
        <s v="Nome 2251" u="1"/>
        <s v="Nome 2343" u="1"/>
        <s v="Nome 2435" u="1"/>
        <s v="Nome 2527" u="1"/>
        <s v="Nome 2619" u="1"/>
        <s v="Nome 125" u="1"/>
        <s v="Nome 936" u="1"/>
        <s v="Nome 2351" u="1"/>
        <s v="Nome 2443" u="1"/>
        <s v="Nome 2535" u="1"/>
        <s v="Nome 2627" u="1"/>
        <s v="Nome 2719" u="1"/>
        <s v="Nome 135" u="1"/>
        <s v="Nome 946" u="1"/>
        <s v="Nome 1099" u="1"/>
        <s v="Nome 2451" u="1"/>
        <s v="Nome 2543" u="1"/>
        <s v="Nome 2635" u="1"/>
        <s v="Nome 2727" u="1"/>
        <s v="Nome 2819" u="1"/>
        <s v="Nome 145" u="1"/>
        <s v="Nome 956" u="1"/>
        <s v="Nome 1199" u="1"/>
        <s v="Nome 2551" u="1"/>
        <s v="Nome 2643" u="1"/>
        <s v="Nome 2735" u="1"/>
        <s v="Nome 2827" u="1"/>
        <s v="Nome 155" u="1"/>
        <s v="Nome 966" u="1"/>
        <s v="Nome 1299" u="1"/>
        <s v="Nome 2651" u="1"/>
        <s v="Nome 2743" u="1"/>
        <s v="Nome 2835" u="1"/>
        <s v="Nome 165" u="1"/>
        <s v="Nome 976" u="1"/>
        <s v="Nome 1399" u="1"/>
        <s v="Nome 2751" u="1"/>
        <s v="Nome 2843" u="1"/>
        <s v="Nome 175" u="1"/>
        <s v="Nome 986" u="1"/>
        <s v="Nome 706" u="1"/>
        <s v="Nome 1499" u="1"/>
        <s v="Nome 2851" u="1"/>
        <s v="Nome 185" u="1"/>
        <s v="Nome 996" u="1"/>
        <s v="Nome 716" u="1"/>
        <s v="Nome 1599" u="1"/>
        <s v="Nome 195" u="1"/>
        <s v="Nome 726" u="1"/>
        <s v="Nome 1699" u="1"/>
        <s v="Nome 736" u="1"/>
        <s v="Nome 1799" u="1"/>
        <s v="Nome 746" u="1"/>
        <s v="Nome 1899" u="1"/>
        <s v="Nome 2028" u="1"/>
        <s v="Nome 756" u="1"/>
        <s v="Nome 1999" u="1"/>
        <s v="Nome 2036" u="1"/>
        <s v="Nome 2128" u="1"/>
        <s v="Nome 766" u="1"/>
        <s v="Nome 2044" u="1"/>
        <s v="Nome 2136" u="1"/>
        <s v="Nome 2228" u="1"/>
        <s v="Helio Fernandes" u="1"/>
        <s v="Nome 776" u="1"/>
        <s v="Nome 2052" u="1"/>
        <s v="Nome 2144" u="1"/>
        <s v="Nome 2236" u="1"/>
        <s v="Nome 2328" u="1"/>
        <s v="Nome 786" u="1"/>
        <s v="Nome 506" u="1"/>
        <s v="Nome 2060" u="1"/>
        <s v="Nome 2152" u="1"/>
        <s v="Nome 2244" u="1"/>
        <s v="Nome 2336" u="1"/>
        <s v="Nome 2428" u="1"/>
        <s v="Nome 796" u="1"/>
        <s v="Nome 516" u="1"/>
        <s v="Nome 2160" u="1"/>
        <s v="Nome 2252" u="1"/>
        <s v="Nome 2344" u="1"/>
        <s v="Nome 2436" u="1"/>
        <s v="Nome 2528" u="1"/>
        <s v="Nome 526" u="1"/>
        <s v="Nome 2260" u="1"/>
        <s v="Nome 2352" u="1"/>
        <s v="Nome 2444" u="1"/>
        <s v="Nome 2536" u="1"/>
        <s v="Nome 2628" u="1"/>
        <s v="Nome 536" u="1"/>
        <s v="Nome 2360" u="1"/>
        <s v="Nome 2452" u="1"/>
        <s v="Nome 2544" u="1"/>
        <s v="Nome 2636" u="1"/>
        <s v="Nome 2728" u="1"/>
        <s v="Nome 546" u="1"/>
        <s v="Nome 2460" u="1"/>
        <s v="Nome 2552" u="1"/>
        <s v="Nome 2644" u="1"/>
        <s v="Nome 2736" u="1"/>
        <s v="Nome 2828" u="1"/>
        <s v="Nome 556" u="1"/>
        <s v="Nome 2560" u="1"/>
        <s v="Nome 2652" u="1"/>
        <s v="Nome 2744" u="1"/>
        <s v="Nome 2836" u="1"/>
        <s v="Nome 566" u="1"/>
        <s v="Nome 2660" u="1"/>
        <s v="Nome 2752" u="1"/>
        <s v="Nome 2844" u="1"/>
        <s v="Nome 576" u="1"/>
        <s v="Nome 2760" u="1"/>
        <s v="Nome 2852" u="1"/>
        <s v="Nome 586" u="1"/>
        <s v="Nome 306" u="1"/>
        <s v="Nome 2860" u="1"/>
        <s v="Nome 596" u="1"/>
        <s v="Nome 316" u="1"/>
        <s v="Nome 326" u="1"/>
        <s v="Nome 336" u="1"/>
        <s v="Nome 2029" u="1"/>
        <s v="Nome 346" u="1"/>
        <s v="Nome 2037" u="1"/>
        <s v="Nome 2129" u="1"/>
        <s v="Nome 356" u="1"/>
        <s v="Nome 2045" u="1"/>
        <s v="Nome 2137" u="1"/>
        <s v="Nome 2229" u="1"/>
        <s v="Nome 366" u="1"/>
        <s v="Nome 2053" u="1"/>
        <s v="Nome 2145" u="1"/>
        <s v="Nome 2237" u="1"/>
        <s v="Nome 2329" u="1"/>
        <s v="Nome 376" u="1"/>
        <s v="Nome 907" u="1"/>
        <s v="Nome 2061" u="1"/>
        <s v="Nome 2153" u="1"/>
        <s v="Nome 2245" u="1"/>
        <s v="Nome 2337" u="1"/>
        <s v="Nome 2429" u="1"/>
        <s v="Nome 386" u="1"/>
        <s v="Nome 106" u="1"/>
        <s v="Nome 917" u="1"/>
        <s v="Nome 2161" u="1"/>
        <s v="Nome 2253" u="1"/>
        <s v="Nome 2345" u="1"/>
        <s v="Nome 2437" u="1"/>
        <s v="Nome 2529" u="1"/>
        <s v="Nome 396" u="1"/>
        <s v="Nome 116" u="1"/>
        <s v="Nome 927" u="1"/>
        <s v="Nome 2261" u="1"/>
        <s v="Nome 2353" u="1"/>
        <s v="Nome 2445" u="1"/>
        <s v="Nome 2537" u="1"/>
        <s v="Nome 2629" u="1"/>
        <s v="Nome 126" u="1"/>
        <s v="Nome 937" u="1"/>
        <s v="Nome 2361" u="1"/>
        <s v="Nome 2453" u="1"/>
        <s v="Nome 2545" u="1"/>
        <s v="Nome 2637" u="1"/>
        <s v="Nome 2729" u="1"/>
        <s v="Nome 136" u="1"/>
        <s v="Nome 947" u="1"/>
        <s v="Nome 2461" u="1"/>
        <s v="Nome 2553" u="1"/>
        <s v="Nome 2645" u="1"/>
        <s v="Nome 2737" u="1"/>
        <s v="Nome 2829" u="1"/>
        <s v="Nome 146" u="1"/>
        <s v="Nome 957" u="1"/>
        <s v="Nome 2561" u="1"/>
        <s v="Nome 2653" u="1"/>
        <s v="Nome 2745" u="1"/>
        <s v="Nome 2837" u="1"/>
        <s v="Nome 156" u="1"/>
        <s v="Nome 967" u="1"/>
        <s v="Nome 2661" u="1"/>
        <s v="Nome 2753" u="1"/>
        <s v="Nome 2845" u="1"/>
        <s v="Nome 166" u="1"/>
        <s v="Nome 977" u="1"/>
        <s v="Nome 2761" u="1"/>
        <s v="Nome 2853" u="1"/>
        <s v="Nome 176" u="1"/>
        <s v="Nome 987" u="1"/>
        <s v="Nome 707" u="1"/>
        <s v="Nome 2861" u="1"/>
        <s v="Nome 80" u="1"/>
        <s v="Nome 186" u="1"/>
        <s v="Nome 997" u="1"/>
        <s v="Nome 717" u="1"/>
        <s v="Nome 81" u="1"/>
        <s v="Nome 196" u="1"/>
        <s v="Nome 727" u="1"/>
        <s v="Nome 82" u="1"/>
        <s v="Nome 737" u="1"/>
        <s v="Nome 83" u="1"/>
        <s v="Nome 747" u="1"/>
        <s v="Nome 84" u="1"/>
        <s v="Nome 2038" u="1"/>
        <s v="Nome 757" u="1"/>
        <s v="Nome 85" u="1"/>
        <s v="Nome 2046" u="1"/>
        <s v="Nome 2138" u="1"/>
        <s v="Nome 767" u="1"/>
        <s v="Nome 86" u="1"/>
        <s v="Nome 2054" u="1"/>
        <s v="Nome 2146" u="1"/>
        <s v="Nome 2238" u="1"/>
        <s v="Nome 777" u="1"/>
        <s v="Nome 87" u="1"/>
        <s v="Nome 2062" u="1"/>
        <s v="Nome 2154" u="1"/>
        <s v="Nome 2246" u="1"/>
        <s v="Nome 2338" u="1"/>
        <s v="Nome 787" u="1"/>
        <s v="Nome 507" u="1"/>
        <s v="Nome 88" u="1"/>
        <s v="Nome 2070" u="1"/>
        <s v="Nome 2162" u="1"/>
        <s v="Nome 2254" u="1"/>
        <s v="Nome 2346" u="1"/>
        <s v="Nome 2438" u="1"/>
        <s v="Nome 60" u="1"/>
        <s v="Nome 797" u="1"/>
        <s v="Nome 517" u="1"/>
        <s v="Nome 89" u="1"/>
        <s v="Nome 2170" u="1"/>
        <s v="Nome 2262" u="1"/>
        <s v="Nome 2354" u="1"/>
        <s v="Nome 2446" u="1"/>
        <s v="Nome 2538" u="1"/>
        <s v="Nome 61" u="1"/>
        <s v="Nome 527" u="1"/>
        <s v="Nome 2270" u="1"/>
        <s v="Nome 2362" u="1"/>
        <s v="Nome 2454" u="1"/>
        <s v="Nome 2546" u="1"/>
        <s v="Nome 2638" u="1"/>
        <s v="Nome 62" u="1"/>
        <s v="Nome 537" u="1"/>
        <s v="Nome 2370" u="1"/>
        <s v="Nome 2462" u="1"/>
        <s v="Nome 2554" u="1"/>
        <s v="Nome 2646" u="1"/>
        <s v="Nome 2738" u="1"/>
        <s v="Nome 63" u="1"/>
        <s v="Nome 547" u="1"/>
        <s v="Nome 2470" u="1"/>
        <s v="Nome 2562" u="1"/>
        <s v="Nome 2654" u="1"/>
        <s v="Nome 2746" u="1"/>
        <s v="Nome 2838" u="1"/>
        <s v="Nome 64" u="1"/>
        <s v="Nome 557" u="1"/>
        <s v="Nome 2570" u="1"/>
        <s v="Nome 2662" u="1"/>
        <s v="Nome 2754" u="1"/>
        <s v="Nome 2846" u="1"/>
        <s v="Nome 65" u="1"/>
        <s v="Nome 567" u="1"/>
        <s v="Nome 2670" u="1"/>
        <s v="Nome 2762" u="1"/>
        <s v="Nome 2854" u="1"/>
        <s v="Nome 66" u="1"/>
        <s v="Nome 577" u="1"/>
        <s v="Nome 2770" u="1"/>
        <s v="Nome 2862" u="1"/>
        <s v="Nome 67" u="1"/>
        <s v="Nome 587" u="1"/>
        <s v="Nome 307" u="1"/>
        <s v="Nome 2870" u="1"/>
        <s v="Nome 68" u="1"/>
        <s v="Nome 40" u="1"/>
        <s v="Nome 597" u="1"/>
        <s v="Nome 317" u="1"/>
        <s v="Nome 69" u="1"/>
        <s v="Nome 41" u="1"/>
        <s v="Nome 327" u="1"/>
        <s v="Nome 42" u="1"/>
        <s v="Nome 337" u="1"/>
        <s v="Nome 43" u="1"/>
        <s v="Nome 2039" u="1"/>
        <s v="Nome 347" u="1"/>
        <s v="Nome 44" u="1"/>
        <s v="Nome 2047" u="1"/>
        <s v="Nome 2139" u="1"/>
        <s v="Nome 357" u="1"/>
        <s v="Nome 45" u="1"/>
        <s v="Nome 2055" u="1"/>
        <s v="Nome 2147" u="1"/>
        <s v="Nome 2239" u="1"/>
        <s v="Nome 367" u="1"/>
        <s v="Nome 46" u="1"/>
        <s v="Nome 2063" u="1"/>
        <s v="Nome 2155" u="1"/>
        <s v="Nome 2247" u="1"/>
        <s v="Nome 2339" u="1"/>
        <s v="Nome 377" u="1"/>
        <s v="Nome 908" u="1"/>
        <s v="Nome 47" u="1"/>
        <s v="Nome 800" u="1"/>
        <s v="Nome 2071" u="1"/>
        <s v="Nome 2163" u="1"/>
        <s v="Nome 2255" u="1"/>
        <s v="Nome 2347" u="1"/>
        <s v="Nome 2439" u="1"/>
        <s v="Nome 387" u="1"/>
        <s v="Nome 107" u="1"/>
        <s v="Nome 918" u="1"/>
        <s v="Nome 48" u="1"/>
        <s v="Nome 810" u="1"/>
        <s v="Nome 2171" u="1"/>
        <s v="Nome 2263" u="1"/>
        <s v="Nome 2355" u="1"/>
        <s v="Nome 2447" u="1"/>
        <s v="Nome 2539" u="1"/>
        <s v="Nome 20" u="1"/>
        <s v="Nome 397" u="1"/>
        <s v="Nome 117" u="1"/>
        <s v="Nome 928" u="1"/>
        <s v="Nome 49" u="1"/>
        <s v="Nome 820" u="1"/>
        <s v="Nome 2271" u="1"/>
        <s v="Nome 2363" u="1"/>
        <s v="Nome 2455" u="1"/>
        <s v="Nome 2547" u="1"/>
        <s v="Nome 2639" u="1"/>
        <s v="Nome 21" u="1"/>
        <s v="Nome 127" u="1"/>
        <s v="Nome 938" u="1"/>
        <s v="Nome 830" u="1"/>
        <s v="Nome 2371" u="1"/>
        <s v="Nome 2463" u="1"/>
        <s v="Nome 2555" u="1"/>
        <s v="Nome 2647" u="1"/>
        <s v="Nome 2739" u="1"/>
        <s v="Nome 22" u="1"/>
        <s v="Nome 137" u="1"/>
        <s v="Nome 948" u="1"/>
        <s v="Nome 840" u="1"/>
        <s v="Nome 2471" u="1"/>
        <s v="Nome 2563" u="1"/>
        <s v="Nome 2655" u="1"/>
        <s v="Nome 2747" u="1"/>
        <s v="Nome 2839" u="1"/>
        <s v="Nome 23" u="1"/>
        <s v="Nome 147" u="1"/>
        <s v="Nome 958" u="1"/>
        <s v="Nome 850" u="1"/>
        <s v="Nome 2571" u="1"/>
        <s v="Nome 2663" u="1"/>
        <s v="Nome 2755" u="1"/>
        <s v="Nome 2847" u="1"/>
        <s v="Nome 24" u="1"/>
        <s v="Nome 157" u="1"/>
        <s v="Nome 968" u="1"/>
        <s v="Nome 860" u="1"/>
        <s v="Nome 2671" u="1"/>
        <s v="Nome 2763" u="1"/>
        <s v="Nome 2855" u="1"/>
        <s v="Nome 25" u="1"/>
        <s v="Nome 167" u="1"/>
        <s v="Nome 978" u="1"/>
        <s v="Nome 870" u="1"/>
        <s v="Nome 2771" u="1"/>
        <s v="Nome 2863" u="1"/>
        <s v="Nome 26" u="1"/>
        <s v="Nome 177" u="1"/>
        <s v="Nome 988" u="1"/>
        <s v="Nome 708" u="1"/>
        <s v="Nome 880" u="1"/>
        <s v="Nome 2871" u="1"/>
        <s v="Nome 27" u="1"/>
        <s v="Nome 600" u="1"/>
        <s v="Nome 187" u="1"/>
        <s v="Nome 998" u="1"/>
        <s v="Nome 718" u="1"/>
        <s v="Nome 890" u="1"/>
        <s v="Nome 28" u="1"/>
        <s v="Nome 610" u="1"/>
        <s v="Nome 197" u="1"/>
        <s v="Nome 728" u="1"/>
        <s v="Nome 29" u="1"/>
        <s v="Nome 620" u="1"/>
        <s v="Nome 738" u="1"/>
        <s v="Nome 630" u="1"/>
        <s v="Nome 748" u="1"/>
        <s v="Nome 640" u="1"/>
        <s v="Nome 2048" u="1"/>
        <s v="Nome 758" u="1"/>
        <s v="Nome 650" u="1"/>
        <s v="Nome 2056" u="1"/>
        <s v="Nome 2148" u="1"/>
        <s v="Nome 768" u="1"/>
        <s v="Nome 660" u="1"/>
        <s v="Nome 2064" u="1"/>
        <s v="Nome 2156" u="1"/>
        <s v="Nome 2248" u="1"/>
        <s v="Nome 778" u="1"/>
        <s v="Nome 670" u="1"/>
        <s v="Nome 2072" u="1"/>
        <s v="Nome 2164" u="1"/>
        <s v="Nome 2256" u="1"/>
        <s v="Nome 2348" u="1"/>
        <s v="Nome 788" u="1"/>
        <s v="Nome 508" u="1"/>
        <s v="Nome 680" u="1"/>
        <s v="Nome 400" u="1"/>
        <s v="Nome 2080" u="1"/>
        <s v="Nome 2172" u="1"/>
        <s v="Nome 2264" u="1"/>
        <s v="Nome 2356" u="1"/>
        <s v="Nome 2448" u="1"/>
        <s v="Nome 1000" u="1"/>
        <s v="Nome 798" u="1"/>
        <s v="Nome 518" u="1"/>
        <s v="Nome 690" u="1"/>
        <s v="Nome 410" u="1"/>
        <s v="Nome 2180" u="1"/>
        <s v="Nome 2272" u="1"/>
        <s v="Nome 2364" u="1"/>
        <s v="Nome 2456" u="1"/>
        <s v="Nome 2548" u="1"/>
        <s v="Nome 1100" u="1"/>
        <s v="Nome 528" u="1"/>
        <s v="Nome 420" u="1"/>
        <s v="Nome 2280" u="1"/>
        <s v="Nome 2372" u="1"/>
        <s v="Nome 2464" u="1"/>
        <s v="Nome 2556" u="1"/>
        <s v="Nome 2648" u="1"/>
        <s v="Nome 1200" u="1"/>
        <s v="Nome 538" u="1"/>
        <s v="Nome 430" u="1"/>
        <s v="Nome 2380" u="1"/>
        <s v="Nome 2472" u="1"/>
        <s v="Nome 2564" u="1"/>
        <s v="Nome 2656" u="1"/>
        <s v="Nome 2748" u="1"/>
        <s v="Nome 1300" u="1"/>
        <s v="Nome 548" u="1"/>
        <s v="Nome 440" u="1"/>
        <s v="Nome 2480" u="1"/>
        <s v="Nome 2572" u="1"/>
        <s v="Nome 2664" u="1"/>
        <s v="Nome 2756" u="1"/>
        <s v="Nome 2848" u="1"/>
        <s v="Nome 1400" u="1"/>
        <s v="Nome 558" u="1"/>
        <s v="Nome 450" u="1"/>
        <s v="Nome 2580" u="1"/>
        <s v="Nome 2672" u="1"/>
        <s v="Nome 2764" u="1"/>
        <s v="Nome 2856" u="1"/>
        <s v="Nome 1500" u="1"/>
        <s v="Nome 568" u="1"/>
        <s v="Nome 460" u="1"/>
        <s v="Nome 2680" u="1"/>
        <s v="Nome 2772" u="1"/>
        <s v="Nome 2864" u="1"/>
        <s v="Nome 1600" u="1"/>
        <s v="Nome 578" u="1"/>
        <s v="Nome 470" u="1"/>
        <s v="Nome 2780" u="1"/>
        <s v="Nome 2872" u="1"/>
        <s v="Nome 1700" u="1"/>
        <s v="Nome 588" u="1"/>
        <s v="Nome 308" u="1"/>
        <s v="Nome 480" u="1"/>
        <s v="Nome 2880" u="1"/>
        <s v="Nome 200" u="1"/>
        <s v="Nome 1800" u="1"/>
        <s v="Nome 598" u="1"/>
        <s v="Nome 318" u="1"/>
        <s v="Nome 490" u="1"/>
        <s v="Nome 210" u="1"/>
        <s v="Nome 1900" u="1"/>
        <s v="Nome 328" u="1"/>
        <s v="Nome 220" u="1"/>
        <s v="Nome 338" u="1"/>
        <s v="Nome 230" u="1"/>
        <s v="Nome 2049" u="1"/>
        <s v="Nome 348" u="1"/>
        <s v="Nome 240" u="1"/>
        <s v="Nome 2057" u="1"/>
        <s v="Nome 2149" u="1"/>
        <s v="Nome 358" u="1"/>
        <s v="Nome 250" u="1"/>
        <s v="Nome 2065" u="1"/>
        <s v="Nome 2157" u="1"/>
        <s v="Nome 2249" u="1"/>
        <s v="Nome 368" u="1"/>
        <s v="Nome 260" u="1"/>
        <s v="Nome 2073" u="1"/>
        <s v="Nome 2165" u="1"/>
        <s v="Nome 2257" u="1"/>
        <s v="Nome 2349" u="1"/>
        <s v="Nome 378" u="1"/>
        <s v="Nome 270" u="1"/>
        <s v="Nome 909" u="1"/>
        <s v="Nome 801" u="1"/>
        <s v="Nome 2081" u="1"/>
        <s v="Nome 2173" u="1"/>
        <s v="Nome 2265" u="1"/>
        <s v="Nome 2357" u="1"/>
        <s v="Nome 2449" u="1"/>
        <s v="Nome 1001" u="1"/>
        <s v="Nome 388" u="1"/>
        <s v="Nome 108" u="1"/>
        <s v="Nome 280" u="1"/>
        <s v="Nome 919" u="1"/>
        <s v="Nome 811" u="1"/>
        <s v="Nome 2181" u="1"/>
        <s v="Nome 2273" u="1"/>
        <s v="Nome 2365" u="1"/>
        <s v="Nome 2457" u="1"/>
        <s v="Nome 2549" u="1"/>
        <s v="Nome 1101" u="1"/>
        <s v="Nome 398" u="1"/>
        <s v="Nome 118" u="1"/>
        <s v="Nome 290" u="1"/>
        <s v="Nome 929" u="1"/>
        <s v="Nome 821" u="1"/>
        <s v="Nome 2281" u="1"/>
        <s v="Nome 2373" u="1"/>
        <s v="Nome 2465" u="1"/>
        <s v="Nome 2557" u="1"/>
        <s v="Nome 2649" u="1"/>
        <s v="Nome 1201" u="1"/>
        <s v="Nome 128" u="1"/>
        <s v="Nome 939" u="1"/>
        <s v="Nome 831" u="1"/>
        <s v="Nome 2381" u="1"/>
        <s v="Nome 2473" u="1"/>
        <s v="Nome 2565" u="1"/>
        <s v="Nome 2657" u="1"/>
        <s v="Nome 2749" u="1"/>
        <s v="Nome 1301" u="1"/>
        <s v="Nome 138" u="1"/>
        <s v="Nome 949" u="1"/>
        <s v="Nome 841" u="1"/>
        <s v="Nome 2481" u="1"/>
        <s v="Nome 2573" u="1"/>
        <s v="Nome 2665" u="1"/>
        <s v="Nome 2757" u="1"/>
        <s v="Nome 2849" u="1"/>
        <s v="Nome 1401" u="1"/>
        <s v="Nome 148" u="1"/>
        <s v="Nome 959" u="1"/>
        <s v="Nome 851" u="1"/>
        <s v="Nome 2581" u="1"/>
        <s v="Nome 2673" u="1"/>
        <s v="Nome 2765" u="1"/>
        <s v="Nome 2857" u="1"/>
        <s v="Nome 1501" u="1"/>
        <s v="Nome 158" u="1"/>
        <s v="Nome 969" u="1"/>
        <s v="Nome 861" u="1"/>
        <s v="Nome 2681" u="1"/>
        <s v="Nome 2773" u="1"/>
        <s v="Nome 2865" u="1"/>
        <s v="Nome 1601" u="1"/>
        <s v="Nome 168" u="1"/>
        <s v="Nome 979" u="1"/>
        <s v="Nome 871" u="1"/>
        <s v="Nome 2781" u="1"/>
        <s v="Nome 2873" u="1"/>
        <s v="Nome 1701" u="1"/>
        <s v="Nome 178" u="1"/>
        <s v="Nome 989" u="1"/>
        <s v="Nome 709" u="1"/>
        <s v="Nome 881" u="1"/>
        <s v="Nome 2881" u="1"/>
        <s v="Nome 601" u="1"/>
        <s v="Nome 1801" u="1"/>
        <s v="Nome 188" u="1"/>
        <s v="Nome 999" u="1"/>
        <s v="Nome 719" u="1"/>
        <s v="Nome 891" u="1"/>
        <s v="Nome 611" u="1"/>
        <s v="Nome 1901" u="1"/>
        <s v="Nome 198" u="1"/>
        <s v="Nome 729" u="1"/>
        <s v="Nome 621" u="1"/>
        <s v="Nome 739" u="1"/>
        <s v="Nome 631" u="1"/>
        <s v="Nome 749" u="1"/>
        <s v="Nome 641" u="1"/>
        <s v="Nome 2058" u="1"/>
        <s v="RICARDO VALENTIM" u="1"/>
        <s v="Nome 759" u="1"/>
        <s v="Nome 651" u="1"/>
        <s v="Nome 2066" u="1"/>
        <s v="Nome 2158" u="1"/>
        <s v="Nome 769" u="1"/>
        <s v="Nome 661" u="1"/>
        <s v="Nome 2074" u="1"/>
        <s v="Nome 2166" u="1"/>
        <s v="Nome 2258" u="1"/>
        <s v="Nome 779" u="1"/>
        <s v="Nome 671" u="1"/>
        <s v="Nome 2082" u="1"/>
        <s v="Nome 2174" u="1"/>
        <s v="Nome 2266" u="1"/>
        <s v="Nome 2358" u="1"/>
        <s v="Nome 1002" u="1"/>
        <s v="Nome 789" u="1"/>
        <s v="Nome 509" u="1"/>
        <s v="Nome 681" u="1"/>
        <s v="Nome 401" u="1"/>
        <s v="Nome 2090" u="1"/>
        <s v="Nome 2182" u="1"/>
        <s v="Nome 2274" u="1"/>
        <s v="Nome 2366" u="1"/>
        <s v="Nome 2458" u="1"/>
        <s v="Nome 1010" u="1"/>
        <s v="Nome 1102" u="1"/>
        <s v="Nome 799" u="1"/>
        <s v="Nome 519" u="1"/>
        <s v="Nome 691" u="1"/>
        <s v="Nome 411" u="1"/>
        <s v="Nome 2190" u="1"/>
        <s v="Nome 2282" u="1"/>
        <s v="Nome 2374" u="1"/>
        <s v="Nome 2466" u="1"/>
        <s v="Nome 2558" u="1"/>
        <s v="Nome 1110" u="1"/>
        <s v="Nome 1202" u="1"/>
        <s v="Nome 529" u="1"/>
        <s v="Nome 421" u="1"/>
        <s v="Nome 2290" u="1"/>
        <s v="Nome 2382" u="1"/>
        <s v="Nome 2474" u="1"/>
        <s v="Nome 2566" u="1"/>
        <s v="Nome 2658" u="1"/>
        <s v="Nome 1210" u="1"/>
        <s v="Nome 1302" u="1"/>
        <s v="Nome 539" u="1"/>
        <s v="Nome 431" u="1"/>
        <s v="Nome 2390" u="1"/>
        <s v="Nome 2482" u="1"/>
        <s v="Nome 2574" u="1"/>
        <s v="Nome 2666" u="1"/>
        <s v="Nome 2758" u="1"/>
        <s v="Nome 1310" u="1"/>
        <s v="Nome 1402" u="1"/>
        <s v="Nome 549" u="1"/>
        <s v="Nome 441" u="1"/>
        <s v="Nome 2490" u="1"/>
        <s v="Nome 2582" u="1"/>
        <s v="Nome 2674" u="1"/>
        <s v="Nome 2766" u="1"/>
        <s v="Nome 2858" u="1"/>
        <s v="Nome 1410" u="1"/>
        <s v="Nome 1502" u="1"/>
        <s v="Nome 559" u="1"/>
        <s v="Nome 451" u="1"/>
        <s v="Nome 2590" u="1"/>
        <s v="Nome 2682" u="1"/>
        <s v="Nome 2774" u="1"/>
        <s v="Nome 2866" u="1"/>
        <s v="Nome 1510" u="1"/>
        <s v="Nome 1602" u="1"/>
        <s v="Nome 569" u="1"/>
        <s v="Nome 461" u="1"/>
        <s v="Nome 2690" u="1"/>
        <s v="Nome 2782" u="1"/>
        <s v="Nome 2874" u="1"/>
        <s v="Nome 1610" u="1"/>
        <s v="Nome 1702" u="1"/>
        <s v="Nome 579" u="1"/>
        <s v="Nome 471" u="1"/>
        <s v="Nome 2790" u="1"/>
        <s v="Nome 2882" u="1"/>
        <s v="Nome 1710" u="1"/>
        <s v="Nome 1802" u="1"/>
        <s v="Nome 589" u="1"/>
        <s v="Nome 309" u="1"/>
        <s v="Nome 481" u="1"/>
        <s v="Nome 2890" u="1"/>
        <s v="Nome 201" u="1"/>
        <s v="Nome 1810" u="1"/>
        <s v="Nome 1902" u="1"/>
        <s v="Nome 599" u="1"/>
        <s v="Nome 319" u="1"/>
        <s v="Nome 491" u="1"/>
        <s v="Nome 211" u="1"/>
        <s v="Nome 1910" u="1"/>
        <s v="Nome 329" u="1"/>
        <s v="Nome 221" u="1"/>
        <s v="Nome 339" u="1"/>
        <s v="Nome 231" u="1"/>
        <s v="Nome 2059" u="1"/>
        <s v="Nome 349" u="1"/>
        <s v="Nome 241" u="1"/>
        <s v="Nome 2067" u="1"/>
        <s v="Nome 2159" u="1"/>
        <s v="Nome 359" u="1"/>
        <s v="Nome 251" u="1"/>
        <s v="Nome 2075" u="1"/>
        <s v="Nome 2167" u="1"/>
        <s v="Nome 2259" u="1"/>
        <s v="Nome 369" u="1"/>
        <s v="Nome 261" u="1"/>
        <s v="Nome 2083" u="1"/>
        <s v="Nome 2175" u="1"/>
        <s v="Nome 2267" u="1"/>
        <s v="Nome 2359" u="1"/>
        <s v="Nome 1003" u="1"/>
        <s v="Nome 379" u="1"/>
        <s v="Nome 271" u="1"/>
        <s v="Nome 802" u="1"/>
        <s v="Nome 2091" u="1"/>
        <s v="Nome 2183" u="1"/>
        <s v="Nome 2275" u="1"/>
        <s v="Nome 2367" u="1"/>
        <s v="Nome 2459" u="1"/>
        <s v="Nome 1011" u="1"/>
        <s v="Nome 1103" u="1"/>
        <s v="Nome 389" u="1"/>
        <s v="Nome 109" u="1"/>
        <s v="Nome 281" u="1"/>
        <s v="Nome 812" u="1"/>
        <s v="Nome 2191" u="1"/>
        <s v="Nome 2283" u="1"/>
        <s v="Nome 2375" u="1"/>
        <s v="Nome 2467" u="1"/>
        <s v="Nome 2559" u="1"/>
        <s v="Nome 1111" u="1"/>
        <s v="Nome 1203" u="1"/>
        <s v="Nome 399" u="1"/>
        <s v="Nome 119" u="1"/>
        <s v="Nome 291" u="1"/>
        <s v="Nome 822" u="1"/>
        <s v="Nome 2291" u="1"/>
        <s v="Nome 2383" u="1"/>
        <s v="Nome 2475" u="1"/>
        <s v="Nome 2567" u="1"/>
        <s v="Nome 2659" u="1"/>
        <s v="Nome 1211" u="1"/>
        <s v="Nome 1303" u="1"/>
        <s v="Nome 129" u="1"/>
        <s v="Nome 832" u="1"/>
        <s v="Nome 2391" u="1"/>
        <s v="Nome 2483" u="1"/>
        <s v="Nome 2575" u="1"/>
        <s v="Nome 2667" u="1"/>
        <s v="Nome 2759" u="1"/>
        <s v="Nome 1311" u="1"/>
        <s v="Nome 1403" u="1"/>
        <s v="Nome 139" u="1"/>
        <s v="Nome 842" u="1"/>
        <s v="Nome 2491" u="1"/>
        <s v="Nome 2583" u="1"/>
        <s v="Nome 2675" u="1"/>
        <s v="Nome 2767" u="1"/>
        <s v="Nome 2859" u="1"/>
        <s v="Nome 1411" u="1"/>
        <s v="Nome 1503" u="1"/>
        <s v="Nome 149" u="1"/>
        <s v="Nome 852" u="1"/>
        <s v="Nome 2591" u="1"/>
        <s v="Nome 2683" u="1"/>
        <s v="Nome 2775" u="1"/>
        <s v="Nome 2867" u="1"/>
        <s v="Nome 1511" u="1"/>
        <s v="Nome 1603" u="1"/>
        <s v="Nome 159" u="1"/>
        <s v="Nome 862" u="1"/>
        <s v="Nome 2691" u="1"/>
        <s v="Nome 2783" u="1"/>
        <s v="Nome 2875" u="1"/>
        <s v="Nome 1611" u="1"/>
        <s v="Nome 1703" u="1"/>
        <s v="Nome 169" u="1"/>
        <s v="Nome 872" u="1"/>
        <s v="Nome 2791" u="1"/>
        <s v="Nome 2883" u="1"/>
        <s v="Nome 1711" u="1"/>
        <s v="Nome 1803" u="1"/>
        <s v="Nome 179" u="1"/>
        <s v="Nome 882" u="1"/>
        <s v="Nome 2891" u="1"/>
        <s v="Nome 602" u="1"/>
        <s v="Nome 1811" u="1"/>
        <s v="Nome 1903" u="1"/>
        <s v="Nome 189" u="1"/>
        <s v="Nome 892" u="1"/>
        <s v="Nome 612" u="1"/>
        <s v="Nome 1911" u="1"/>
        <s v="Nome 199" u="1"/>
        <s v="Nome 622" u="1"/>
        <s v="Nome 632" u="1"/>
        <s v="Nome 642" u="1"/>
        <s v="Nome 2068" u="1"/>
        <s v="Nome 652" u="1"/>
        <s v="Nome 2076" u="1"/>
        <s v="Nome 2168" u="1"/>
        <s v="Nome 662" u="1"/>
        <s v="Nome 2084" u="1"/>
        <s v="Nome 2176" u="1"/>
        <s v="Nome 2268" u="1"/>
        <s v="Nome 1004" u="1"/>
        <s v="Nome 672" u="1"/>
        <s v="Nome 2092" u="1"/>
        <s v="Nome 2184" u="1"/>
        <s v="Nome 2276" u="1"/>
        <s v="Nome 2368" u="1"/>
        <s v="Nome 1012" u="1"/>
        <s v="Nome 1104" u="1"/>
        <s v="Nome 682" u="1"/>
        <s v="Nome 402" u="1"/>
        <s v="Nome 2192" u="1"/>
        <s v="Nome 2284" u="1"/>
        <s v="Nome 2376" u="1"/>
        <s v="Nome 2468" u="1"/>
        <s v="Nome 1020" u="1"/>
        <s v="Nome 1112" u="1"/>
        <s v="Nome 1204" u="1"/>
        <s v="Nome 692" u="1"/>
        <s v="Nome 412" u="1"/>
        <s v="Nome 2292" u="1"/>
        <s v="Nome 2384" u="1"/>
        <s v="Nome 2476" u="1"/>
        <s v="Nome 2568" u="1"/>
        <s v="Nome 1120" u="1"/>
        <s v="Nome 1212" u="1"/>
        <s v="Nome 1304" u="1"/>
        <s v="Nome 422" u="1"/>
        <s v="Nome 2392" u="1"/>
        <s v="Nome 2484" u="1"/>
        <s v="Nome 2576" u="1"/>
        <s v="Nome 2668" u="1"/>
        <s v="Nome 1220" u="1"/>
        <s v="Nome 1312" u="1"/>
        <s v="Nome 1404" u="1"/>
        <s v="Nome 432" u="1"/>
        <s v="Nome 2492" u="1"/>
        <s v="Nome 2584" u="1"/>
        <s v="Nome 2676" u="1"/>
        <s v="Nome 2768" u="1"/>
        <s v="Nome 1320" u="1"/>
        <s v="Nome 1412" u="1"/>
        <s v="Nome 1504" u="1"/>
        <s v="Nome 442" u="1"/>
        <s v="Nome 2592" u="1"/>
        <s v="Nome 2684" u="1"/>
        <s v="Nome 2776" u="1"/>
        <s v="Nome 2868" u="1"/>
        <s v="Nome 1420" u="1"/>
        <s v="Nome 1512" u="1"/>
        <s v="Nome 1604" u="1"/>
        <s v="Nome 452" u="1"/>
        <s v="Nome 2692" u="1"/>
        <s v="Nome 2784" u="1"/>
        <s v="Nome 2876" u="1"/>
        <s v="Nome 1520" u="1"/>
        <s v="Nome 1612" u="1"/>
        <s v="Nome 1704" u="1"/>
        <s v="Nome 462" u="1"/>
        <s v="Nome 2792" u="1"/>
        <s v="Nome 2884" u="1"/>
        <s v="Nome 1620" u="1"/>
        <s v="Nome 1712" u="1"/>
        <s v="Nome 1804" u="1"/>
        <s v="Nome 472" u="1"/>
        <s v="Nome 2892" u="1"/>
        <s v="Nome 1720" u="1"/>
        <s v="Nome 1812" u="1"/>
        <s v="Nome 1904" u="1"/>
        <s v="Nome 482" u="1"/>
        <s v="Nome 202" u="1"/>
        <s v="Nome 1820" u="1"/>
        <s v="Nome 1912" u="1"/>
        <s v="Nome 492" u="1"/>
        <s v="Nome 212" u="1"/>
        <s v="Nome 1920" u="1"/>
        <s v="Nome 222" u="1"/>
        <s v="Nome 232" u="1"/>
        <s v="Nome 2069" u="1"/>
        <s v="Nome 242" u="1"/>
        <s v="Nome 2077" u="1"/>
        <s v="Nome 2169" u="1"/>
        <s v="Nome 252" u="1"/>
        <s v="Nome 2085" u="1"/>
        <s v="Nome 2177" u="1"/>
        <s v="Nome 2269" u="1"/>
        <s v="Nome 1005" u="1"/>
        <s v="Nome 262" u="1"/>
        <s v="Nome 2093" u="1"/>
        <s v="Nome 2185" u="1"/>
        <s v="Nome 2277" u="1"/>
        <s v="Nome 2369" u="1"/>
        <s v="Nome 1013" u="1"/>
        <s v="Nome 1105" u="1"/>
        <s v="Nome 272" u="1"/>
        <s v="Nome 803" u="1"/>
        <s v="Nome 2193" u="1"/>
        <s v="Nome 2285" u="1"/>
        <s v="Nome 2377" u="1"/>
        <s v="Nome 2469" u="1"/>
        <s v="Nome 1021" u="1"/>
        <s v="Nome 1113" u="1"/>
        <s v="Nome 1205" u="1"/>
        <s v="Nome 282" u="1"/>
        <s v="Nome 813" u="1"/>
        <s v="Nome 2293" u="1"/>
        <s v="Nome 2385" u="1"/>
        <s v="Nome 2477" u="1"/>
        <s v="Nome 2569" u="1"/>
        <s v="Nome 1121" u="1"/>
        <s v="Nome 1213" u="1"/>
        <s v="Nome 1305" u="1"/>
        <s v="Nome 292" u="1"/>
        <s v="Nome 823" u="1"/>
        <s v="Nome 2393" u="1"/>
        <s v="Nome 2485" u="1"/>
        <s v="Nome 2577" u="1"/>
        <s v="Nome 2669" u="1"/>
        <s v="Nome 1221" u="1"/>
        <s v="Nome 1313" u="1"/>
        <s v="Nome 1405" u="1"/>
        <s v="Nome 833" u="1"/>
        <s v="Nome 2493" u="1"/>
        <s v="Nome 2585" u="1"/>
        <s v="Nome 2677" u="1"/>
        <s v="Nome 2769" u="1"/>
        <s v="Nome 1321" u="1"/>
        <s v="Nome 1413" u="1"/>
        <s v="Nome 1505" u="1"/>
        <s v="Nome 843" u="1"/>
        <s v="Nome 2593" u="1"/>
        <s v="Nome 2685" u="1"/>
        <s v="Nome 2777" u="1"/>
        <s v="Nome 2869" u="1"/>
        <s v="Nome 1421" u="1"/>
        <s v="Nome 1513" u="1"/>
        <s v="Nome 1605" u="1"/>
        <s v="Nome 853" u="1"/>
        <s v="Nome 2693" u="1"/>
        <s v="Nome 2785" u="1"/>
        <s v="Nome 2877" u="1"/>
        <s v="Nome 1521" u="1"/>
        <s v="Nome 1613" u="1"/>
        <s v="Nome 1705" u="1"/>
        <s v="Nome 863" u="1"/>
        <s v="Nome 2793" u="1"/>
        <s v="Nome 2885" u="1"/>
        <s v="Nome 1621" u="1"/>
        <s v="Nome 1713" u="1"/>
        <s v="Nome 1805" u="1"/>
        <s v="Nome 873" u="1"/>
        <s v="Nome 2893" u="1"/>
        <s v="Nome 1721" u="1"/>
        <s v="Nome 1813" u="1"/>
        <s v="Nome 1905" u="1"/>
        <s v="Nome 883" u="1"/>
        <s v="Nome 603" u="1"/>
        <s v="Nome 1821" u="1"/>
        <s v="Nome 1913" u="1"/>
        <s v="Nome 893" u="1"/>
        <s v="Nome 613" u="1"/>
        <s v="Nome 1921" u="1"/>
        <s v="Nome 623" u="1"/>
        <s v="Nome 633" u="1"/>
        <s v="Nome 643" u="1"/>
        <s v="Nome 2078" u="1"/>
        <s v="Nome 653" u="1"/>
        <s v="Nome 2086" u="1"/>
        <s v="Nome 2178" u="1"/>
        <s v="Nome 1006" u="1"/>
        <s v="Nome 663" u="1"/>
        <s v="Nome 2094" u="1"/>
        <s v="Nome 2186" u="1"/>
        <s v="Nome 2278" u="1"/>
        <s v="Nome 1014" u="1"/>
        <s v="Nome 1106" u="1"/>
        <s v="Nome 673" u="1"/>
        <s v="Nome 2194" u="1"/>
        <s v="Nome 2286" u="1"/>
        <s v="Nome 2378" u="1"/>
        <s v="Nome 1022" u="1"/>
        <s v="Nome 1114" u="1"/>
        <s v="Nome 1206" u="1"/>
        <s v="Nome 683" u="1"/>
        <s v="Nome 403" u="1"/>
        <s v="Nome 2294" u="1"/>
        <s v="Nome 2386" u="1"/>
        <s v="Nome 2478" u="1"/>
        <s v="Nome 1030" u="1"/>
        <s v="Nome 1122" u="1"/>
        <s v="Nome 1214" u="1"/>
        <s v="Nome 1306" u="1"/>
        <s v="Nome 693" u="1"/>
        <s v="Nome 413" u="1"/>
        <s v="Nome 2394" u="1"/>
        <s v="Nome 2486" u="1"/>
        <s v="Nome 2578" u="1"/>
        <s v="Nome 1130" u="1"/>
        <s v="Nome 1222" u="1"/>
        <s v="Nome 1314" u="1"/>
        <s v="Nome 1406" u="1"/>
        <s v="Nome 423" u="1"/>
        <s v="Nome 2494" u="1"/>
        <s v="Nome 2586" u="1"/>
        <s v="Nome 2678" u="1"/>
        <s v="Nome 1230" u="1"/>
        <s v="Nome 1322" u="1"/>
        <s v="Nome 1414" u="1"/>
        <s v="Nome 1506" u="1"/>
        <s v="Nome 433" u="1"/>
        <s v="Nome 2594" u="1"/>
        <s v="Nome 2686" u="1"/>
        <s v="Nome 2778" u="1"/>
        <s v="Nome 1330" u="1"/>
        <s v="Nome 1422" u="1"/>
        <s v="Nome 1514" u="1"/>
        <s v="Nome 1606" u="1"/>
        <s v="Nome 443" u="1"/>
        <s v="Nome 2694" u="1"/>
        <s v="Nome 2786" u="1"/>
        <s v="Nome 2878" u="1"/>
        <s v="Nome 1430" u="1"/>
        <s v="Nome 1522" u="1"/>
        <s v="Nome 1614" u="1"/>
        <s v="Nome 1706" u="1"/>
        <s v="Nome 453" u="1"/>
        <s v="Nome 2794" u="1"/>
        <s v="Nome 2886" u="1"/>
        <s v="Nome 1530" u="1"/>
        <s v="Nome 1622" u="1"/>
        <s v="Nome 1714" u="1"/>
        <s v="Nome 1806" u="1"/>
        <s v="Nome 463" u="1"/>
        <s v="Nome 2894" u="1"/>
        <s v="Nome 1630" u="1"/>
        <s v="Nome 1722" u="1"/>
        <s v="Nome 1814" u="1"/>
        <s v="Nome 1906" u="1"/>
        <s v="Nome 473" u="1"/>
        <s v="Nome 1730" u="1"/>
        <s v="Nome 1822" u="1"/>
        <s v="Nome 1914" u="1"/>
        <s v="Nome 483" u="1"/>
        <s v="Nome 203" u="1"/>
        <s v="Nome 1830" u="1"/>
        <s v="Nome 1922" u="1"/>
        <s v="Nome 493" u="1"/>
        <s v="Nome 213" u="1"/>
        <s v="Nome 1930" u="1"/>
        <s v="Nome 223" u="1"/>
        <s v="Nome 233" u="1"/>
        <s v="Nome 2079" u="1"/>
        <s v="Nome 243" u="1"/>
        <s v="Nome 2087" u="1"/>
        <s v="Nome 2179" u="1"/>
        <s v="Nome 1007" u="1"/>
        <s v="Nome 253" u="1"/>
        <s v="Nome 2095" u="1"/>
        <s v="Nome 2187" u="1"/>
        <s v="Nome 2279" u="1"/>
        <s v="Nome 1015" u="1"/>
        <s v="Nome 1107" u="1"/>
        <s v="Nome 263" u="1"/>
        <s v="Nome 2195" u="1"/>
        <s v="Nome 2287" u="1"/>
        <s v="Nome 2379" u="1"/>
        <s v="Nome 1023" u="1"/>
        <s v="Nome 1115" u="1"/>
        <s v="Nome 1207" u="1"/>
        <s v="Nome 273" u="1"/>
        <s v="Nome 804" u="1"/>
        <s v="Nome 2295" u="1"/>
        <s v="Nome 2387" u="1"/>
        <s v="Nome 2479" u="1"/>
        <s v="Nome 1031" u="1"/>
        <s v="Nome 1123" u="1"/>
        <s v="Nome 1215" u="1"/>
        <s v="Nome 1307" u="1"/>
        <s v="Nome 283" u="1"/>
        <s v="Nome 814" u="1"/>
        <s v="Nome 2395" u="1"/>
        <s v="Nome 2487" u="1"/>
        <s v="Nome 2579" u="1"/>
        <s v="Nome 1131" u="1"/>
        <s v="Nome 1223" u="1"/>
        <s v="Nome 1315" u="1"/>
        <s v="Nome 1407" u="1"/>
        <s v="Nome 293" u="1"/>
        <s v="Nome 824" u="1"/>
        <s v="Nome 2495" u="1"/>
        <s v="Nome 2587" u="1"/>
        <s v="Nome 2679" u="1"/>
        <s v="Nome 1231" u="1"/>
        <s v="Nome 1323" u="1"/>
        <s v="Nome 1415" u="1"/>
        <s v="Nome 1507" u="1"/>
        <s v="Nome 834" u="1"/>
        <s v="Nome 2595" u="1"/>
        <s v="Nome 2687" u="1"/>
        <s v="Nome 2779" u="1"/>
        <s v="Nome 1331" u="1"/>
        <s v="Nome 1423" u="1"/>
        <s v="Nome 1515" u="1"/>
        <s v="Nome 1607" u="1"/>
        <s v="Nome 844" u="1"/>
        <s v="Nome 2695" u="1"/>
        <s v="Nome 2787" u="1"/>
        <s v="Nome 2879" u="1"/>
        <s v="Nome 1431" u="1"/>
        <s v="Nome 1523" u="1"/>
        <s v="Nome 1615" u="1"/>
        <s v="Nome 1707" u="1"/>
        <s v="Nome 854" u="1"/>
        <s v="Nome 2795" u="1"/>
        <s v="Nome 2887" u="1"/>
        <s v="Nome 1531" u="1"/>
        <s v="Nome 1623" u="1"/>
        <s v="Nome 1715" u="1"/>
        <s v="Nome 1807" u="1"/>
        <s v="Nome 864" u="1"/>
        <s v="Nome 2895" u="1"/>
        <s v="Nome 1631" u="1"/>
        <s v="Nome 1723" u="1"/>
        <s v="Nome 1815" u="1"/>
        <s v="Nome 1907" u="1"/>
        <s v="Nome 874" u="1"/>
        <s v="Nome 1731" u="1"/>
        <s v="Nome 1823" u="1"/>
        <s v="Nome 1915" u="1"/>
        <s v="Nome 884" u="1"/>
        <s v="Nome 604" u="1"/>
        <s v="Nome 1831" u="1"/>
        <s v="Nome 1923" u="1"/>
        <s v="Nome 894" u="1"/>
        <s v="Nome 614" u="1"/>
        <s v="Nome 1931" u="1"/>
        <s v="Nome 624" u="1"/>
        <s v="Nome 634" u="1"/>
        <s v="Nome 644" u="1"/>
        <s v="Nome 2088" u="1"/>
        <s v="Nome 1008" u="1"/>
        <s v="Nome 654" u="1"/>
        <s v="Nome 2096" u="1"/>
        <s v="Nome 2188" u="1"/>
        <s v="Nome 1016" u="1"/>
        <s v="Nome 1108" u="1"/>
        <s v="Nome 664" u="1"/>
        <s v="Nome 2196" u="1"/>
        <s v="Nome 2288" u="1"/>
        <s v="Nome 1024" u="1"/>
        <s v="Nome 1116" u="1"/>
        <s v="Nome 1208" u="1"/>
        <s v="Nome 674" u="1"/>
        <s v="Nome 2296" u="1"/>
        <s v="Nome 2388" u="1"/>
        <s v="Nome 1032" u="1"/>
        <s v="Nome 1124" u="1"/>
        <s v="Nome 1216" u="1"/>
        <s v="Nome 1308" u="1"/>
        <s v="Nome 684" u="1"/>
        <s v="Nome 404" u="1"/>
        <s v="Nome 2396" u="1"/>
        <s v="Nome 2488" u="1"/>
        <s v="Nome 1040" u="1"/>
        <s v="Nome 1132" u="1"/>
        <s v="Nome 1224" u="1"/>
        <s v="Nome 1316" u="1"/>
        <s v="Nome 1408" u="1"/>
        <s v="Nome 694" u="1"/>
        <s v="Nome 414" u="1"/>
        <s v="Nome 2496" u="1"/>
        <s v="Nome 2588" u="1"/>
        <s v="Nome 1140" u="1"/>
        <s v="Nome 1232" u="1"/>
        <s v="Nome 1324" u="1"/>
        <s v="Nome 1416" u="1"/>
        <s v="Nome 1508" u="1"/>
        <s v="Nome 424" u="1"/>
        <s v="Nome 2596" u="1"/>
        <s v="Nome 2688" u="1"/>
        <s v="Nome 1240" u="1"/>
        <s v="Nome 1332" u="1"/>
        <s v="Nome 1424" u="1"/>
        <s v="Nome 1516" u="1"/>
        <s v="Nome 1608" u="1"/>
        <s v="Nome 434" u="1"/>
        <s v="Nome 2696" u="1"/>
        <s v="Nome 2788" u="1"/>
        <s v="Nome 1340" u="1"/>
        <s v="Nome 1432" u="1"/>
        <s v="Nome 1524" u="1"/>
        <s v="Nome 1616" u="1"/>
        <s v="Nome 1708" u="1"/>
        <s v="Nome 444" u="1"/>
        <s v="Nome 2796" u="1"/>
        <s v="Nome 2888" u="1"/>
        <s v="Nome 1440" u="1"/>
        <s v="Nome 1532" u="1"/>
        <s v="Nome 1624" u="1"/>
        <s v="Nome 1716" u="1"/>
        <s v="Nome 1808" u="1"/>
        <s v="Nome 454" u="1"/>
        <s v="Nome 2896" u="1"/>
        <s v="Nome 1540" u="1"/>
        <s v="Nome 1632" u="1"/>
        <s v="Nome 1724" u="1"/>
        <s v="Nome 1816" u="1"/>
        <s v="Nome 1908" u="1"/>
        <s v="Nome 464" u="1"/>
        <s v="Nome 1640" u="1"/>
        <s v="Nome 1732" u="1"/>
        <s v="Nome 1824" u="1"/>
        <s v="Nome 1916" u="1"/>
        <s v="Nome 474" u="1"/>
        <s v="Nome 1740" u="1"/>
        <s v="Nome 1832" u="1"/>
        <s v="Nome 1924" u="1"/>
        <s v="Nome 484" u="1"/>
        <s v="Nome 204" u="1"/>
        <s v="Nome 1840" u="1"/>
        <s v="Nome 1932" u="1"/>
        <s v="Nome 494" u="1"/>
        <s v="Nome 214" u="1"/>
        <s v="Nome 1940" u="1"/>
        <s v="Nome 224" u="1"/>
        <s v="Nome 234" u="1"/>
        <s v="Nome 2089" u="1"/>
        <s v="Nome 1009" u="1"/>
        <s v="Nome 244" u="1"/>
        <s v="Nome 2097" u="1"/>
        <s v="Nome 2189" u="1"/>
        <s v="Nome 1017" u="1"/>
        <s v="Nome 1109" u="1"/>
        <s v="Nome 254" u="1"/>
        <s v="Nome 2197" u="1"/>
        <s v="Nome 2289" u="1"/>
        <s v="Nome 1025" u="1"/>
        <s v="Nome 1117" u="1"/>
        <s v="Nome 1209" u="1"/>
        <s v="Nome 264" u="1"/>
        <s v="Nome 2297" u="1"/>
        <s v="Nome 2389" u="1"/>
        <s v="Nome 1033" u="1"/>
        <s v="Nome 1125" u="1"/>
        <s v="Nome 1217" u="1"/>
        <s v="Nome 1309" u="1"/>
        <s v="Nome 274" u="1"/>
        <s v="Nome 805" u="1"/>
        <s v="Nome 2397" u="1"/>
        <s v="Nome 2489" u="1"/>
        <s v="Nome 1041" u="1"/>
        <s v="Nome 1133" u="1"/>
        <s v="Nome 1225" u="1"/>
        <s v="Nome 1317" u="1"/>
        <s v="Nome 1409" u="1"/>
        <s v="Nome 284" u="1"/>
        <s v="Nome 815" u="1"/>
        <s v="Nome 2497" u="1"/>
        <s v="Nome 2589" u="1"/>
        <s v="Nome 1141" u="1"/>
        <s v="Nome 1233" u="1"/>
        <s v="Nome 1325" u="1"/>
        <s v="Nome 1417" u="1"/>
        <s v="Nome 1509" u="1"/>
        <s v="Nome 294" u="1"/>
        <s v="Nome 825" u="1"/>
        <s v="Nome 2597" u="1"/>
        <s v="Nome 2689" u="1"/>
        <s v="Nome 1241" u="1"/>
        <s v="Nome 1333" u="1"/>
        <s v="Nome 1425" u="1"/>
        <s v="Nome 1517" u="1"/>
        <s v="Nome 1609" u="1"/>
        <s v="Nome 835" u="1"/>
        <s v="Nome 2697" u="1"/>
        <s v="Nome 2789" u="1"/>
        <s v="Nome 1341" u="1"/>
        <s v="Nome 1433" u="1"/>
        <s v="Nome 1525" u="1"/>
        <s v="Nome 1617" u="1"/>
        <s v="Nome 1709" u="1"/>
        <s v="Nome 845" u="1"/>
        <s v="Nome 2797" u="1"/>
        <s v="Nome 2889" u="1"/>
        <s v="Nome 1441" u="1"/>
        <s v="Nome 1533" u="1"/>
        <s v="Nome 1625" u="1"/>
        <s v="Nome 1717" u="1"/>
        <s v="Nome 1809" u="1"/>
        <s v="Nome 855" u="1"/>
        <s v="Nome 2897" u="1"/>
        <s v="Nome 1541" u="1"/>
        <s v="Nome 1633" u="1"/>
        <s v="Nome 1725" u="1"/>
        <s v="Nome 1817" u="1"/>
        <s v="Nome 1909" u="1"/>
        <s v="Nome 865" u="1"/>
        <s v="Nome 1641" u="1"/>
        <s v="Nome 1733" u="1"/>
        <s v="Nome 1825" u="1"/>
        <s v="Nome 1917" u="1"/>
        <s v="Nome 875" u="1"/>
        <s v="Nome 1741" u="1"/>
        <s v="Nome 1833" u="1"/>
        <s v="Nome 1925" u="1"/>
        <s v="Nome 885" u="1"/>
        <s v="Nome 605" u="1"/>
        <s v="Nome 1841" u="1"/>
        <s v="Nome 1933" u="1"/>
        <s v="Nome 895" u="1"/>
        <s v="Nome 615" u="1"/>
        <s v="Nome 1941" u="1"/>
        <s v="Nome 625" u="1"/>
        <s v="Nome 635" u="1"/>
        <s v="Nome 645" u="1"/>
        <s v="Nome 2098" u="1"/>
        <s v="Nome 1018" u="1"/>
        <s v="Nome 655" u="1"/>
        <s v="Nome 2198" u="1"/>
        <s v="Nome 1026" u="1"/>
        <s v="Nome 1118" u="1"/>
        <s v="Nome 665" u="1"/>
        <s v="Nome 2298" u="1"/>
        <s v="Nome 1034" u="1"/>
        <s v="Nome 1126" u="1"/>
        <s v="Nome 1218" u="1"/>
        <s v="Nome 675" u="1"/>
        <s v="Nome 2398" u="1"/>
        <s v="Nome 1042" u="1"/>
        <s v="Nome 1134" u="1"/>
        <s v="Nome 1226" u="1"/>
        <s v="Nome 1318" u="1"/>
        <s v="Nome 9" u="1"/>
        <s v="Nome 685" u="1"/>
        <s v="Nome 405" u="1"/>
        <s v="Nome 2498" u="1"/>
        <s v="Nome 1050" u="1"/>
        <s v="Nome 1142" u="1"/>
        <s v="Nome 1234" u="1"/>
        <s v="Nome 1326" u="1"/>
        <s v="Nome 1418" u="1"/>
        <s v="Nome 695" u="1"/>
        <s v="Nome 415" u="1"/>
        <s v="Nome 2598" u="1"/>
        <s v="Nome 1150" u="1"/>
        <s v="Nome 1242" u="1"/>
        <s v="Nome 1334" u="1"/>
        <s v="Nome 1426" u="1"/>
        <s v="Nome 1518" u="1"/>
        <s v="Nome 425" u="1"/>
        <s v="Nome 2698" u="1"/>
        <s v="Nome 1250" u="1"/>
        <s v="Nome 1342" u="1"/>
        <s v="Nome 1434" u="1"/>
        <s v="Nome 1526" u="1"/>
        <s v="Nome 1618" u="1"/>
        <s v="Nome 435" u="1"/>
        <s v="Nome 2798" u="1"/>
        <s v="Nome 1350" u="1"/>
        <s v="Nome 1442" u="1"/>
        <s v="Nome 1534" u="1"/>
        <s v="Nome 1626" u="1"/>
        <s v="Nome 1718" u="1"/>
        <s v="Nome 445" u="1"/>
        <s v="Nome 2898" u="1"/>
        <s v="Nome 1450" u="1"/>
        <s v="Nome 1542" u="1"/>
        <s v="Nome 1634" u="1"/>
        <s v="Nome 1726" u="1"/>
        <s v="Nome 1818" u="1"/>
        <s v="Nome 455" u="1"/>
        <s v="Nome 1550" u="1"/>
        <s v="Nome 1642" u="1"/>
        <s v="Nome 1734" u="1"/>
        <s v="Nome 1826" u="1"/>
        <s v="Nome 1918" u="1"/>
        <s v="Nome 465" u="1"/>
        <s v="Nome 1650" u="1"/>
        <s v="Nome 1742" u="1"/>
        <s v="Nome 1834" u="1"/>
        <s v="Nome 1926" u="1"/>
        <s v="Nome 475" u="1"/>
        <s v="Nome 1750" u="1"/>
        <s v="Nome 1842" u="1"/>
        <s v="Nome 1934" u="1"/>
        <s v="Nome 485" u="1"/>
        <s v="Nome 205" u="1"/>
        <s v="Nome 1850" u="1"/>
        <s v="Nome 1942" u="1"/>
        <s v="Nome 495" u="1"/>
        <s v="Nome 215" u="1"/>
        <s v="Nome 1950" u="1"/>
        <s v="Nome 225" u="1"/>
        <s v="Nome 235" u="1"/>
        <s v="Nome 2099" u="1"/>
        <s v="Nome 1019" u="1"/>
        <s v="Nome 245" u="1"/>
        <s v="Nome 2199" u="1"/>
        <s v="Nome 1027" u="1"/>
        <s v="Nome 1119" u="1"/>
        <s v="Nome 255" u="1"/>
        <s v="Nome 2299" u="1"/>
        <s v="Nome 1035" u="1"/>
        <s v="Nome 1127" u="1"/>
        <s v="Nome 1219" u="1"/>
        <s v="Nome 265" u="1"/>
        <s v="Nome 2399" u="1"/>
        <s v="Nome 1043" u="1"/>
        <s v="Nome 1135" u="1"/>
        <s v="Nome 1227" u="1"/>
        <s v="Nome 1319" u="1"/>
        <s v="Nome 275" u="1"/>
        <s v="Nome 806" u="1"/>
        <s v="Nome 2499" u="1"/>
        <s v="Nome 1051" u="1"/>
        <s v="Nome 1143" u="1"/>
        <s v="Nome 1235" u="1"/>
        <s v="Nome 1327" u="1"/>
        <s v="Nome 1419" u="1"/>
        <s v="Nome 285" u="1"/>
        <s v="Nome 816" u="1"/>
        <s v="Nome 2599" u="1"/>
        <s v="Nome 1151" u="1"/>
        <s v="Nome 1243" u="1"/>
        <s v="Nome 1335" u="1"/>
        <s v="Nome 1427" u="1"/>
        <s v="Nome 1519" u="1"/>
        <s v="Nome 295" u="1"/>
        <s v="Nome 826" u="1"/>
        <s v="Nome 2699" u="1"/>
        <s v="Nome 1251" u="1"/>
        <s v="Nome 1343" u="1"/>
        <s v="Nome 1435" u="1"/>
        <s v="Nome 1527" u="1"/>
        <s v="Nome 1619" u="1"/>
        <s v="Nome 836" u="1"/>
        <s v="Nome 2799" u="1"/>
        <s v="Nome 1351" u="1"/>
        <s v="Nome 1443" u="1"/>
        <s v="Nome 1535" u="1"/>
        <s v="Nome 1627" u="1"/>
        <s v="Nome 1719" u="1"/>
        <s v="Nome 846" u="1"/>
        <s v="Nome 2899" u="1"/>
        <s v="Nome 1451" u="1"/>
        <s v="Nome 1543" u="1"/>
        <s v="Nome 1635" u="1"/>
        <s v="Nome 1727" u="1"/>
        <s v="Nome 1819" u="1"/>
        <s v="Nome 856" u="1"/>
        <s v="Nome 1551" u="1"/>
        <s v="Nome 1643" u="1"/>
        <s v="Nome 1735" u="1"/>
        <s v="Nome 1827" u="1"/>
        <s v="Nome 1919" u="1"/>
        <s v="Nome 866" u="1"/>
        <s v="Nome 1651" u="1"/>
        <s v="Nome 1743" u="1"/>
        <s v="Nome 1835" u="1"/>
        <s v="Nome 1927" u="1"/>
        <s v="Nome 876" u="1"/>
        <s v="Nome 1751" u="1"/>
        <s v="Nome 1843" u="1"/>
        <s v="Nome 1935" u="1"/>
        <s v="Nome 886" u="1"/>
        <s v="Nome 606" u="1"/>
        <s v="Nome 1851" u="1"/>
        <s v="Nome 1943" u="1"/>
        <s v="Nome 896" u="1"/>
        <s v="Nome 616" u="1"/>
        <s v="Nome 1951" u="1"/>
        <s v="Nome 626" u="1"/>
        <s v="Nome 636" u="1"/>
        <s v="Nome 646" u="1"/>
        <s v="Nome 1028" u="1"/>
        <s v="Nome 656" u="1"/>
        <s v="Nome 1036" u="1"/>
        <s v="Nome 1128" u="1"/>
        <s v="Nome 666" u="1"/>
        <s v="Nome 1044" u="1"/>
        <s v="Nome 1136" u="1"/>
        <s v="Nome 1228" u="1"/>
        <s v="Nome 676" u="1"/>
        <s v="Nome 1052" u="1"/>
        <s v="Nome 1144" u="1"/>
        <s v="Nome 1236" u="1"/>
        <s v="Nome 1328" u="1"/>
        <s v="Nome 686" u="1"/>
        <s v="Nome 406" u="1"/>
        <s v="Nome 1060" u="1"/>
        <s v="Nome 1152" u="1"/>
        <s v="Nome 1244" u="1"/>
        <s v="Nome 1336" u="1"/>
        <s v="Nome 1428" u="1"/>
        <s v="Nome 696" u="1"/>
        <s v="Nome 416" u="1"/>
        <s v="Nome 1160" u="1"/>
        <s v="Nome 1252" u="1"/>
        <s v="Nome 1344" u="1"/>
        <s v="Nome 1436" u="1"/>
        <s v="Nome 1528" u="1"/>
        <s v="Nome 426" u="1"/>
        <s v="Nome 1260" u="1"/>
        <s v="Nome 1352" u="1"/>
        <s v="Nome 1444" u="1"/>
        <s v="Nome 1536" u="1"/>
        <s v="Nome 1628" u="1"/>
        <s v="Nome 436" u="1"/>
        <s v="Nome 1360" u="1"/>
        <s v="Nome 1452" u="1"/>
        <s v="Nome 1544" u="1"/>
        <s v="Nome 1636" u="1"/>
        <s v="Nome 1728" u="1"/>
        <s v="Nome 446" u="1"/>
        <s v="Nome 1460" u="1"/>
        <s v="Nome 1552" u="1"/>
        <s v="Nome 1644" u="1"/>
        <s v="Nome 1736" u="1"/>
        <s v="Nome 1828" u="1"/>
        <s v="Nome 456" u="1"/>
        <s v="Nome 1560" u="1"/>
        <s v="Nome 1652" u="1"/>
        <s v="Nome 1744" u="1"/>
        <s v="Nome 1836" u="1"/>
        <s v="Nome 1928" u="1"/>
        <s v="Nome 466" u="1"/>
        <s v="Nome 1660" u="1"/>
        <s v="Nome 1752" u="1"/>
        <s v="Nome 1844" u="1"/>
        <s v="Nome 1936" u="1"/>
        <s v="Nome 476" u="1"/>
        <s v="Nome 1760" u="1"/>
        <s v="Nome 1852" u="1"/>
        <s v="Nome 1944" u="1"/>
        <s v="Nome 486" u="1"/>
        <s v="Nome 206" u="1"/>
        <s v="Nome 1860" u="1"/>
        <s v="Nome 1952" u="1"/>
        <s v="Nome 496" u="1"/>
        <s v="Nome 216" u="1"/>
        <s v="Nome 1960" u="1"/>
        <s v="Nome 226" u="1"/>
        <s v="Nome 236" u="1"/>
        <s v="Nome 1029" u="1"/>
        <s v="Nome 246" u="1"/>
        <s v="Nome 1037" u="1"/>
        <s v="Nome 1129" u="1"/>
        <s v="Nome 256" u="1"/>
        <s v="Nome 1045" u="1"/>
        <s v="Nome 1137" u="1"/>
        <s v="Nome 1229" u="1"/>
        <s v="Nome 266" u="1"/>
        <s v="Nome 1053" u="1"/>
        <s v="Nome 1145" u="1"/>
        <s v="Nome 1237" u="1"/>
        <s v="Nome 1329" u="1"/>
        <s v="Nome 276" u="1"/>
        <s v="Nome 807" u="1"/>
        <s v="Nome 1061" u="1"/>
        <s v="Nome 1153" u="1"/>
        <s v="Nome 1245" u="1"/>
        <s v="Nome 1337" u="1"/>
        <s v="Nome 1429" u="1"/>
        <s v="Nome 90" u="1"/>
        <s v="Nome 286" u="1"/>
        <s v="Nome 817" u="1"/>
        <s v="Nome 1161" u="1"/>
        <s v="Nome 1253" u="1"/>
        <s v="Nome 1345" u="1"/>
        <s v="Nome 1437" u="1"/>
        <s v="Nome 1529" u="1"/>
        <s v="Nome 91" u="1"/>
        <s v="Nome 296" u="1"/>
        <s v="Nome 827" u="1"/>
        <s v="Nome 1261" u="1"/>
        <s v="Nome 1353" u="1"/>
        <s v="Nome 1445" u="1"/>
        <s v="Nome 1537" u="1"/>
        <s v="Nome 1629" u="1"/>
        <s v="Nome 92" u="1"/>
        <s v="Nome 837" u="1"/>
        <s v="Nome 1361" u="1"/>
        <s v="Nome 1453" u="1"/>
        <s v="Nome 1545" u="1"/>
        <s v="Nome 1637" u="1"/>
        <s v="Nome 1729" u="1"/>
        <s v="Nome 93" u="1"/>
        <s v="Nome 847" u="1"/>
        <s v="Nome 1461" u="1"/>
        <s v="Nome 1553" u="1"/>
        <s v="Nome 1645" u="1"/>
        <s v="Nome 1737" u="1"/>
        <s v="Nome 1829" u="1"/>
        <s v="Nome 94" u="1"/>
        <s v="Nome 857" u="1"/>
        <s v="Nome 1561" u="1"/>
        <s v="Nome 1653" u="1"/>
        <s v="Nome 1745" u="1"/>
        <s v="Nome 1837" u="1"/>
        <s v="Nome 1929" u="1"/>
        <s v="Nome 95" u="1"/>
        <s v="Nome 867" u="1"/>
        <s v="Nome 1661" u="1"/>
        <s v="Nome 1753" u="1"/>
        <s v="Nome 1845" u="1"/>
        <s v="Nome 1937" u="1"/>
        <s v="Nome 96" u="1"/>
        <s v="Nome 877" u="1"/>
        <s v="Nome 1761" u="1"/>
        <s v="Nome 1853" u="1"/>
        <s v="Nome 1945" u="1"/>
        <s v="Nome 97" u="1"/>
        <s v="Nome 887" u="1"/>
        <s v="Nome 607" u="1"/>
        <s v="Nome 1861" u="1"/>
        <s v="Nome 1953" u="1"/>
        <s v="Nome 98" u="1"/>
        <s v="Nome 70" u="1"/>
        <s v="Nome 897" u="1"/>
        <s v="Nome 617" u="1"/>
        <s v="Nome 1961" u="1"/>
        <s v="Nome 99" u="1"/>
        <s v="Nome 71" u="1"/>
        <s v="Nome 627" u="1"/>
        <s v="Nome 72" u="1"/>
        <s v="Nome 637" u="1"/>
        <s v="Nome 73" u="1"/>
        <s v="Nome 647" u="1"/>
        <s v="Nome 74" u="1"/>
        <s v="Nome 1038" u="1"/>
        <s v="Nome 657" u="1"/>
        <s v="Nome 75" u="1"/>
        <s v="Nome 1046" u="1"/>
        <s v="Nome 1138" u="1"/>
        <s v="Nome 667" u="1"/>
        <s v="Nome 76" u="1"/>
        <s v="Nome 1054" u="1"/>
        <s v="Nome 1146" u="1"/>
        <s v="Nome 1238" u="1"/>
        <s v="Nome 677" u="1"/>
        <s v="Nome 77" u="1"/>
        <s v="Nome 1062" u="1"/>
        <s v="Nome 1154" u="1"/>
        <s v="Nome 1246" u="1"/>
        <s v="Nome 1338" u="1"/>
        <s v="Nome 687" u="1"/>
        <s v="Nome 407" u="1"/>
        <s v="Nome 78" u="1"/>
        <s v="Nome 1070" u="1"/>
        <s v="Nome 1162" u="1"/>
        <s v="Nome 1254" u="1"/>
        <s v="Nome 1346" u="1"/>
        <s v="Nome 1438" u="1"/>
        <s v="Nome 50" u="1"/>
        <s v="Nome 697" u="1"/>
        <s v="Nome 417" u="1"/>
        <s v="Nome 79" u="1"/>
        <s v="Nome 1170" u="1"/>
        <s v="Nome 1262" u="1"/>
        <s v="Nome 1354" u="1"/>
        <s v="Nome 1446" u="1"/>
        <s v="Nome 1538" u="1"/>
        <s v="Nome 51" u="1"/>
        <s v="Nome 427" u="1"/>
        <s v="Nome 1270" u="1"/>
        <s v="Nome 1362" u="1"/>
        <s v="Nome 1454" u="1"/>
        <s v="Nome 1546" u="1"/>
        <s v="Nome 1638" u="1"/>
        <s v="Nome 52" u="1"/>
        <s v="Nome 437" u="1"/>
        <s v="Nome 1370" u="1"/>
        <s v="Nome 1462" u="1"/>
        <s v="Nome 1554" u="1"/>
        <s v="Nome 1646" u="1"/>
        <s v="Nome 1738" u="1"/>
        <s v="Nome 53" u="1"/>
        <s v="Nome 447" u="1"/>
        <s v="Nome 1470" u="1"/>
        <s v="Nome 1562" u="1"/>
        <s v="Nome 1654" u="1"/>
        <s v="Nome 1746" u="1"/>
        <s v="Nome 1838" u="1"/>
        <s v="Nome 54" u="1"/>
        <s v="Nome 457" u="1"/>
        <s v="Nome 1570" u="1"/>
        <s v="Nome 1662" u="1"/>
        <s v="Nome 1754" u="1"/>
        <s v="Nome 1846" u="1"/>
        <s v="Nome 1938" u="1"/>
        <s v="Nome 55" u="1"/>
        <s v="Nome 467" u="1"/>
        <s v="Nome 1670" u="1"/>
        <s v="Nome 1762" u="1"/>
        <s v="Nome 1854" u="1"/>
        <s v="Nome 1946" u="1"/>
        <s v="Nome 56" u="1"/>
        <s v="Nome 477" u="1"/>
        <s v="Nome 1770" u="1"/>
        <s v="Nome 1862" u="1"/>
        <s v="Nome 1954" u="1"/>
        <s v="Nome 900" u="1"/>
        <s v="Nome 487" u="1"/>
        <s v="Nome 207" u="1"/>
        <s v="Nome 1870" u="1"/>
        <s v="Nome 1962" u="1"/>
        <s v="Nome 58" u="1"/>
        <s v="Nome 910" u="1"/>
        <s v="Nome 30" u="1"/>
        <s v="Nome 497" u="1"/>
        <s v="Nome 217" u="1"/>
        <s v="Nome 1970" u="1"/>
        <s v="Nome 59" u="1"/>
        <s v="Nome 920" u="1"/>
        <s v="Nome 31" u="1"/>
        <s v="Nome 227" u="1"/>
        <s v="Nome 930" u="1"/>
        <s v="Nome 32" u="1"/>
        <s v="Nome 237" u="1"/>
        <s v="Nome 940" u="1"/>
        <s v="Nome 33" u="1"/>
        <s v="Nome 1039" u="1"/>
        <s v="Nome 247" u="1"/>
        <s v="Nome 950" u="1"/>
        <s v="Nome 34" u="1"/>
        <s v="Nome 1047" u="1"/>
        <s v="Nome 1139" u="1"/>
        <s v="Nome 257" u="1"/>
        <s v="Nome 960" u="1"/>
        <s v="Nome 35" u="1"/>
        <s v="Nome 1055" u="1"/>
        <s v="Nome 1147" u="1"/>
        <s v="Nome 1239" u="1"/>
        <s v="Nome 267" u="1"/>
        <s v="Nome 970" u="1"/>
        <s v="Nome 36" u="1"/>
        <s v="Nome 1063" u="1"/>
        <s v="Nome 1155" u="1"/>
        <s v="Nome 1247" u="1"/>
        <s v="Nome 1339" u="1"/>
        <s v="Nome 277" u="1"/>
        <s v="Nome 808" u="1"/>
        <s v="Nome 980" u="1"/>
        <s v="Nome 37" u="1"/>
        <s v="Nome 700" u="1"/>
        <s v="Nome 1071" u="1"/>
        <s v="Nome 1163" u="1"/>
        <s v="Nome 1255" u="1"/>
        <s v="Nome 1347" u="1"/>
        <s v="Nome 1439" u="1"/>
        <s v="Nome 287" u="1"/>
        <s v="Nome 818" u="1"/>
        <s v="Nome 990" u="1"/>
        <s v="Nome 38" u="1"/>
        <s v="Nome 710" u="1"/>
        <s v="Nome 1171" u="1"/>
        <s v="Nome 1263" u="1"/>
        <s v="Nome 1355" u="1"/>
        <s v="Nome 1447" u="1"/>
        <s v="Nome 1539" u="1"/>
        <s v="Nome 10" u="1"/>
        <s v="Nome 297" u="1"/>
        <s v="Nome 828" u="1"/>
        <s v="Nome 39" u="1"/>
        <s v="Nome 720" u="1"/>
        <s v="Nome 1271" u="1"/>
        <s v="Nome 1363" u="1"/>
        <s v="Nome 1455" u="1"/>
        <s v="Nome 1547" u="1"/>
        <s v="Nome 1639" u="1"/>
        <s v="Nome 11" u="1"/>
        <s v="Nome 838" u="1"/>
        <s v="Nome 730" u="1"/>
        <s v="Nome 1371" u="1"/>
        <s v="Nome 1463" u="1"/>
        <s v="Nome 1555" u="1"/>
        <s v="Nome 1647" u="1"/>
        <s v="Nome 1739" u="1"/>
        <s v="Nome 12" u="1"/>
        <s v="Nome 848" u="1"/>
        <s v="Nome 740" u="1"/>
        <s v="Nome 1471" u="1"/>
        <s v="Nome 1563" u="1"/>
        <s v="Nome 1655" u="1"/>
        <s v="Nome 1747" u="1"/>
        <s v="Nome 1839" u="1"/>
        <s v="Nome 13" u="1"/>
        <s v="Nome 858" u="1"/>
        <s v="Nome 750" u="1"/>
        <s v="Nome 1571" u="1"/>
        <s v="Nome 1663" u="1"/>
        <s v="Nome 1755" u="1"/>
        <s v="Nome 1847" u="1"/>
        <s v="Nome 1939" u="1"/>
        <s v="Nome 14" u="1"/>
        <s v="Nome 868" u="1"/>
        <s v="Nome 760" u="1"/>
        <s v="Nome 1671" u="1"/>
        <s v="Nome 1763" u="1"/>
        <s v="Nome 1855" u="1"/>
        <s v="Nome 1947" u="1"/>
        <s v="Nome 15" u="1"/>
        <s v="Nome 878" u="1"/>
        <s v="Nome 770" u="1"/>
        <s v="Nome 1771" u="1"/>
        <s v="Nome 1863" u="1"/>
        <s v="Nome 1955" u="1"/>
        <s v="Nome 16" u="1"/>
        <s v="Nome 888" u="1"/>
        <s v="Nome 608" u="1"/>
        <s v="Nome 780" u="1"/>
        <s v="Nome 1871" u="1"/>
        <s v="Nome 1963" u="1"/>
        <s v="Nome 17" u="1"/>
        <s v="Nome 500" u="1"/>
        <s v="Nome 2000" u="1"/>
        <s v="Nome 898" u="1"/>
        <s v="Nome 618" u="1"/>
        <s v="Nome 790" u="1"/>
        <s v="Nome 1971" u="1"/>
        <s v="Nome 18" u="1"/>
        <s v="Nome 510" u="1"/>
        <s v="Nome 2100" u="1"/>
        <s v="Nome 628" u="1"/>
        <s v="Nome 19" u="1"/>
        <s v="Nome 520" u="1"/>
      </sharedItems>
    </cacheField>
    <cacheField name="Morada" numFmtId="0">
      <sharedItems containsMixedTypes="1" containsNumber="1" containsInteger="1" minValue="1" maxValue="1111"/>
    </cacheField>
    <cacheField name="Tipo de Serviço" numFmtId="0">
      <sharedItems count="22">
        <s v="Roupa Diária (acima de 10 pcs)"/>
        <s v="Lençóis Normais"/>
        <s v="Gabardine"/>
        <s v="Roupa Diária (1 a 10 pcs)"/>
        <s v="Edredon Penas"/>
        <s v="Roupa Especial"/>
        <s v="Blusão de Penas"/>
        <s v="Lavar e secar 14 kg"/>
        <s v="Lavar e secar 8 kg"/>
        <s v="ENG Roupa Diária (acima de 10 pcs)"/>
        <s v="ENG Roupa Especial (acima de 5 pcs)"/>
        <s v="ENG Lençóis C/ Elástico"/>
        <s v="Outros Serviços bone"/>
        <s v="Outros Serviços"/>
        <s v="Vestido Simples"/>
        <s v="Parka C/ Gola de Pele"/>
        <s v="LS Casaco 3/4"/>
        <s v="Calça "/>
        <s v="Fato de homem"/>
        <s v="Edredon Normal"/>
        <s v="LS Casaco Curto"/>
        <s v="secar roupa 10 Min"/>
      </sharedItems>
    </cacheField>
    <cacheField name="Unidade" numFmtId="0">
      <sharedItems containsBlank="1"/>
    </cacheField>
    <cacheField name="Valor" numFmtId="0">
      <sharedItems containsBlank="1" containsMixedTypes="1" containsNumber="1" minValue="0.7" maxValue="20"/>
    </cacheField>
    <cacheField name="Quantidade" numFmtId="0">
      <sharedItems containsMixedTypes="1" containsNumber="1" minValue="1" maxValue="42"/>
    </cacheField>
    <cacheField name="Total" numFmtId="0">
      <sharedItems containsString="0" containsBlank="1" containsNumber="1" minValue="1" maxValue="357"/>
    </cacheField>
    <cacheField name="Status Interno" numFmtId="0">
      <sharedItems containsBlank="1" count="4">
        <s v="Em Andamento"/>
        <s v="Aguardando Retirada"/>
        <m/>
        <s v="Entregue"/>
      </sharedItems>
    </cacheField>
    <cacheField name="Responsavel" numFmtId="0">
      <sharedItems containsBlank="1" count="2911">
        <s v="Isabel "/>
        <s v="Helena "/>
        <m/>
        <s v="Fabio"/>
        <s v="Responsável 203" u="1"/>
        <s v="Responsável 444" u="1"/>
        <s v="Responsável 685" u="1"/>
        <s v="Responsável 2747" u="1"/>
        <s v="Responsável 2763" u="1"/>
        <s v="Responsável 430" u="1"/>
        <s v="Responsável 671" u="1"/>
        <s v="Responsável 2607" u="1"/>
        <s v="Responsável 2623" u="1"/>
        <s v="Responsável 338" u="1"/>
        <s v="Responsável 579" u="1"/>
        <s v="Responsável 1687" u="1"/>
        <s v="Responsável 324" u="1"/>
        <s v="Responsável 565" u="1"/>
        <s v="Responsável 1547" u="1"/>
        <s v="Responsável 1563" u="1"/>
        <s v="Responsável 310" u="1"/>
        <s v="Responsável 551" u="1"/>
        <s v="Responsável 792" u="1"/>
        <s v="Responsável 1407" u="1"/>
        <s v="Responsável 1423" u="1"/>
        <s v="Responsável 218" u="1"/>
        <s v="Responsável 459" u="1"/>
        <s v="Responsável 2086" u="1"/>
        <s v="Responsável 2897" u="1"/>
        <s v="Responsável 204" u="1"/>
        <s v="Responsável 445" u="1"/>
        <s v="Responsável 686" u="1"/>
        <s v="Responsável 2757" u="1"/>
        <s v="Responsável 2773" u="1"/>
        <s v="Responsável 431" u="1"/>
        <s v="Responsável 672" u="1"/>
        <s v="Responsável 2617" u="1"/>
        <s v="Responsável 2633" u="1"/>
        <s v="Responsável 339" u="1"/>
        <s v="Responsável 1697" u="1"/>
        <s v="Responsável 325" u="1"/>
        <s v="Responsável 566" u="1"/>
        <s v="Responsável 1557" u="1"/>
        <s v="Responsável 1573" u="1"/>
        <s v="Responsável 311" u="1"/>
        <s v="Responsável 552" u="1"/>
        <s v="Responsável 793" u="1"/>
        <s v="Responsável 1417" u="1"/>
        <s v="Responsável 1433" u="1"/>
        <s v="Responsável 219" u="1"/>
        <s v="Responsável 2096" u="1"/>
        <s v="Responsável 205" u="1"/>
        <s v="Responsável 446" u="1"/>
        <s v="Responsável 687" u="1"/>
        <s v="Responsável 2767" u="1"/>
        <s v="Responsável 2783" u="1"/>
        <s v="Responsável 432" u="1"/>
        <s v="Responsável 673" u="1"/>
        <s v="Responsável 2627" u="1"/>
        <s v="Responsável 2643" u="1"/>
        <s v="Responsável 2503" u="1"/>
        <s v="Responsável 326" u="1"/>
        <s v="Responsável 567" u="1"/>
        <s v="Responsável 1567" u="1"/>
        <s v="Responsável 1583" u="1"/>
        <s v="Responsável 312" u="1"/>
        <s v="Responsável 553" u="1"/>
        <s v="Responsável 794" u="1"/>
        <s v="Responsável 1427" u="1"/>
        <s v="Responsável 1443" u="1"/>
        <s v="Responsável 780" u="1"/>
        <s v="Responsável 1303" u="1"/>
        <s v="Responsável 206" u="1"/>
        <s v="Responsável 447" u="1"/>
        <s v="Responsável 688" u="1"/>
        <s v="Responsável 2777" u="1"/>
        <s v="Responsável 2793" u="1"/>
        <s v="Responsável 433" u="1"/>
        <s v="Responsável 674" u="1"/>
        <s v="Responsável 2637" u="1"/>
        <s v="Responsável 90" u="1"/>
        <s v="Responsável 2653" u="1"/>
        <s v="Responsável 660" u="1"/>
        <s v="Responsável 2513" u="1"/>
        <s v="Responsável 327" u="1"/>
        <s v="Responsável 568" u="1"/>
        <s v="Responsável 1577" u="1"/>
        <s v="Responsável 1593" u="1"/>
        <s v="Responsável 313" u="1"/>
        <s v="Responsável 554" u="1"/>
        <s v="Responsável 795" u="1"/>
        <s v="Responsável 1437" u="1"/>
        <s v="Responsável 1453" u="1"/>
        <s v="Responsável 540" u="1"/>
        <s v="Responsável 781" u="1"/>
        <s v="Responsável 1313" u="1"/>
        <s v="Responsável 207" u="1"/>
        <s v="Responsável 448" u="1"/>
        <s v="Responsável 689" u="1"/>
        <s v="Responsável 2787" u="1"/>
        <s v="Responsável 434" u="1"/>
        <s v="Responsável 675" u="1"/>
        <s v="Responsável 2647" u="1"/>
        <s v="Responsável 2663" u="1"/>
        <s v="Responsável 420" u="1"/>
        <s v="Responsável 661" u="1"/>
        <s v="Responsável 2507" u="1"/>
        <s v="Responsável 2523" u="1"/>
        <s v="Responsável 328" u="1"/>
        <s v="Responsável 569" u="1"/>
        <s v="Responsável 1587" u="1"/>
        <s v="Responsável 314" u="1"/>
        <s v="Responsável 555" u="1"/>
        <s v="Responsável 796" u="1"/>
        <s v="Responsável 1447" u="1"/>
        <s v="Responsável 1463" u="1"/>
        <s v="Responsável 300" u="1"/>
        <s v="Responsável 541" u="1"/>
        <s v="Responsável 782" u="1"/>
        <s v="Responsável 1307" u="1"/>
        <s v="Responsável 1323" u="1"/>
        <s v="Responsável 208" u="1"/>
        <s v="Responsável 449" u="1"/>
        <s v="Responsável 2797" u="1"/>
        <s v="Responsável 435" u="1"/>
        <s v="Responsável 676" u="1"/>
        <s v="Responsável 2657" u="1"/>
        <s v="Responsável 2673" u="1"/>
        <s v="Responsável 421" u="1"/>
        <s v="Responsável 662" u="1"/>
        <s v="Responsável 2517" u="1"/>
        <s v="Responsável 2533" u="1"/>
        <s v="Responsável 329" u="1"/>
        <s v="Responsável 1597" u="1"/>
        <s v="Responsável 315" u="1"/>
        <s v="Responsável 556" u="1"/>
        <s v="Responsável 797" u="1"/>
        <s v="Responsável 1457" u="1"/>
        <s v="Responsável 1473" u="1"/>
        <s v="Responsável 301" u="1"/>
        <s v="Responsável 542" u="1"/>
        <s v="Responsável 783" u="1"/>
        <s v="Responsável 1317" u="1"/>
        <s v="Responsável 1333" u="1"/>
        <s v="Responsável 209" u="1"/>
        <s v="Responsável 436" u="1"/>
        <s v="Responsável 677" u="1"/>
        <s v="Responsável 2667" u="1"/>
        <s v="Responsável 2683" u="1"/>
        <s v="Responsável 422" u="1"/>
        <s v="Responsável 663" u="1"/>
        <s v="Responsável 2527" u="1"/>
        <s v="Responsável 2543" u="1"/>
        <s v="Responsável 890" u="1"/>
        <s v="Responsável 2403" u="1"/>
        <s v="Responsável 316" u="1"/>
        <s v="Responsável 557" u="1"/>
        <s v="Responsável 798" u="1"/>
        <s v="Responsável 1467" u="1"/>
        <s v="Responsável 1483" u="1"/>
        <s v="Responsável 302" u="1"/>
        <s v="Responsável 543" u="1"/>
        <s v="Responsável 784" u="1"/>
        <s v="Responsável 1327" u="1"/>
        <s v="Responsável 1343" u="1"/>
        <s v="Responsável 770" u="1"/>
        <s v="Responsável 1203" u="1"/>
        <s v="Responsável 437" u="1"/>
        <s v="Responsável 678" u="1"/>
        <s v="Responsável 2677" u="1"/>
        <s v="Responsável 2693" u="1"/>
        <s v="Responsável 423" u="1"/>
        <s v="Responsável 664" u="1"/>
        <s v="Responsável 2537" u="1"/>
        <s v="Responsável 2553" u="1"/>
        <s v="Responsável 650" u="1"/>
        <s v="Responsável 891" u="1"/>
        <s v="Responsável 2413" u="1"/>
        <s v="Responsável 317" u="1"/>
        <s v="Responsável 558" u="1"/>
        <s v="Responsável 799" u="1"/>
        <s v="Responsável 1477" u="1"/>
        <s v="Responsável 1493" u="1"/>
        <s v="Responsável 303" u="1"/>
        <s v="Responsável 544" u="1"/>
        <s v="Responsável 785" u="1"/>
        <s v="Responsável 1337" u="1"/>
        <s v="Responsável 1353" u="1"/>
        <s v="Responsável 530" u="1"/>
        <s v="Responsável 771" u="1"/>
        <s v="Responsável 1213" u="1"/>
        <s v="Responsável 438" u="1"/>
        <s v="Responsável 679" u="1"/>
        <s v="Responsável 1900" u="1"/>
        <s v="Responsável 2687" u="1"/>
        <s v="Responsável 424" u="1"/>
        <s v="Responsável 665" u="1"/>
        <s v="Responsável 2547" u="1"/>
        <s v="Responsável 2563" u="1"/>
        <s v="Responsável 410" u="1"/>
        <s v="Responsável 651" u="1"/>
        <s v="Responsável 892" u="1"/>
        <s v="Responsável 2407" u="1"/>
        <s v="Responsável 2423" u="1"/>
        <s v="Responsável 318" u="1"/>
        <s v="Responsável 559" u="1"/>
        <s v="Responsável 1487" u="1"/>
        <s v="Responsável 304" u="1"/>
        <s v="Responsável 545" u="1"/>
        <s v="Responsável 786" u="1"/>
        <s v="Responsável 1347" u="1"/>
        <s v="Responsável 1363" u="1"/>
        <s v="Responsável 531" u="1"/>
        <s v="Responsável 772" u="1"/>
        <s v="Responsável 1207" u="1"/>
        <s v="Responsável 1223" u="1"/>
        <s v="Responsável 439" u="1"/>
        <s v="Responsável 1910" u="1"/>
        <s v="Responsável 2697" u="1"/>
        <s v="Responsável 425" u="1"/>
        <s v="Responsável 666" u="1"/>
        <s v="Responsável 2557" u="1"/>
        <s v="Responsável 2573" u="1"/>
        <s v="Responsável 411" u="1"/>
        <s v="Responsável 652" u="1"/>
        <s v="Responsável 893" u="1"/>
        <s v="Responsável 2417" u="1"/>
        <s v="Responsável 2433" u="1"/>
        <s v="Responsável 319" u="1"/>
        <s v="Responsável 1497" u="1"/>
        <s v="Responsável 305" u="1"/>
        <s v="Responsável 546" u="1"/>
        <s v="Responsável 787" u="1"/>
        <s v="Responsável 1357" u="1"/>
        <s v="Responsável 1373" u="1"/>
        <s v="Responsável 532" u="1"/>
        <s v="Responsável 773" u="1"/>
        <s v="Responsável 1217" u="1"/>
        <s v="Responsável 1233" u="1"/>
        <s v="Responsável 1904" u="1"/>
        <s v="Responsável 1920" u="1"/>
        <s v="Responsável 426" u="1"/>
        <s v="Responsável 667" u="1"/>
        <s v="Responsável 2567" u="1"/>
        <s v="Responsável 2583" u="1"/>
        <s v="Responsável 412" u="1"/>
        <s v="Responsável 653" u="1"/>
        <s v="Responsável 894" u="1"/>
        <s v="Responsável 2427" u="1"/>
        <s v="Responsável 2443" u="1"/>
        <s v="Responsável 880" u="1"/>
        <s v="Responsável 2303" u="1"/>
        <s v="Responsável 306" u="1"/>
        <s v="Responsável 547" u="1"/>
        <s v="Responsável 788" u="1"/>
        <s v="Responsável 1367" u="1"/>
        <s v="Responsável 1383" u="1"/>
        <s v="Responsável 533" u="1"/>
        <s v="Responsável 774" u="1"/>
        <s v="Responsável 1227" u="1"/>
        <s v="Responsável 1243" u="1"/>
        <s v="Responsável 760" u="1"/>
        <s v="Responsável 1103" u="1"/>
        <s v="Responsável 1914" u="1"/>
        <s v="Responsável 1930" u="1"/>
        <s v="Responsável 427" u="1"/>
        <s v="Responsável 668" u="1"/>
        <s v="Responsável 2577" u="1"/>
        <s v="Responsável 2593" u="1"/>
        <s v="Responsável 413" u="1"/>
        <s v="Responsável 654" u="1"/>
        <s v="Responsável 895" u="1"/>
        <s v="Responsável 2437" u="1"/>
        <s v="Responsável 2453" u="1"/>
        <s v="Responsável 640" u="1"/>
        <s v="Responsável 881" u="1"/>
        <s v="Responsável 2313" u="1"/>
        <s v="Responsável 307" u="1"/>
        <s v="Responsável 548" u="1"/>
        <s v="Responsável 789" u="1"/>
        <s v="Responsável 1377" u="1"/>
        <s v="Responsável 1393" u="1"/>
        <s v="Responsável 534" u="1"/>
        <s v="Responsável 775" u="1"/>
        <s v="Responsável 1237" u="1"/>
        <s v="Responsável 1253" u="1"/>
        <s v="Responsável 520" u="1"/>
        <s v="Responsável 761" u="1"/>
        <s v="Responsável 1908" u="1"/>
        <s v="Responsável 1113" u="1"/>
        <s v="Responsável 1924" u="1"/>
        <s v="Responsável 1940" u="1"/>
        <s v="Responsável 428" u="1"/>
        <s v="Responsável 669" u="1"/>
        <s v="Responsável 1800" u="1"/>
        <s v="Responsável 2587" u="1"/>
        <s v="Responsável 414" u="1"/>
        <s v="Responsável 655" u="1"/>
        <s v="Responsável 896" u="1"/>
        <s v="Responsável 2447" u="1"/>
        <s v="Responsável 2463" u="1"/>
        <s v="Responsável 400" u="1"/>
        <s v="Responsável 641" u="1"/>
        <s v="Responsável 882" u="1"/>
        <s v="Responsável 2307" u="1"/>
        <s v="Responsável 2323" u="1"/>
        <s v="Responsável 308" u="1"/>
        <s v="Responsável 549" u="1"/>
        <s v="Responsável 1387" u="1"/>
        <s v="Responsável 535" u="1"/>
        <s v="Responsável 776" u="1"/>
        <s v="Responsável 1247" u="1"/>
        <s v="Responsável 1263" u="1"/>
        <s v="Responsável 521" u="1"/>
        <s v="Responsável 762" u="1"/>
        <s v="Responsável 1107" u="1"/>
        <s v="Responsável 1918" u="1"/>
        <s v="Responsável 1123" u="1"/>
        <s v="Responsável 1934" u="1"/>
        <s v="Responsável 1950" u="1"/>
        <s v="Responsável 429" u="1"/>
        <s v="Responsável 1810" u="1"/>
        <s v="Responsável 2597" u="1"/>
        <s v="Responsável 415" u="1"/>
        <s v="Responsável 656" u="1"/>
        <s v="Responsável 897" u="1"/>
        <s v="Responsável 2457" u="1"/>
        <s v="Responsável 2473" u="1"/>
        <s v="Responsável 401" u="1"/>
        <s v="Responsável 642" u="1"/>
        <s v="Responsável 883" u="1"/>
        <s v="Responsável 2317" u="1"/>
        <s v="Responsável 2333" u="1"/>
        <s v="Responsável 309" u="1"/>
        <s v="Responsável 1397" u="1"/>
        <s v="Responsável 536" u="1"/>
        <s v="Responsável 777" u="1"/>
        <s v="Responsável 1257" u="1"/>
        <s v="Responsável 1273" u="1"/>
        <s v="Responsável 522" u="1"/>
        <s v="Responsável 763" u="1"/>
        <s v="Responsável 1117" u="1"/>
        <s v="Responsável 1928" u="1"/>
        <s v="Responsável 1133" u="1"/>
        <s v="Responsável 1944" u="1"/>
        <s v="Responsável 990" u="1"/>
        <s v="Responsável 1960" u="1"/>
        <s v="Responsável 1804" u="1"/>
        <s v="Responsável 1820" u="1"/>
        <s v="Responsável 416" u="1"/>
        <s v="Responsável 657" u="1"/>
        <s v="Responsável 898" u="1"/>
        <s v="Responsável 2467" u="1"/>
        <s v="Responsável 2483" u="1"/>
        <s v="Responsável 402" u="1"/>
        <s v="Responsável 643" u="1"/>
        <s v="Responsável 884" u="1"/>
        <s v="Responsável 2327" u="1"/>
        <s v="Responsável 2343" u="1"/>
        <s v="Responsável 870" u="1"/>
        <s v="Responsável 2203" u="1"/>
        <s v="Responsável 537" u="1"/>
        <s v="Responsável 778" u="1"/>
        <s v="Responsável 1267" u="1"/>
        <s v="Responsável 1283" u="1"/>
        <s v="Responsável 523" u="1"/>
        <s v="Responsável 764" u="1"/>
        <s v="Responsável 1127" u="1"/>
        <s v="Responsável 1938" u="1"/>
        <s v="Responsável 1143" u="1"/>
        <s v="Responsável 1954" u="1"/>
        <s v="Responsável 750" u="1"/>
        <s v="Responsável 991" u="1"/>
        <s v="Responsável 1970" u="1"/>
        <s v="Responsável 1003" u="1"/>
        <s v="Responsável 1814" u="1"/>
        <s v="Responsável 1830" u="1"/>
        <s v="Responsável 417" u="1"/>
        <s v="Responsável 658" u="1"/>
        <s v="Responsável 899" u="1"/>
        <s v="Responsável 2477" u="1"/>
        <s v="Responsável 2493" u="1"/>
        <s v="Responsável 403" u="1"/>
        <s v="Responsável 644" u="1"/>
        <s v="Responsável 885" u="1"/>
        <s v="Responsável 2337" u="1"/>
        <s v="Responsável 2353" u="1"/>
        <s v="Responsável 630" u="1"/>
        <s v="Responsável 871" u="1"/>
        <s v="Responsável 2213" u="1"/>
        <s v="Responsável 538" u="1"/>
        <s v="Responsável 779" u="1"/>
        <s v="Responsável 1277" u="1"/>
        <s v="Responsável 2900" u="1"/>
        <s v="Responsável 1293" u="1"/>
        <s v="Responsável 524" u="1"/>
        <s v="Responsável 765" u="1"/>
        <s v="Responsável 1137" u="1"/>
        <s v="Responsável 1948" u="1"/>
        <s v="Responsável 1153" u="1"/>
        <s v="Responsável 1964" u="1"/>
        <s v="Responsável 510" u="1"/>
        <s v="Responsável 751" u="1"/>
        <s v="Responsável 992" u="1"/>
        <s v="Responsável 1808" u="1"/>
        <s v="Responsável 1980" u="1"/>
        <s v="Responsável 1013" u="1"/>
        <s v="Responsável 1824" u="1"/>
        <s v="Responsável 1840" u="1"/>
        <s v="Responsável 418" u="1"/>
        <s v="Responsável 659" u="1"/>
        <s v="Responsável 1700" u="1"/>
        <s v="Responsável 2487" u="1"/>
        <s v="Responsável 404" u="1"/>
        <s v="Responsável 645" u="1"/>
        <s v="Responsável 886" u="1"/>
        <s v="Responsável 2347" u="1"/>
        <s v="Responsável 2363" u="1"/>
        <s v="Responsável 631" u="1"/>
        <s v="Responsável 872" u="1"/>
        <s v="Responsável 2207" u="1"/>
        <s v="Responsável 2223" u="1"/>
        <s v="Responsável 539" u="1"/>
        <s v="Responsável 1287" u="1"/>
        <s v="Responsável 2910" u="1"/>
        <s v="Responsável 525" u="1"/>
        <s v="Responsável 766" u="1"/>
        <s v="Responsável 1147" u="1"/>
        <s v="Responsável 1958" u="1"/>
        <s v="Responsável 1163" u="1"/>
        <s v="Responsável 1974" u="1"/>
        <s v="Responsável 511" u="1"/>
        <s v="Responsável 752" u="1"/>
        <s v="Responsável 993" u="1"/>
        <s v="Responsável 1007" u="1"/>
        <s v="Responsável 1818" u="1"/>
        <s v="Responsável 1990" u="1"/>
        <s v="Responsável 1023" u="1"/>
        <s v="Responsável 1834" u="1"/>
        <s v="Responsável 1850" u="1"/>
        <s v="Responsável 419" u="1"/>
        <s v="Responsável 1710" u="1"/>
        <s v="Responsável 2497" u="1"/>
        <s v="Responsável 405" u="1"/>
        <s v="Responsável 646" u="1"/>
        <s v="Responsável 887" u="1"/>
        <s v="Responsável 2357" u="1"/>
        <s v="Responsável 2373" u="1"/>
        <s v="Responsável 632" u="1"/>
        <s v="Responsável 873" u="1"/>
        <s v="Responsável 2217" u="1"/>
        <s v="Responsável 2233" u="1"/>
        <s v="Responsável 2904" u="1"/>
        <s v="Responsável 1297" u="1"/>
        <s v="Responsável 526" u="1"/>
        <s v="Responsável 767" u="1"/>
        <s v="Responsável 1157" u="1"/>
        <s v="Responsável 1968" u="1"/>
        <s v="Responsável 1173" u="1"/>
        <s v="Responsável 1984" u="1"/>
        <s v="Responsável 512" u="1"/>
        <s v="Responsável 753" u="1"/>
        <s v="Responsável 994" u="1"/>
        <s v="Responsável 1017" u="1"/>
        <s v="Responsável 1828" u="1"/>
        <s v="Responsável 1033" u="1"/>
        <s v="Responsável 1844" u="1"/>
        <s v="Responsável 980" u="1"/>
        <s v="Responsável 1860" u="1"/>
        <s v="Responsável 1704" u="1"/>
        <s v="Responsável 1720" u="1"/>
        <s v="Responsável 406" u="1"/>
        <s v="Responsável 647" u="1"/>
        <s v="Responsável 888" u="1"/>
        <s v="Responsável 2367" u="1"/>
        <s v="Responsável 2383" u="1"/>
        <s v="Responsável 633" u="1"/>
        <s v="Responsável 874" u="1"/>
        <s v="Responsável 2227" u="1"/>
        <s v="Responsável 2243" u="1"/>
        <s v="Responsável 860" u="1"/>
        <s v="Responsável 2103" u="1"/>
        <s v="Responsável 527" u="1"/>
        <s v="Responsável 768" u="1"/>
        <s v="Responsável 1167" u="1"/>
        <s v="Responsável 1978" u="1"/>
        <s v="Responsável 1183" u="1"/>
        <s v="Responsável 1994" u="1"/>
        <s v="Responsável 513" u="1"/>
        <s v="Responsável 754" u="1"/>
        <s v="Responsável 995" u="1"/>
        <s v="Responsável 1027" u="1"/>
        <s v="Responsável 1838" u="1"/>
        <s v="Responsável 1043" u="1"/>
        <s v="Responsável 1854" u="1"/>
        <s v="Responsável 740" u="1"/>
        <s v="Responsável 981" u="1"/>
        <s v="Responsável 1870" u="1"/>
        <s v="Responsável 1714" u="1"/>
        <s v="Responsável 1730" u="1"/>
        <s v="Responsável 407" u="1"/>
        <s v="Responsável 648" u="1"/>
        <s v="Responsável 889" u="1"/>
        <s v="Responsável 2377" u="1"/>
        <s v="Responsável 2393" u="1"/>
        <s v="Responsável 634" u="1"/>
        <s v="Responsável 875" u="1"/>
        <s v="Responsável 2237" u="1"/>
        <s v="Responsável 2253" u="1"/>
        <s v="Responsável 620" u="1"/>
        <s v="Responsável 861" u="1"/>
        <s v="Responsável 2908" u="1"/>
        <s v="Responsável 2113" u="1"/>
        <s v="Responsável 528" u="1"/>
        <s v="Responsável 769" u="1"/>
        <s v="Responsável 1177" u="1"/>
        <s v="Responsável 1988" u="1"/>
        <s v="Responsável 2800" u="1"/>
        <s v="Responsável 1193" u="1"/>
        <s v="Responsável 514" u="1"/>
        <s v="Responsável 755" u="1"/>
        <s v="Responsável 996" u="1"/>
        <s v="Responsável 1037" u="1"/>
        <s v="Responsável 1848" u="1"/>
        <s v="Responsável 1053" u="1"/>
        <s v="Responsável 1864" u="1"/>
        <s v="Responsável 500" u="1"/>
        <s v="Responsável 741" u="1"/>
        <s v="Responsável 982" u="1"/>
        <s v="Responsável 1708" u="1"/>
        <s v="Responsável 1880" u="1"/>
        <s v="Responsável 1724" u="1"/>
        <s v="Responsável 1740" u="1"/>
        <s v="Responsável 408" u="1"/>
        <s v="Responsável 649" u="1"/>
        <s v="Responsável 1600" u="1"/>
        <s v="Responsável 2387" u="1"/>
        <s v="Responsável 635" u="1"/>
        <s v="Responsável 876" u="1"/>
        <s v="Responsável 2247" u="1"/>
        <s v="Responsável 2263" u="1"/>
        <s v="Responsável 621" u="1"/>
        <s v="Responsável 862" u="1"/>
        <s v="Responsável 2107" u="1"/>
        <s v="Responsável 2123" u="1"/>
        <s v="Responsável 529" u="1"/>
        <s v="Responsável 1187" u="1"/>
        <s v="Responsável 1998" u="1"/>
        <s v="Responsável 2810" u="1"/>
        <s v="Responsável 515" u="1"/>
        <s v="Responsável 756" u="1"/>
        <s v="Responsável 997" u="1"/>
        <s v="Responsável 1047" u="1"/>
        <s v="Responsável 1858" u="1"/>
        <s v="Responsável 1063" u="1"/>
        <s v="Responsável 1874" u="1"/>
        <s v="Responsável 501" u="1"/>
        <s v="Responsável 742" u="1"/>
        <s v="Responsável 983" u="1"/>
        <s v="Responsável 1718" u="1"/>
        <s v="Responsável 1890" u="1"/>
        <s v="Responsável 1734" u="1"/>
        <s v="Responsável 1750" u="1"/>
        <s v="Responsável 409" u="1"/>
        <s v="Responsável 1610" u="1"/>
        <s v="Responsável 2397" u="1"/>
        <s v="Responsável 636" u="1"/>
        <s v="Responsável 877" u="1"/>
        <s v="Responsável 2257" u="1"/>
        <s v="Responsável 2273" u="1"/>
        <s v="Responsável 622" u="1"/>
        <s v="Responsável 863" u="1"/>
        <s v="Responsável 2117" u="1"/>
        <s v="Responsável 2133" u="1"/>
        <s v="Responsável 2804" u="1"/>
        <s v="Responsável 1197" u="1"/>
        <s v="Responsável 2820" u="1"/>
        <s v="Responsável 516" u="1"/>
        <s v="Responsável 757" u="1"/>
        <s v="Responsável 998" u="1"/>
        <s v="Responsável 1057" u="1"/>
        <s v="Responsável 1868" u="1"/>
        <s v="Responsável 1073" u="1"/>
        <s v="Responsável 1884" u="1"/>
        <s v="Responsável 502" u="1"/>
        <s v="Responsável 743" u="1"/>
        <s v="Responsável 984" u="1"/>
        <s v="Responsável 1728" u="1"/>
        <s v="Responsável 1744" u="1"/>
        <s v="Responsável 970" u="1"/>
        <s v="Responsável 1760" u="1"/>
        <s v="Responsável 1604" u="1"/>
        <s v="Responsável 1620" u="1"/>
        <s v="Responsável 637" u="1"/>
        <s v="Responsável 878" u="1"/>
        <s v="Responsável 2267" u="1"/>
        <s v="Responsável 2283" u="1"/>
        <s v="Responsável 623" u="1"/>
        <s v="Responsável 864" u="1"/>
        <s v="Responsável 2127" u="1"/>
        <s v="Responsável 2143" u="1"/>
        <s v="Responsável 850" u="1"/>
        <s v="Responsável 2003" u="1"/>
        <s v="Responsável 2814" u="1"/>
        <s v="Responsável 2830" u="1"/>
        <s v="Responsável 517" u="1"/>
        <s v="Responsável 758" u="1"/>
        <s v="Responsável 999" u="1"/>
        <s v="Responsável 1067" u="1"/>
        <s v="Responsável 1878" u="1"/>
        <s v="Responsável 1083" u="1"/>
        <s v="Responsável 1894" u="1"/>
        <s v="Responsável 503" u="1"/>
        <s v="Responsável 744" u="1"/>
        <s v="Responsável 985" u="1"/>
        <s v="Responsável 1738" u="1"/>
        <s v="Responsável 1754" u="1"/>
        <s v="Responsável 730" u="1"/>
        <s v="Responsável 971" u="1"/>
        <s v="Responsável 1770" u="1"/>
        <s v="Responsável 1614" u="1"/>
        <s v="Responsável 1630" u="1"/>
        <s v="Responsável 638" u="1"/>
        <s v="Responsável 879" u="1"/>
        <s v="Responsável 2277" u="1"/>
        <s v="Responsável 2293" u="1"/>
        <s v="Responsável 624" u="1"/>
        <s v="Responsável 865" u="1"/>
        <s v="Responsável 2137" u="1"/>
        <s v="Responsável 2153" u="1"/>
        <s v="Responsável 610" u="1"/>
        <s v="Responsável 851" u="1"/>
        <s v="Responsável 2808" u="1"/>
        <s v="Responsável 2013" u="1"/>
        <s v="Responsável 2824" u="1"/>
        <s v="Responsável 2840" u="1"/>
        <s v="Responsável 518" u="1"/>
        <s v="Responsável 759" u="1"/>
        <s v="Responsável 1077" u="1"/>
        <s v="Responsável 1888" u="1"/>
        <s v="Responsável 2700" u="1"/>
        <s v="Responsável 1093" u="1"/>
        <s v="Responsável 504" u="1"/>
        <s v="Responsável 745" u="1"/>
        <s v="Responsável 986" u="1"/>
        <s v="Responsável 1748" u="1"/>
        <s v="Responsável 1764" u="1"/>
        <s v="Responsável 731" u="1"/>
        <s v="Responsável 972" u="1"/>
        <s v="Responsável 1608" u="1"/>
        <s v="Responsável 1780" u="1"/>
        <s v="Responsável 1624" u="1"/>
        <s v="Responsável 1640" u="1"/>
        <s v="Responsável 639" u="1"/>
        <s v="Responsável 1500" u="1"/>
        <s v="Responsável 2287" u="1"/>
        <s v="Responsável 625" u="1"/>
        <s v="Responsável 866" u="1"/>
        <s v="Responsável 2147" u="1"/>
        <s v="Responsável 2163" u="1"/>
        <s v="Responsável 611" u="1"/>
        <s v="Responsável 852" u="1"/>
        <s v="Responsável 2007" u="1"/>
        <s v="Responsável 2818" u="1"/>
        <s v="Responsável 2023" u="1"/>
        <s v="Responsável 2834" u="1"/>
        <s v="Responsável 2850" u="1"/>
        <s v="Responsável 519" u="1"/>
        <s v="Responsável 1087" u="1"/>
        <s v="Responsável 1898" u="1"/>
        <s v="Responsável 2710" u="1"/>
        <s v="Responsável 505" u="1"/>
        <s v="Responsável 746" u="1"/>
        <s v="Responsável 987" u="1"/>
        <s v="Responsável 1758" u="1"/>
        <s v="Responsável 1774" u="1"/>
        <s v="Responsável 732" u="1"/>
        <s v="Responsável 973" u="1"/>
        <s v="Responsável 1618" u="1"/>
        <s v="Responsável 1790" u="1"/>
        <s v="Responsável 1634" u="1"/>
        <s v="Responsável 1650" u="1"/>
        <s v="Responsável 1510" u="1"/>
        <s v="Responsável 2297" u="1"/>
        <s v="Responsável 626" u="1"/>
        <s v="Responsável 867" u="1"/>
        <s v="Responsável 2157" u="1"/>
        <s v="Responsável 2173" u="1"/>
        <s v="Responsável 612" u="1"/>
        <s v="Responsável 853" u="1"/>
        <s v="Responsável 2017" u="1"/>
        <s v="Responsável 2828" u="1"/>
        <s v="Responsável 2033" u="1"/>
        <s v="Responsável 2844" u="1"/>
        <s v="Responsável 2860" u="1"/>
        <s v="Responsável 2704" u="1"/>
        <s v="Responsável 1097" u="1"/>
        <s v="Responsável 2720" u="1"/>
        <s v="Responsável 506" u="1"/>
        <s v="Responsável 747" u="1"/>
        <s v="Responsável 988" u="1"/>
        <s v="Responsável 1768" u="1"/>
        <s v="Responsável 1784" u="1"/>
        <s v="Responsável 733" u="1"/>
        <s v="Responsável 974" u="1"/>
        <s v="Responsável 1628" u="1"/>
        <s v="Responsável 1644" u="1"/>
        <s v="Responsável 960" u="1"/>
        <s v="Responsável 1660" u="1"/>
        <s v="Responsável 1504" u="1"/>
        <s v="Responsável 1520" u="1"/>
        <s v="Responsável 627" u="1"/>
        <s v="Responsável 868" u="1"/>
        <s v="Responsável 2167" u="1"/>
        <s v="Responsável 2183" u="1"/>
        <s v="Responsável 613" u="1"/>
        <s v="Responsável 854" u="1"/>
        <s v="Responsável 2027" u="1"/>
        <s v="Responsável 2838" u="1"/>
        <s v="Responsável 2043" u="1"/>
        <s v="Responsável 2854" u="1"/>
        <s v="Responsável 840" u="1"/>
        <s v="Responsável 2870" u="1"/>
        <s v="Responsável 2714" u="1"/>
        <s v="Responsável 2730" u="1"/>
        <s v="Responsável 507" u="1"/>
        <s v="Responsável 748" u="1"/>
        <s v="Responsável 989" u="1"/>
        <s v="Responsável 1778" u="1"/>
        <s v="Responsável 1794" u="1"/>
        <s v="Responsável 734" u="1"/>
        <s v="Responsável 975" u="1"/>
        <s v="Responsável 1638" u="1"/>
        <s v="Responsável 1654" u="1"/>
        <s v="Responsável 720" u="1"/>
        <s v="Responsável 961" u="1"/>
        <s v="Responsável 1670" u="1"/>
        <s v="Responsável 1514" u="1"/>
        <s v="Responsável 1530" u="1"/>
        <s v="Responsável 628" u="1"/>
        <s v="Responsável 869" u="1"/>
        <s v="Responsável 2177" u="1"/>
        <s v="Responsável 2193" u="1"/>
        <s v="Responsável 614" u="1"/>
        <s v="Responsável 855" u="1"/>
        <s v="Responsável 2037" u="1"/>
        <s v="Responsável 2848" u="1"/>
        <s v="Responsável 2053" u="1"/>
        <s v="Responsável 2864" u="1"/>
        <s v="Responsável 600" u="1"/>
        <s v="Responsável 841" u="1"/>
        <s v="Responsável 2708" u="1"/>
        <s v="Responsável 2880" u="1"/>
        <s v="Responsável 2724" u="1"/>
        <s v="Responsável 2740" u="1"/>
        <s v="Responsável 508" u="1"/>
        <s v="Responsável 749" u="1"/>
        <s v="Responsável 1788" u="1"/>
        <s v="Responsável 2600" u="1"/>
        <s v="Responsável 735" u="1"/>
        <s v="Responsável 976" u="1"/>
        <s v="Responsável 1648" u="1"/>
        <s v="Responsável 1664" u="1"/>
        <s v="Responsável 721" u="1"/>
        <s v="Responsável 962" u="1"/>
        <s v="Responsável 1508" u="1"/>
        <s v="Responsável 1680" u="1"/>
        <s v="Responsável 1524" u="1"/>
        <s v="Responsável 1540" u="1"/>
        <s v="Responsável 629" u="1"/>
        <s v="Responsável 1400" u="1"/>
        <s v="Responsável 2187" u="1"/>
        <s v="Responsável 615" u="1"/>
        <s v="Responsável 856" u="1"/>
        <s v="Responsável 2047" u="1"/>
        <s v="Responsável 2858" u="1"/>
        <s v="Responsável 2063" u="1"/>
        <s v="Responsável 2874" u="1"/>
        <s v="Responsável 601" u="1"/>
        <s v="Responsável 842" u="1"/>
        <s v="Responsável 2718" u="1"/>
        <s v="Responsável 2890" u="1"/>
        <s v="Responsável 2734" u="1"/>
        <s v="Responsável 2750" u="1"/>
        <s v="Responsável 509" u="1"/>
        <s v="Responsável 1798" u="1"/>
        <s v="Responsável 2610" u="1"/>
        <s v="Responsável 736" u="1"/>
        <s v="Responsável 977" u="1"/>
        <s v="Responsável 1658" u="1"/>
        <s v="Responsável 1674" u="1"/>
        <s v="Responsável 722" u="1"/>
        <s v="Responsável 963" u="1"/>
        <s v="Responsável 1518" u="1"/>
        <s v="Responsável 1690" u="1"/>
        <s v="Responsável 1534" u="1"/>
        <s v="Responsável 1550" u="1"/>
        <s v="Responsável 1410" u="1"/>
        <s v="Responsável 2197" u="1"/>
        <s v="Responsável 616" u="1"/>
        <s v="Responsável 857" u="1"/>
        <s v="Responsável 2057" u="1"/>
        <s v="Responsável 2868" u="1"/>
        <s v="Responsável 2073" u="1"/>
        <s v="Responsável 2884" u="1"/>
        <s v="Responsável 602" u="1"/>
        <s v="Responsável 843" u="1"/>
        <s v="Responsável 2728" u="1"/>
        <s v="Responsável 2744" u="1"/>
        <s v="Responsável 19" u="1"/>
        <s v="Responsável 2760" u="1"/>
        <s v="Responsável 2604" u="1"/>
        <s v="Responsável 2620" u="1"/>
        <s v="Responsável 737" u="1"/>
        <s v="Responsável 978" u="1"/>
        <s v="Responsável 1668" u="1"/>
        <s v="Responsável 1684" u="1"/>
        <s v="Responsável 723" u="1"/>
        <s v="Responsável 964" u="1"/>
        <s v="Responsável 1528" u="1"/>
        <s v="Responsável 1544" u="1"/>
        <s v="Responsável 950" u="1"/>
        <s v="Responsável 1560" u="1"/>
        <s v="Responsável 1404" u="1"/>
        <s v="Responsável 1420" u="1"/>
        <s v="Responsável 617" u="1"/>
        <s v="Responsável 858" u="1"/>
        <s v="Responsável 2067" u="1"/>
        <s v="Responsável 2878" u="1"/>
        <s v="Responsável 2083" u="1"/>
        <s v="Responsável 2894" u="1"/>
        <s v="Responsável 603" u="1"/>
        <s v="Responsável 844" u="1"/>
        <s v="Responsável 2738" u="1"/>
        <s v="Responsável 2754" u="1"/>
        <s v="Responsável 830" u="1"/>
        <s v="Responsável 2770" u="1"/>
        <s v="Responsável 2614" u="1"/>
        <s v="Responsável 2630" u="1"/>
        <s v="Responsável 738" u="1"/>
        <s v="Responsável 979" u="1"/>
        <s v="Responsável 1678" u="1"/>
        <s v="Responsável 1694" u="1"/>
        <s v="Responsável 724" u="1"/>
        <s v="Responsável 965" u="1"/>
        <s v="Responsável 1538" u="1"/>
        <s v="Responsável 1554" u="1"/>
        <s v="Responsável 710" u="1"/>
        <s v="Responsável 951" u="1"/>
        <s v="Responsável 1570" u="1"/>
        <s v="Responsável 1414" u="1"/>
        <s v="Responsável 1430" u="1"/>
        <s v="Responsável 618" u="1"/>
        <s v="Responsável 859" u="1"/>
        <s v="Responsável 2077" u="1"/>
        <s v="Responsável 2888" u="1"/>
        <s v="Responsável 2093" u="1"/>
        <s v="Responsável 604" u="1"/>
        <s v="Responsável 845" u="1"/>
        <s v="Responsável 2748" u="1"/>
        <s v="Responsável 2764" u="1"/>
        <s v="Responsável 831" u="1"/>
        <s v="Responsável 2608" u="1"/>
        <s v="Responsável 2780" u="1"/>
        <s v="Responsável 2624" u="1"/>
        <s v="Responsável 2640" u="1"/>
        <s v="Responsável 739" u="1"/>
        <s v="Responsável 1688" u="1"/>
        <s v="Responsável 2500" u="1"/>
        <s v="Responsável 725" u="1"/>
        <s v="Responsável 966" u="1"/>
        <s v="Responsável 1548" u="1"/>
        <s v="Responsável 1564" u="1"/>
        <s v="Responsável 711" u="1"/>
        <s v="Responsável 952" u="1"/>
        <s v="Responsável 1408" u="1"/>
        <s v="Responsável 1580" u="1"/>
        <s v="Responsável 1424" u="1"/>
        <s v="Responsável 1440" u="1"/>
        <s v="Responsável 619" u="1"/>
        <s v="Responsável 1300" u="1"/>
        <s v="Responsável 2087" u="1"/>
        <s v="Responsável 2898" u="1"/>
        <s v="Responsável 605" u="1"/>
        <s v="Responsável 846" u="1"/>
        <s v="Responsável 2758" u="1"/>
        <s v="Responsável 2774" u="1"/>
        <s v="Responsável 832" u="1"/>
        <s v="Responsável 2618" u="1"/>
        <s v="Responsável 2790" u="1"/>
        <s v="Responsável 2634" u="1"/>
        <s v="Responsável 2650" u="1"/>
        <s v="Responsável 1698" u="1"/>
        <s v="Responsável 2510" u="1"/>
        <s v="Responsável 726" u="1"/>
        <s v="Responsável 967" u="1"/>
        <s v="Responsável 1558" u="1"/>
        <s v="Responsável 1574" u="1"/>
        <s v="Responsável 712" u="1"/>
        <s v="Responsável 953" u="1"/>
        <s v="Responsável 1418" u="1"/>
        <s v="Responsável 1590" u="1"/>
        <s v="Responsável 1434" u="1"/>
        <s v="Responsável 1450" u="1"/>
        <s v="Responsável 1310" u="1"/>
        <s v="Responsável 2097" u="1"/>
        <s v="Responsável 606" u="1"/>
        <s v="Responsável 847" u="1"/>
        <s v="Responsável 2768" u="1"/>
        <s v="Responsável 2784" u="1"/>
        <s v="Responsável 833" u="1"/>
        <s v="Responsável 2628" u="1"/>
        <s v="Responsável 2644" u="1"/>
        <s v="Responsável 18" u="1"/>
        <s v="Responsável 2660" u="1"/>
        <s v="Responsável 2504" u="1"/>
        <s v="Responsável 2520" u="1"/>
        <s v="Responsável 727" u="1"/>
        <s v="Responsável 968" u="1"/>
        <s v="Responsável 1568" u="1"/>
        <s v="Responsável 1584" u="1"/>
        <s v="Responsável 713" u="1"/>
        <s v="Responsável 954" u="1"/>
        <s v="Responsável 1428" u="1"/>
        <s v="Responsável 1444" u="1"/>
        <s v="Responsável 940" u="1"/>
        <s v="Responsável 1460" u="1"/>
        <s v="Responsável 1304" u="1"/>
        <s v="Responsável 1320" u="1"/>
        <s v="Responsável 607" u="1"/>
        <s v="Responsável 848" u="1"/>
        <s v="Responsável 2778" u="1"/>
        <s v="Responsável 2794" u="1"/>
        <s v="Responsável 834" u="1"/>
        <s v="Responsável 2638" u="1"/>
        <s v="Responsável 2654" u="1"/>
        <s v="Responsável 820" u="1"/>
        <s v="Responsável 2670" u="1"/>
        <s v="Responsável 2514" u="1"/>
        <s v="Responsável 2530" u="1"/>
        <s v="Responsável 728" u="1"/>
        <s v="Responsável 969" u="1"/>
        <s v="Responsável 1578" u="1"/>
        <s v="Responsável 1594" u="1"/>
        <s v="Responsável 714" u="1"/>
        <s v="Responsável 955" u="1"/>
        <s v="Responsável 1438" u="1"/>
        <s v="Responsável 1454" u="1"/>
        <s v="Responsável 700" u="1"/>
        <s v="Responsável 941" u="1"/>
        <s v="Responsável 1470" u="1"/>
        <s v="Responsável 1314" u="1"/>
        <s v="Responsável 1330" u="1"/>
        <s v="Responsável 608" u="1"/>
        <s v="Responsável 849" u="1"/>
        <s v="Responsável 2788" u="1"/>
        <s v="Responsável 835" u="1"/>
        <s v="Responsável 2648" u="1"/>
        <s v="Responsável 2664" u="1"/>
        <s v="Responsável 821" u="1"/>
        <s v="Responsável 2508" u="1"/>
        <s v="Responsável 2680" u="1"/>
        <s v="Responsável 2524" u="1"/>
        <s v="Responsável 2540" u="1"/>
        <s v="Responsável 729" u="1"/>
        <s v="Responsável 1588" u="1"/>
        <s v="Responsável 2400" u="1"/>
        <s v="Responsável 715" u="1"/>
        <s v="Responsável 956" u="1"/>
        <s v="Responsável 1448" u="1"/>
        <s v="Responsável 1464" u="1"/>
        <s v="Responsável 701" u="1"/>
        <s v="Responsável 942" u="1"/>
        <s v="Responsável 1308" u="1"/>
        <s v="Responsável 1480" u="1"/>
        <s v="Responsável 1324" u="1"/>
        <s v="Responsável 1340" u="1"/>
        <s v="Responsável 609" u="1"/>
        <s v="Responsável 1200" u="1"/>
        <s v="Responsável 2798" u="1"/>
        <s v="Responsável 836" u="1"/>
        <s v="Responsável 2658" u="1"/>
        <s v="Responsável 2674" u="1"/>
        <s v="Responsável 822" u="1"/>
        <s v="Responsável 2518" u="1"/>
        <s v="Responsável 2690" u="1"/>
        <s v="Responsável 2534" u="1"/>
        <s v="Responsável 2550" u="1"/>
        <s v="Responsável 1598" u="1"/>
        <s v="Responsável 2410" u="1"/>
        <s v="Responsável 716" u="1"/>
        <s v="Responsável 957" u="1"/>
        <s v="Responsável 1458" u="1"/>
        <s v="Responsável 1474" u="1"/>
        <s v="Responsável 702" u="1"/>
        <s v="Responsável 943" u="1"/>
        <s v="Responsável 1318" u="1"/>
        <s v="Responsável 1490" u="1"/>
        <s v="Responsável 1334" u="1"/>
        <s v="Responsável 29" u="1"/>
        <s v="Responsável 1350" u="1"/>
        <s v="Responsável 1210" u="1"/>
        <s v="Responsável 837" u="1"/>
        <s v="Responsável 2668" u="1"/>
        <s v="Responsável 2684" u="1"/>
        <s v="Responsável 823" u="1"/>
        <s v="Responsável 2528" u="1"/>
        <s v="Responsável 2544" u="1"/>
        <s v="Responsável 17" u="1"/>
        <s v="Responsável 2560" u="1"/>
        <s v="Responsável 2404" u="1"/>
        <s v="Responsável 2420" u="1"/>
        <s v="Responsável 717" u="1"/>
        <s v="Responsável 958" u="1"/>
        <s v="Responsável 1468" u="1"/>
        <s v="Responsável 1484" u="1"/>
        <s v="Responsável 703" u="1"/>
        <s v="Responsável 944" u="1"/>
        <s v="Responsável 1328" u="1"/>
        <s v="Responsável 1344" u="1"/>
        <s v="Responsável 930" u="1"/>
        <s v="Responsável 1360" u="1"/>
        <s v="Responsável 1204" u="1"/>
        <s v="Responsável 1220" u="1"/>
        <s v="Responsável 838" u="1"/>
        <s v="Responsável 2678" u="1"/>
        <s v="Responsável 2694" u="1"/>
        <s v="Responsável 824" u="1"/>
        <s v="Responsável 2538" u="1"/>
        <s v="Responsável 2554" u="1"/>
        <s v="Responsável 810" u="1"/>
        <s v="Responsável 2570" u="1"/>
        <s v="Responsável 2414" u="1"/>
        <s v="Responsável 2430" u="1"/>
        <s v="Responsável 718" u="1"/>
        <s v="Responsável 959" u="1"/>
        <s v="Responsável 1478" u="1"/>
        <s v="Responsável 1494" u="1"/>
        <s v="Responsável 704" u="1"/>
        <s v="Responsável 945" u="1"/>
        <s v="Responsável 1338" u="1"/>
        <s v="Gabriela Fernandes" u="1"/>
        <s v="Responsável 1354" u="1"/>
        <s v="Responsável 931" u="1"/>
        <s v="Responsável 1370" u="1"/>
        <s v="Responsável 1214" u="1"/>
        <s v="Responsável 1230" u="1"/>
        <s v="Responsável 839" u="1"/>
        <s v="Responsável 1901" u="1"/>
        <s v="Responsável 2688" u="1"/>
        <s v="Responsável 825" u="1"/>
        <s v="Responsável 2548" u="1"/>
        <s v="Responsável 2564" u="1"/>
        <s v="Responsável 811" u="1"/>
        <s v="Responsável 2408" u="1"/>
        <s v="Responsável 2580" u="1"/>
        <s v="Responsável 2424" u="1"/>
        <s v="Responsável 2440" u="1"/>
        <s v="Responsável 719" u="1"/>
        <s v="Responsável 1488" u="1"/>
        <s v="Responsável 2300" u="1"/>
        <s v="Responsável 705" u="1"/>
        <s v="Responsável 946" u="1"/>
        <s v="Responsável 1348" u="1"/>
        <s v="Responsável 1364" u="1"/>
        <s v="Responsável 932" u="1"/>
        <s v="Responsável 1208" u="1"/>
        <s v="Responsável 1380" u="1"/>
        <s v="Responsável 1224" u="1"/>
        <s v="Responsável 1240" u="1"/>
        <s v="Responsável 1100" u="1"/>
        <s v="Responsável 1911" u="1"/>
        <s v="Responsável 2698" u="1"/>
        <s v="Responsável 826" u="1"/>
        <s v="Responsável 2558" u="1"/>
        <s v="Responsável 2574" u="1"/>
        <s v="Responsável 812" u="1"/>
        <s v="Responsável 2418" u="1"/>
        <s v="Responsável 2590" u="1"/>
        <s v="Responsável 2434" u="1"/>
        <s v="Responsável 2450" u="1"/>
        <s v="Responsável 1498" u="1"/>
        <s v="Responsável 2310" u="1"/>
        <s v="Responsável 706" u="1"/>
        <s v="Responsável 947" u="1"/>
        <s v="Responsável 1358" u="1"/>
        <s v="Responsável 1374" u="1"/>
        <s v="Responsável 933" u="1"/>
        <s v="Responsável 1218" u="1"/>
        <s v="Responsável 1390" u="1"/>
        <s v="Responsável 1234" u="1"/>
        <s v="Responsável 28" u="1"/>
        <s v="Responsável 1250" u="1"/>
        <s v="Responsável 1905" u="1"/>
        <s v="Responsável 1110" u="1"/>
        <s v="Responsável 1921" u="1"/>
        <s v="Responsável 827" u="1"/>
        <s v="Responsável 2568" u="1"/>
        <s v="Responsável 2584" u="1"/>
        <s v="Responsável 813" u="1"/>
        <s v="Responsável 2428" u="1"/>
        <s v="Responsável 2444" u="1"/>
        <s v="Responsável 16" u="1"/>
        <s v="Responsável 2460" u="1"/>
        <s v="Responsável 2304" u="1"/>
        <s v="Responsável 2320" u="1"/>
        <s v="Responsável 707" u="1"/>
        <s v="Responsável 948" u="1"/>
        <s v="Responsável 1368" u="1"/>
        <s v="Responsável 1384" u="1"/>
        <s v="Responsável 934" u="1"/>
        <s v="Responsável 1228" u="1"/>
        <s v="Responsável 1244" u="1"/>
        <s v="Responsável 920" u="1"/>
        <s v="Responsável 1260" u="1"/>
        <s v="Responsável 1104" u="1"/>
        <s v="Responsável 1915" u="1"/>
        <s v="Responsável 1120" u="1"/>
        <s v="Responsável 1931" u="1"/>
        <s v="Responsável 828" u="1"/>
        <s v="Responsável 2578" u="1"/>
        <s v="Responsável 2594" u="1"/>
        <s v="Responsável 814" u="1"/>
        <s v="Responsável 2438" u="1"/>
        <s v="Responsável 2454" u="1"/>
        <s v="Responsável 800" u="1"/>
        <s v="Responsável 2470" u="1"/>
        <s v="Responsável 2314" u="1"/>
        <s v="Responsável 2330" u="1"/>
        <s v="Responsável 708" u="1"/>
        <s v="Responsável 949" u="1"/>
        <s v="Responsável 1378" u="1"/>
        <s v="Responsável 1394" u="1"/>
        <s v="Responsável 935" u="1"/>
        <s v="Responsável 1238" u="1"/>
        <s v="Responsável 1254" u="1"/>
        <s v="Responsável 921" u="1"/>
        <s v="Responsável 1270" u="1"/>
        <s v="Responsável 1909" u="1"/>
        <s v="Responsável 1114" u="1"/>
        <s v="Responsável 1925" u="1"/>
        <s v="Responsável 1130" u="1"/>
        <s v="Responsável 1941" u="1"/>
        <s v="Responsável 829" u="1"/>
        <s v="Responsável 1801" u="1"/>
        <s v="Responsável 2588" u="1"/>
        <s v="Responsável 815" u="1"/>
        <s v="Responsável 2448" u="1"/>
        <s v="Responsável 2464" u="1"/>
        <s v="Responsável 801" u="1"/>
        <s v="Responsável 2308" u="1"/>
        <s v="Responsável 2480" u="1"/>
        <s v="Responsável 2324" u="1"/>
        <s v="Responsável 2340" u="1"/>
        <s v="Responsável 709" u="1"/>
        <s v="Responsável 1388" u="1"/>
        <s v="Responsável 2200" u="1"/>
        <s v="Responsável 936" u="1"/>
        <s v="Responsável 1248" u="1"/>
        <s v="Responsável 1264" u="1"/>
        <s v="Responsável 922" u="1"/>
        <s v="Responsável 1108" u="1"/>
        <s v="Responsável 1280" u="1"/>
        <s v="Responsável 1919" u="1"/>
        <s v="Responsável 1124" u="1"/>
        <s v="Responsável 1935" u="1"/>
        <s v="Responsável 1140" u="1"/>
        <s v="Responsável 1951" u="1"/>
        <s v="Responsável 1000" u="1"/>
        <s v="Responsável 1811" u="1"/>
        <s v="Responsável 2598" u="1"/>
        <s v="Responsável 816" u="1"/>
        <s v="Responsável 2458" u="1"/>
        <s v="Responsável 2474" u="1"/>
        <s v="Responsável 802" u="1"/>
        <s v="Responsável 2318" u="1"/>
        <s v="Responsável 2490" u="1"/>
        <s v="Responsável 2334" u="1"/>
        <s v="Responsável 39" u="1"/>
        <s v="Responsável 2350" u="1"/>
        <s v="Responsável 1398" u="1"/>
        <s v="Responsável 2210" u="1"/>
        <s v="Responsável 937" u="1"/>
        <s v="Responsável 1258" u="1"/>
        <s v="Responsável 1274" u="1"/>
        <s v="Responsável 923" u="1"/>
        <s v="Responsável 1118" u="1"/>
        <s v="Responsável 1290" u="1"/>
        <s v="Responsável 1929" u="1"/>
        <s v="Responsável 1134" u="1"/>
        <s v="Responsável 1945" u="1"/>
        <s v="Responsável 27" u="1"/>
        <s v="Responsável 1150" u="1"/>
        <s v="Responsável 1961" u="1"/>
        <s v="Responsável 1805" u="1"/>
        <s v="Responsável 1010" u="1"/>
        <s v="Responsável 1821" u="1"/>
        <s v="Responsável 817" u="1"/>
        <s v="Responsável 2468" u="1"/>
        <s v="Responsável 2484" u="1"/>
        <s v="Responsável 803" u="1"/>
        <s v="Responsável 2328" u="1"/>
        <s v="Responsável 2344" u="1"/>
        <s v="Responsável 15" u="1"/>
        <s v="Responsável 2360" u="1"/>
        <s v="Responsável 2204" u="1"/>
        <s v="Responsável 2220" u="1"/>
        <s v="Responsável 938" u="1"/>
        <s v="Responsável 1268" u="1"/>
        <s v="Responsável 1284" u="1"/>
        <s v="Responsável 924" u="1"/>
        <s v="Responsável 1128" u="1"/>
        <s v="Responsável 1939" u="1"/>
        <s v="Responsável 1144" u="1"/>
        <s v="Responsável 1955" u="1"/>
        <s v="Responsável 910" u="1"/>
        <s v="Responsável 1160" u="1"/>
        <s v="Responsável 1971" u="1"/>
        <s v="Responsável 1004" u="1"/>
        <s v="Responsável 1815" u="1"/>
        <s v="Responsável 1020" u="1"/>
        <s v="Responsável 1831" u="1"/>
        <s v="Responsável 818" u="1"/>
        <s v="Responsável 2478" u="1"/>
        <s v="Responsável 2494" u="1"/>
        <s v="Responsável 804" u="1"/>
        <s v="Responsável 2338" u="1"/>
        <s v="Responsável 2354" u="1"/>
        <s v="Responsável 2370" u="1"/>
        <s v="Responsável 2214" u="1"/>
        <s v="Apolo" u="1"/>
        <s v="Responsável 2230" u="1"/>
        <s v="Responsável 939" u="1"/>
        <s v="Responsável 1278" u="1"/>
        <s v="Responsável 2901" u="1"/>
        <s v="Responsável 1294" u="1"/>
        <s v="Responsável 925" u="1"/>
        <s v="Responsável 1138" u="1"/>
        <s v="Responsável 1949" u="1"/>
        <s v="Responsável 1154" u="1"/>
        <s v="Responsável 1965" u="1"/>
        <s v="Responsável 911" u="1"/>
        <s v="Responsável 1170" u="1"/>
        <s v="Responsável 1809" u="1"/>
        <s v="Responsável 1981" u="1"/>
        <s v="Responsável 1014" u="1"/>
        <s v="Responsável 1825" u="1"/>
        <s v="Responsável 1030" u="1"/>
        <s v="Responsável 1841" u="1"/>
        <s v="Responsável 819" u="1"/>
        <s v="Responsável 1701" u="1"/>
        <s v="Responsável 2488" u="1"/>
        <s v="Responsável 805" u="1"/>
        <s v="Responsável 2348" u="1"/>
        <s v="Responsável 2364" u="1"/>
        <s v="Responsável 2208" u="1"/>
        <s v="Responsável 2380" u="1"/>
        <s v="Responsável 2224" u="1"/>
        <s v="Responsável 2240" u="1"/>
        <s v="Responsável 1288" u="1"/>
        <s v="Responsável 2100" u="1"/>
        <s v="Responsável 2911" u="1"/>
        <s v="Responsável 926" u="1"/>
        <s v="Responsável 1148" u="1"/>
        <s v="Responsável 1959" u="1"/>
        <s v="Responsável 1164" u="1"/>
        <s v="Responsável 1975" u="1"/>
        <s v="Responsável 912" u="1"/>
        <s v="Responsável 1008" u="1"/>
        <s v="Responsável 1180" u="1"/>
        <s v="Responsável 1819" u="1"/>
        <s v="Responsável 1991" u="1"/>
        <s v="Responsável 1024" u="1"/>
        <s v="Responsável 1835" u="1"/>
        <s v="Responsável 1040" u="1"/>
        <s v="Responsável 1851" u="1"/>
        <s v="Responsável 1711" u="1"/>
        <s v="Responsável 2498" u="1"/>
        <s v="Responsável 806" u="1"/>
        <s v="Responsável 2358" u="1"/>
        <s v="Responsável 2374" u="1"/>
        <s v="Responsável 2218" u="1"/>
        <s v="Responsável 2390" u="1"/>
        <s v="Responsável 2234" u="1"/>
        <s v="Responsável 38" u="1"/>
        <s v="Responsável 2250" u="1"/>
        <s v="Responsável 2905" u="1"/>
        <s v="Responsável 1298" u="1"/>
        <s v="Responsável 2110" u="1"/>
        <s v="Responsável 927" u="1"/>
        <s v="Responsável 1158" u="1"/>
        <s v="Responsável 1969" u="1"/>
        <s v="Responsável 1174" u="1"/>
        <s v="Responsável 1985" u="1"/>
        <s v="Responsável 913" u="1"/>
        <s v="Responsável 1018" u="1"/>
        <s v="Responsável 1190" u="1"/>
        <s v="Responsável 1829" u="1"/>
        <s v="Responsável 1034" u="1"/>
        <s v="Responsável 1845" u="1"/>
        <s v="Responsável 26" u="1"/>
        <s v="Responsável 1050" u="1"/>
        <s v="Responsável 1861" u="1"/>
        <s v="Responsável 1705" u="1"/>
        <s v="Responsável 1721" u="1"/>
        <s v="Responsável 807" u="1"/>
        <s v="Responsável 2368" u="1"/>
        <s v="Responsável 2384" u="1"/>
        <s v="Responsável 2228" u="1"/>
        <s v="Responsável 2244" u="1"/>
        <s v="Responsável 14" u="1"/>
        <s v="Responsável 2260" u="1"/>
        <s v="Responsável 2104" u="1"/>
        <s v="Responsável 2120" u="1"/>
        <s v="Responsável 928" u="1"/>
        <s v="Responsável 1168" u="1"/>
        <s v="Responsável 1979" u="1"/>
        <s v="Responsável 1184" u="1"/>
        <s v="Responsável 1995" u="1"/>
        <s v="Responsável 914" u="1"/>
        <s v="Responsável 1028" u="1"/>
        <s v="Responsável 1839" u="1"/>
        <s v="Responsável 1044" u="1"/>
        <s v="Responsável 1855" u="1"/>
        <s v="Responsável 900" u="1"/>
        <s v="Responsável 1060" u="1"/>
        <s v="Responsável 1871" u="1"/>
        <s v="Responsável 1715" u="1"/>
        <s v="Responsável 1731" u="1"/>
        <s v="Responsável 808" u="1"/>
        <s v="Responsável 2378" u="1"/>
        <s v="Responsável 2394" u="1"/>
        <s v="Responsável 2238" u="1"/>
        <s v="Responsável 2254" u="1"/>
        <s v="Responsável 2270" u="1"/>
        <s v="Responsável 2909" u="1"/>
        <s v="Responsável 2114" u="1"/>
        <s v="Responsável 2130" u="1"/>
        <s v="Responsável 929" u="1"/>
        <s v="Responsável 1178" u="1"/>
        <s v="Responsável 1989" u="1"/>
        <s v="Responsável 2801" u="1"/>
        <s v="Responsável 1194" u="1"/>
        <s v="Responsável 915" u="1"/>
        <s v="Responsável 1038" u="1"/>
        <s v="Responsável 1849" u="1"/>
        <s v="Responsável 1054" u="1"/>
        <s v="Responsável 1865" u="1"/>
        <s v="Responsável 901" u="1"/>
        <s v="Responsável 1070" u="1"/>
        <s v="Responsável 1709" u="1"/>
        <s v="Responsável 1881" u="1"/>
        <s v="Responsável 1725" u="1"/>
        <s v="Responsável 1741" u="1"/>
        <s v="Responsável 809" u="1"/>
        <s v="Responsável 1601" u="1"/>
        <s v="Responsável 2388" u="1"/>
        <s v="Responsável 2248" u="1"/>
        <s v="Responsável 2264" u="1"/>
        <s v="Responsável 2108" u="1"/>
        <s v="Responsável 2280" u="1"/>
        <s v="Responsável 2124" u="1"/>
        <s v="Responsável 2140" u="1"/>
        <s v="Responsável 1188" u="1"/>
        <s v="Responsável 1999" u="1"/>
        <s v="Responsável 2000" u="1"/>
        <s v="Responsável 2811" u="1"/>
        <s v="Responsável 916" u="1"/>
        <s v="Responsável 1048" u="1"/>
        <s v="Responsável 1859" u="1"/>
        <s v="Responsável 1064" u="1"/>
        <s v="Responsável 1875" u="1"/>
        <s v="Responsável 902" u="1"/>
        <s v="Responsável 1080" u="1"/>
        <s v="Responsável 1719" u="1"/>
        <s v="Responsável 1891" u="1"/>
        <s v="Responsável 1735" u="1"/>
        <s v="Responsável 49" u="1"/>
        <s v="Responsável 1751" u="1"/>
        <s v="Responsável 1611" u="1"/>
        <s v="Responsável 2398" u="1"/>
        <s v="Responsável 2258" u="1"/>
        <s v="Responsável 2274" u="1"/>
        <s v="Responsável 2118" u="1"/>
        <s v="Responsável 2290" u="1"/>
        <s v="Responsável 2134" u="1"/>
        <s v="Responsável 37" u="1"/>
        <s v="Responsável 2150" u="1"/>
        <s v="Responsável 2805" u="1"/>
        <s v="Responsável 1198" u="1"/>
        <s v="Responsável 2010" u="1"/>
        <s v="Responsável 2821" u="1"/>
        <s v="Responsável 917" u="1"/>
        <s v="Responsável 1058" u="1"/>
        <s v="Responsável 1869" u="1"/>
        <s v="Responsável 1074" u="1"/>
        <s v="Responsável 1885" u="1"/>
        <s v="Responsável 903" u="1"/>
        <s v="Responsável 1090" u="1"/>
        <s v="Responsável 1729" u="1"/>
        <s v="Responsável 1745" u="1"/>
        <s v="Responsável 25" u="1"/>
        <s v="Responsável 1761" u="1"/>
        <s v="Responsável 1605" u="1"/>
        <s v="Responsável 1621" u="1"/>
        <s v="Responsável 2268" u="1"/>
        <s v="Responsável 2284" u="1"/>
        <s v="Responsável 2128" u="1"/>
        <s v="Responsável 2144" u="1"/>
        <s v="Responsável 13" u="1"/>
        <s v="Responsável 2160" u="1"/>
        <s v="Responsável 2004" u="1"/>
        <s v="Responsável 2815" u="1"/>
        <s v="Responsável 2020" u="1"/>
        <s v="Responsável 2831" u="1"/>
        <s v="Responsável 918" u="1"/>
        <s v="Responsável 1068" u="1"/>
        <s v="Responsável 1879" u="1"/>
        <s v="Responsável 1084" u="1"/>
        <s v="Responsável 1895" u="1"/>
        <s v="Responsável 904" u="1"/>
        <s v="Responsável 1739" u="1"/>
        <s v="Responsável 1755" u="1"/>
        <s v="Responsável 1771" u="1"/>
        <s v="Responsável 1615" u="1"/>
        <s v="Responsável 1631" u="1"/>
        <s v="Responsável 2278" u="1"/>
        <s v="Responsável 2294" u="1"/>
        <s v="Responsável 2138" u="1"/>
        <s v="Responsável 2154" u="1"/>
        <s v="Responsável 2170" u="1"/>
        <s v="Responsável 2809" u="1"/>
        <s v="Responsável 2014" u="1"/>
        <s v="Responsável 2825" u="1"/>
        <s v="Responsável 2030" u="1"/>
        <s v="Responsável 2841" u="1"/>
        <s v="Responsável 919" u="1"/>
        <s v="Responsável 1078" u="1"/>
        <s v="Responsável 1889" u="1"/>
        <s v="Responsável 2701" u="1"/>
        <s v="Responsável 1094" u="1"/>
        <s v="Responsável 905" u="1"/>
        <s v="Responsável 1749" u="1"/>
        <s v="Responsável 1765" u="1"/>
        <s v="Responsável 1609" u="1"/>
        <s v="Responsável 1781" u="1"/>
        <s v="Responsável 1625" u="1"/>
        <s v="Responsável 1641" u="1"/>
        <s v="Responsável 1501" u="1"/>
        <s v="Responsável 2288" u="1"/>
        <s v="Responsável 2148" u="1"/>
        <s v="Responsável 2164" u="1"/>
        <s v="Responsável 2008" u="1"/>
        <s v="Responsável 2180" u="1"/>
        <s v="Responsável 2819" u="1"/>
        <s v="Responsável 2024" u="1"/>
        <s v="Responsável 2835" u="1"/>
        <s v="Responsável 2040" u="1"/>
        <s v="Responsável 2851" u="1"/>
        <s v="Responsável 1088" u="1"/>
        <s v="Responsável 1899" u="1"/>
        <s v="Responsável 2711" u="1"/>
        <s v="Responsável 906" u="1"/>
        <s v="Responsável 1759" u="1"/>
        <s v="Responsável 1775" u="1"/>
        <s v="Responsável 1619" u="1"/>
        <s v="Responsável 1791" u="1"/>
        <s v="Responsável 1635" u="1"/>
        <s v="Responsável 48" u="1"/>
        <s v="Responsável 1651" u="1"/>
        <s v="Responsável 1511" u="1"/>
        <s v="Responsável 2298" u="1"/>
        <s v="Responsável 2158" u="1"/>
        <s v="Responsável 2174" u="1"/>
        <s v="Responsável 2018" u="1"/>
        <s v="Responsável 2190" u="1"/>
        <s v="Responsável 2829" u="1"/>
        <s v="Responsável 2034" u="1"/>
        <s v="Responsável 2845" u="1"/>
        <s v="Responsável 36" u="1"/>
        <s v="Responsável 2050" u="1"/>
        <s v="Responsável 2861" u="1"/>
        <s v="Responsável 2705" u="1"/>
        <s v="Responsável 1098" u="1"/>
        <s v="Responsável 2721" u="1"/>
        <s v="Responsável 907" u="1"/>
        <s v="Responsável 1769" u="1"/>
        <s v="Responsável 1785" u="1"/>
        <s v="Responsável 1629" u="1"/>
        <s v="Responsável 1645" u="1"/>
        <s v="Responsável 24" u="1"/>
        <s v="Responsável 1661" u="1"/>
        <s v="Responsável 1505" u="1"/>
        <s v="Responsável 1521" u="1"/>
        <s v="Responsável 2168" u="1"/>
        <s v="Responsável 2184" u="1"/>
        <s v="Responsável 2028" u="1"/>
        <s v="Responsável 2839" u="1"/>
        <s v="Responsável 2044" u="1"/>
        <s v="Responsável 2855" u="1"/>
        <s v="Responsável 12" u="1"/>
        <s v="Responsável 2060" u="1"/>
        <s v="Responsável 2871" u="1"/>
        <s v="Responsável 2715" u="1"/>
        <s v="Responsável 2731" u="1"/>
        <s v="Responsável 908" u="1"/>
        <s v="Responsável 1779" u="1"/>
        <s v="Responsável 1795" u="1"/>
        <s v="Responsável 1639" u="1"/>
        <s v="Responsável 1655" u="1"/>
        <s v="Responsável 1671" u="1"/>
        <s v="Responsável 1515" u="1"/>
        <s v="Responsável 1531" u="1"/>
        <s v="Responsável 2178" u="1"/>
        <s v="Responsável 2194" u="1"/>
        <s v="Responsável 2038" u="1"/>
        <s v="Responsável 2849" u="1"/>
        <s v="Responsável 2054" u="1"/>
        <s v="Responsável 2865" u="1"/>
        <s v="Responsável 2070" u="1"/>
        <s v="Responsável 2709" u="1"/>
        <s v="Responsável 2881" u="1"/>
        <s v="Responsável 2725" u="1"/>
        <s v="Responsável 2741" u="1"/>
        <s v="Responsável 909" u="1"/>
        <s v="Responsável 1789" u="1"/>
        <s v="Responsável 2601" u="1"/>
        <s v="Responsável 1649" u="1"/>
        <s v="Responsável 1665" u="1"/>
        <s v="Responsável 1509" u="1"/>
        <s v="Responsável 1681" u="1"/>
        <s v="Responsável 1525" u="1"/>
        <s v="Responsável 1541" u="1"/>
        <s v="Responsável 1401" u="1"/>
        <s v="Responsável 2188" u="1"/>
        <s v="Responsável 2048" u="1"/>
        <s v="Responsável 2859" u="1"/>
        <s v="Responsável 2064" u="1"/>
        <s v="Responsável 2875" u="1"/>
        <s v="Responsável 2080" u="1"/>
        <s v="Responsável 2719" u="1"/>
        <s v="Responsável 2891" u="1"/>
        <s v="Responsável 2735" u="1"/>
        <s v="Responsável 59" u="1"/>
        <s v="Responsável 2751" u="1"/>
        <s v="Responsável 1799" u="1"/>
        <s v="Responsável 2611" u="1"/>
        <s v="Responsável 1659" u="1"/>
        <s v="Responsável 1675" u="1"/>
        <s v="Responsável 1519" u="1"/>
        <s v="Responsável 1691" u="1"/>
        <s v="Responsável 1535" u="1"/>
        <s v="Responsável 47" u="1"/>
        <s v="Responsável 1551" u="1"/>
        <s v="Responsável 1411" u="1"/>
        <s v="Responsável 2198" u="1"/>
        <s v="Responsável 2058" u="1"/>
        <s v="Responsável 2869" u="1"/>
        <s v="Responsável 2074" u="1"/>
        <s v="Responsável 2885" u="1"/>
        <s v="Responsável 2090" u="1"/>
        <s v="Responsável 2729" u="1"/>
        <s v="Responsável 2745" u="1"/>
        <s v="Responsável 35" u="1"/>
        <s v="Responsável 2761" u="1"/>
        <s v="Responsável 2605" u="1"/>
        <s v="Responsável 2621" u="1"/>
        <s v="Responsável 1669" u="1"/>
        <s v="Responsável 1685" u="1"/>
        <s v="Responsável 1529" u="1"/>
        <s v="Responsável 1545" u="1"/>
        <s v="Responsável 23" u="1"/>
        <s v="Responsável 1561" u="1"/>
        <s v="Responsável 1405" u="1"/>
        <s v="Responsável 1421" u="1"/>
        <s v="Responsável 2068" u="1"/>
        <s v="Responsável 2879" u="1"/>
        <s v="Responsável 2084" u="1"/>
        <s v="Responsável 2895" u="1"/>
        <s v="Responsável 2739" u="1"/>
        <s v="Responsável 2755" u="1"/>
        <s v="Responsável 11" u="1"/>
        <s v="Responsável 2771" u="1"/>
        <s v="Responsável 2615" u="1"/>
        <s v="Responsável 2631" u="1"/>
        <s v="Responsável 1679" u="1"/>
        <s v="Responsável 1695" u="1"/>
        <s v="Responsável 1539" u="1"/>
        <s v="Responsável 1555" u="1"/>
        <s v="Responsável 1571" u="1"/>
        <s v="Responsável 1415" u="1"/>
        <s v="Responsável 1431" u="1"/>
        <s v="Responsável 2078" u="1"/>
        <s v="Responsável 2889" u="1"/>
        <s v="Responsável 2094" u="1"/>
        <s v="Responsável 2749" u="1"/>
        <s v="Responsável 2765" u="1"/>
        <s v="Responsável 2609" u="1"/>
        <s v="Responsável 2781" u="1"/>
        <s v="Responsável 2625" u="1"/>
        <s v="Responsável 2641" u="1"/>
        <s v="Responsável 1689" u="1"/>
        <s v="Responsável 2501" u="1"/>
        <s v="Responsável 1549" u="1"/>
        <s v="Responsável 1565" u="1"/>
        <s v="Responsável 1409" u="1"/>
        <s v="Responsável 1581" u="1"/>
        <s v="Responsável 1425" u="1"/>
        <s v="Responsável 1441" u="1"/>
        <s v="Responsável 1301" u="1"/>
        <s v="Responsável 2088" u="1"/>
        <s v="Responsável 2899" u="1"/>
        <s v="Responsável 2759" u="1"/>
        <s v="Responsável 2775" u="1"/>
        <s v="Responsável 2619" u="1"/>
        <s v="Responsável 2791" u="1"/>
        <s v="Responsável 2635" u="1"/>
        <s v="Responsável 58" u="1"/>
        <s v="Responsável 2651" u="1"/>
        <s v="Responsável 1699" u="1"/>
        <s v="Responsável 2511" u="1"/>
        <s v="Responsável 1559" u="1"/>
        <s v="Responsável 1575" u="1"/>
        <s v="Responsável 1419" u="1"/>
        <s v="Responsável 1591" u="1"/>
        <s v="Responsável 1435" u="1"/>
        <s v="Responsável 46" u="1"/>
        <s v="Responsável 1451" u="1"/>
        <s v="Responsável 1311" u="1"/>
        <s v="Responsável 2098" u="1"/>
        <s v="Responsável 2769" u="1"/>
        <s v="Responsável 2785" u="1"/>
        <s v="Responsável 2629" u="1"/>
        <s v="Responsável 2645" u="1"/>
        <s v="Responsável 34" u="1"/>
        <s v="Responsável 2661" u="1"/>
        <s v="Responsável 2505" u="1"/>
        <s v="Responsável 2521" u="1"/>
        <s v="Responsável 1569" u="1"/>
        <s v="Responsável 1585" u="1"/>
        <s v="Responsável 1429" u="1"/>
        <s v="Responsável 1445" u="1"/>
        <s v="Responsável 22" u="1"/>
        <s v="Responsável 1461" u="1"/>
        <s v="Responsável 1305" u="1"/>
        <s v="Responsável 1321" u="1"/>
        <s v="Responsável 2779" u="1"/>
        <s v="Responsável 2795" u="1"/>
        <s v="Responsável 2639" u="1"/>
        <s v="Responsável 2655" u="1"/>
        <s v="Responsável 10" u="1"/>
        <s v="Responsável 2671" u="1"/>
        <s v="Responsável 2515" u="1"/>
        <s v="Responsável 2531" u="1"/>
        <s v="Responsável 1579" u="1"/>
        <s v="Responsável 1595" u="1"/>
        <s v="Responsável 1439" u="1"/>
        <s v="Responsável 1455" u="1"/>
        <s v="Responsável 1471" u="1"/>
        <s v="Responsável 1315" u="1"/>
        <s v="Responsável 1331" u="1"/>
        <s v="Responsável 2789" u="1"/>
        <s v="Responsável 2649" u="1"/>
        <s v="Responsável 2665" u="1"/>
        <s v="Responsável 2509" u="1"/>
        <s v="Responsável 2681" u="1"/>
        <s v="Responsável 2525" u="1"/>
        <s v="Responsável 2541" u="1"/>
        <s v="Responsável 1589" u="1"/>
        <s v="Responsável 2401" u="1"/>
        <s v="Responsável 1449" u="1"/>
        <s v="Responsável 1465" u="1"/>
        <s v="Responsável 1309" u="1"/>
        <s v="Responsável 1481" u="1"/>
        <s v="Responsável 1325" u="1"/>
        <s v="Responsável 69" u="1"/>
        <s v="Responsável 1341" u="1"/>
        <s v="Responsável 1201" u="1"/>
        <s v="Responsável 2799" u="1"/>
        <s v="Responsável 2659" u="1"/>
        <s v="Responsável 2675" u="1"/>
        <s v="Responsável 2519" u="1"/>
        <s v="Responsável 2691" u="1"/>
        <s v="Responsável 2535" u="1"/>
        <s v="Responsável 2551" u="1"/>
        <s v="Responsável 1599" u="1"/>
        <s v="Responsável 2411" u="1"/>
        <s v="Responsável 1459" u="1"/>
        <s v="Responsável 1475" u="1"/>
        <s v="Responsável 1319" u="1"/>
        <s v="Responsável 1491" u="1"/>
        <s v="Responsável 1335" u="1"/>
        <s v="Responsável 45" u="1"/>
        <s v="Responsável 1351" u="1"/>
        <s v="Responsável 1211" u="1"/>
        <s v="Responsável 2669" u="1"/>
        <s v="Responsável 2685" u="1"/>
        <s v="Responsável 2529" u="1"/>
        <s v="Responsável 2545" u="1"/>
        <s v="Responsável 33" u="1"/>
        <s v="Responsável 2561" u="1"/>
        <s v="Responsável 2405" u="1"/>
        <s v="Responsável 2421" u="1"/>
        <s v="Responsável 1469" u="1"/>
        <s v="Responsável 1485" u="1"/>
        <s v="Responsável 1329" u="1"/>
        <s v="Responsável 1345" u="1"/>
        <s v="Responsável 21" u="1"/>
        <s v="Responsável 1361" u="1"/>
        <s v="Responsável 1205" u="1"/>
        <s v="Responsável 1221" u="1"/>
        <s v="Responsável 2679" u="1"/>
        <s v="Responsável 2695" u="1"/>
        <s v="Responsável 2539" u="1"/>
        <s v="Responsável 2555" u="1"/>
        <s v="Responsável 2571" u="1"/>
        <s v="Responsável 2415" u="1"/>
        <s v="Responsável 2431" u="1"/>
        <s v="Responsável 1479" u="1"/>
        <s v="Responsável 1495" u="1"/>
        <s v="Responsável 1339" u="1"/>
        <s v="Responsável 1355" u="1"/>
        <s v="Responsável 1371" u="1"/>
        <s v="Responsável 1215" u="1"/>
        <s v="Responsável 1231" u="1"/>
        <s v="Responsável 1902" u="1"/>
        <s v="Responsável 2689" u="1"/>
        <s v="Responsável 2549" u="1"/>
        <s v="Responsável 2565" u="1"/>
        <s v="Responsável 2409" u="1"/>
        <s v="Responsável 2581" u="1"/>
        <s v="Responsável 2425" u="1"/>
        <s v="Responsável 2441" u="1"/>
        <s v="Responsável 1489" u="1"/>
        <s v="Responsável 2301" u="1"/>
        <s v="Responsável 1349" u="1"/>
        <s v="Helio Fernandes dos Reis Lima" u="1"/>
        <s v="Responsável 1365" u="1"/>
        <s v="Responsável 1209" u="1"/>
        <s v="Responsável 1381" u="1"/>
        <s v="Responsável 1225" u="1"/>
        <s v="Responsável 68" u="1"/>
        <s v="Responsável 1241" u="1"/>
        <s v="Responsável 1101" u="1"/>
        <s v="Responsável 1912" u="1"/>
        <s v="Responsável 2699" u="1"/>
        <s v="Responsável 2559" u="1"/>
        <s v="Responsável 2575" u="1"/>
        <s v="Responsável 2419" u="1"/>
        <s v="Responsável 2591" u="1"/>
        <s v="Responsável 2435" u="1"/>
        <s v="Responsável 56" u="1"/>
        <s v="Responsável 2451" u="1"/>
        <s v="Responsável 1499" u="1"/>
        <s v="Responsável 2311" u="1"/>
        <s v="Responsável 1359" u="1"/>
        <s v="Responsável 1375" u="1"/>
        <s v="Responsável 1219" u="1"/>
        <s v="Responsável 1391" u="1"/>
        <s v="Responsável 1235" u="1"/>
        <s v="Responsável 44" u="1"/>
        <s v="Responsável 1251" u="1"/>
        <s v="Responsável 1906" u="1"/>
        <s v="Responsável 1111" u="1"/>
        <s v="Responsável 1922" u="1"/>
        <s v="Responsável 2569" u="1"/>
        <s v="Responsável 2585" u="1"/>
        <s v="Responsável 2429" u="1"/>
        <s v="Responsável 2445" u="1"/>
        <s v="Responsável 32" u="1"/>
        <s v="Responsável 2461" u="1"/>
        <s v="Responsável 2305" u="1"/>
        <s v="Responsável 2321" u="1"/>
        <s v="Responsável 1369" u="1"/>
        <s v="Responsável 1385" u="1"/>
        <s v="Responsável 1229" u="1"/>
        <s v="Responsável 1245" u="1"/>
        <s v="Responsável 20" u="1"/>
        <s v="Responsável 1261" u="1"/>
        <s v="Responsável 9" u="1"/>
        <s v="Responsável 1105" u="1"/>
        <s v="Responsável 1916" u="1"/>
        <s v="Responsável 1121" u="1"/>
        <s v="Responsável 1932" u="1"/>
        <s v="Responsável 2579" u="1"/>
        <s v="Responsável 2595" u="1"/>
        <s v="Responsável 2439" u="1"/>
        <s v="Responsável 2455" u="1"/>
        <s v="Responsável 2471" u="1"/>
        <s v="Responsável 2315" u="1"/>
        <s v="Responsável 2331" u="1"/>
        <s v="Responsável 1379" u="1"/>
        <s v="Responsável 1395" u="1"/>
        <s v="Responsável 1239" u="1"/>
        <s v="Responsável 1255" u="1"/>
        <s v="Responsável 1271" u="1"/>
        <s v="Responsável 1115" u="1"/>
        <s v="Responsável 1926" u="1"/>
        <s v="Responsável 1131" u="1"/>
        <s v="Responsável 1942" u="1"/>
        <s v="Responsável 1802" u="1"/>
        <s v="Responsável 2589" u="1"/>
        <s v="Responsável 2449" u="1"/>
        <s v="Responsável 2465" u="1"/>
        <s v="Responsável 2309" u="1"/>
        <s v="Responsável 2481" u="1"/>
        <s v="Responsável 2325" u="1"/>
        <s v="Responsável 79" u="1"/>
        <s v="Responsável 2341" u="1"/>
        <s v="Responsável 1389" u="1"/>
        <s v="Responsável 2201" u="1"/>
        <s v="Responsável 1249" u="1"/>
        <s v="Responsável 1265" u="1"/>
        <s v="Responsável 1109" u="1"/>
        <s v="Responsável 1281" u="1"/>
        <s v="Responsável 1125" u="1"/>
        <s v="Responsável 1936" u="1"/>
        <s v="Responsável 67" u="1"/>
        <s v="Responsável 1141" u="1"/>
        <s v="Responsável 1952" u="1"/>
        <s v="Responsável 1001" u="1"/>
        <s v="Responsável 1812" u="1"/>
        <s v="Responsável 2599" u="1"/>
        <s v="Responsável 2459" u="1"/>
        <s v="Responsável 2475" u="1"/>
        <s v="Responsável 2319" u="1"/>
        <s v="Responsável 2491" u="1"/>
        <s v="Responsável 2335" u="1"/>
        <s v="Responsável 55" u="1"/>
        <s v="Responsável 2351" u="1"/>
        <s v="Responsável 1399" u="1"/>
        <s v="Responsável 2211" u="1"/>
        <s v="Responsável 1259" u="1"/>
        <s v="Responsável 1275" u="1"/>
        <s v="Responsável 1119" u="1"/>
        <s v="Responsável 1291" u="1"/>
        <s v="Responsável 1135" u="1"/>
        <s v="Responsável 1946" u="1"/>
        <s v="Responsável 43" u="1"/>
        <s v="Responsável 1151" u="1"/>
        <s v="Responsável 1962" u="1"/>
        <s v="Responsável 190" u="1"/>
        <s v="Responsável 1806" u="1"/>
        <s v="Responsável 1011" u="1"/>
        <s v="Responsável 1822" u="1"/>
        <s v="Responsável 2469" u="1"/>
        <s v="Responsável 2485" u="1"/>
        <s v="Responsável 2329" u="1"/>
        <s v="Responsável 2345" u="1"/>
        <s v="Responsável 31" u="1"/>
        <s v="Responsável 2361" u="1"/>
        <s v="Responsável 2205" u="1"/>
        <s v="Responsável 2221" u="1"/>
        <s v="Responsável 1269" u="1"/>
        <s v="Responsável 1285" u="1"/>
        <s v="Responsável 1129" u="1"/>
        <s v="Responsável 1145" u="1"/>
        <s v="Responsável 1956" u="1"/>
        <s v="Responsável 1161" u="1"/>
        <s v="Responsável 1972" u="1"/>
        <s v="Luna" u="1"/>
        <s v="Responsável 191" u="1"/>
        <s v="Responsável 1005" u="1"/>
        <s v="Responsável 1816" u="1"/>
        <s v="Responsável 1021" u="1"/>
        <s v="Responsável 1832" u="1"/>
        <s v="Responsável 2479" u="1"/>
        <s v="Responsável 2495" u="1"/>
        <s v="Responsável 2339" u="1"/>
        <s v="Responsável 2355" u="1"/>
        <s v="Responsável 2371" u="1"/>
        <s v="Responsável 2215" u="1"/>
        <s v="Responsável 2231" u="1"/>
        <s v="Responsável 1279" u="1"/>
        <s v="Responsável 2902" u="1"/>
        <s v="Responsável 1295" u="1"/>
        <s v="Responsável 1139" u="1"/>
        <s v="Responsável 1155" u="1"/>
        <s v="Responsável 1966" u="1"/>
        <s v="Responsável 1171" u="1"/>
        <s v="Responsável 1982" u="1"/>
        <s v="Responsável 192" u="1"/>
        <s v="Responsável 1015" u="1"/>
        <s v="Responsável 1826" u="1"/>
        <s v="Responsável 1031" u="1"/>
        <s v="Responsável 1842" u="1"/>
        <s v="Responsável 1702" u="1"/>
        <s v="Responsável 2489" u="1"/>
        <s v="Responsável 2349" u="1"/>
        <s v="Responsável 2365" u="1"/>
        <s v="Responsável 2209" u="1"/>
        <s v="Responsável 2381" u="1"/>
        <s v="Responsável 2225" u="1"/>
        <s v="Responsável 78" u="1"/>
        <s v="Responsável 2241" u="1"/>
        <s v="Responsável 1289" u="1"/>
        <s v="Responsável 2101" u="1"/>
        <s v="Responsável 2912" u="1"/>
        <s v="Responsável 1149" u="1"/>
        <s v="Responsável 1165" u="1"/>
        <s v="Responsável 1976" u="1"/>
        <s v="Responsável 1009" u="1"/>
        <s v="Responsável 1181" u="1"/>
        <s v="Responsável 1992" u="1"/>
        <s v="Responsável 193" u="1"/>
        <s v="Responsável 1025" u="1"/>
        <s v="Responsável 1836" u="1"/>
        <s v="Responsável 66" u="1"/>
        <s v="Responsável 1041" u="1"/>
        <s v="Responsável 1852" u="1"/>
        <s v="Responsável 1712" u="1"/>
        <s v="Responsável 2499" u="1"/>
        <s v="Responsável 2359" u="1"/>
        <s v="Responsável 2375" u="1"/>
        <s v="Responsável 2219" u="1"/>
        <s v="Responsável 2391" u="1"/>
        <s v="Responsável 2235" u="1"/>
        <s v="Responsável 54" u="1"/>
        <s v="Responsável 2251" u="1"/>
        <s v="Responsável 2906" u="1"/>
        <s v="Responsável 1299" u="1"/>
        <s v="Responsável 2111" u="1"/>
        <s v="Responsável 1159" u="1"/>
        <s v="Responsável 1175" u="1"/>
        <s v="Responsável 1986" u="1"/>
        <s v="Responsável 1019" u="1"/>
        <s v="Responsável 1191" u="1"/>
        <s v="Responsável 194" u="1"/>
        <s v="Responsável 1035" u="1"/>
        <s v="Responsável 1846" u="1"/>
        <s v="Responsável 42" u="1"/>
        <s v="Responsável 1051" u="1"/>
        <s v="Responsável 1862" u="1"/>
        <s v="Responsável 180" u="1"/>
        <s v="Responsável 1706" u="1"/>
        <s v="Responsável 1722" u="1"/>
        <s v="Responsável 2369" u="1"/>
        <s v="Responsável 2385" u="1"/>
        <s v="Responsável 2229" u="1"/>
        <s v="Responsável 2245" u="1"/>
        <s v="Responsável 30" u="1"/>
        <s v="Responsável 2261" u="1"/>
        <s v="Responsável 2105" u="1"/>
        <s v="Responsável 2121" u="1"/>
        <s v="Responsável 1169" u="1"/>
        <s v="Responsável 1185" u="1"/>
        <s v="Responsável 1996" u="1"/>
        <s v="Responsável 1029" u="1"/>
        <s v="Responsável 195" u="1"/>
        <s v="Responsável 1045" u="1"/>
        <s v="Responsável 1856" u="1"/>
        <s v="Responsável 1061" u="1"/>
        <s v="Responsável 1872" u="1"/>
        <s v="Responsável 181" u="1"/>
        <s v="Responsável 1716" u="1"/>
        <s v="Responsável 1732" u="1"/>
        <s v="Responsável 2379" u="1"/>
        <s v="Responsável 2395" u="1"/>
        <s v="Responsável 2239" u="1"/>
        <s v="Responsável 2255" u="1"/>
        <s v="Responsável 2271" u="1"/>
        <s v="Responsável 2115" u="1"/>
        <s v="Responsável 2131" u="1"/>
        <s v="Responsável 1179" u="1"/>
        <s v="Responsável 2802" u="1"/>
        <s v="Responsável 1195" u="1"/>
        <s v="Responsável 1039" u="1"/>
        <s v="Responsável 196" u="1"/>
        <s v="Responsável 1055" u="1"/>
        <s v="Responsável 1866" u="1"/>
        <s v="Responsável 1071" u="1"/>
        <s v="Responsável 1882" u="1"/>
        <s v="Responsável 182" u="1"/>
        <s v="Responsável 1726" u="1"/>
        <s v="Responsável 89" u="1"/>
        <s v="Responsável 1742" u="1"/>
        <s v="Responsável 1602" u="1"/>
        <s v="Responsável 2389" u="1"/>
        <s v="Responsável 2249" u="1"/>
        <s v="Responsável 2265" u="1"/>
        <s v="Responsável 2109" u="1"/>
        <s v="Responsável 2281" u="1"/>
        <s v="Responsável 2125" u="1"/>
        <s v="Responsável 77" u="1"/>
        <s v="Responsável 2141" u="1"/>
        <s v="Responsável 1189" u="1"/>
        <s v="Responsável 2001" u="1"/>
        <s v="Responsável 2812" u="1"/>
        <s v="Responsável 1049" u="1"/>
        <s v="Responsável 197" u="1"/>
        <s v="Responsável 1065" u="1"/>
        <s v="Responsável 1876" u="1"/>
        <s v="Responsável 1081" u="1"/>
        <s v="Responsável 1892" u="1"/>
        <s v="Responsável 183" u="1"/>
        <s v="Responsável 1736" u="1"/>
        <s v="Responsável 65" u="1"/>
        <s v="Responsável 1752" u="1"/>
        <s v="Responsável 1612" u="1"/>
        <s v="Responsável 2399" u="1"/>
        <s v="Responsável 2259" u="1"/>
        <s v="Responsável 2275" u="1"/>
        <s v="Responsável 2119" u="1"/>
        <s v="Responsável 2291" u="1"/>
        <s v="Responsável 2135" u="1"/>
        <s v="Responsável 53" u="1"/>
        <s v="Responsável 2151" u="1"/>
        <s v="Responsável 290" u="1"/>
        <s v="Responsável 2806" u="1"/>
        <s v="Responsável 1199" u="1"/>
        <s v="Responsável 2011" u="1"/>
        <s v="Responsável 2822" u="1"/>
        <s v="Responsável 1059" u="1"/>
        <s v="Responsável 198" u="1"/>
        <s v="Responsável 1075" u="1"/>
        <s v="Responsável 1886" u="1"/>
        <s v="Responsável 1091" u="1"/>
        <s v="Responsável 184" u="1"/>
        <s v="Responsável 1746" u="1"/>
        <s v="Responsável 41" u="1"/>
        <s v="Responsável 1762" u="1"/>
        <s v="Responsável 170" u="1"/>
        <s v="Responsável 1606" u="1"/>
        <s v="Responsável 1622" u="1"/>
        <s v="Responsável 2269" u="1"/>
        <s v="Responsável 2285" u="1"/>
        <s v="Responsável 2129" u="1"/>
        <s v="Responsável 2145" u="1"/>
        <s v="Responsável 2161" u="1"/>
        <s v="Responsável 291" u="1"/>
        <s v="Responsável 2005" u="1"/>
        <s v="Responsável 2816" u="1"/>
        <s v="Responsável 2021" u="1"/>
        <s v="Responsável 2832" u="1"/>
        <s v="Responsável 1069" u="1"/>
        <s v="Responsável 199" u="1"/>
        <s v="Responsável 1085" u="1"/>
        <s v="Responsável 1896" u="1"/>
        <s v="Responsável 185" u="1"/>
        <s v="Responsável 1756" u="1"/>
        <s v="Responsável 1772" u="1"/>
        <s v="Responsável 171" u="1"/>
        <s v="Responsável 1616" u="1"/>
        <s v="Responsável 1632" u="1"/>
        <s v="Responsável 2279" u="1"/>
        <s v="Responsável 2295" u="1"/>
        <s v="Responsável 2139" u="1"/>
        <s v="Responsável 2155" u="1"/>
        <s v="Responsável 2171" u="1"/>
        <s v="Responsável 292" u="1"/>
        <s v="Responsável 2015" u="1"/>
        <s v="Responsável 2826" u="1"/>
        <s v="Responsável 2031" u="1"/>
        <s v="Responsável 2842" u="1"/>
        <s v="Responsável 1079" u="1"/>
        <s v="Responsável 2702" u="1"/>
        <s v="Responsável 1095" u="1"/>
        <s v="Responsável 186" u="1"/>
        <s v="Responsável 1766" u="1"/>
        <s v="Responsável 1782" u="1"/>
        <s v="Responsável 172" u="1"/>
        <s v="Responsável 1626" u="1"/>
        <s v="Responsável 88" u="1"/>
        <s v="Responsável 1642" u="1"/>
        <s v="Responsável 1502" u="1"/>
        <s v="Responsável 2289" u="1"/>
        <s v="Responsável 2149" u="1"/>
        <s v="Responsável 2165" u="1"/>
        <s v="Responsável 2009" u="1"/>
        <s v="Responsável 2181" u="1"/>
        <s v="Responsável 293" u="1"/>
        <s v="Responsável 2025" u="1"/>
        <s v="Responsável 2836" u="1"/>
        <s v="Responsável 76" u="1"/>
        <s v="Responsável 2041" u="1"/>
        <s v="Responsável 2852" u="1"/>
        <s v="Responsável 1089" u="1"/>
        <s v="Responsável 2712" u="1"/>
        <s v="Responsável 187" u="1"/>
        <s v="Responsável 1776" u="1"/>
        <s v="Responsável 1792" u="1"/>
        <s v="Responsável 173" u="1"/>
        <s v="Responsável 1636" u="1"/>
        <s v="Responsável 64" u="1"/>
        <s v="Responsável 1652" u="1"/>
        <s v="Responsável 1512" u="1"/>
        <s v="Responsável 2299" u="1"/>
        <s v="Responsável 2159" u="1"/>
        <s v="Responsável 2175" u="1"/>
        <s v="Responsável 2019" u="1"/>
        <s v="Responsável 2191" u="1"/>
        <s v="Responsável 294" u="1"/>
        <s v="Responsável 2035" u="1"/>
        <s v="Responsável 2846" u="1"/>
        <s v="Responsável 52" u="1"/>
        <s v="Responsável 2051" u="1"/>
        <s v="Responsável 2862" u="1"/>
        <s v="Responsável 280" u="1"/>
        <s v="Responsável 2706" u="1"/>
        <s v="Responsável 1099" u="1"/>
        <s v="Responsável 2722" u="1"/>
        <s v="Responsável 188" u="1"/>
        <s v="Responsável 1786" u="1"/>
        <s v="Responsável 174" u="1"/>
        <s v="Responsável 1646" u="1"/>
        <s v="Responsável 40" u="1"/>
        <s v="Responsável 1662" u="1"/>
        <s v="Responsável 160" u="1"/>
        <s v="Responsável 1506" u="1"/>
        <s v="Responsável 1522" u="1"/>
        <s v="Responsável 2169" u="1"/>
        <s v="Responsável 2185" u="1"/>
        <s v="Responsável 2029" u="1"/>
        <s v="Responsável 295" u="1"/>
        <s v="Responsável 2045" u="1"/>
        <s v="Responsável 2856" u="1"/>
        <s v="Responsável 2061" u="1"/>
        <s v="Responsável 2872" u="1"/>
        <s v="Responsável 281" u="1"/>
        <s v="Responsável 2716" u="1"/>
        <s v="Responsável 2732" u="1"/>
        <s v="Responsável 189" u="1"/>
        <s v="Responsável 1796" u="1"/>
        <s v="Responsável 175" u="1"/>
        <s v="Responsável 1656" u="1"/>
        <s v="Responsável 1672" u="1"/>
        <s v="Responsável 161" u="1"/>
        <s v="Responsável 1516" u="1"/>
        <s v="Responsável 1532" u="1"/>
        <s v="Responsável 2179" u="1"/>
        <s v="Responsável 2195" u="1"/>
        <s v="Responsável 2039" u="1"/>
        <s v="Responsável 296" u="1"/>
        <s v="Responsável 2055" u="1"/>
        <s v="Responsável 2866" u="1"/>
        <s v="Responsável 2071" u="1"/>
        <s v="Responsável 2882" u="1"/>
        <s v="Responsável 282" u="1"/>
        <s v="Responsável 2726" u="1"/>
        <s v="Responsável 99" u="1"/>
        <s v="Responsável 2742" u="1"/>
        <s v="Responsável 2602" u="1"/>
        <s v="Responsável 176" u="1"/>
        <s v="Responsável 1666" u="1"/>
        <s v="Responsável 1682" u="1"/>
        <s v="Responsável 162" u="1"/>
        <s v="Responsável 1526" u="1"/>
        <s v="Responsável 87" u="1"/>
        <s v="Responsável 1542" u="1"/>
        <s v="Responsável 1402" u="1"/>
        <s v="Responsável 2189" u="1"/>
        <s v="Responsável 2049" u="1"/>
        <s v="Responsável 297" u="1"/>
        <s v="Responsável 2065" u="1"/>
        <s v="Responsável 2876" u="1"/>
        <s v="Responsável 2081" u="1"/>
        <s v="Responsável 2892" u="1"/>
        <s v="Responsável 283" u="1"/>
        <s v="Responsável 2736" u="1"/>
        <s v="Responsável 75" u="1"/>
        <s v="Responsável 2752" u="1"/>
        <s v="Responsável 2612" u="1"/>
        <s v="Responsável 177" u="1"/>
        <s v="Responsável 1676" u="1"/>
        <s v="Responsável 1692" u="1"/>
        <s v="Responsável 163" u="1"/>
        <s v="Responsável 1536" u="1"/>
        <s v="Responsável 63" u="1"/>
        <s v="Responsável 1552" u="1"/>
        <s v="Responsável 390" u="1"/>
        <s v="Responsável 1412" u="1"/>
        <s v="Responsável 2199" u="1"/>
        <s v="Responsável 2059" u="1"/>
        <s v="Responsável 298" u="1"/>
        <s v="Responsável 2075" u="1"/>
        <s v="Responsável 2886" u="1"/>
        <s v="Responsável 2091" u="1"/>
        <s v="Responsável 284" u="1"/>
        <s v="Responsável 2746" u="1"/>
        <s v="Responsável 51" u="1"/>
        <s v="Responsável 2762" u="1"/>
        <s v="Responsável 270" u="1"/>
        <s v="Responsável 2606" u="1"/>
        <s v="Responsável 2622" u="1"/>
        <s v="Responsável 178" u="1"/>
        <s v="Responsável 1686" u="1"/>
        <s v="Responsável 164" u="1"/>
        <s v="Responsável 1546" u="1"/>
        <s v="Responsável 1562" u="1"/>
        <s v="Responsável 150" u="1"/>
        <s v="Responsável 391" u="1"/>
        <s v="Responsável 1406" u="1"/>
        <s v="Responsável 1422" u="1"/>
        <s v="Responsável 2069" u="1"/>
        <s v="Responsável 299" u="1"/>
        <s v="Responsável 2085" u="1"/>
        <s v="Responsável 2896" u="1"/>
        <s v="Responsável 285" u="1"/>
        <s v="Responsável 2756" u="1"/>
        <s v="Responsável 2772" u="1"/>
        <s v="Responsável 271" u="1"/>
        <s v="Responsável 2616" u="1"/>
        <s v="Responsável 2632" u="1"/>
        <s v="Responsável 179" u="1"/>
        <s v="Responsável 1696" u="1"/>
        <s v="Responsável 165" u="1"/>
        <s v="Responsável 1556" u="1"/>
        <s v="Responsável 1572" u="1"/>
        <s v="Responsável 151" u="1"/>
        <s v="Responsável 392" u="1"/>
        <s v="Responsável 1416" u="1"/>
        <s v="Responsável 1432" u="1"/>
        <s v="Responsável 2079" u="1"/>
        <s v="Responsável 2095" u="1"/>
        <s v="Responsável 286" u="1"/>
        <s v="Responsável 2766" u="1"/>
        <s v="Responsável 2782" u="1"/>
        <s v="Responsável 272" u="1"/>
        <s v="Responsável 2626" u="1"/>
        <s v="Responsável 98" u="1"/>
        <s v="Responsável 2642" u="1"/>
        <s v="Responsável 2502" u="1"/>
        <s v="Responsável 166" u="1"/>
        <s v="Responsável 1566" u="1"/>
        <s v="Responsável 1582" u="1"/>
        <s v="Responsável 152" u="1"/>
        <s v="Responsável 393" u="1"/>
        <s v="Responsável 1426" u="1"/>
        <s v="Responsável 86" u="1"/>
        <s v="Responsável 1442" u="1"/>
        <s v="Responsável 1302" u="1"/>
        <s v="Responsável 2089" u="1"/>
        <s v="Responsável 287" u="1"/>
        <s v="Responsável 2776" u="1"/>
        <s v="Responsável 2792" u="1"/>
        <s v="Responsável 273" u="1"/>
        <s v="Responsável 2636" u="1"/>
        <s v="Responsável 74" u="1"/>
        <s v="Responsável 2652" u="1"/>
        <s v="Responsável 2512" u="1"/>
        <s v="Responsável 167" u="1"/>
        <s v="Responsável 1576" u="1"/>
        <s v="Responsável 1592" u="1"/>
        <s v="Responsável 153" u="1"/>
        <s v="Responsável 394" u="1"/>
        <s v="Responsável 1436" u="1"/>
        <s v="Responsável 62" u="1"/>
        <s v="Responsável 1452" u="1"/>
        <s v="Responsável 380" u="1"/>
        <s v="Responsável 1312" u="1"/>
        <s v="Responsável 2099" u="1"/>
        <s v="Responsável 288" u="1"/>
        <s v="Responsável 2786" u="1"/>
        <s v="Responsável 274" u="1"/>
        <s v="Responsável 2646" u="1"/>
        <s v="Responsável 50" u="1"/>
        <s v="Responsável 2662" u="1"/>
        <s v="Responsável 260" u="1"/>
        <s v="Responsável 2506" u="1"/>
        <s v="Responsável 2522" u="1"/>
        <s v="Responsável 168" u="1"/>
        <s v="Responsável 1586" u="1"/>
        <s v="Responsável 154" u="1"/>
        <s v="Responsável 395" u="1"/>
        <s v="Responsável 1446" u="1"/>
        <s v="Responsável 1462" u="1"/>
        <s v="Responsável 140" u="1"/>
        <s v="Responsável 381" u="1"/>
        <s v="Responsável 1306" u="1"/>
        <s v="Responsável 1322" u="1"/>
        <s v="Responsável 289" u="1"/>
        <s v="Responsável 2796" u="1"/>
        <s v="Responsável 275" u="1"/>
        <s v="Responsável 2656" u="1"/>
        <s v="Responsável 2672" u="1"/>
        <s v="Responsável 261" u="1"/>
        <s v="Responsável 2516" u="1"/>
        <s v="Responsável 2532" u="1"/>
        <s v="Responsável 169" u="1"/>
        <s v="Responsável 1596" u="1"/>
        <s v="Responsável 155" u="1"/>
        <s v="Responsável 396" u="1"/>
        <s v="Responsável 1456" u="1"/>
        <s v="Responsável 1472" u="1"/>
        <s v="Responsável 141" u="1"/>
        <s v="Responsável 382" u="1"/>
        <s v="Responsável 1316" u="1"/>
        <s v="Responsável 1332" u="1"/>
        <s v="Responsável 276" u="1"/>
        <s v="Responsável 2666" u="1"/>
        <s v="Responsável 2682" u="1"/>
        <s v="Responsável 262" u="1"/>
        <s v="Responsável 2526" u="1"/>
        <s v="Responsável 97" u="1"/>
        <s v="Responsável 2542" u="1"/>
        <s v="Responsável 2402" u="1"/>
        <s v="Responsável 156" u="1"/>
        <s v="Responsável 397" u="1"/>
        <s v="Responsável 1466" u="1"/>
        <s v="Responsável 1482" u="1"/>
        <s v="Responsável 142" u="1"/>
        <s v="Responsável 383" u="1"/>
        <s v="Responsável 1326" u="1"/>
        <s v="Responsável 85" u="1"/>
        <s v="Responsável 1342" u="1"/>
        <s v="Responsável 1202" u="1"/>
        <s v="Responsável 277" u="1"/>
        <s v="Responsável 2676" u="1"/>
        <s v="Responsável 2692" u="1"/>
        <s v="Responsável 263" u="1"/>
        <s v="Responsável 2536" u="1"/>
        <s v="Responsável 73" u="1"/>
        <s v="Responsável 2552" u="1"/>
        <s v="Responsável 490" u="1"/>
        <s v="Responsável 2412" u="1"/>
        <s v="Responsável 157" u="1"/>
        <s v="Responsável 398" u="1"/>
        <s v="Responsável 1476" u="1"/>
        <s v="Responsável 1492" u="1"/>
        <s v="Responsável 143" u="1"/>
        <s v="Responsável 384" u="1"/>
        <s v="Responsável 1336" u="1"/>
        <s v="Responsável 61" u="1"/>
        <s v="Responsável 1352" u="1"/>
        <s v="Responsável 370" u="1"/>
        <s v="Responsável 1212" u="1"/>
        <s v="Responsável 278" u="1"/>
        <s v="Responsável 2686" u="1"/>
        <s v="Responsável 264" u="1"/>
        <s v="Responsável 2546" u="1"/>
        <s v="Responsável 2562" u="1"/>
        <s v="Responsável 250" u="1"/>
        <s v="Responsável 491" u="1"/>
        <s v="Responsável 2406" u="1"/>
        <s v="Responsável 2422" u="1"/>
        <s v="Responsável 158" u="1"/>
        <s v="Responsável 399" u="1"/>
        <s v="Responsável 1486" u="1"/>
        <s v="Responsável 144" u="1"/>
        <s v="Responsável 385" u="1"/>
        <s v="Responsável 1346" u="1"/>
        <s v="Responsável 1362" u="1"/>
        <s v="Responsável 130" u="1"/>
        <s v="Responsável 371" u="1"/>
        <s v="Responsável 1206" u="1"/>
        <s v="Responsável 1222" u="1"/>
        <s v="Responsável 279" u="1"/>
        <s v="Responsável 2696" u="1"/>
        <s v="Responsável 265" u="1"/>
        <s v="Responsável 2556" u="1"/>
        <s v="Responsável 2572" u="1"/>
        <s v="Responsável 251" u="1"/>
        <s v="Responsável 492" u="1"/>
        <s v="Responsável 2416" u="1"/>
        <s v="Responsável 2432" u="1"/>
        <s v="Responsável 159" u="1"/>
        <s v="Responsável 1496" u="1"/>
        <s v="Responsável 145" u="1"/>
        <s v="Responsável 386" u="1"/>
        <s v="Responsável 1356" u="1"/>
        <s v="Responsável 1372" u="1"/>
        <s v="Responsável 131" u="1"/>
        <s v="Responsável 372" u="1"/>
        <s v="Responsável 1216" u="1"/>
        <s v="Responsável 1232" u="1"/>
        <s v="Responsável 1903" u="1"/>
        <s v="Responsável 266" u="1"/>
        <s v="Responsável 2566" u="1"/>
        <s v="Responsável 2582" u="1"/>
        <s v="Responsável 252" u="1"/>
        <s v="Responsável 493" u="1"/>
        <s v="Responsável 2426" u="1"/>
        <s v="Responsável 96" u="1"/>
        <s v="Responsável 2442" u="1"/>
        <s v="Responsável 2302" u="1"/>
        <s v="Responsável 146" u="1"/>
        <s v="Responsável 387" u="1"/>
        <s v="Responsável 1366" u="1"/>
        <s v="Responsável 1382" u="1"/>
        <s v="Responsável 132" u="1"/>
        <s v="Responsável 373" u="1"/>
        <s v="Responsável 1226" u="1"/>
        <s v="Responsável 84" u="1"/>
        <s v="Responsável 1242" u="1"/>
        <s v="Responsável 1102" u="1"/>
        <s v="Responsável 1913" u="1"/>
        <s v="Responsável 267" u="1"/>
        <s v="Responsável 2576" u="1"/>
        <s v="Responsável 2592" u="1"/>
        <s v="Responsável 253" u="1"/>
        <s v="Responsável 494" u="1"/>
        <s v="Responsável 2436" u="1"/>
        <s v="Responsável 72" u="1"/>
        <s v="Responsável 2452" u="1"/>
        <s v="Responsável 480" u="1"/>
        <s v="Responsável 2312" u="1"/>
        <s v="Responsável 147" u="1"/>
        <s v="Responsável 388" u="1"/>
        <s v="Responsável 1376" u="1"/>
        <s v="Responsável 1392" u="1"/>
        <s v="Responsável 133" u="1"/>
        <s v="Responsável 374" u="1"/>
        <s v="Responsável 1236" u="1"/>
        <s v="Responsável 60" u="1"/>
        <s v="Responsável 1252" u="1"/>
        <s v="Responsável 360" u="1"/>
        <s v="Responsável 1907" u="1"/>
        <s v="Responsável 1112" u="1"/>
        <s v="Responsável 1923" u="1"/>
        <s v="Responsável 268" u="1"/>
        <s v="Responsável 2586" u="1"/>
        <s v="Responsável 254" u="1"/>
        <s v="Responsável 495" u="1"/>
        <s v="Responsável 2446" u="1"/>
        <s v="Responsável 2462" u="1"/>
        <s v="Responsável 240" u="1"/>
        <s v="Responsável 481" u="1"/>
        <s v="Responsável 2306" u="1"/>
        <s v="Responsável 2322" u="1"/>
        <s v="Responsável 148" u="1"/>
        <s v="Responsável 389" u="1"/>
        <s v="Responsável 1386" u="1"/>
        <s v="Responsável 134" u="1"/>
        <s v="Responsável 375" u="1"/>
        <s v="Responsável 1246" u="1"/>
        <s v="Responsável 1262" u="1"/>
        <s v="Responsável 120" u="1"/>
        <s v="Responsável 361" u="1"/>
        <s v="Responsável 1106" u="1"/>
        <s v="Responsável 1917" u="1"/>
        <s v="Responsável 1122" u="1"/>
        <s v="Responsável 1933" u="1"/>
        <s v="Responsável 269" u="1"/>
        <s v="Responsável 2596" u="1"/>
        <s v="Responsável 255" u="1"/>
        <s v="Responsável 496" u="1"/>
        <s v="Responsável 2456" u="1"/>
        <s v="Responsável 2472" u="1"/>
        <s v="Responsável 241" u="1"/>
        <s v="Responsável 482" u="1"/>
        <s v="Responsável 2316" u="1"/>
        <s v="Responsável 2332" u="1"/>
        <s v="Responsável 149" u="1"/>
        <s v="Responsável 1396" u="1"/>
        <s v="Responsável 135" u="1"/>
        <s v="Responsável 376" u="1"/>
        <s v="Responsável 1256" u="1"/>
        <s v="Responsável 1272" u="1"/>
        <s v="Responsável 121" u="1"/>
        <s v="Responsável 362" u="1"/>
        <s v="Responsável 1116" u="1"/>
        <s v="Responsável 1927" u="1"/>
        <s v="Responsável 1132" u="1"/>
        <s v="Responsável 1943" u="1"/>
        <s v="Responsável 1803" u="1"/>
        <s v="Responsável 256" u="1"/>
        <s v="Responsável 497" u="1"/>
        <s v="Responsável 2466" u="1"/>
        <s v="Responsável 2482" u="1"/>
        <s v="Responsável 242" u="1"/>
        <s v="Responsável 483" u="1"/>
        <s v="Responsável 2326" u="1"/>
        <s v="Responsável 95" u="1"/>
        <s v="Responsável 2342" u="1"/>
        <s v="Responsável 2202" u="1"/>
        <s v="Responsável 136" u="1"/>
        <s v="Responsável 377" u="1"/>
        <s v="Responsável 1266" u="1"/>
        <s v="Responsável 1282" u="1"/>
        <s v="Responsável 122" u="1"/>
        <s v="Responsável 363" u="1"/>
        <s v="Responsável 1126" u="1"/>
        <s v="Responsável 1937" u="1"/>
        <s v="Responsável 83" u="1"/>
        <s v="Responsável 1142" u="1"/>
        <s v="Responsável 1953" u="1"/>
        <s v="Responsável 590" u="1"/>
        <s v="Responsável 1002" u="1"/>
        <s v="Responsável 1813" u="1"/>
        <s v="Responsável 257" u="1"/>
        <s v="Responsável 498" u="1"/>
        <s v="Responsável 2476" u="1"/>
        <s v="Responsável 2492" u="1"/>
        <s v="Responsável 243" u="1"/>
        <s v="Responsável 484" u="1"/>
        <s v="Responsável 2336" u="1"/>
        <s v="Responsável 71" u="1"/>
        <s v="Responsável 2352" u="1"/>
        <s v="Responsável 470" u="1"/>
        <s v="Responsável 2212" u="1"/>
        <s v="Responsável 137" u="1"/>
        <s v="Responsável 378" u="1"/>
        <s v="Responsável 1276" u="1"/>
        <s v="Responsável 1292" u="1"/>
        <s v="Responsável 123" u="1"/>
        <s v="Responsável 364" u="1"/>
        <s v="Responsável 1136" u="1"/>
        <s v="Responsável 1947" u="1"/>
        <s v="Responsável 1152" u="1"/>
        <s v="Responsável 1963" u="1"/>
        <s v="Responsável 350" u="1"/>
        <s v="Responsável 591" u="1"/>
        <s v="Responsável 1807" u="1"/>
        <s v="Responsável 1012" u="1"/>
        <s v="Responsável 1823" u="1"/>
        <s v="Responsável 258" u="1"/>
        <s v="Responsável 499" u="1"/>
        <s v="Responsável 2486" u="1"/>
        <s v="Responsável 244" u="1"/>
        <s v="Responsável 485" u="1"/>
        <s v="Responsável 2346" u="1"/>
        <s v="Responsável 2362" u="1"/>
        <s v="Responsável 230" u="1"/>
        <s v="Responsável 471" u="1"/>
        <s v="Responsável 2206" u="1"/>
        <s v="Responsável 2222" u="1"/>
        <s v="Responsável 138" u="1"/>
        <s v="Responsável 379" u="1"/>
        <s v="Responsável 1286" u="1"/>
        <s v="Responsável 124" u="1"/>
        <s v="Responsável 365" u="1"/>
        <s v="Responsável 1146" u="1"/>
        <s v="Responsável 1957" u="1"/>
        <s v="Responsável 1162" u="1"/>
        <s v="Responsável 1973" u="1"/>
        <s v="Responsável 110" u="1"/>
        <s v="Responsável 351" u="1"/>
        <s v="Responsável 592" u="1"/>
        <s v="Responsável 1006" u="1"/>
        <s v="Responsável 1817" u="1"/>
        <s v="Responsável 1022" u="1"/>
        <s v="Responsável 1833" u="1"/>
        <s v="Responsável 259" u="1"/>
        <s v="Responsável 2496" u="1"/>
        <s v="Responsável 245" u="1"/>
        <s v="Responsável 486" u="1"/>
        <s v="Responsável 2356" u="1"/>
        <s v="Responsável 2372" u="1"/>
        <s v="Responsável 231" u="1"/>
        <s v="Responsável 472" u="1"/>
        <s v="Responsável 2216" u="1"/>
        <s v="Responsável 2232" u="1"/>
        <s v="Responsável 2903" u="1"/>
        <s v="Responsável 139" u="1"/>
        <s v="Responsável 1296" u="1"/>
        <s v="Responsável 125" u="1"/>
        <s v="Responsável 366" u="1"/>
        <s v="Responsável 1156" u="1"/>
        <s v="Responsável 1967" u="1"/>
        <s v="Responsável 1172" u="1"/>
        <s v="Responsável 1983" u="1"/>
        <s v="Responsável 111" u="1"/>
        <s v="Responsável 352" u="1"/>
        <s v="Responsável 593" u="1"/>
        <s v="Responsável 1016" u="1"/>
        <s v="Responsável 1827" u="1"/>
        <s v="Responsável 1032" u="1"/>
        <s v="Responsável 1843" u="1"/>
        <s v="Responsável 1703" u="1"/>
        <s v="Responsável 246" u="1"/>
        <s v="Responsável 487" u="1"/>
        <s v="Responsável 2366" u="1"/>
        <s v="Responsável 2382" u="1"/>
        <s v="Responsável 232" u="1"/>
        <s v="Responsável 473" u="1"/>
        <s v="Responsável 2226" u="1"/>
        <s v="Responsável 94" u="1"/>
        <s v="Responsável 2242" u="1"/>
        <s v="Responsável 2102" u="1"/>
        <s v="Responsável 126" u="1"/>
        <s v="Responsável 367" u="1"/>
        <s v="Responsável 1166" u="1"/>
        <s v="Responsável 1977" u="1"/>
        <s v="Responsável 1182" u="1"/>
        <s v="Responsável 1993" u="1"/>
        <s v="Responsável 112" u="1"/>
        <s v="Responsável 353" u="1"/>
        <s v="Responsável 594" u="1"/>
        <s v="Responsável 1026" u="1"/>
        <s v="Responsável 1837" u="1"/>
        <s v="Responsável 82" u="1"/>
        <s v="Responsável 1042" u="1"/>
        <s v="Responsável 1853" u="1"/>
        <s v="Responsável 580" u="1"/>
        <s v="Responsável 1713" u="1"/>
        <s v="Responsável 247" u="1"/>
        <s v="Responsável 488" u="1"/>
        <s v="Responsável 2376" u="1"/>
        <s v="Responsável 2392" u="1"/>
        <s v="Responsável 233" u="1"/>
        <s v="Responsável 474" u="1"/>
        <s v="Responsável 2236" u="1"/>
        <s v="Responsável 70" u="1"/>
        <s v="Responsável 2252" u="1"/>
        <s v="Responsável 460" u="1"/>
        <s v="Responsável 2907" u="1"/>
        <s v="Responsável 2112" u="1"/>
        <s v="Responsável 127" u="1"/>
        <s v="Responsável 368" u="1"/>
        <s v="Responsável 1176" u="1"/>
        <s v="Responsável 1987" u="1"/>
        <s v="Responsável 1192" u="1"/>
        <s v="Responsável 113" u="1"/>
        <s v="Responsável 354" u="1"/>
        <s v="Responsável 595" u="1"/>
        <s v="Responsável 1036" u="1"/>
        <s v="Responsável 1847" u="1"/>
        <s v="Responsável 1052" u="1"/>
        <s v="Responsável 1863" u="1"/>
        <s v="Responsável 340" u="1"/>
        <s v="Responsável 581" u="1"/>
        <s v="Responsável 1707" u="1"/>
        <s v="Responsável 1723" u="1"/>
        <s v="Responsável 248" u="1"/>
        <s v="Responsável 489" u="1"/>
        <s v="Responsável 2386" u="1"/>
        <s v="Responsável 234" u="1"/>
        <s v="Responsável 475" u="1"/>
        <s v="Responsável 2246" u="1"/>
        <s v="Responsável 2262" u="1"/>
        <s v="Responsável 220" u="1"/>
        <s v="Responsável 461" u="1"/>
        <s v="Responsável 2106" u="1"/>
        <s v="Responsável 2122" u="1"/>
        <s v="Responsável 128" u="1"/>
        <s v="Responsável 369" u="1"/>
        <s v="Responsável 1186" u="1"/>
        <s v="Responsável 1997" u="1"/>
        <s v="Responsável 114" u="1"/>
        <s v="Responsável 355" u="1"/>
        <s v="Responsável 596" u="1"/>
        <s v="Responsável 1046" u="1"/>
        <s v="Responsável 1857" u="1"/>
        <s v="Responsável 1062" u="1"/>
        <s v="Responsável 1873" u="1"/>
        <s v="Responsável 100" u="1"/>
        <s v="Responsável 341" u="1"/>
        <s v="Responsável 582" u="1"/>
        <s v="Responsável 1717" u="1"/>
        <s v="Responsável 1733" u="1"/>
        <s v="Responsável 249" u="1"/>
        <s v="Responsável 2396" u="1"/>
        <s v="Responsável 235" u="1"/>
        <s v="Responsável 476" u="1"/>
        <s v="Responsável 2256" u="1"/>
        <s v="Responsável 2272" u="1"/>
        <s v="Responsável 221" u="1"/>
        <s v="Responsável 462" u="1"/>
        <s v="Responsável 2116" u="1"/>
        <s v="Responsável 2132" u="1"/>
        <s v="Responsável 2803" u="1"/>
        <s v="Responsável 129" u="1"/>
        <s v="Responsável 1196" u="1"/>
        <s v="Responsável 115" u="1"/>
        <s v="Responsável 356" u="1"/>
        <s v="Responsável 597" u="1"/>
        <s v="Responsável 1056" u="1"/>
        <s v="Responsável 1867" u="1"/>
        <s v="Responsável 1072" u="1"/>
        <s v="Responsável 1883" u="1"/>
        <s v="Responsável 101" u="1"/>
        <s v="Responsável 342" u="1"/>
        <s v="Responsável 583" u="1"/>
        <s v="Responsável 1727" u="1"/>
        <s v="Responsável 1743" u="1"/>
        <s v="Responsável 1603" u="1"/>
        <s v="Responsável 236" u="1"/>
        <s v="Responsável 477" u="1"/>
        <s v="Responsável 2266" u="1"/>
        <s v="Responsável 2282" u="1"/>
        <s v="Responsável 222" u="1"/>
        <s v="Responsável 463" u="1"/>
        <s v="Responsável 2126" u="1"/>
        <s v="Responsável 93" u="1"/>
        <s v="Responsável 2142" u="1"/>
        <s v="Responsável 690" u="1"/>
        <s v="Responsável 2002" u="1"/>
        <s v="Responsável 2813" u="1"/>
        <s v="Responsável 116" u="1"/>
        <s v="Responsável 357" u="1"/>
        <s v="Responsável 598" u="1"/>
        <s v="Responsável 1066" u="1"/>
        <s v="Responsável 1877" u="1"/>
        <s v="Responsável 1082" u="1"/>
        <s v="Responsável 1893" u="1"/>
        <s v="Responsável 102" u="1"/>
        <s v="Responsável 343" u="1"/>
        <s v="Responsável 584" u="1"/>
        <s v="Responsável 1737" u="1"/>
        <s v="Responsável 81" u="1"/>
        <s v="Responsável 1753" u="1"/>
        <s v="Responsável 570" u="1"/>
        <s v="Responsável 1613" u="1"/>
        <s v="Responsável 237" u="1"/>
        <s v="Responsável 478" u="1"/>
        <s v="Responsável 2276" u="1"/>
        <s v="Responsável 2292" u="1"/>
        <s v="Responsável 223" u="1"/>
        <s v="Responsável 464" u="1"/>
        <s v="Responsável 2136" u="1"/>
        <s v="Responsável 2152" u="1"/>
        <s v="Responsável 450" u="1"/>
        <s v="Responsável 691" u="1"/>
        <s v="Responsável 2807" u="1"/>
        <s v="Responsável 2012" u="1"/>
        <s v="Responsável 2823" u="1"/>
        <s v="Responsável 117" u="1"/>
        <s v="Responsável 358" u="1"/>
        <s v="Responsável 599" u="1"/>
        <s v="Responsável 1076" u="1"/>
        <s v="Responsável 1887" u="1"/>
        <s v="Responsável 1092" u="1"/>
        <s v="Responsável 103" u="1"/>
        <s v="Responsável 344" u="1"/>
        <s v="Responsável 585" u="1"/>
        <s v="Responsável 1747" u="1"/>
        <s v="Responsável 1763" u="1"/>
        <s v="Responsável 330" u="1"/>
        <s v="Responsável 571" u="1"/>
        <s v="Responsável 1607" u="1"/>
        <s v="Responsável 1623" u="1"/>
        <s v="Responsável 238" u="1"/>
        <s v="Responsável 479" u="1"/>
        <s v="Responsável 2286" u="1"/>
        <s v="Responsável 224" u="1"/>
        <s v="Responsável 465" u="1"/>
        <s v="Responsável 2146" u="1"/>
        <s v="Responsável 2162" u="1"/>
        <s v="Responsável 210" u="1"/>
        <s v="Responsável 451" u="1"/>
        <s v="Responsável 692" u="1"/>
        <s v="Responsável 2006" u="1"/>
        <s v="Responsável 2817" u="1"/>
        <s v="Responsável 2022" u="1"/>
        <s v="Responsável 2833" u="1"/>
        <s v="Responsável 118" u="1"/>
        <s v="Responsável 359" u="1"/>
        <s v="Responsável 1086" u="1"/>
        <s v="Responsável 1897" u="1"/>
        <s v="Responsável 104" u="1"/>
        <s v="Responsável 345" u="1"/>
        <s v="Responsável 586" u="1"/>
        <s v="Responsável 1757" u="1"/>
        <s v="Responsável 1773" u="1"/>
        <s v="Responsável 331" u="1"/>
        <s v="Responsável 572" u="1"/>
        <s v="Responsável 1617" u="1"/>
        <s v="Responsável 1633" u="1"/>
        <s v="Responsável 239" u="1"/>
        <s v="Responsável 2296" u="1"/>
        <s v="Responsável 225" u="1"/>
        <s v="Responsável 466" u="1"/>
        <s v="Responsável 2156" u="1"/>
        <s v="Responsável 2172" u="1"/>
        <s v="Responsável 211" u="1"/>
        <s v="Responsável 452" u="1"/>
        <s v="Responsável 693" u="1"/>
        <s v="Responsável 2016" u="1"/>
        <s v="Responsável 2827" u="1"/>
        <s v="Responsável 2032" u="1"/>
        <s v="Responsável 2843" u="1"/>
        <s v="Responsável 2703" u="1"/>
        <s v="Responsável 119" u="1"/>
        <s v="Responsável 1096" u="1"/>
        <s v="Responsável 105" u="1"/>
        <s v="Responsável 346" u="1"/>
        <s v="Responsável 587" u="1"/>
        <s v="Responsável 1767" u="1"/>
        <s v="Responsável 1783" u="1"/>
        <s v="Responsável 332" u="1"/>
        <s v="Responsável 573" u="1"/>
        <s v="Responsável 1627" u="1"/>
        <s v="Responsável 1643" u="1"/>
        <s v="Responsável 1503" u="1"/>
        <s v="Responsável 226" u="1"/>
        <s v="Responsável 467" u="1"/>
        <s v="Responsável 2166" u="1"/>
        <s v="Responsável 2182" u="1"/>
        <s v="Responsável 212" u="1"/>
        <s v="Responsável 453" u="1"/>
        <s v="Responsável 694" u="1"/>
        <s v="Responsável 2026" u="1"/>
        <s v="Responsável 2837" u="1"/>
        <s v="Responsável 92" u="1"/>
        <s v="Responsável 2042" u="1"/>
        <s v="Responsável 2853" u="1"/>
        <s v="Responsável 680" u="1"/>
        <s v="Responsável 2713" u="1"/>
        <s v="Responsável 106" u="1"/>
        <s v="Responsável 347" u="1"/>
        <s v="Responsável 588" u="1"/>
        <s v="Responsável 1777" u="1"/>
        <s v="Responsável 1793" u="1"/>
        <s v="Responsável 333" u="1"/>
        <s v="Responsável 574" u="1"/>
        <s v="Responsável 1637" u="1"/>
        <s v="Responsável 80" u="1"/>
        <s v="Responsável 1653" u="1"/>
        <s v="Responsável 560" u="1"/>
        <s v="Responsável 1513" u="1"/>
        <s v="Responsável 227" u="1"/>
        <s v="Responsável 468" u="1"/>
        <s v="Responsável 2176" u="1"/>
        <s v="Responsável 2192" u="1"/>
        <s v="Responsável 213" u="1"/>
        <s v="Responsável 454" u="1"/>
        <s v="Responsável 695" u="1"/>
        <s v="Responsável 2036" u="1"/>
        <s v="Responsável 2847" u="1"/>
        <s v="Responsável 2052" u="1"/>
        <s v="Responsável 2863" u="1"/>
        <s v="Responsável 440" u="1"/>
        <s v="Responsável 681" u="1"/>
        <s v="Responsável 2707" u="1"/>
        <s v="Responsável 2723" u="1"/>
        <s v="Responsável 107" u="1"/>
        <s v="Responsável 348" u="1"/>
        <s v="Responsável 589" u="1"/>
        <s v="Responsável 1787" u="1"/>
        <s v="Responsável 334" u="1"/>
        <s v="Responsável 575" u="1"/>
        <s v="Responsável 1647" u="1"/>
        <s v="Responsável 1663" u="1"/>
        <s v="Responsável 320" u="1"/>
        <s v="Responsável 561" u="1"/>
        <s v="Responsável 1507" u="1"/>
        <s v="Responsável 1523" u="1"/>
        <s v="Responsável 228" u="1"/>
        <s v="Responsável 469" u="1"/>
        <s v="Responsável 2186" u="1"/>
        <s v="Responsável 214" u="1"/>
        <s v="Responsável 455" u="1"/>
        <s v="Responsável 696" u="1"/>
        <s v="Responsável 2046" u="1"/>
        <s v="Responsável 2857" u="1"/>
        <s v="Responsável 2062" u="1"/>
        <s v="Responsável 2873" u="1"/>
        <s v="Responsável 200" u="1"/>
        <s v="Responsável 441" u="1"/>
        <s v="Responsável 682" u="1"/>
        <s v="Responsável 2717" u="1"/>
        <s v="Responsável 2733" u="1"/>
        <s v="Responsável 108" u="1"/>
        <s v="Responsável 349" u="1"/>
        <s v="Responsável 1797" u="1"/>
        <s v="Responsável 335" u="1"/>
        <s v="Responsável 576" u="1"/>
        <s v="Responsável 1657" u="1"/>
        <s v="Responsável 1673" u="1"/>
        <s v="Responsável 321" u="1"/>
        <s v="Responsável 562" u="1"/>
        <s v="Responsável 1517" u="1"/>
        <s v="Responsável 1533" u="1"/>
        <s v="Responsável 229" u="1"/>
        <s v="Responsável 2196" u="1"/>
        <s v="Responsável 215" u="1"/>
        <s v="Responsável 456" u="1"/>
        <s v="Responsável 697" u="1"/>
        <s v="Responsável 2056" u="1"/>
        <s v="Responsável 2867" u="1"/>
        <s v="Responsável 2072" u="1"/>
        <s v="Responsável 2883" u="1"/>
        <s v="Responsável 201" u="1"/>
        <s v="Responsável 442" u="1"/>
        <s v="Responsável 683" u="1"/>
        <s v="Responsável 2727" u="1"/>
        <s v="Responsável 2743" u="1"/>
        <s v="Responsável 2603" u="1"/>
        <s v="Responsável 109" u="1"/>
        <s v="Responsável 336" u="1"/>
        <s v="Responsável 577" u="1"/>
        <s v="Responsável 1667" u="1"/>
        <s v="Responsável 1683" u="1"/>
        <s v="Responsável 322" u="1"/>
        <s v="Responsável 563" u="1"/>
        <s v="Responsável 1527" u="1"/>
        <s v="Responsável 1543" u="1"/>
        <s v="Responsável 790" u="1"/>
        <s v="Responsável 1403" u="1"/>
        <s v="Responsável 216" u="1"/>
        <s v="Responsável 457" u="1"/>
        <s v="Responsável 698" u="1"/>
        <s v="Responsável 2066" u="1"/>
        <s v="Responsável 2877" u="1"/>
        <s v="Responsável 2082" u="1"/>
        <s v="Responsável 2893" u="1"/>
        <s v="Responsável 202" u="1"/>
        <s v="Responsável 443" u="1"/>
        <s v="Responsável 684" u="1"/>
        <s v="Responsável 2737" u="1"/>
        <s v="Responsável 91" u="1"/>
        <s v="Responsável 2753" u="1"/>
        <s v="Responsável 670" u="1"/>
        <s v="Responsável 2613" u="1"/>
        <s v="Responsável 337" u="1"/>
        <s v="Responsável 578" u="1"/>
        <s v="Responsável 1677" u="1"/>
        <s v="Responsável 1693" u="1"/>
        <s v="Responsável 323" u="1"/>
        <s v="Responsável 564" u="1"/>
        <s v="Responsável 1537" u="1"/>
        <s v="Responsável 1553" u="1"/>
        <s v="Responsável 550" u="1"/>
        <s v="Responsável 791" u="1"/>
        <s v="Responsável 1413" u="1"/>
        <s v="Responsável 217" u="1"/>
        <s v="Responsável 458" u="1"/>
        <s v="Responsável 699" u="1"/>
        <s v="Responsável 2076" u="1"/>
        <s v="Responsável 2887" u="1"/>
        <s v="Responsável 2092" u="1"/>
      </sharedItems>
    </cacheField>
    <cacheField name="Prazo em dias" numFmtId="3">
      <sharedItems containsSemiMixedTypes="0" containsString="0" containsNumber="1" containsInteger="1" minValue="-4" maxValue="188" count="15">
        <n v="0"/>
        <n v="-3"/>
        <n v="2"/>
        <n v="1"/>
        <n v="7"/>
        <n v="3"/>
        <n v="4"/>
        <n v="5" u="1"/>
        <n v="188" u="1"/>
        <n v="-1" u="1"/>
        <n v="6" u="1"/>
        <n v="17" u="1"/>
        <n v="-4" u="1"/>
        <n v="10" u="1"/>
        <n v="-2" u="1"/>
      </sharedItems>
    </cacheField>
    <cacheField name="Status Prazo" numFmtId="0">
      <sharedItems containsBlank="1" count="4">
        <s v="DENTRO DO PRAZO"/>
        <s v=""/>
        <m u="1"/>
        <s v="FORA DO PRAZO" u="1"/>
      </sharedItems>
    </cacheField>
    <cacheField name="Pagamento" numFmtId="0">
      <sharedItems containsBlank="1" count="3">
        <s v="Aguardando Pagamento"/>
        <s v="Pago"/>
        <m u="1"/>
      </sharedItems>
    </cacheField>
    <cacheField name="Modelo Entrega" numFmtId="0">
      <sharedItems/>
    </cacheField>
    <cacheField name="Mês" numFmtId="0">
      <sharedItems containsMixedTypes="1" containsNumber="1" containsInteger="1" minValue="3" maxValue="3" count="2">
        <s v="Mar"/>
        <n v="3" u="1"/>
      </sharedItems>
    </cacheField>
    <cacheField name="ano" numFmtId="0">
      <sharedItems containsSemiMixedTypes="0" containsString="0" containsNumber="1" containsInteger="1" minValue="2023" maxValue="2023"/>
    </cacheField>
    <cacheField name="Semana" numFmtId="0">
      <sharedItems containsSemiMixedTypes="0" containsString="0" containsNumber="1" containsInteger="1" minValue="9" maxValue="10"/>
    </cacheField>
    <cacheField name="Dia da Semana" numFmtId="0">
      <sharedItems containsSemiMixedTypes="0" containsString="0" containsNumber="1" containsInteger="1" minValue="2" maxValue="6"/>
    </cacheField>
    <cacheField name="Lavagem" numFmtId="0">
      <sharedItems/>
    </cacheField>
    <cacheField name="Costura" numFmtId="0">
      <sharedItems/>
    </cacheField>
    <cacheField name="FormaPagt" numFmtId="0">
      <sharedItems containsSemiMixedTypes="0" containsString="0" containsNumber="1" containsInteger="1" minValue="1" maxValue="2"/>
    </cacheField>
  </cacheFields>
  <extLst>
    <ext xmlns:x14="http://schemas.microsoft.com/office/spreadsheetml/2009/9/main" uri="{725AE2AE-9491-48be-B2B4-4EB974FC3084}">
      <x14:pivotCacheDefinition pivotCacheId="652369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x v="0"/>
    <x v="0"/>
    <m/>
    <x v="0"/>
    <s v="rua brito de camacho 9 rc drt"/>
    <x v="0"/>
    <s v="UN"/>
    <n v="0.7"/>
    <n v="25"/>
    <n v="17.5"/>
    <x v="0"/>
    <x v="0"/>
    <x v="0"/>
    <x v="0"/>
    <x v="0"/>
    <s v="Entrega"/>
    <x v="0"/>
    <n v="2023"/>
    <n v="9"/>
    <n v="5"/>
    <b v="1"/>
    <b v="0"/>
    <n v="1"/>
  </r>
  <r>
    <x v="0"/>
    <x v="0"/>
    <x v="0"/>
    <m/>
    <x v="0"/>
    <s v="rua brito de camacho 9 rc drt"/>
    <x v="1"/>
    <s v="UN"/>
    <n v="1.8"/>
    <n v="1"/>
    <n v="1.8"/>
    <x v="0"/>
    <x v="0"/>
    <x v="0"/>
    <x v="0"/>
    <x v="0"/>
    <s v="Entrega"/>
    <x v="0"/>
    <n v="2023"/>
    <n v="9"/>
    <n v="5"/>
    <b v="1"/>
    <b v="0"/>
    <n v="1"/>
  </r>
  <r>
    <x v="1"/>
    <x v="0"/>
    <x v="1"/>
    <m/>
    <x v="0"/>
    <s v="rua brito de camacho 9 rc drt"/>
    <x v="2"/>
    <s v="UN"/>
    <s v="14,9"/>
    <n v="10"/>
    <n v="149"/>
    <x v="1"/>
    <x v="0"/>
    <x v="1"/>
    <x v="1"/>
    <x v="1"/>
    <s v="Entrega"/>
    <x v="0"/>
    <n v="2023"/>
    <n v="9"/>
    <n v="5"/>
    <b v="1"/>
    <b v="1"/>
    <n v="1"/>
  </r>
  <r>
    <x v="1"/>
    <x v="0"/>
    <x v="1"/>
    <m/>
    <x v="0"/>
    <s v="rua brito de camacho 9 rc drt"/>
    <x v="3"/>
    <s v="UN"/>
    <n v="1"/>
    <n v="1"/>
    <n v="1"/>
    <x v="1"/>
    <x v="0"/>
    <x v="1"/>
    <x v="1"/>
    <x v="1"/>
    <s v="Entrega"/>
    <x v="0"/>
    <n v="2023"/>
    <n v="9"/>
    <n v="5"/>
    <b v="1"/>
    <b v="1"/>
    <n v="1"/>
  </r>
  <r>
    <x v="1"/>
    <x v="0"/>
    <x v="1"/>
    <m/>
    <x v="0"/>
    <s v="rua brito de camacho 9 rc drt"/>
    <x v="4"/>
    <s v="UN"/>
    <n v="20"/>
    <n v="3"/>
    <n v="60"/>
    <x v="1"/>
    <x v="0"/>
    <x v="1"/>
    <x v="1"/>
    <x v="1"/>
    <s v="Entrega"/>
    <x v="0"/>
    <n v="2023"/>
    <n v="9"/>
    <n v="5"/>
    <b v="1"/>
    <b v="1"/>
    <n v="1"/>
  </r>
  <r>
    <x v="1"/>
    <x v="0"/>
    <x v="1"/>
    <m/>
    <x v="0"/>
    <s v="rua brito de camacho 9 rc drt"/>
    <x v="5"/>
    <s v="UN"/>
    <n v="2"/>
    <n v="1"/>
    <n v="2"/>
    <x v="1"/>
    <x v="0"/>
    <x v="1"/>
    <x v="1"/>
    <x v="1"/>
    <s v="Entrega"/>
    <x v="0"/>
    <n v="2023"/>
    <n v="9"/>
    <n v="5"/>
    <b v="1"/>
    <b v="1"/>
    <n v="1"/>
  </r>
  <r>
    <x v="1"/>
    <x v="0"/>
    <x v="1"/>
    <m/>
    <x v="0"/>
    <s v="rua brito de camacho 9 rc drt"/>
    <x v="4"/>
    <s v="UN"/>
    <n v="20"/>
    <n v="2"/>
    <n v="40"/>
    <x v="1"/>
    <x v="0"/>
    <x v="1"/>
    <x v="1"/>
    <x v="1"/>
    <s v="Entrega"/>
    <x v="0"/>
    <n v="2023"/>
    <n v="9"/>
    <n v="5"/>
    <b v="1"/>
    <b v="1"/>
    <n v="1"/>
  </r>
  <r>
    <x v="2"/>
    <x v="0"/>
    <x v="0"/>
    <m/>
    <x v="1"/>
    <s v="Não informado"/>
    <x v="6"/>
    <s v="UN"/>
    <s v="11,9"/>
    <n v="30"/>
    <n v="357"/>
    <x v="0"/>
    <x v="1"/>
    <x v="0"/>
    <x v="0"/>
    <x v="0"/>
    <s v="Entrega"/>
    <x v="0"/>
    <n v="2023"/>
    <n v="9"/>
    <n v="5"/>
    <b v="1"/>
    <b v="1"/>
    <n v="1"/>
  </r>
  <r>
    <x v="3"/>
    <x v="1"/>
    <x v="2"/>
    <m/>
    <x v="2"/>
    <s v="Rua caloust gulbenkin "/>
    <x v="7"/>
    <s v="UN"/>
    <n v="13.5"/>
    <n v="1"/>
    <n v="13.5"/>
    <x v="2"/>
    <x v="2"/>
    <x v="2"/>
    <x v="0"/>
    <x v="0"/>
    <s v="Retirada"/>
    <x v="0"/>
    <n v="2023"/>
    <n v="9"/>
    <n v="6"/>
    <b v="1"/>
    <b v="0"/>
    <n v="1"/>
  </r>
  <r>
    <x v="3"/>
    <x v="1"/>
    <x v="2"/>
    <m/>
    <x v="2"/>
    <s v="Rua caloust gulbenkin "/>
    <x v="8"/>
    <s v="UN"/>
    <n v="9.9"/>
    <n v="1"/>
    <n v="9.9"/>
    <x v="2"/>
    <x v="2"/>
    <x v="2"/>
    <x v="0"/>
    <x v="0"/>
    <s v="Retirada"/>
    <x v="0"/>
    <n v="2023"/>
    <n v="9"/>
    <n v="6"/>
    <b v="1"/>
    <b v="0"/>
    <n v="1"/>
  </r>
  <r>
    <x v="3"/>
    <x v="1"/>
    <x v="2"/>
    <m/>
    <x v="2"/>
    <s v="Rua caloust gulbenkin "/>
    <x v="9"/>
    <s v="UN"/>
    <n v="0.7"/>
    <n v="9"/>
    <n v="6.3"/>
    <x v="2"/>
    <x v="2"/>
    <x v="2"/>
    <x v="0"/>
    <x v="0"/>
    <s v="Retirada"/>
    <x v="0"/>
    <n v="2023"/>
    <n v="9"/>
    <n v="6"/>
    <b v="1"/>
    <b v="0"/>
    <n v="1"/>
  </r>
  <r>
    <x v="3"/>
    <x v="1"/>
    <x v="2"/>
    <m/>
    <x v="2"/>
    <s v="Rua caloust gulbenkin "/>
    <x v="10"/>
    <s v="UN"/>
    <n v="1.2"/>
    <n v="7"/>
    <n v="8.4"/>
    <x v="2"/>
    <x v="2"/>
    <x v="2"/>
    <x v="0"/>
    <x v="0"/>
    <s v="Retirada"/>
    <x v="0"/>
    <n v="2023"/>
    <n v="9"/>
    <n v="6"/>
    <b v="1"/>
    <b v="0"/>
    <n v="1"/>
  </r>
  <r>
    <x v="4"/>
    <x v="1"/>
    <x v="3"/>
    <n v="510443290"/>
    <x v="3"/>
    <s v="Rua capitão tenente oliveira e carmo 20 3frt"/>
    <x v="9"/>
    <s v="UN"/>
    <n v="0.7"/>
    <n v="17"/>
    <n v="11.899999999999999"/>
    <x v="1"/>
    <x v="0"/>
    <x v="3"/>
    <x v="0"/>
    <x v="0"/>
    <s v="Entrega"/>
    <x v="0"/>
    <n v="2023"/>
    <n v="9"/>
    <n v="6"/>
    <b v="1"/>
    <b v="0"/>
    <n v="1"/>
  </r>
  <r>
    <x v="4"/>
    <x v="1"/>
    <x v="3"/>
    <n v="510443290"/>
    <x v="3"/>
    <s v="Rua capitão tenente oliveira e carmo 20 3frt"/>
    <x v="10"/>
    <s v="UN"/>
    <n v="1.2"/>
    <n v="16"/>
    <n v="19.2"/>
    <x v="1"/>
    <x v="0"/>
    <x v="3"/>
    <x v="0"/>
    <x v="0"/>
    <s v="Entrega"/>
    <x v="0"/>
    <n v="2023"/>
    <n v="9"/>
    <n v="6"/>
    <b v="1"/>
    <b v="0"/>
    <n v="1"/>
  </r>
  <r>
    <x v="5"/>
    <x v="1"/>
    <x v="0"/>
    <n v="117505684"/>
    <x v="4"/>
    <s v="R. Lopo Soares Albergaria n 6 - 1. "/>
    <x v="10"/>
    <s v="UN"/>
    <n v="1.2"/>
    <n v="1"/>
    <n v="1.2"/>
    <x v="2"/>
    <x v="2"/>
    <x v="0"/>
    <x v="0"/>
    <x v="0"/>
    <s v="Retirada"/>
    <x v="0"/>
    <n v="2023"/>
    <n v="9"/>
    <n v="6"/>
    <b v="1"/>
    <b v="0"/>
    <n v="2"/>
  </r>
  <r>
    <x v="5"/>
    <x v="1"/>
    <x v="0"/>
    <n v="117505684"/>
    <x v="4"/>
    <s v="R. Lopo Soares Albergaria n 6 - 1. "/>
    <x v="9"/>
    <s v="UN"/>
    <n v="0.7"/>
    <n v="3"/>
    <n v="2.0999999999999996"/>
    <x v="2"/>
    <x v="2"/>
    <x v="0"/>
    <x v="0"/>
    <x v="0"/>
    <s v="Retirada"/>
    <x v="0"/>
    <n v="2023"/>
    <n v="9"/>
    <n v="6"/>
    <b v="1"/>
    <b v="0"/>
    <n v="2"/>
  </r>
  <r>
    <x v="6"/>
    <x v="1"/>
    <x v="4"/>
    <n v="500123567"/>
    <x v="5"/>
    <s v="reua brito camacho  9 1f"/>
    <x v="9"/>
    <s v="UN"/>
    <n v="0.7"/>
    <n v="7"/>
    <n v="4.8999999999999995"/>
    <x v="2"/>
    <x v="2"/>
    <x v="4"/>
    <x v="0"/>
    <x v="0"/>
    <s v="Entrega"/>
    <x v="0"/>
    <n v="2023"/>
    <n v="9"/>
    <n v="6"/>
    <b v="1"/>
    <b v="0"/>
    <n v="1"/>
  </r>
  <r>
    <x v="6"/>
    <x v="1"/>
    <x v="4"/>
    <n v="500123567"/>
    <x v="5"/>
    <s v="reua brito camacho  9 1f"/>
    <x v="11"/>
    <s v="UN"/>
    <n v="2"/>
    <n v="1"/>
    <n v="2"/>
    <x v="2"/>
    <x v="2"/>
    <x v="4"/>
    <x v="0"/>
    <x v="0"/>
    <s v="Entrega"/>
    <x v="0"/>
    <n v="2023"/>
    <n v="9"/>
    <n v="6"/>
    <b v="1"/>
    <b v="0"/>
    <n v="1"/>
  </r>
  <r>
    <x v="7"/>
    <x v="1"/>
    <x v="2"/>
    <m/>
    <x v="6"/>
    <s v="rua da bela rosa 18 alhos vedros"/>
    <x v="12"/>
    <m/>
    <m/>
    <s v="8,00"/>
    <m/>
    <x v="2"/>
    <x v="2"/>
    <x v="2"/>
    <x v="0"/>
    <x v="0"/>
    <s v="Retirada"/>
    <x v="0"/>
    <n v="2023"/>
    <n v="9"/>
    <n v="6"/>
    <b v="1"/>
    <b v="0"/>
    <n v="1"/>
  </r>
  <r>
    <x v="7"/>
    <x v="1"/>
    <x v="2"/>
    <m/>
    <x v="6"/>
    <s v="rua da bela rosa 18 alhos vedros"/>
    <x v="13"/>
    <s v="UN"/>
    <n v="8"/>
    <n v="1"/>
    <n v="8"/>
    <x v="2"/>
    <x v="2"/>
    <x v="2"/>
    <x v="0"/>
    <x v="0"/>
    <s v="Retirada"/>
    <x v="0"/>
    <n v="2023"/>
    <n v="9"/>
    <n v="6"/>
    <b v="1"/>
    <b v="0"/>
    <n v="1"/>
  </r>
  <r>
    <x v="8"/>
    <x v="1"/>
    <x v="1"/>
    <n v="508228468"/>
    <x v="7"/>
    <s v="rua principal barreiro"/>
    <x v="13"/>
    <s v="UN"/>
    <n v="2.5"/>
    <n v="16.8"/>
    <m/>
    <x v="3"/>
    <x v="3"/>
    <x v="1"/>
    <x v="1"/>
    <x v="1"/>
    <s v="Retirada"/>
    <x v="0"/>
    <n v="2023"/>
    <n v="9"/>
    <n v="6"/>
    <b v="1"/>
    <b v="0"/>
    <n v="1"/>
  </r>
  <r>
    <x v="8"/>
    <x v="1"/>
    <x v="1"/>
    <n v="508228468"/>
    <x v="7"/>
    <s v="rua principal barreiro"/>
    <x v="13"/>
    <s v="UN"/>
    <n v="1"/>
    <n v="42"/>
    <n v="42"/>
    <x v="3"/>
    <x v="3"/>
    <x v="1"/>
    <x v="1"/>
    <x v="1"/>
    <s v="Retirada"/>
    <x v="0"/>
    <n v="2023"/>
    <n v="9"/>
    <n v="6"/>
    <b v="1"/>
    <b v="0"/>
    <n v="1"/>
  </r>
  <r>
    <x v="9"/>
    <x v="1"/>
    <x v="3"/>
    <n v="221683143"/>
    <x v="8"/>
    <s v="Rua capitao tenente oliveira e carmo 20 1frt"/>
    <x v="9"/>
    <s v="UN"/>
    <n v="0.7"/>
    <n v="20"/>
    <n v="14"/>
    <x v="2"/>
    <x v="2"/>
    <x v="3"/>
    <x v="0"/>
    <x v="0"/>
    <s v="Entrega"/>
    <x v="0"/>
    <n v="2023"/>
    <n v="9"/>
    <n v="6"/>
    <b v="1"/>
    <b v="0"/>
    <n v="1"/>
  </r>
  <r>
    <x v="9"/>
    <x v="1"/>
    <x v="3"/>
    <n v="221683143"/>
    <x v="8"/>
    <s v="Rua capitao tenente oliveira e carmo 20 1frt"/>
    <x v="10"/>
    <s v="UN"/>
    <n v="1.2"/>
    <n v="10"/>
    <n v="12"/>
    <x v="2"/>
    <x v="2"/>
    <x v="3"/>
    <x v="0"/>
    <x v="0"/>
    <s v="Entrega"/>
    <x v="0"/>
    <n v="2023"/>
    <n v="9"/>
    <n v="6"/>
    <b v="1"/>
    <b v="0"/>
    <n v="1"/>
  </r>
  <r>
    <x v="10"/>
    <x v="1"/>
    <x v="2"/>
    <n v="200291530"/>
    <x v="9"/>
    <s v="R.D. João Castro 18-1º Dt."/>
    <x v="14"/>
    <s v="UN"/>
    <n v="11.9"/>
    <n v="1"/>
    <n v="11.9"/>
    <x v="2"/>
    <x v="2"/>
    <x v="2"/>
    <x v="1"/>
    <x v="1"/>
    <s v="Entrega"/>
    <x v="0"/>
    <n v="2023"/>
    <n v="9"/>
    <n v="6"/>
    <b v="1"/>
    <b v="0"/>
    <n v="1"/>
  </r>
  <r>
    <x v="10"/>
    <x v="1"/>
    <x v="2"/>
    <n v="200291530"/>
    <x v="9"/>
    <s v="R.D. João Castro 18-1º Dt."/>
    <x v="13"/>
    <s v="UN"/>
    <n v="4.5"/>
    <n v="1"/>
    <n v="4.5"/>
    <x v="2"/>
    <x v="2"/>
    <x v="2"/>
    <x v="1"/>
    <x v="1"/>
    <s v="Entrega"/>
    <x v="0"/>
    <n v="2023"/>
    <n v="9"/>
    <n v="6"/>
    <b v="1"/>
    <b v="0"/>
    <n v="1"/>
  </r>
  <r>
    <x v="11"/>
    <x v="2"/>
    <x v="5"/>
    <m/>
    <x v="10"/>
    <n v="1"/>
    <x v="15"/>
    <s v="UN"/>
    <n v="13.9"/>
    <n v="1"/>
    <n v="13.9"/>
    <x v="2"/>
    <x v="2"/>
    <x v="5"/>
    <x v="0"/>
    <x v="0"/>
    <s v="Retirada"/>
    <x v="0"/>
    <n v="2023"/>
    <n v="10"/>
    <n v="2"/>
    <b v="1"/>
    <b v="0"/>
    <n v="1"/>
  </r>
  <r>
    <x v="11"/>
    <x v="2"/>
    <x v="5"/>
    <m/>
    <x v="10"/>
    <n v="1"/>
    <x v="16"/>
    <s v="UN"/>
    <n v="9.9"/>
    <n v="1"/>
    <n v="9.9"/>
    <x v="2"/>
    <x v="2"/>
    <x v="5"/>
    <x v="0"/>
    <x v="0"/>
    <s v="Retirada"/>
    <x v="0"/>
    <n v="2023"/>
    <n v="10"/>
    <n v="2"/>
    <b v="1"/>
    <b v="0"/>
    <n v="1"/>
  </r>
  <r>
    <x v="11"/>
    <x v="2"/>
    <x v="5"/>
    <m/>
    <x v="10"/>
    <n v="1"/>
    <x v="13"/>
    <s v="UN"/>
    <n v="1"/>
    <n v="6"/>
    <n v="6"/>
    <x v="2"/>
    <x v="2"/>
    <x v="5"/>
    <x v="0"/>
    <x v="0"/>
    <s v="Retirada"/>
    <x v="0"/>
    <n v="2023"/>
    <n v="10"/>
    <n v="2"/>
    <b v="1"/>
    <b v="0"/>
    <n v="1"/>
  </r>
  <r>
    <x v="12"/>
    <x v="2"/>
    <x v="5"/>
    <m/>
    <x v="11"/>
    <n v="1"/>
    <x v="17"/>
    <s v="UN"/>
    <n v="4.5"/>
    <n v="2"/>
    <n v="9"/>
    <x v="2"/>
    <x v="2"/>
    <x v="5"/>
    <x v="1"/>
    <x v="1"/>
    <s v="Retirada"/>
    <x v="0"/>
    <n v="2023"/>
    <n v="10"/>
    <n v="2"/>
    <b v="1"/>
    <b v="0"/>
    <n v="1"/>
  </r>
  <r>
    <x v="13"/>
    <x v="2"/>
    <x v="2"/>
    <n v="229242715"/>
    <x v="12"/>
    <s v="av D joao 1 n6 2esq"/>
    <x v="18"/>
    <s v="UN"/>
    <n v="10.9"/>
    <n v="1"/>
    <n v="10.9"/>
    <x v="2"/>
    <x v="2"/>
    <x v="2"/>
    <x v="0"/>
    <x v="0"/>
    <s v="Retirada"/>
    <x v="0"/>
    <n v="2023"/>
    <n v="10"/>
    <n v="2"/>
    <b v="1"/>
    <b v="0"/>
    <n v="1"/>
  </r>
  <r>
    <x v="14"/>
    <x v="2"/>
    <x v="5"/>
    <m/>
    <x v="13"/>
    <n v="11"/>
    <x v="19"/>
    <s v="UN"/>
    <n v="15"/>
    <n v="3"/>
    <n v="45"/>
    <x v="2"/>
    <x v="2"/>
    <x v="5"/>
    <x v="1"/>
    <x v="1"/>
    <s v="Retirada"/>
    <x v="0"/>
    <n v="2023"/>
    <n v="10"/>
    <n v="2"/>
    <b v="1"/>
    <b v="0"/>
    <n v="1"/>
  </r>
  <r>
    <x v="15"/>
    <x v="2"/>
    <x v="5"/>
    <m/>
    <x v="14"/>
    <n v="111"/>
    <x v="20"/>
    <s v="UN"/>
    <n v="8.9"/>
    <n v="1"/>
    <n v="8.9"/>
    <x v="2"/>
    <x v="2"/>
    <x v="5"/>
    <x v="1"/>
    <x v="1"/>
    <s v="Retirada"/>
    <x v="0"/>
    <n v="2023"/>
    <n v="10"/>
    <n v="2"/>
    <b v="1"/>
    <b v="0"/>
    <n v="1"/>
  </r>
  <r>
    <x v="16"/>
    <x v="2"/>
    <x v="0"/>
    <m/>
    <x v="15"/>
    <n v="1111"/>
    <x v="21"/>
    <s v="UN"/>
    <n v="2"/>
    <n v="4"/>
    <n v="8"/>
    <x v="2"/>
    <x v="2"/>
    <x v="0"/>
    <x v="1"/>
    <x v="1"/>
    <s v="Retirada"/>
    <x v="0"/>
    <n v="2023"/>
    <n v="10"/>
    <n v="2"/>
    <b v="1"/>
    <b v="0"/>
    <n v="1"/>
  </r>
  <r>
    <x v="17"/>
    <x v="2"/>
    <x v="6"/>
    <n v="170749711"/>
    <x v="16"/>
    <s v="Quinta da Lomba"/>
    <x v="17"/>
    <s v="UN"/>
    <n v="4.5"/>
    <n v="1"/>
    <n v="4.5"/>
    <x v="2"/>
    <x v="2"/>
    <x v="6"/>
    <x v="0"/>
    <x v="0"/>
    <s v="Retirada"/>
    <x v="0"/>
    <n v="2023"/>
    <n v="10"/>
    <n v="2"/>
    <b v="1"/>
    <b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E79878-ACD5-4FE2-9AA3-6644700B91C7}" name="Tabela dinâmica3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AG2:AH6" firstHeaderRow="1" firstDataRow="1" firstDataCol="1"/>
  <pivotFields count="24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912">
        <item m="1" x="1041"/>
        <item m="1" x="1736"/>
        <item m="1" x="1650"/>
        <item m="1" x="2635"/>
        <item m="1" x="1168"/>
        <item m="1" x="1820"/>
        <item m="1" x="2477"/>
        <item m="1" x="374"/>
        <item m="1" x="1218"/>
        <item m="1" x="1862"/>
        <item m="1" x="2528"/>
        <item m="1" x="434"/>
        <item m="1" x="1268"/>
        <item m="1" x="1901"/>
        <item m="1" x="2660"/>
        <item m="1" x="1195"/>
        <item m="1" x="1843"/>
        <item m="1" x="2503"/>
        <item m="1" x="406"/>
        <item m="1" x="1245"/>
        <item m="1" x="1882"/>
        <item m="1" x="2554"/>
        <item m="1" x="463"/>
        <item m="1" x="1295"/>
        <item m="1" x="1925"/>
        <item m="1" x="2685"/>
        <item m="1" x="1220"/>
        <item m="1" x="1864"/>
        <item m="1" x="2530"/>
        <item m="1" x="437"/>
        <item m="1" x="1272"/>
        <item m="1" x="1905"/>
        <item m="1" x="2578"/>
        <item m="1" x="491"/>
        <item m="1" x="1320"/>
        <item m="1" x="1947"/>
        <item m="1" x="2712"/>
        <item m="1" x="1247"/>
        <item m="1" x="1884"/>
        <item m="1" x="2556"/>
        <item m="1" x="465"/>
        <item m="1" x="1298"/>
        <item m="1" x="1928"/>
        <item m="1" x="2605"/>
        <item m="1" x="522"/>
        <item m="1" x="1344"/>
        <item m="1" x="1966"/>
        <item m="1" x="2739"/>
        <item m="1" x="1274"/>
        <item m="1" x="1908"/>
        <item m="1" x="2581"/>
        <item m="1" x="493"/>
        <item m="1" x="1322"/>
        <item m="1" x="1949"/>
        <item m="1" x="2631"/>
        <item m="1" x="552"/>
        <item m="1" x="1368"/>
        <item m="1" x="1988"/>
        <item m="1" x="2764"/>
        <item m="1" x="1301"/>
        <item m="1" x="1931"/>
        <item m="1" x="2607"/>
        <item m="1" x="524"/>
        <item m="1" x="1346"/>
        <item m="1" x="1968"/>
        <item m="1" x="2656"/>
        <item m="1" x="580"/>
        <item m="1" x="1393"/>
        <item m="1" x="2012"/>
        <item m="1" x="2788"/>
        <item m="1" x="1325"/>
        <item m="1" x="1951"/>
        <item m="1" x="2633"/>
        <item m="1" x="554"/>
        <item m="1" x="1370"/>
        <item m="1" x="1990"/>
        <item m="1" x="2681"/>
        <item m="1" x="608"/>
        <item m="1" x="1416"/>
        <item m="1" x="2034"/>
        <item m="1" x="2815"/>
        <item m="1" x="1349"/>
        <item m="1" x="1970"/>
        <item m="1" x="2658"/>
        <item m="1" x="582"/>
        <item m="1" x="1395"/>
        <item m="1" x="2014"/>
        <item m="1" x="2709"/>
        <item m="1" x="638"/>
        <item m="1" x="1437"/>
        <item m="1" x="2054"/>
        <item m="1" x="2842"/>
        <item m="1" x="1373"/>
        <item m="1" x="1992"/>
        <item m="1" x="2683"/>
        <item m="1" x="610"/>
        <item m="1" x="1418"/>
        <item m="1" x="2036"/>
        <item m="1" x="2737"/>
        <item m="1" x="668"/>
        <item m="1" x="1459"/>
        <item m="1" x="2076"/>
        <item m="1" x="2868"/>
        <item m="1" x="1398"/>
        <item m="1" x="2016"/>
        <item m="1" x="2711"/>
        <item m="1" x="641"/>
        <item m="1" x="1440"/>
        <item m="1" x="2056"/>
        <item m="1" x="2763"/>
        <item m="1" x="696"/>
        <item m="1" x="1483"/>
        <item m="1" x="2099"/>
        <item m="1" x="1581"/>
        <item m="1" x="2525"/>
        <item m="1" x="1070"/>
        <item m="1" x="1743"/>
        <item m="1" x="2384"/>
        <item m="1" x="262"/>
        <item m="1" x="1115"/>
        <item m="1" x="1780"/>
        <item m="1" x="2428"/>
        <item m="1" x="315"/>
        <item m="1" x="1161"/>
        <item m="1" x="1813"/>
        <item m="1" x="2551"/>
        <item m="1" x="1094"/>
        <item m="1" x="1763"/>
        <item m="1" x="2407"/>
        <item m="1" x="289"/>
        <item m="1" x="1139"/>
        <item m="1" x="1796"/>
        <item m="1" x="2450"/>
        <item m="1" x="341"/>
        <item m="1" x="1186"/>
        <item m="1" x="1834"/>
        <item m="1" x="2575"/>
        <item m="1" x="1117"/>
        <item m="1" x="1782"/>
        <item m="1" x="2430"/>
        <item m="1" x="317"/>
        <item m="1" x="1164"/>
        <item m="1" x="1815"/>
        <item m="1" x="2471"/>
        <item m="1" x="367"/>
        <item m="1" x="1211"/>
        <item m="1" x="1855"/>
        <item m="1" x="2602"/>
        <item m="1" x="1141"/>
        <item m="1" x="1798"/>
        <item m="1" x="2452"/>
        <item m="1" x="343"/>
        <item m="1" x="1189"/>
        <item m="1" x="1836"/>
        <item m="1" x="2496"/>
        <item m="1" x="397"/>
        <item m="1" x="1237"/>
        <item m="1" x="1876"/>
        <item m="1" x="2628"/>
        <item m="1" x="1166"/>
        <item m="1" x="1818"/>
        <item m="1" x="2474"/>
        <item m="1" x="369"/>
        <item m="1" x="1213"/>
        <item m="1" x="1856"/>
        <item m="1" x="2521"/>
        <item m="1" x="427"/>
        <item m="1" x="1263"/>
        <item m="1" x="1898"/>
        <item m="1" x="2653"/>
        <item m="1" x="1192"/>
        <item m="1" x="1839"/>
        <item m="1" x="2498"/>
        <item m="1" x="399"/>
        <item m="1" x="1239"/>
        <item m="1" x="1877"/>
        <item m="1" x="2547"/>
        <item m="1" x="456"/>
        <item m="1" x="1290"/>
        <item m="1" x="1922"/>
        <item m="1" x="2678"/>
        <item m="1" x="1216"/>
        <item m="1" x="1858"/>
        <item m="1" x="2523"/>
        <item m="1" x="429"/>
        <item m="1" x="1265"/>
        <item m="1" x="1899"/>
        <item m="1" x="2571"/>
        <item m="1" x="484"/>
        <item m="1" x="1315"/>
        <item m="1" x="1944"/>
        <item m="1" x="2706"/>
        <item m="1" x="1242"/>
        <item m="1" x="1879"/>
        <item m="1" x="2549"/>
        <item m="1" x="458"/>
        <item m="1" x="1292"/>
        <item m="1" x="1923"/>
        <item m="1" x="2599"/>
        <item m="1" x="515"/>
        <item m="1" x="1339"/>
        <item m="1" x="1963"/>
        <item m="1" x="2735"/>
        <item m="1" x="1269"/>
        <item m="1" x="1902"/>
        <item m="1" x="2573"/>
        <item m="1" x="486"/>
        <item m="1" x="1317"/>
        <item m="1" x="1945"/>
        <item m="1" x="2626"/>
        <item m="1" x="546"/>
        <item m="1" x="1363"/>
        <item m="1" x="1985"/>
        <item m="1" x="2762"/>
        <item m="1" x="1296"/>
        <item m="1" x="1926"/>
        <item m="1" x="2601"/>
        <item m="1" x="518"/>
        <item m="1" x="1342"/>
        <item m="1" x="1965"/>
        <item m="1" x="2652"/>
        <item m="1" x="575"/>
        <item m="1" x="1389"/>
        <item m="1" x="2009"/>
        <item m="1" x="1500"/>
        <item m="1" x="2426"/>
        <item m="1" x="978"/>
        <item m="1" x="1677"/>
        <item m="1" x="2305"/>
        <item m="1" x="166"/>
        <item m="1" x="1022"/>
        <item m="1" x="1709"/>
        <item m="1" x="2344"/>
        <item m="1" x="214"/>
        <item m="1" x="1066"/>
        <item m="1" x="1738"/>
        <item m="1" x="2448"/>
        <item m="1" x="1001"/>
        <item m="1" x="1694"/>
        <item m="1" x="2325"/>
        <item m="1" x="190"/>
        <item m="1" x="1045"/>
        <item m="1" x="1723"/>
        <item m="1" x="2363"/>
        <item m="1" x="237"/>
        <item m="1" x="1088"/>
        <item m="1" x="1757"/>
        <item m="1" x="2469"/>
        <item m="1" x="1023"/>
        <item m="1" x="1710"/>
        <item m="1" x="2345"/>
        <item m="1" x="215"/>
        <item m="1" x="1068"/>
        <item m="1" x="1740"/>
        <item m="1" x="2381"/>
        <item m="1" x="259"/>
        <item m="1" x="1111"/>
        <item m="1" x="1775"/>
        <item m="1" x="2494"/>
        <item m="1" x="1046"/>
        <item m="1" x="1724"/>
        <item m="1" x="2364"/>
        <item m="1" x="238"/>
        <item m="1" x="1090"/>
        <item m="1" x="1759"/>
        <item m="1" x="2402"/>
        <item m="1" x="284"/>
        <item m="1" x="1134"/>
        <item m="1" x="1793"/>
        <item m="1" x="2519"/>
        <item m="1" x="1069"/>
        <item m="1" x="1742"/>
        <item m="1" x="2383"/>
        <item m="1" x="260"/>
        <item m="1" x="1112"/>
        <item m="1" x="1776"/>
        <item m="1" x="2424"/>
        <item m="1" x="311"/>
        <item m="1" x="1158"/>
        <item m="1" x="1811"/>
        <item m="1" x="2545"/>
        <item m="1" x="1092"/>
        <item m="1" x="1761"/>
        <item m="1" x="2404"/>
        <item m="1" x="285"/>
        <item m="1" x="1135"/>
        <item m="1" x="1794"/>
        <item m="1" x="2446"/>
        <item m="1" x="337"/>
        <item m="1" x="1183"/>
        <item m="1" x="1832"/>
        <item m="1" x="2569"/>
        <item m="1" x="1114"/>
        <item m="1" x="1778"/>
        <item m="1" x="2425"/>
        <item m="1" x="312"/>
        <item m="1" x="1159"/>
        <item m="1" x="1812"/>
        <item m="1" x="2467"/>
        <item m="1" x="363"/>
        <item m="1" x="1208"/>
        <item m="1" x="1853"/>
        <item m="1" x="2597"/>
        <item m="1" x="1137"/>
        <item m="1" x="1795"/>
        <item m="1" x="2447"/>
        <item m="1" x="338"/>
        <item m="1" x="1184"/>
        <item m="1" x="1833"/>
        <item m="1" x="2492"/>
        <item m="1" x="392"/>
        <item m="1" x="1233"/>
        <item m="1" x="1873"/>
        <item m="1" x="2624"/>
        <item m="1" x="1162"/>
        <item m="1" x="1814"/>
        <item m="1" x="2468"/>
        <item m="1" x="364"/>
        <item m="1" x="1209"/>
        <item m="1" x="1854"/>
        <item m="1" x="2518"/>
        <item m="1" x="423"/>
        <item m="1" x="1259"/>
        <item m="1" x="1895"/>
        <item m="1" x="2651"/>
        <item m="1" x="1187"/>
        <item m="1" x="1835"/>
        <item m="1" x="2493"/>
        <item m="1" x="394"/>
        <item m="1" x="1235"/>
        <item m="1" x="1875"/>
        <item m="1" x="2544"/>
        <item m="1" x="453"/>
        <item m="1" x="1287"/>
        <item m="1" x="1920"/>
        <item m="1" x="1409"/>
        <item m="1" x="2342"/>
        <item m="1" x="880"/>
        <item m="1" x="1609"/>
        <item m="1" x="2230"/>
        <item m="1" x="71"/>
        <item m="1" x="927"/>
        <item m="1" x="1644"/>
        <item m="1" x="2268"/>
        <item m="1" x="119"/>
        <item m="1" x="973"/>
        <item m="1" x="1672"/>
        <item m="1" x="2361"/>
        <item m="1" x="904"/>
        <item m="1" x="1628"/>
        <item m="1" x="2249"/>
        <item m="1" x="95"/>
        <item m="1" x="951"/>
        <item m="1" x="1659"/>
        <item m="1" x="2286"/>
        <item m="1" x="142"/>
        <item m="1" x="996"/>
        <item m="1" x="1689"/>
        <item m="1" x="2379"/>
        <item m="1" x="928"/>
        <item m="1" x="1645"/>
        <item m="1" x="2269"/>
        <item m="1" x="120"/>
        <item m="1" x="975"/>
        <item m="1" x="1674"/>
        <item m="1" x="2302"/>
        <item m="1" x="163"/>
        <item m="1" x="1018"/>
        <item m="1" x="1705"/>
        <item m="1" x="2400"/>
        <item m="1" x="952"/>
        <item m="1" x="1660"/>
        <item m="1" x="2287"/>
        <item m="1" x="143"/>
        <item m="1" x="998"/>
        <item m="1" x="1691"/>
        <item m="1" x="2321"/>
        <item m="1" x="186"/>
        <item m="1" x="1040"/>
        <item m="1" x="1720"/>
        <item m="1" x="2422"/>
        <item m="1" x="976"/>
        <item m="1" x="1676"/>
        <item m="1" x="2304"/>
        <item m="1" x="164"/>
        <item m="1" x="1019"/>
        <item m="1" x="1706"/>
        <item m="1" x="2340"/>
        <item m="1" x="210"/>
        <item m="1" x="1063"/>
        <item m="1" x="1735"/>
        <item m="1" x="2444"/>
        <item m="1" x="1000"/>
        <item m="1" x="1693"/>
        <item m="1" x="2323"/>
        <item m="1" x="187"/>
        <item m="1" x="1042"/>
        <item m="1" x="1721"/>
        <item m="1" x="2359"/>
        <item m="1" x="233"/>
        <item m="1" x="1085"/>
        <item m="1" x="1755"/>
        <item m="1" x="2465"/>
        <item m="1" x="1021"/>
        <item m="1" x="1708"/>
        <item m="1" x="2341"/>
        <item m="1" x="211"/>
        <item m="1" x="1064"/>
        <item m="1" x="1737"/>
        <item m="1" x="2377"/>
        <item m="1" x="255"/>
        <item m="1" x="1108"/>
        <item m="1" x="1773"/>
        <item m="1" x="2490"/>
        <item m="1" x="1044"/>
        <item m="1" x="1722"/>
        <item m="1" x="2360"/>
        <item m="1" x="234"/>
        <item m="1" x="1086"/>
        <item m="1" x="1756"/>
        <item m="1" x="2398"/>
        <item m="1" x="280"/>
        <item m="1" x="1131"/>
        <item m="1" x="1791"/>
        <item m="1" x="2516"/>
        <item m="1" x="1067"/>
        <item m="1" x="1739"/>
        <item m="1" x="2378"/>
        <item m="1" x="256"/>
        <item m="1" x="1109"/>
        <item m="1" x="1774"/>
        <item m="1" x="2421"/>
        <item m="1" x="308"/>
        <item m="1" x="1155"/>
        <item m="1" x="1809"/>
        <item m="1" x="2543"/>
        <item m="1" x="1089"/>
        <item m="1" x="1758"/>
        <item m="1" x="2399"/>
        <item m="1" x="281"/>
        <item m="1" x="1132"/>
        <item m="1" x="1792"/>
        <item m="1" x="2443"/>
        <item m="1" x="334"/>
        <item m="1" x="1180"/>
        <item m="1" x="1830"/>
        <item m="1" x="1310"/>
        <item m="1" x="2266"/>
        <item m="1" x="770"/>
        <item m="1" x="1533"/>
        <item m="1" x="2149"/>
        <item m="1" x="2878"/>
        <item m="1" x="823"/>
        <item m="1" x="1573"/>
        <item m="1" x="2191"/>
        <item m="1" x="23"/>
        <item m="1" x="875"/>
        <item m="1" x="1605"/>
        <item m="1" x="2284"/>
        <item m="1" x="797"/>
        <item m="1" x="1554"/>
        <item m="1" x="2170"/>
        <item m="1" x="2904"/>
        <item m="1" x="850"/>
        <item m="1" x="1590"/>
        <item m="1" x="2210"/>
        <item m="1" x="47"/>
        <item m="1" x="900"/>
        <item m="1" x="1623"/>
        <item m="1" x="2300"/>
        <item m="1" x="824"/>
        <item m="1" x="1574"/>
        <item m="1" x="2192"/>
        <item m="1" x="24"/>
        <item m="1" x="877"/>
        <item m="1" x="1607"/>
        <item m="1" x="2227"/>
        <item m="1" x="68"/>
        <item m="1" x="923"/>
        <item m="1" x="1640"/>
        <item m="1" x="2319"/>
        <item m="1" x="851"/>
        <item m="1" x="1591"/>
        <item m="1" x="2211"/>
        <item m="1" x="48"/>
        <item m="1" x="902"/>
        <item m="1" x="1625"/>
        <item m="1" x="2245"/>
        <item m="1" x="91"/>
        <item m="1" x="946"/>
        <item m="1" x="1656"/>
        <item m="1" x="2338"/>
        <item m="1" x="878"/>
        <item m="1" x="1608"/>
        <item m="1" x="2229"/>
        <item m="1" x="69"/>
        <item m="1" x="924"/>
        <item m="1" x="1641"/>
        <item m="1" x="2264"/>
        <item m="1" x="114"/>
        <item m="1" x="969"/>
        <item m="1" x="1670"/>
        <item m="1" x="2357"/>
        <item m="1" x="903"/>
        <item m="1" x="1627"/>
        <item m="1" x="2247"/>
        <item m="1" x="92"/>
        <item m="1" x="947"/>
        <item m="1" x="1657"/>
        <item m="1" x="2282"/>
        <item m="1" x="137"/>
        <item m="1" x="992"/>
        <item m="1" x="1687"/>
        <item m="1" x="2375"/>
        <item m="1" x="926"/>
        <item m="1" x="1643"/>
        <item m="1" x="2265"/>
        <item m="1" x="115"/>
        <item m="1" x="970"/>
        <item m="1" x="1671"/>
        <item m="1" x="2298"/>
        <item m="1" x="158"/>
        <item m="1" x="1014"/>
        <item m="1" x="1703"/>
        <item m="1" x="2396"/>
        <item m="1" x="950"/>
        <item m="1" x="1658"/>
        <item m="1" x="2283"/>
        <item m="1" x="138"/>
        <item m="1" x="993"/>
        <item m="1" x="1688"/>
        <item m="1" x="2317"/>
        <item m="1" x="181"/>
        <item m="1" x="1036"/>
        <item m="1" x="1718"/>
        <item m="1" x="2419"/>
        <item m="1" x="974"/>
        <item m="1" x="1673"/>
        <item m="1" x="2299"/>
        <item m="1" x="159"/>
        <item m="1" x="1015"/>
        <item m="1" x="1704"/>
        <item m="1" x="2337"/>
        <item m="1" x="206"/>
        <item m="1" x="1059"/>
        <item m="1" x="1733"/>
        <item m="1" x="2442"/>
        <item m="1" x="997"/>
        <item m="1" x="1690"/>
        <item m="1" x="2318"/>
        <item m="1" x="182"/>
        <item m="1" x="1037"/>
        <item m="1" x="1719"/>
        <item m="1" x="2356"/>
        <item m="1" x="229"/>
        <item m="1" x="1081"/>
        <item m="1" x="1753"/>
        <item m="1" x="1203"/>
        <item m="1" x="2189"/>
        <item m="1" x="654"/>
        <item m="1" x="1448"/>
        <item m="1" x="2064"/>
        <item m="1" x="2773"/>
        <item m="1" x="709"/>
        <item m="1" x="1492"/>
        <item m="1" x="2108"/>
        <item m="1" x="2825"/>
        <item m="1" x="765"/>
        <item m="1" x="1529"/>
        <item m="1" x="2208"/>
        <item m="1" x="682"/>
        <item m="1" x="1470"/>
        <item m="1" x="2085"/>
        <item m="1" x="2799"/>
        <item m="1" x="737"/>
        <item m="1" x="1511"/>
        <item m="1" x="2127"/>
        <item m="1" x="2851"/>
        <item m="1" x="793"/>
        <item m="1" x="1549"/>
        <item m="1" x="2225"/>
        <item m="1" x="710"/>
        <item m="1" x="1493"/>
        <item m="1" x="2109"/>
        <item m="1" x="2826"/>
        <item m="1" x="767"/>
        <item m="1" x="1531"/>
        <item m="1" x="2146"/>
        <item m="1" x="2875"/>
        <item m="1" x="819"/>
        <item m="1" x="1569"/>
        <item m="1" x="2243"/>
        <item m="1" x="738"/>
        <item m="1" x="1512"/>
        <item m="1" x="2128"/>
        <item m="1" x="2852"/>
        <item m="1" x="795"/>
        <item m="1" x="1551"/>
        <item m="1" x="2166"/>
        <item m="1" x="2900"/>
        <item m="1" x="845"/>
        <item m="1" x="1587"/>
        <item m="1" x="2262"/>
        <item m="1" x="768"/>
        <item m="1" x="1532"/>
        <item m="1" x="2148"/>
        <item m="1" x="2876"/>
        <item m="1" x="820"/>
        <item m="1" x="1570"/>
        <item m="1" x="2187"/>
        <item m="1" x="18"/>
        <item m="1" x="871"/>
        <item m="1" x="1603"/>
        <item m="1" x="2280"/>
        <item m="1" x="796"/>
        <item m="1" x="1553"/>
        <item m="1" x="2168"/>
        <item m="1" x="2901"/>
        <item m="1" x="846"/>
        <item m="1" x="1588"/>
        <item m="1" x="2206"/>
        <item m="1" x="42"/>
        <item m="1" x="896"/>
        <item m="1" x="1621"/>
        <item m="1" x="2296"/>
        <item m="1" x="822"/>
        <item m="1" x="1572"/>
        <item m="1" x="2188"/>
        <item m="1" x="19"/>
        <item m="1" x="872"/>
        <item m="1" x="1604"/>
        <item m="1" x="2223"/>
        <item m="1" x="63"/>
        <item m="1" x="919"/>
        <item m="1" x="1638"/>
        <item m="1" x="2315"/>
        <item m="1" x="849"/>
        <item m="1" x="1589"/>
        <item m="1" x="2207"/>
        <item m="1" x="43"/>
        <item m="1" x="897"/>
        <item m="1" x="1622"/>
        <item m="1" x="2241"/>
        <item m="1" x="86"/>
        <item m="1" x="942"/>
        <item m="1" x="1654"/>
        <item m="1" x="2335"/>
        <item m="1" x="876"/>
        <item m="1" x="1606"/>
        <item m="1" x="2224"/>
        <item m="1" x="64"/>
        <item m="1" x="920"/>
        <item m="1" x="1639"/>
        <item m="1" x="2261"/>
        <item m="1" x="110"/>
        <item m="1" x="965"/>
        <item m="1" x="1668"/>
        <item m="1" x="2355"/>
        <item m="1" x="901"/>
        <item m="1" x="1624"/>
        <item m="1" x="2242"/>
        <item m="1" x="87"/>
        <item m="1" x="943"/>
        <item m="1" x="1655"/>
        <item m="1" x="2279"/>
        <item m="1" x="133"/>
        <item m="1" x="988"/>
        <item m="1" x="1685"/>
        <item m="1" x="1102"/>
        <item m="1" x="2107"/>
        <item m="1" x="535"/>
        <item m="1" x="1355"/>
        <item m="1" x="1976"/>
        <item m="1" x="2665"/>
        <item m="1" x="591"/>
        <item m="1" x="1403"/>
        <item m="1" x="2022"/>
        <item m="1" x="2719"/>
        <item m="1" x="649"/>
        <item m="1" x="1444"/>
        <item m="1" x="2126"/>
        <item m="1" x="564"/>
        <item m="1" x="1379"/>
        <item m="1" x="1998"/>
        <item m="1" x="2692"/>
        <item m="1" x="620"/>
        <item m="1" x="1424"/>
        <item m="1" x="2042"/>
        <item m="1" x="2746"/>
        <item m="1" x="678"/>
        <item m="1" x="1465"/>
        <item m="1" x="2145"/>
        <item m="1" x="592"/>
        <item m="1" x="1404"/>
        <item m="1" x="2023"/>
        <item m="1" x="2720"/>
        <item m="1" x="651"/>
        <item m="1" x="1446"/>
        <item m="1" x="2061"/>
        <item m="1" x="2771"/>
        <item m="1" x="705"/>
        <item m="1" x="1488"/>
        <item m="1" x="2165"/>
        <item m="1" x="621"/>
        <item m="1" x="1425"/>
        <item m="1" x="2043"/>
        <item m="1" x="2747"/>
        <item m="1" x="680"/>
        <item m="1" x="1467"/>
        <item m="1" x="2082"/>
        <item m="1" x="2795"/>
        <item m="1" x="732"/>
        <item m="1" x="1508"/>
        <item m="1" x="2186"/>
        <item m="1" x="652"/>
        <item m="1" x="1447"/>
        <item m="1" x="2063"/>
        <item m="1" x="2772"/>
        <item m="1" x="706"/>
        <item m="1" x="1489"/>
        <item m="1" x="2104"/>
        <item m="1" x="2821"/>
        <item m="1" x="761"/>
        <item m="1" x="1527"/>
        <item m="1" x="2205"/>
        <item m="1" x="681"/>
        <item m="1" x="1469"/>
        <item m="1" x="2084"/>
        <item m="1" x="2797"/>
        <item m="1" x="733"/>
        <item m="1" x="1509"/>
        <item m="1" x="2124"/>
        <item m="1" x="2847"/>
        <item m="1" x="789"/>
        <item m="1" x="1547"/>
        <item m="1" x="2222"/>
        <item m="1" x="708"/>
        <item m="1" x="1491"/>
        <item m="1" x="2106"/>
        <item m="1" x="2822"/>
        <item m="1" x="762"/>
        <item m="1" x="1528"/>
        <item m="1" x="2143"/>
        <item m="1" x="2871"/>
        <item m="1" x="815"/>
        <item m="1" x="1567"/>
        <item m="1" x="2240"/>
        <item m="1" x="736"/>
        <item m="1" x="1510"/>
        <item m="1" x="2125"/>
        <item m="1" x="2848"/>
        <item m="1" x="790"/>
        <item m="1" x="1548"/>
        <item m="1" x="2163"/>
        <item m="1" x="2896"/>
        <item m="1" x="841"/>
        <item m="1" x="1585"/>
        <item m="1" x="2260"/>
        <item m="1" x="766"/>
        <item m="1" x="1530"/>
        <item m="1" x="2144"/>
        <item m="1" x="2872"/>
        <item m="1" x="816"/>
        <item m="1" x="1568"/>
        <item m="1" x="2185"/>
        <item m="1" x="15"/>
        <item m="1" x="867"/>
        <item m="1" x="1601"/>
        <item m="1" x="2278"/>
        <item m="1" x="794"/>
        <item m="1" x="1550"/>
        <item m="1" x="2164"/>
        <item m="1" x="2897"/>
        <item m="1" x="842"/>
        <item m="1" x="1586"/>
        <item m="1" x="2204"/>
        <item m="1" x="39"/>
        <item m="1" x="892"/>
        <item m="1" x="1619"/>
        <item m="1" x="1008"/>
        <item m="1" x="2021"/>
        <item m="1" x="411"/>
        <item m="1" x="1250"/>
        <item m="1" x="1886"/>
        <item m="1" x="2558"/>
        <item m="1" x="469"/>
        <item m="1" x="1303"/>
        <item m="1" x="1934"/>
        <item m="1" x="2611"/>
        <item m="1" x="529"/>
        <item m="1" x="1350"/>
        <item m="1" x="2041"/>
        <item m="1" x="441"/>
        <item m="1" x="1276"/>
        <item m="1" x="1910"/>
        <item m="1" x="2584"/>
        <item m="1" x="498"/>
        <item m="1" x="1327"/>
        <item m="1" x="1954"/>
        <item m="1" x="2638"/>
        <item m="1" x="559"/>
        <item m="1" x="1374"/>
        <item m="1" x="2060"/>
        <item m="1" x="470"/>
        <item m="1" x="1304"/>
        <item m="1" x="1935"/>
        <item m="1" x="2612"/>
        <item m="1" x="531"/>
        <item m="1" x="1352"/>
        <item m="1" x="1973"/>
        <item m="1" x="2663"/>
        <item m="1" x="587"/>
        <item m="1" x="1399"/>
        <item m="1" x="2081"/>
        <item m="1" x="499"/>
        <item m="1" x="1328"/>
        <item m="1" x="1955"/>
        <item m="1" x="2639"/>
        <item m="1" x="561"/>
        <item m="1" x="1376"/>
        <item m="1" x="1995"/>
        <item m="1" x="2688"/>
        <item m="1" x="615"/>
        <item m="1" x="1421"/>
        <item m="1" x="2103"/>
        <item m="1" x="532"/>
        <item m="1" x="1353"/>
        <item m="1" x="1975"/>
        <item m="1" x="2664"/>
        <item m="1" x="588"/>
        <item m="1" x="1400"/>
        <item m="1" x="2018"/>
        <item m="1" x="2715"/>
        <item m="1" x="645"/>
        <item m="1" x="1442"/>
        <item m="1" x="2123"/>
        <item m="1" x="562"/>
        <item m="1" x="1378"/>
        <item m="1" x="1997"/>
        <item m="1" x="2690"/>
        <item m="1" x="616"/>
        <item m="1" x="1422"/>
        <item m="1" x="2039"/>
        <item m="1" x="2742"/>
        <item m="1" x="674"/>
        <item m="1" x="1463"/>
        <item m="1" x="2142"/>
        <item m="1" x="590"/>
        <item m="1" x="1402"/>
        <item m="1" x="2020"/>
        <item m="1" x="2716"/>
        <item m="1" x="646"/>
        <item m="1" x="1443"/>
        <item m="1" x="2058"/>
        <item m="1" x="2767"/>
        <item m="1" x="701"/>
        <item m="1" x="1486"/>
        <item m="1" x="2162"/>
        <item m="1" x="619"/>
        <item m="1" x="1423"/>
        <item m="1" x="2040"/>
        <item m="1" x="2743"/>
        <item m="1" x="675"/>
        <item m="1" x="1464"/>
        <item m="1" x="2079"/>
        <item m="1" x="2791"/>
        <item m="1" x="728"/>
        <item m="1" x="1506"/>
        <item m="1" x="2184"/>
        <item m="1" x="650"/>
        <item m="1" x="1445"/>
        <item m="1" x="2059"/>
        <item m="1" x="2768"/>
        <item m="1" x="702"/>
        <item m="1" x="1487"/>
        <item m="1" x="2102"/>
        <item m="1" x="2818"/>
        <item m="1" x="757"/>
        <item m="1" x="1525"/>
        <item m="1" x="2203"/>
        <item m="1" x="679"/>
        <item m="1" x="1466"/>
        <item m="1" x="2080"/>
        <item m="1" x="2792"/>
        <item m="1" x="729"/>
        <item m="1" x="1507"/>
        <item m="1" x="2122"/>
        <item m="1" x="2844"/>
        <item m="1" x="785"/>
        <item m="1" x="1545"/>
        <item m="1" x="913"/>
        <item m="1" x="1933"/>
        <item m="1" x="294"/>
        <item m="1" x="1144"/>
        <item m="1" x="1800"/>
        <item m="1" x="2454"/>
        <item m="1" x="347"/>
        <item m="1" x="1194"/>
        <item m="1" x="1842"/>
        <item m="1" x="2502"/>
        <item m="1" x="404"/>
        <item m="1" x="1243"/>
        <item m="1" x="1953"/>
        <item m="1" x="321"/>
        <item m="1" x="1169"/>
        <item m="1" x="1821"/>
        <item m="1" x="2478"/>
        <item m="1" x="375"/>
        <item m="1" x="1219"/>
        <item m="1" x="1863"/>
        <item m="1" x="2529"/>
        <item m="1" x="435"/>
        <item m="1" x="1270"/>
        <item m="1" x="1972"/>
        <item m="1" x="348"/>
        <item m="1" x="1196"/>
        <item m="1" x="1844"/>
        <item m="1" x="2504"/>
        <item m="1" x="407"/>
        <item m="1" x="1246"/>
        <item m="1" x="1883"/>
        <item m="1" x="2555"/>
        <item m="1" x="464"/>
        <item m="1" x="1297"/>
        <item m="1" x="1994"/>
        <item m="1" x="376"/>
        <item m="1" x="1221"/>
        <item m="1" x="1865"/>
        <item m="1" x="2531"/>
        <item m="1" x="438"/>
        <item m="1" x="1273"/>
        <item m="1" x="1906"/>
        <item m="1" x="2579"/>
        <item m="1" x="492"/>
        <item m="1" x="1321"/>
        <item m="1" x="2017"/>
        <item m="1" x="408"/>
        <item m="1" x="1248"/>
        <item m="1" x="1885"/>
        <item m="1" x="2557"/>
        <item m="1" x="466"/>
        <item m="1" x="1299"/>
        <item m="1" x="1929"/>
        <item m="1" x="2606"/>
        <item m="1" x="523"/>
        <item m="1" x="1345"/>
        <item m="1" x="2038"/>
        <item m="1" x="439"/>
        <item m="1" x="1275"/>
        <item m="1" x="1909"/>
        <item m="1" x="2582"/>
        <item m="1" x="494"/>
        <item m="1" x="1323"/>
        <item m="1" x="1950"/>
        <item m="1" x="2632"/>
        <item m="1" x="553"/>
        <item m="1" x="1369"/>
        <item m="1" x="2057"/>
        <item m="1" x="468"/>
        <item m="1" x="1302"/>
        <item m="1" x="1932"/>
        <item m="1" x="2608"/>
        <item m="1" x="525"/>
        <item m="1" x="1347"/>
        <item m="1" x="1969"/>
        <item m="1" x="2657"/>
        <item m="1" x="581"/>
        <item m="1" x="1394"/>
        <item m="1" x="2078"/>
        <item m="1" x="497"/>
        <item m="1" x="1326"/>
        <item m="1" x="1952"/>
        <item m="1" x="2634"/>
        <item m="1" x="555"/>
        <item m="1" x="1371"/>
        <item m="1" x="1991"/>
        <item m="1" x="2682"/>
        <item m="1" x="609"/>
        <item m="1" x="1417"/>
        <item m="1" x="2101"/>
        <item m="1" x="530"/>
        <item m="1" x="1351"/>
        <item m="1" x="1971"/>
        <item m="1" x="2659"/>
        <item m="1" x="583"/>
        <item m="1" x="1396"/>
        <item m="1" x="2015"/>
        <item m="1" x="2710"/>
        <item m="1" x="639"/>
        <item m="1" x="1438"/>
        <item m="1" x="2121"/>
        <item m="1" x="560"/>
        <item m="1" x="1375"/>
        <item m="1" x="1993"/>
        <item m="1" x="2684"/>
        <item m="1" x="611"/>
        <item m="1" x="1419"/>
        <item m="1" x="2037"/>
        <item m="1" x="2738"/>
        <item m="1" x="669"/>
        <item m="1" x="1460"/>
        <item m="1" x="809"/>
        <item m="1" x="1841"/>
        <item m="1" x="193"/>
        <item m="1" x="1048"/>
        <item m="1" x="1725"/>
        <item m="1" x="2365"/>
        <item m="1" x="239"/>
        <item m="1" x="1093"/>
        <item m="1" x="1762"/>
        <item m="1" x="2406"/>
        <item m="1" x="288"/>
        <item m="1" x="1138"/>
        <item m="1" x="1861"/>
        <item m="1" x="217"/>
        <item m="1" x="1071"/>
        <item m="1" x="1744"/>
        <item m="1" x="2385"/>
        <item m="1" x="263"/>
        <item m="1" x="1116"/>
        <item m="1" x="1781"/>
        <item m="1" x="2429"/>
        <item m="1" x="316"/>
        <item m="1" x="1163"/>
        <item m="1" x="1881"/>
        <item m="1" x="240"/>
        <item m="1" x="1095"/>
        <item m="1" x="1764"/>
        <item m="1" x="2408"/>
        <item m="1" x="290"/>
        <item m="1" x="1140"/>
        <item m="1" x="1797"/>
        <item m="1" x="2451"/>
        <item m="1" x="342"/>
        <item m="1" x="1188"/>
        <item m="1" x="1904"/>
        <item m="1" x="264"/>
        <item m="1" x="1118"/>
        <item m="1" x="1783"/>
        <item m="1" x="2431"/>
        <item m="1" x="318"/>
        <item m="1" x="1165"/>
        <item m="1" x="1816"/>
        <item m="1" x="2472"/>
        <item m="1" x="368"/>
        <item m="1" x="1212"/>
        <item m="1" x="1927"/>
        <item m="1" x="291"/>
        <item m="1" x="1142"/>
        <item m="1" x="1799"/>
        <item m="1" x="2453"/>
        <item m="1" x="344"/>
        <item m="1" x="1190"/>
        <item m="1" x="1837"/>
        <item m="1" x="2497"/>
        <item m="1" x="398"/>
        <item m="1" x="1238"/>
        <item m="1" x="1948"/>
        <item m="1" x="319"/>
        <item m="1" x="1167"/>
        <item m="1" x="1819"/>
        <item m="1" x="2475"/>
        <item m="1" x="370"/>
        <item m="1" x="1214"/>
        <item m="1" x="1857"/>
        <item m="1" x="2522"/>
        <item m="1" x="428"/>
        <item m="1" x="1264"/>
        <item m="1" x="1967"/>
        <item m="1" x="346"/>
        <item m="1" x="1193"/>
        <item m="1" x="1840"/>
        <item m="1" x="2499"/>
        <item m="1" x="400"/>
        <item m="1" x="1240"/>
        <item m="1" x="1878"/>
        <item m="1" x="2548"/>
        <item m="1" x="457"/>
        <item m="1" x="1291"/>
        <item m="1" x="1989"/>
        <item m="1" x="373"/>
        <item m="1" x="1217"/>
        <item m="1" x="1859"/>
        <item m="1" x="2524"/>
        <item m="1" x="430"/>
        <item m="1" x="1266"/>
        <item m="1" x="1900"/>
        <item m="1" x="2572"/>
        <item m="1" x="485"/>
        <item m="1" x="1316"/>
        <item m="1" x="2013"/>
        <item m="1" x="405"/>
        <item m="1" x="1244"/>
        <item m="1" x="1880"/>
        <item m="1" x="2550"/>
        <item m="1" x="459"/>
        <item m="1" x="1293"/>
        <item m="1" x="1924"/>
        <item m="1" x="2600"/>
        <item m="1" x="516"/>
        <item m="1" x="1340"/>
        <item m="1" x="2035"/>
        <item m="1" x="436"/>
        <item m="1" x="1271"/>
        <item m="1" x="1903"/>
        <item m="1" x="2574"/>
        <item m="1" x="487"/>
        <item m="1" x="1318"/>
        <item m="1" x="1946"/>
        <item m="1" x="2627"/>
        <item m="1" x="547"/>
        <item m="1" x="1364"/>
        <item m="1" x="1777"/>
        <item m="1" x="2837"/>
        <item m="1" x="1365"/>
        <item m="1" x="1986"/>
        <item m="1" x="2676"/>
        <item m="1" x="602"/>
        <item m="1" x="1411"/>
        <item m="1" x="2030"/>
        <item m="1" x="2731"/>
        <item m="1" x="662"/>
        <item m="1" x="1452"/>
        <item m="1" x="2068"/>
        <item m="1" x="2862"/>
        <item m="1" x="1390"/>
        <item m="1" x="2010"/>
        <item m="1" x="2704"/>
        <item m="1" x="633"/>
        <item m="1" x="1432"/>
        <item m="1" x="2050"/>
        <item m="1" x="2757"/>
        <item m="1" x="690"/>
        <item m="1" x="1474"/>
        <item m="1" x="2089"/>
        <item m="1" x="2886"/>
        <item m="1" x="1413"/>
        <item m="1" x="2032"/>
        <item m="1" x="2733"/>
        <item m="1" x="664"/>
        <item m="1" x="1455"/>
        <item m="1" x="2071"/>
        <item m="1" x="2781"/>
        <item m="1" x="717"/>
        <item m="1" x="1496"/>
        <item m="1" x="2112"/>
        <item m="1" x="4"/>
        <item m="1" x="1434"/>
        <item m="1" x="2052"/>
        <item m="1" x="2759"/>
        <item m="1" x="692"/>
        <item m="1" x="1477"/>
        <item m="1" x="2092"/>
        <item m="1" x="2807"/>
        <item m="1" x="745"/>
        <item m="1" x="1515"/>
        <item m="1" x="2131"/>
        <item m="1" x="29"/>
        <item m="1" x="1457"/>
        <item m="1" x="2074"/>
        <item m="1" x="2784"/>
        <item m="1" x="719"/>
        <item m="1" x="1498"/>
        <item m="1" x="2114"/>
        <item m="1" x="2833"/>
        <item m="1" x="774"/>
        <item m="1" x="1535"/>
        <item m="1" x="2151"/>
        <item m="1" x="51"/>
        <item m="1" x="1480"/>
        <item m="1" x="2095"/>
        <item m="1" x="2809"/>
        <item m="1" x="747"/>
        <item m="1" x="1517"/>
        <item m="1" x="2133"/>
        <item m="1" x="2858"/>
        <item m="1" x="801"/>
        <item m="1" x="1556"/>
        <item m="1" x="2172"/>
        <item m="1" x="72"/>
        <item m="1" x="1501"/>
        <item m="1" x="2116"/>
        <item m="1" x="2835"/>
        <item m="1" x="776"/>
        <item m="1" x="1537"/>
        <item m="1" x="2153"/>
        <item m="1" x="2882"/>
        <item m="1" x="827"/>
        <item m="1" x="1575"/>
        <item m="1" x="2193"/>
        <item m="1" x="96"/>
        <item m="1" x="1519"/>
        <item m="1" x="2135"/>
        <item m="1" x="2860"/>
        <item m="1" x="803"/>
        <item m="1" x="1558"/>
        <item m="1" x="2174"/>
        <item m="1" x="2908"/>
        <item m="1" x="854"/>
        <item m="1" x="1592"/>
        <item m="1" x="2212"/>
        <item m="1" x="121"/>
        <item m="1" x="1539"/>
        <item m="1" x="2155"/>
        <item m="1" x="2884"/>
        <item m="1" x="829"/>
        <item m="1" x="1577"/>
        <item m="1" x="2195"/>
        <item m="1" x="27"/>
        <item m="1" x="881"/>
        <item m="1" x="1610"/>
        <item m="1" x="2231"/>
        <item m="1" x="144"/>
        <item m="1" x="1560"/>
        <item m="1" x="2176"/>
        <item m="1" x="2910"/>
        <item m="1" x="856"/>
        <item m="1" x="1594"/>
        <item m="1" x="2213"/>
        <item m="1" x="50"/>
        <item m="1" x="905"/>
        <item m="1" x="1629"/>
        <item m="1" x="2250"/>
        <item m="1" x="1707"/>
        <item m="1" x="2728"/>
        <item m="1" x="1260"/>
        <item m="1" x="1896"/>
        <item m="1" x="2568"/>
        <item m="1" x="481"/>
        <item m="1" x="1312"/>
        <item m="1" x="1942"/>
        <item m="1" x="2622"/>
        <item m="1" x="543"/>
        <item m="1" x="1359"/>
        <item m="1" x="1980"/>
        <item m="1" x="2754"/>
        <item m="1" x="1288"/>
        <item m="1" x="1921"/>
        <item m="1" x="2596"/>
        <item m="1" x="512"/>
        <item m="1" x="1336"/>
        <item m="1" x="1961"/>
        <item m="1" x="2648"/>
        <item m="1" x="572"/>
        <item m="1" x="1383"/>
        <item m="1" x="2002"/>
        <item m="1" x="2778"/>
        <item m="1" x="1313"/>
        <item m="1" x="1943"/>
        <item m="1" x="2623"/>
        <item m="1" x="544"/>
        <item m="1" x="1361"/>
        <item m="1" x="1982"/>
        <item m="1" x="2672"/>
        <item m="1" x="599"/>
        <item m="1" x="1407"/>
        <item m="1" x="2026"/>
        <item m="1" x="2804"/>
        <item m="1" x="1337"/>
        <item m="1" x="1962"/>
        <item m="1" x="2649"/>
        <item m="1" x="573"/>
        <item m="1" x="1385"/>
        <item m="1" x="2004"/>
        <item m="1" x="2699"/>
        <item m="1" x="628"/>
        <item m="1" x="1428"/>
        <item m="1" x="2046"/>
        <item m="1" x="2830"/>
        <item m="1" x="1362"/>
        <item m="1" x="1984"/>
        <item m="1" x="2674"/>
        <item m="1" x="600"/>
        <item m="1" x="1408"/>
        <item m="1" x="2027"/>
        <item m="1" x="2726"/>
        <item m="1" x="658"/>
        <item m="1" x="1450"/>
        <item m="1" x="2066"/>
        <item m="1" x="2855"/>
        <item m="1" x="1387"/>
        <item m="1" x="2006"/>
        <item m="1" x="2700"/>
        <item m="1" x="629"/>
        <item m="1" x="1429"/>
        <item m="1" x="2047"/>
        <item m="1" x="2752"/>
        <item m="1" x="686"/>
        <item m="1" x="1472"/>
        <item m="1" x="2087"/>
        <item m="1" x="2879"/>
        <item m="1" x="1410"/>
        <item m="1" x="2028"/>
        <item m="1" x="2727"/>
        <item m="1" x="659"/>
        <item m="1" x="1451"/>
        <item m="1" x="2067"/>
        <item m="1" x="2776"/>
        <item m="1" x="713"/>
        <item m="1" x="1494"/>
        <item m="1" x="2110"/>
        <item m="1" x="2905"/>
        <item m="1" x="1430"/>
        <item m="1" x="2048"/>
        <item m="1" x="2753"/>
        <item m="1" x="687"/>
        <item m="1" x="1473"/>
        <item m="1" x="2088"/>
        <item m="1" x="2802"/>
        <item m="1" x="741"/>
        <item m="1" x="1513"/>
        <item m="1" x="2129"/>
        <item m="1" x="25"/>
        <item m="1" x="1453"/>
        <item m="1" x="2069"/>
        <item m="1" x="2777"/>
        <item m="1" x="714"/>
        <item m="1" x="1495"/>
        <item m="1" x="2111"/>
        <item m="1" x="2829"/>
        <item m="1" x="771"/>
        <item m="1" x="1534"/>
        <item m="1" x="2150"/>
        <item m="1" x="49"/>
        <item m="1" x="1475"/>
        <item m="1" x="2090"/>
        <item m="1" x="2803"/>
        <item m="1" x="742"/>
        <item m="1" x="1514"/>
        <item m="1" x="2130"/>
        <item m="1" x="2854"/>
        <item m="1" x="798"/>
        <item m="1" x="1555"/>
        <item m="1" x="2171"/>
        <item m="1" x="1642"/>
        <item m="1" x="2620"/>
        <item m="1" x="1156"/>
        <item m="1" x="1810"/>
        <item m="1" x="2464"/>
        <item m="1" x="360"/>
        <item m="1" x="1205"/>
        <item m="1" x="1851"/>
        <item m="1" x="2514"/>
        <item m="1" x="420"/>
        <item m="1" x="1255"/>
        <item m="1" x="1890"/>
        <item m="1" x="2646"/>
        <item m="1" x="1181"/>
        <item m="1" x="1831"/>
        <item m="1" x="2489"/>
        <item m="1" x="389"/>
        <item m="1" x="1229"/>
        <item m="1" x="1871"/>
        <item m="1" x="2540"/>
        <item m="1" x="450"/>
        <item m="1" x="1281"/>
        <item m="1" x="1914"/>
        <item m="1" x="2670"/>
        <item m="1" x="1206"/>
        <item m="1" x="1852"/>
        <item m="1" x="2515"/>
        <item m="1" x="421"/>
        <item m="1" x="1257"/>
        <item m="1" x="1892"/>
        <item m="1" x="2565"/>
        <item m="1" x="478"/>
        <item m="1" x="1308"/>
        <item m="1" x="1938"/>
        <item m="1" x="2697"/>
        <item m="1" x="1231"/>
        <item m="1" x="1872"/>
        <item m="1" x="2541"/>
        <item m="1" x="451"/>
        <item m="1" x="1283"/>
        <item m="1" x="1916"/>
        <item m="1" x="2591"/>
        <item m="1" x="507"/>
        <item m="1" x="1332"/>
        <item m="1" x="1958"/>
        <item m="1" x="2724"/>
        <item m="1" x="1258"/>
        <item m="1" x="1894"/>
        <item m="1" x="2567"/>
        <item m="1" x="479"/>
        <item m="1" x="1309"/>
        <item m="1" x="1939"/>
        <item m="1" x="2618"/>
        <item m="1" x="539"/>
        <item m="1" x="1357"/>
        <item m="1" x="1978"/>
        <item m="1" x="2750"/>
        <item m="1" x="1285"/>
        <item m="1" x="1918"/>
        <item m="1" x="2593"/>
        <item m="1" x="508"/>
        <item m="1" x="1333"/>
        <item m="1" x="1959"/>
        <item m="1" x="2644"/>
        <item m="1" x="568"/>
        <item m="1" x="1381"/>
        <item m="1" x="2000"/>
        <item m="1" x="2774"/>
        <item m="1" x="1311"/>
        <item m="1" x="1941"/>
        <item m="1" x="2619"/>
        <item m="1" x="540"/>
        <item m="1" x="1358"/>
        <item m="1" x="1979"/>
        <item m="1" x="2668"/>
        <item m="1" x="595"/>
        <item m="1" x="1405"/>
        <item m="1" x="2024"/>
        <item m="1" x="2800"/>
        <item m="1" x="1334"/>
        <item m="1" x="1960"/>
        <item m="1" x="2645"/>
        <item m="1" x="569"/>
        <item m="1" x="1382"/>
        <item m="1" x="2001"/>
        <item m="1" x="2695"/>
        <item m="1" x="624"/>
        <item m="1" x="1426"/>
        <item m="1" x="2044"/>
        <item m="1" x="2827"/>
        <item m="1" x="1360"/>
        <item m="1" x="1981"/>
        <item m="1" x="2669"/>
        <item m="1" x="596"/>
        <item m="1" x="1406"/>
        <item m="1" x="2025"/>
        <item m="1" x="2723"/>
        <item m="1" x="655"/>
        <item m="1" x="1449"/>
        <item m="1" x="2065"/>
        <item m="1" x="2853"/>
        <item m="1" x="1384"/>
        <item m="1" x="2003"/>
        <item m="1" x="2696"/>
        <item m="1" x="625"/>
        <item m="1" x="1427"/>
        <item m="1" x="2045"/>
        <item m="1" x="2749"/>
        <item m="1" x="683"/>
        <item m="1" x="1471"/>
        <item m="1" x="2086"/>
        <item m="1" x="1571"/>
        <item m="1" x="2512"/>
        <item m="1" x="1060"/>
        <item m="1" x="1734"/>
        <item m="1" x="2374"/>
        <item m="1" x="251"/>
        <item m="1" x="1104"/>
        <item m="1" x="1771"/>
        <item m="1" x="2417"/>
        <item m="1" x="304"/>
        <item m="1" x="1150"/>
        <item m="1" x="1804"/>
        <item m="1" x="2538"/>
        <item m="1" x="1082"/>
        <item m="1" x="1754"/>
        <item m="1" x="2395"/>
        <item m="1" x="276"/>
        <item m="1" x="1127"/>
        <item m="1" x="1789"/>
        <item m="1" x="2440"/>
        <item m="1" x="331"/>
        <item m="1" x="1175"/>
        <item m="1" x="1825"/>
        <item m="1" x="2563"/>
        <item m="1" x="1105"/>
        <item m="1" x="1772"/>
        <item m="1" x="2418"/>
        <item m="1" x="305"/>
        <item m="1" x="1152"/>
        <item m="1" x="1806"/>
        <item m="1" x="2461"/>
        <item m="1" x="357"/>
        <item m="1" x="1201"/>
        <item m="1" x="1847"/>
        <item m="1" x="2589"/>
        <item m="1" x="1128"/>
        <item m="1" x="1790"/>
        <item m="1" x="2441"/>
        <item m="1" x="332"/>
        <item m="1" x="1177"/>
        <item m="1" x="1827"/>
        <item m="1" x="2485"/>
        <item m="1" x="385"/>
        <item m="1" x="1226"/>
        <item m="1" x="1868"/>
        <item m="1" x="2616"/>
        <item m="1" x="1153"/>
        <item m="1" x="1808"/>
        <item m="1" x="2463"/>
        <item m="1" x="358"/>
        <item m="1" x="1202"/>
        <item m="1" x="1848"/>
        <item m="1" x="2510"/>
        <item m="1" x="416"/>
        <item m="1" x="1253"/>
        <item m="1" x="1888"/>
        <item m="1" x="2642"/>
        <item m="1" x="1179"/>
        <item m="1" x="1829"/>
        <item m="1" x="2487"/>
        <item m="1" x="386"/>
        <item m="1" x="1227"/>
        <item m="1" x="1869"/>
        <item m="1" x="2536"/>
        <item m="1" x="446"/>
        <item m="1" x="1279"/>
        <item m="1" x="1912"/>
        <item m="1" x="2666"/>
        <item m="1" x="1204"/>
        <item m="1" x="1850"/>
        <item m="1" x="2511"/>
        <item m="1" x="417"/>
        <item m="1" x="1254"/>
        <item m="1" x="1889"/>
        <item m="1" x="2561"/>
        <item m="1" x="474"/>
        <item m="1" x="1306"/>
        <item m="1" x="1936"/>
        <item m="1" x="2693"/>
        <item m="1" x="1228"/>
        <item m="1" x="1870"/>
        <item m="1" x="2537"/>
        <item m="1" x="447"/>
        <item m="1" x="1280"/>
        <item m="1" x="1913"/>
        <item m="1" x="2587"/>
        <item m="1" x="503"/>
        <item m="1" x="1330"/>
        <item m="1" x="1956"/>
        <item m="1" x="2721"/>
        <item m="1" x="1256"/>
        <item m="1" x="1891"/>
        <item m="1" x="2562"/>
        <item m="1" x="475"/>
        <item m="1" x="1307"/>
        <item m="1" x="1937"/>
        <item m="1" x="2615"/>
        <item m="1" x="536"/>
        <item m="1" x="1356"/>
        <item m="1" x="1977"/>
        <item m="1" x="2748"/>
        <item m="1" x="1282"/>
        <item m="1" x="1915"/>
        <item m="1" x="2588"/>
        <item m="1" x="504"/>
        <item m="1" x="1331"/>
        <item m="1" x="1957"/>
        <item m="1" x="2641"/>
        <item m="1" x="565"/>
        <item m="1" x="1380"/>
        <item m="1" x="1999"/>
        <item m="1" x="1490"/>
        <item m="1" x="2415"/>
        <item m="1" x="966"/>
        <item m="1" x="1669"/>
        <item m="1" x="2295"/>
        <item m="1" x="154"/>
        <item m="1" x="1010"/>
        <item m="1" x="1701"/>
        <item m="1" x="2333"/>
        <item m="1" x="202"/>
        <item m="1" x="1054"/>
        <item m="1" x="1729"/>
        <item m="1" x="2438"/>
        <item m="1" x="989"/>
        <item m="1" x="1686"/>
        <item m="1" x="2314"/>
        <item m="1" x="177"/>
        <item m="1" x="1032"/>
        <item m="1" x="1716"/>
        <item m="1" x="2353"/>
        <item m="1" x="226"/>
        <item m="1" x="1077"/>
        <item m="1" x="1748"/>
        <item m="1" x="2459"/>
        <item m="1" x="1011"/>
        <item m="1" x="1702"/>
        <item m="1" x="2334"/>
        <item m="1" x="203"/>
        <item m="1" x="1056"/>
        <item m="1" x="1731"/>
        <item m="1" x="2371"/>
        <item m="1" x="248"/>
        <item m="1" x="1100"/>
        <item m="1" x="1767"/>
        <item m="1" x="2483"/>
        <item m="1" x="1033"/>
        <item m="1" x="1717"/>
        <item m="1" x="2354"/>
        <item m="1" x="227"/>
        <item m="1" x="1079"/>
        <item m="1" x="1750"/>
        <item m="1" x="2391"/>
        <item m="1" x="272"/>
        <item m="1" x="1123"/>
        <item m="1" x="1786"/>
        <item m="1" x="2508"/>
        <item m="1" x="1057"/>
        <item m="1" x="1732"/>
        <item m="1" x="2373"/>
        <item m="1" x="249"/>
        <item m="1" x="1101"/>
        <item m="1" x="1768"/>
        <item m="1" x="2413"/>
        <item m="1" x="299"/>
        <item m="1" x="1147"/>
        <item m="1" x="1802"/>
        <item m="1" x="2534"/>
        <item m="1" x="1080"/>
        <item m="1" x="1752"/>
        <item m="1" x="2393"/>
        <item m="1" x="273"/>
        <item m="1" x="1124"/>
        <item m="1" x="1787"/>
        <item m="1" x="2436"/>
        <item m="1" x="326"/>
        <item m="1" x="1172"/>
        <item m="1" x="1823"/>
        <item m="1" x="2559"/>
        <item m="1" x="1103"/>
        <item m="1" x="1770"/>
        <item m="1" x="2414"/>
        <item m="1" x="300"/>
        <item m="1" x="1148"/>
        <item m="1" x="1803"/>
        <item m="1" x="2457"/>
        <item m="1" x="352"/>
        <item m="1" x="1198"/>
        <item m="1" x="1845"/>
        <item m="1" x="2585"/>
        <item m="1" x="1126"/>
        <item m="1" x="1788"/>
        <item m="1" x="2437"/>
        <item m="1" x="327"/>
        <item m="1" x="1173"/>
        <item m="1" x="1824"/>
        <item m="1" x="2481"/>
        <item m="1" x="380"/>
        <item m="1" x="1223"/>
        <item m="1" x="1866"/>
        <item m="1" x="2613"/>
        <item m="1" x="1151"/>
        <item m="1" x="1805"/>
        <item m="1" x="2458"/>
        <item m="1" x="353"/>
        <item m="1" x="1199"/>
        <item m="1" x="1846"/>
        <item m="1" x="2507"/>
        <item m="1" x="412"/>
        <item m="1" x="1251"/>
        <item m="1" x="1887"/>
        <item m="1" x="2640"/>
        <item m="1" x="1176"/>
        <item m="1" x="1826"/>
        <item m="1" x="2482"/>
        <item m="1" x="381"/>
        <item m="1" x="1224"/>
        <item m="1" x="1867"/>
        <item m="1" x="2533"/>
        <item m="1" x="442"/>
        <item m="1" x="1277"/>
        <item m="1" x="1911"/>
        <item m="1" x="1401"/>
        <item m="1" x="2331"/>
        <item m="1" x="868"/>
        <item m="1" x="1602"/>
        <item m="1" x="2221"/>
        <item m="1" x="60"/>
        <item m="1" x="915"/>
        <item m="1" x="1636"/>
        <item m="1" x="2258"/>
        <item m="1" x="106"/>
        <item m="1" x="960"/>
        <item m="1" x="1664"/>
        <item m="1" x="2351"/>
        <item m="1" x="893"/>
        <item m="1" x="1620"/>
        <item m="1" x="2239"/>
        <item m="1" x="83"/>
        <item m="1" x="938"/>
        <item m="1" x="1652"/>
        <item m="1" x="2276"/>
        <item m="1" x="130"/>
        <item m="1" x="984"/>
        <item m="1" x="1681"/>
        <item m="1" x="2369"/>
        <item m="1" x="916"/>
        <item m="1" x="1637"/>
        <item m="1" x="2259"/>
        <item m="1" x="107"/>
        <item m="1" x="962"/>
        <item m="1" x="1666"/>
        <item m="1" x="2292"/>
        <item m="1" x="151"/>
        <item m="1" x="1006"/>
        <item m="1" x="1697"/>
        <item m="1" x="2389"/>
        <item m="1" x="939"/>
        <item m="1" x="1653"/>
        <item m="1" x="2277"/>
        <item m="1" x="131"/>
        <item m="1" x="986"/>
        <item m="1" x="1683"/>
        <item m="1" x="2310"/>
        <item m="1" x="173"/>
        <item m="1" x="1028"/>
        <item m="1" x="1713"/>
        <item m="1" x="2411"/>
        <item m="1" x="963"/>
        <item m="1" x="1667"/>
        <item m="1" x="2294"/>
        <item m="1" x="152"/>
        <item m="1" x="1007"/>
        <item m="1" x="1698"/>
        <item m="1" x="2329"/>
        <item m="1" x="197"/>
        <item m="1" x="1051"/>
        <item m="1" x="1727"/>
        <item m="1" x="2434"/>
        <item m="1" x="987"/>
        <item m="1" x="1684"/>
        <item m="1" x="2312"/>
        <item m="1" x="174"/>
        <item m="1" x="1029"/>
        <item m="1" x="1714"/>
        <item m="1" x="2349"/>
        <item m="1" x="221"/>
        <item m="1" x="1074"/>
        <item m="1" x="1746"/>
        <item m="1" x="2455"/>
        <item m="1" x="1009"/>
        <item m="1" x="1700"/>
        <item m="1" x="2330"/>
        <item m="1" x="198"/>
        <item m="1" x="1052"/>
        <item m="1" x="1728"/>
        <item m="1" x="2367"/>
        <item m="1" x="243"/>
        <item m="1" x="1097"/>
        <item m="1" x="1765"/>
        <item m="1" x="2479"/>
        <item m="1" x="1031"/>
        <item m="1" x="1715"/>
        <item m="1" x="2350"/>
        <item m="1" x="222"/>
        <item m="1" x="1075"/>
        <item m="1" x="1747"/>
        <item m="1" x="2387"/>
        <item m="1" x="267"/>
        <item m="1" x="1120"/>
        <item m="1" x="1784"/>
        <item m="1" x="2505"/>
        <item m="1" x="1055"/>
        <item m="1" x="1730"/>
        <item m="1" x="2368"/>
        <item m="1" x="244"/>
        <item m="1" x="1098"/>
        <item m="1" x="1766"/>
        <item m="1" x="2410"/>
        <item m="1" x="295"/>
        <item m="1" x="1145"/>
        <item m="1" x="1801"/>
        <item m="1" x="2532"/>
        <item m="1" x="1078"/>
        <item m="1" x="1749"/>
        <item m="1" x="2388"/>
        <item m="1" x="268"/>
        <item m="1" x="1121"/>
        <item m="1" x="1785"/>
        <item m="1" x="2433"/>
        <item m="1" x="322"/>
        <item m="1" x="1170"/>
        <item m="1" x="1822"/>
        <item m="1" x="1300"/>
        <item m="1" x="2257"/>
        <item m="1" x="758"/>
        <item m="1" x="1526"/>
        <item m="1" x="2141"/>
        <item m="1" x="2867"/>
        <item m="1" x="811"/>
        <item m="1" x="1565"/>
        <item m="1" x="2182"/>
        <item m="1" x="11"/>
        <item m="1" x="862"/>
        <item m="1" x="1597"/>
        <item m="1" x="2275"/>
        <item m="1" x="786"/>
        <item m="1" x="1546"/>
        <item m="1" x="2161"/>
        <item m="1" x="2893"/>
        <item m="1" x="837"/>
        <item m="1" x="1583"/>
        <item m="1" x="2201"/>
        <item m="1" x="36"/>
        <item m="1" x="888"/>
        <item m="1" x="1614"/>
        <item m="1" x="2291"/>
        <item m="1" x="812"/>
        <item m="1" x="1566"/>
        <item m="1" x="2183"/>
        <item m="1" x="12"/>
        <item m="1" x="864"/>
        <item m="1" x="1599"/>
        <item m="1" x="2218"/>
        <item m="1" x="58"/>
        <item m="1" x="911"/>
        <item m="1" x="1632"/>
        <item m="1" x="2309"/>
        <item m="1" x="838"/>
        <item m="1" x="1584"/>
        <item m="1" x="2202"/>
        <item m="1" x="37"/>
        <item m="1" x="890"/>
        <item m="1" x="1616"/>
        <item m="1" x="2236"/>
        <item m="1" x="79"/>
        <item m="1" x="934"/>
        <item m="1" x="1648"/>
        <item m="1" x="2328"/>
        <item m="1" x="865"/>
        <item m="1" x="1600"/>
        <item m="1" x="2220"/>
        <item m="1" x="59"/>
        <item m="1" x="912"/>
        <item m="1" x="1633"/>
        <item m="1" x="2254"/>
        <item m="1" x="102"/>
        <item m="1" x="957"/>
        <item m="1" x="1662"/>
        <item m="1" x="2348"/>
        <item m="1" x="891"/>
        <item m="1" x="1618"/>
        <item m="1" x="2238"/>
        <item m="1" x="81"/>
        <item m="1" x="935"/>
        <item m="1" x="1649"/>
        <item m="1" x="2273"/>
        <item m="1" x="126"/>
        <item m="1" x="981"/>
        <item m="1" x="1679"/>
        <item m="1" x="2366"/>
        <item m="1" x="914"/>
        <item m="1" x="1635"/>
        <item m="1" x="2256"/>
        <item m="1" x="103"/>
        <item m="1" x="958"/>
        <item m="1" x="1663"/>
        <item m="1" x="2289"/>
        <item m="1" x="147"/>
        <item m="1" x="1003"/>
        <item m="1" x="1695"/>
        <item m="1" x="2386"/>
        <item m="1" x="937"/>
        <item m="1" x="1651"/>
        <item m="1" x="2274"/>
        <item m="1" x="127"/>
        <item m="1" x="982"/>
        <item m="1" x="1680"/>
        <item m="1" x="2307"/>
        <item m="1" x="169"/>
        <item m="1" x="1025"/>
        <item m="1" x="1711"/>
        <item m="1" x="2409"/>
        <item m="1" x="961"/>
        <item m="1" x="1665"/>
        <item m="1" x="2290"/>
        <item m="1" x="148"/>
        <item m="1" x="1004"/>
        <item m="1" x="1696"/>
        <item m="1" x="2327"/>
        <item m="1" x="194"/>
        <item m="1" x="1049"/>
        <item m="1" x="1726"/>
        <item m="1" x="2432"/>
        <item m="1" x="985"/>
        <item m="1" x="1682"/>
        <item m="1" x="2308"/>
        <item m="1" x="170"/>
        <item m="1" x="1026"/>
        <item m="1" x="1712"/>
        <item m="1" x="2347"/>
        <item m="1" x="218"/>
        <item m="1" x="1072"/>
        <item m="1" x="1745"/>
        <item m="1" x="1191"/>
        <item m="1" x="2181"/>
        <item m="1" x="640"/>
        <item m="1" x="1439"/>
        <item m="1" x="2055"/>
        <item m="1" x="2761"/>
        <item m="1" x="695"/>
        <item m="1" x="1482"/>
        <item m="1" x="2098"/>
        <item m="1" x="2813"/>
        <item m="1" x="751"/>
        <item m="1" x="1520"/>
        <item m="1" x="2200"/>
        <item m="1" x="670"/>
        <item m="1" x="1461"/>
        <item m="1" x="2077"/>
        <item m="1" x="2787"/>
        <item m="1" x="723"/>
        <item m="1" x="1503"/>
        <item m="1" x="2119"/>
        <item m="1" x="2840"/>
        <item m="1" x="780"/>
        <item m="1" x="1540"/>
        <item m="1" x="2217"/>
        <item m="1" x="697"/>
        <item m="1" x="1484"/>
        <item m="1" x="2100"/>
        <item m="1" x="2814"/>
        <item m="1" x="753"/>
        <item m="1" x="1522"/>
        <item m="1" x="2138"/>
        <item m="1" x="2865"/>
        <item m="1" x="807"/>
        <item m="1" x="1561"/>
        <item m="1" x="2235"/>
        <item m="1" x="724"/>
        <item m="1" x="1504"/>
        <item m="1" x="2120"/>
        <item m="1" x="2841"/>
        <item m="1" x="782"/>
        <item m="1" x="1542"/>
        <item m="1" x="2158"/>
        <item m="1" x="2889"/>
        <item m="1" x="833"/>
        <item m="1" x="1579"/>
        <item m="1" x="2253"/>
        <item m="1" x="754"/>
        <item m="1" x="1523"/>
        <item m="1" x="2140"/>
        <item m="1" x="2866"/>
        <item m="1" x="808"/>
        <item m="1" x="1562"/>
        <item m="1" x="2178"/>
        <item m="1" x="7"/>
        <item m="1" x="859"/>
        <item m="1" x="1595"/>
        <item m="1" x="2272"/>
        <item m="1" x="783"/>
        <item m="1" x="1544"/>
        <item m="1" x="2160"/>
        <item m="1" x="2891"/>
        <item m="1" x="834"/>
        <item m="1" x="1580"/>
        <item m="1" x="2198"/>
        <item m="1" x="32"/>
        <item m="1" x="885"/>
        <item m="1" x="1612"/>
        <item m="1" x="2288"/>
        <item m="1" x="810"/>
        <item m="1" x="1564"/>
        <item m="1" x="2180"/>
        <item m="1" x="8"/>
        <item m="1" x="860"/>
        <item m="1" x="1596"/>
        <item m="1" x="2215"/>
        <item m="1" x="54"/>
        <item m="1" x="908"/>
        <item m="1" x="1630"/>
        <item m="1" x="2306"/>
        <item m="1" x="836"/>
        <item m="1" x="1582"/>
        <item m="1" x="2199"/>
        <item m="1" x="33"/>
        <item m="1" x="886"/>
        <item m="1" x="1613"/>
        <item m="1" x="2233"/>
        <item m="1" x="75"/>
        <item m="1" x="931"/>
        <item m="1" x="1646"/>
        <item m="1" x="2326"/>
        <item m="1" x="863"/>
        <item m="1" x="1598"/>
        <item m="1" x="2216"/>
        <item m="1" x="55"/>
        <item m="1" x="909"/>
        <item m="1" x="1631"/>
        <item m="1" x="2252"/>
        <item m="1" x="99"/>
        <item m="1" x="955"/>
        <item m="1" x="1661"/>
        <item m="1" x="2346"/>
        <item m="1" x="889"/>
        <item m="1" x="1615"/>
        <item m="1" x="2234"/>
        <item m="1" x="76"/>
        <item m="1" x="932"/>
        <item m="1" x="1647"/>
        <item m="1" x="2271"/>
        <item m="1" x="123"/>
        <item m="1" x="979"/>
        <item m="1" x="1678"/>
        <item m="1" x="1091"/>
        <item m="1" x="2097"/>
        <item m="1" x="517"/>
        <item m="1" x="1341"/>
        <item m="1" x="1964"/>
        <item m="1" x="2650"/>
        <item m="1" x="574"/>
        <item m="1" x="1388"/>
        <item m="1" x="2008"/>
        <item m="1" x="2703"/>
        <item m="1" x="632"/>
        <item m="1" x="1431"/>
        <item m="1" x="2118"/>
        <item m="1" x="548"/>
        <item m="1" x="1366"/>
        <item m="1" x="1987"/>
        <item m="1" x="2677"/>
        <item m="1" x="603"/>
        <item m="1" x="1412"/>
        <item m="1" x="2031"/>
        <item m="1" x="2732"/>
        <item m="1" x="663"/>
        <item m="1" x="1454"/>
        <item m="1" x="2137"/>
        <item m="1" x="576"/>
        <item m="1" x="1391"/>
        <item m="1" x="2011"/>
        <item m="1" x="2705"/>
        <item m="1" x="634"/>
        <item m="1" x="1433"/>
        <item m="1" x="2051"/>
        <item m="1" x="2758"/>
        <item m="1" x="691"/>
        <item m="1" x="1476"/>
        <item m="1" x="2157"/>
        <item m="1" x="604"/>
        <item m="1" x="1414"/>
        <item m="1" x="2033"/>
        <item m="1" x="2734"/>
        <item m="1" x="665"/>
        <item m="1" x="1456"/>
        <item m="1" x="2072"/>
        <item m="1" x="2782"/>
        <item m="1" x="718"/>
        <item m="1" x="1497"/>
        <item m="1" x="2177"/>
        <item m="1" x="635"/>
        <item m="1" x="1435"/>
        <item m="1" x="2053"/>
        <item m="1" x="2760"/>
        <item m="1" x="693"/>
        <item m="1" x="1478"/>
        <item m="1" x="2093"/>
        <item m="1" x="2808"/>
        <item m="1" x="746"/>
        <item m="1" x="1516"/>
        <item m="1" x="2197"/>
        <item m="1" x="666"/>
        <item m="1" x="1458"/>
        <item m="1" x="2075"/>
        <item m="1" x="2785"/>
        <item m="1" x="720"/>
        <item m="1" x="1499"/>
        <item m="1" x="2115"/>
        <item m="1" x="2834"/>
        <item m="1" x="775"/>
        <item m="1" x="1536"/>
        <item m="1" x="2214"/>
        <item m="1" x="694"/>
        <item m="1" x="1481"/>
        <item m="1" x="2096"/>
        <item m="1" x="2810"/>
        <item m="1" x="748"/>
        <item m="1" x="1518"/>
        <item m="1" x="2134"/>
        <item m="1" x="2859"/>
        <item m="1" x="802"/>
        <item m="1" x="1557"/>
        <item m="1" x="2232"/>
        <item m="1" x="722"/>
        <item m="1" x="1502"/>
        <item m="1" x="2117"/>
        <item m="1" x="2836"/>
        <item m="1" x="777"/>
        <item m="1" x="1538"/>
        <item m="1" x="2154"/>
        <item m="1" x="2883"/>
        <item m="1" x="828"/>
        <item m="1" x="1576"/>
        <item m="1" x="2251"/>
        <item m="1" x="752"/>
        <item m="1" x="1521"/>
        <item m="1" x="2136"/>
        <item m="1" x="2861"/>
        <item m="1" x="804"/>
        <item m="1" x="1559"/>
        <item m="1" x="2175"/>
        <item m="1" x="2909"/>
        <item m="1" x="855"/>
        <item m="1" x="1593"/>
        <item m="1" x="2270"/>
        <item m="1" x="781"/>
        <item m="1" x="1541"/>
        <item m="1" x="2156"/>
        <item m="1" x="2885"/>
        <item m="1" x="830"/>
        <item m="1" x="1578"/>
        <item m="1" x="2196"/>
        <item m="1" x="28"/>
        <item m="1" x="882"/>
        <item m="1" x="1611"/>
        <item m="1" x="999"/>
        <item m="1" x="2007"/>
        <item m="1" x="393"/>
        <item m="1" x="1234"/>
        <item m="1" x="1874"/>
        <item m="1" x="2542"/>
        <item m="1" x="452"/>
        <item m="1" x="1286"/>
        <item m="1" x="1919"/>
        <item m="1" x="2595"/>
        <item m="1" x="511"/>
        <item m="1" x="1335"/>
        <item m="1" x="2029"/>
        <item m="1" x="424"/>
        <item m="1" x="1261"/>
        <item m="1" x="1897"/>
        <item m="1" x="2049"/>
        <item m="1" x="2070"/>
        <item m="1" x="2091"/>
        <item m="1" x="2113"/>
        <item m="1" x="2132"/>
        <item m="1" x="2152"/>
        <item m="1" x="2173"/>
        <item m="1" x="2194"/>
        <item m="1" x="1940"/>
        <item m="1" x="116"/>
        <item m="1" x="139"/>
        <item m="1" x="160"/>
        <item m="1" x="183"/>
        <item m="1" x="207"/>
        <item m="1" x="230"/>
        <item m="1" x="252"/>
        <item m="1" x="277"/>
        <item m="1" x="306"/>
        <item m="1" x="333"/>
        <item m="1" x="1849"/>
        <item m="1" x="20"/>
        <item m="1" x="44"/>
        <item m="1" x="65"/>
        <item m="1" x="88"/>
        <item m="1" x="111"/>
        <item m="1" x="134"/>
        <item m="1" x="155"/>
        <item m="1" x="178"/>
        <item m="1" x="204"/>
        <item m="1" x="228"/>
        <item m="1" x="1769"/>
        <item m="1" x="2823"/>
        <item m="1" x="2849"/>
        <item m="1" x="2873"/>
        <item m="1" x="2898"/>
        <item m="1" x="16"/>
        <item m="1" x="40"/>
        <item m="1" x="61"/>
        <item m="1" x="84"/>
        <item m="1" x="108"/>
        <item m="1" x="132"/>
        <item m="1" x="1699"/>
        <item m="1" x="2717"/>
        <item m="1" x="2744"/>
        <item m="1" x="2769"/>
        <item m="1" x="2793"/>
        <item m="1" x="2819"/>
        <item m="1" x="2845"/>
        <item m="1" x="2869"/>
        <item m="1" x="2894"/>
        <item m="1" x="13"/>
        <item m="1" x="38"/>
        <item m="1" x="1634"/>
        <item m="1" x="2609"/>
        <item m="1" x="2636"/>
        <item m="1" x="2661"/>
        <item m="1" x="2686"/>
        <item m="1" x="2713"/>
        <item m="1" x="2740"/>
        <item m="1" x="2765"/>
        <item m="1" x="2789"/>
        <item m="1" x="2816"/>
        <item m="1" x="2843"/>
        <item m="1" x="1563"/>
        <item m="1" x="2500"/>
        <item m="1" x="2526"/>
        <item m="1" x="2552"/>
        <item m="1" x="2576"/>
        <item m="1" x="2603"/>
        <item m="1" x="2629"/>
        <item m="1" x="2654"/>
        <item m="1" x="2679"/>
        <item m="1" x="2707"/>
        <item m="1" x="2736"/>
        <item m="1" x="1479"/>
        <item m="1" x="2405"/>
        <item m="1" x="2427"/>
        <item m="1" x="2449"/>
        <item m="1" x="2470"/>
        <item m="1" x="2495"/>
        <item m="1" x="2520"/>
        <item m="1" x="2546"/>
        <item m="1" x="2570"/>
        <item m="1" x="2598"/>
        <item m="1" x="2625"/>
        <item m="1" x="1386"/>
        <item m="1" x="2324"/>
        <item m="1" x="2343"/>
        <item m="1" x="2362"/>
        <item m="1" x="2380"/>
        <item m="1" x="2401"/>
        <item m="1" x="2423"/>
        <item m="1" x="2445"/>
        <item m="1" x="2466"/>
        <item m="1" x="2491"/>
        <item m="1" x="2517"/>
        <item m="1" x="1284"/>
        <item m="1" x="2248"/>
        <item m="1" x="2267"/>
        <item m="1" x="2285"/>
        <item m="1" x="2301"/>
        <item m="1" x="2320"/>
        <item m="1" x="2339"/>
        <item m="1" x="2358"/>
        <item m="1" x="2376"/>
        <item m="1" x="2397"/>
        <item m="1" x="2420"/>
        <item m="1" x="1178"/>
        <item m="1" x="2169"/>
        <item m="1" x="2190"/>
        <item m="1" x="2209"/>
        <item m="1" x="2226"/>
        <item m="1" x="2244"/>
        <item m="1" x="2263"/>
        <item m="1" x="2281"/>
        <item m="1" x="2297"/>
        <item m="1" x="2316"/>
        <item m="1" x="2336"/>
        <item m="1" x="2105"/>
        <item m="1" x="301"/>
        <item m="1" x="328"/>
        <item m="1" x="354"/>
        <item m="1" x="382"/>
        <item m="1" x="413"/>
        <item m="1" x="443"/>
        <item m="1" x="471"/>
        <item m="1" x="500"/>
        <item m="1" x="533"/>
        <item m="1" x="563"/>
        <item m="1" x="2019"/>
        <item m="1" x="199"/>
        <item m="1" x="223"/>
        <item m="1" x="245"/>
        <item m="1" x="269"/>
        <item m="1" x="296"/>
        <item m="1" x="323"/>
        <item m="1" x="349"/>
        <item m="1" x="377"/>
        <item m="1" x="409"/>
        <item m="1" x="440"/>
        <item m="1" x="1930"/>
        <item m="1" x="104"/>
        <item m="1" x="128"/>
        <item m="1" x="149"/>
        <item m="1" x="171"/>
        <item m="1" x="195"/>
        <item m="1" x="219"/>
        <item m="1" x="241"/>
        <item m="1" x="265"/>
        <item m="1" x="292"/>
        <item m="1" x="320"/>
        <item m="1" x="1838"/>
        <item m="1" x="9"/>
        <item m="1" x="34"/>
        <item m="1" x="56"/>
        <item m="1" x="77"/>
        <item m="1" x="100"/>
        <item m="1" x="124"/>
        <item m="1" x="145"/>
        <item m="1" x="167"/>
        <item m="1" x="191"/>
        <item m="1" x="216"/>
        <item m="1" x="1760"/>
        <item m="1" x="2811"/>
        <item m="1" x="2838"/>
        <item m="1" x="2863"/>
        <item m="1" x="2887"/>
        <item m="1" x="5"/>
        <item m="1" x="30"/>
        <item m="1" x="52"/>
        <item m="1" x="73"/>
        <item m="1" x="97"/>
        <item m="1" x="122"/>
        <item m="1" x="1692"/>
        <item m="1" x="2701"/>
        <item m="1" x="2729"/>
        <item m="1" x="2755"/>
        <item m="1" x="2779"/>
        <item m="1" x="2805"/>
        <item m="1" x="2831"/>
        <item m="1" x="2856"/>
        <item m="1" x="2880"/>
        <item m="1" x="2906"/>
        <item m="1" x="26"/>
        <item m="1" x="1626"/>
        <item m="1" x="2594"/>
        <item m="1" x="2621"/>
        <item m="1" x="2647"/>
        <item m="1" x="2671"/>
        <item m="1" x="2698"/>
        <item m="1" x="2725"/>
        <item m="1" x="2751"/>
        <item m="1" x="2775"/>
        <item m="1" x="2801"/>
        <item m="1" x="2828"/>
        <item m="1" x="1552"/>
        <item m="1" x="2488"/>
        <item m="1" x="2513"/>
        <item m="1" x="2539"/>
        <item m="1" x="2564"/>
        <item m="1" x="2590"/>
        <item m="1" x="2617"/>
        <item m="1" x="2643"/>
        <item m="1" x="2667"/>
        <item m="1" x="2694"/>
        <item m="1" x="2722"/>
        <item m="1" x="1468"/>
        <item m="1" x="2394"/>
        <item m="1" x="2416"/>
        <item m="1" x="2439"/>
        <item m="1" x="2460"/>
        <item m="1" x="2484"/>
        <item m="1" x="2509"/>
        <item m="1" x="2535"/>
        <item m="1" x="2560"/>
        <item m="1" x="2586"/>
        <item m="1" x="2614"/>
        <item m="1" x="1377"/>
        <item m="1" x="2313"/>
        <item m="1" x="2332"/>
        <item m="1" x="2352"/>
        <item m="1" x="2370"/>
        <item m="1" x="2390"/>
        <item m="1" x="2412"/>
        <item m="1" x="2435"/>
        <item m="1" x="2456"/>
        <item m="1" x="2480"/>
        <item m="1" x="2506"/>
        <item m="1" x="2255"/>
        <item m="1" x="526"/>
        <item m="1" x="556"/>
        <item m="1" x="584"/>
        <item m="1" x="612"/>
        <item m="1" x="642"/>
        <item m="1" x="671"/>
        <item m="1" x="698"/>
        <item m="1" x="725"/>
        <item m="1" x="755"/>
        <item m="1" x="784"/>
        <item m="1" x="2179"/>
        <item m="1" x="401"/>
        <item m="1" x="431"/>
        <item m="1" x="460"/>
        <item m="1" x="488"/>
        <item m="1" x="519"/>
        <item m="1" x="549"/>
        <item m="1" x="577"/>
        <item m="1" x="605"/>
        <item m="1" x="636"/>
        <item m="1" x="667"/>
        <item m="1" x="2094"/>
        <item m="1" x="286"/>
        <item m="1" x="313"/>
        <item m="1" x="339"/>
        <item m="1" x="365"/>
        <item m="1" x="395"/>
        <item m="1" x="425"/>
        <item m="1" x="454"/>
        <item m="1" x="482"/>
        <item m="1" x="513"/>
        <item m="1" x="545"/>
        <item m="1" x="2005"/>
        <item m="1" x="188"/>
        <item m="1" x="212"/>
        <item m="1" x="235"/>
        <item m="1" x="257"/>
        <item m="1" x="282"/>
        <item m="1" x="309"/>
        <item m="1" x="335"/>
        <item m="1" x="361"/>
        <item m="1" x="390"/>
        <item m="1" x="422"/>
        <item m="1" x="1917"/>
        <item m="1" x="93"/>
        <item m="1" x="117"/>
        <item m="1" x="140"/>
        <item m="1" x="161"/>
        <item m="1" x="184"/>
        <item m="1" x="208"/>
        <item m="1" x="231"/>
        <item m="1" x="253"/>
        <item m="1" x="278"/>
        <item m="1" x="307"/>
        <item m="1" x="1828"/>
        <item m="1" x="2902"/>
        <item m="1" x="21"/>
        <item m="1" x="45"/>
        <item m="1" x="66"/>
        <item m="1" x="89"/>
        <item m="1" x="112"/>
        <item m="1" x="135"/>
        <item m="1" x="156"/>
        <item m="1" x="179"/>
        <item m="1" x="205"/>
        <item m="1" x="1751"/>
        <item m="1" x="2798"/>
        <item m="1" x="2824"/>
        <item m="1" x="2850"/>
        <item m="1" x="2874"/>
        <item m="1" x="2899"/>
        <item m="1" x="17"/>
        <item m="1" x="41"/>
        <item m="1" x="62"/>
        <item m="1" x="85"/>
        <item m="1" x="109"/>
        <item m="1" x="2691"/>
        <item m="1" x="2718"/>
        <item m="1" x="2745"/>
        <item m="1" x="2770"/>
        <item m="1" x="2794"/>
        <item m="1" x="2820"/>
        <item m="1" x="2846"/>
        <item m="1" x="2870"/>
        <item m="1" x="2895"/>
        <item m="1" x="14"/>
        <item m="1" x="1617"/>
        <item m="1" x="2583"/>
        <item m="1" x="2610"/>
        <item m="1" x="2637"/>
        <item m="1" x="2662"/>
        <item m="1" x="2687"/>
        <item m="1" x="2714"/>
        <item m="1" x="2741"/>
        <item m="1" x="2766"/>
        <item m="1" x="2790"/>
        <item m="1" x="2817"/>
        <item m="1" x="1543"/>
        <item m="1" x="2476"/>
        <item m="1" x="2501"/>
        <item m="1" x="2527"/>
        <item m="1" x="2553"/>
        <item m="1" x="2577"/>
        <item m="1" x="2604"/>
        <item m="1" x="2630"/>
        <item m="1" x="2655"/>
        <item m="1" x="2680"/>
        <item m="1" x="2708"/>
        <item m="1" x="2403"/>
        <item m="1" x="749"/>
        <item m="1" x="778"/>
        <item m="1" x="805"/>
        <item m="1" x="831"/>
        <item m="1" x="857"/>
        <item m="1" x="883"/>
        <item m="1" x="906"/>
        <item m="1" x="929"/>
        <item m="1" x="953"/>
        <item m="1" x="977"/>
        <item m="1" x="2322"/>
        <item m="1" x="630"/>
        <item m="1" x="660"/>
        <item m="1" x="688"/>
        <item m="1" x="715"/>
        <item m="1" x="743"/>
        <item m="1" x="772"/>
        <item m="1" x="799"/>
        <item m="1" x="825"/>
        <item m="1" x="852"/>
        <item m="1" x="879"/>
        <item m="1" x="2246"/>
        <item m="1" x="509"/>
        <item m="1" x="541"/>
        <item m="1" x="570"/>
        <item m="1" x="597"/>
        <item m="1" x="626"/>
        <item m="1" x="656"/>
        <item m="1" x="684"/>
        <item m="1" x="711"/>
        <item m="1" x="739"/>
        <item m="1" x="769"/>
        <item m="1" x="2167"/>
        <item m="1" x="387"/>
        <item m="1" x="418"/>
        <item m="1" x="448"/>
        <item m="1" x="476"/>
        <item m="1" x="505"/>
        <item m="1" x="537"/>
        <item m="1" x="566"/>
        <item m="1" x="593"/>
        <item m="1" x="622"/>
        <item m="1" x="653"/>
        <item m="1" x="2083"/>
        <item m="1" x="274"/>
        <item m="1" x="302"/>
        <item m="1" x="329"/>
        <item m="1" x="355"/>
        <item m="1" x="383"/>
        <item m="1" x="414"/>
        <item m="1" x="444"/>
        <item m="1" x="472"/>
        <item m="1" x="501"/>
        <item m="1" x="534"/>
        <item m="1" x="1996"/>
        <item m="1" x="175"/>
        <item m="1" x="200"/>
        <item m="1" x="224"/>
        <item m="1" x="246"/>
        <item m="1" x="270"/>
        <item m="1" x="297"/>
        <item m="1" x="324"/>
        <item m="1" x="350"/>
        <item m="1" x="378"/>
        <item m="1" x="410"/>
        <item m="1" x="1907"/>
        <item m="1" x="82"/>
        <item m="1" x="105"/>
        <item m="1" x="129"/>
        <item m="1" x="150"/>
        <item m="1" x="172"/>
        <item m="1" x="196"/>
        <item m="1" x="220"/>
        <item m="1" x="242"/>
        <item m="1" x="266"/>
        <item m="1" x="293"/>
        <item m="1" x="1817"/>
        <item m="1" x="2892"/>
        <item m="1" x="10"/>
        <item m="1" x="35"/>
        <item m="1" x="57"/>
        <item m="1" x="78"/>
        <item m="1" x="101"/>
        <item m="1" x="125"/>
        <item m="1" x="146"/>
        <item m="1" x="168"/>
        <item m="1" x="192"/>
        <item m="1" x="1741"/>
        <item m="1" x="2786"/>
        <item m="1" x="2812"/>
        <item m="1" x="2839"/>
        <item m="1" x="2864"/>
        <item m="1" x="2888"/>
        <item m="1" x="6"/>
        <item m="1" x="31"/>
        <item m="1" x="53"/>
        <item m="1" x="74"/>
        <item m="1" x="98"/>
        <item m="1" x="1675"/>
        <item m="1" x="2675"/>
        <item m="1" x="2702"/>
        <item m="1" x="2730"/>
        <item m="1" x="2756"/>
        <item m="1" x="2780"/>
        <item m="1" x="2806"/>
        <item m="1" x="2832"/>
        <item m="1" x="2857"/>
        <item m="1" x="2881"/>
        <item m="1" x="2907"/>
        <item m="1" x="2592"/>
        <item m="1" x="948"/>
        <item m="1" x="971"/>
        <item m="1" x="994"/>
        <item m="1" x="1016"/>
        <item m="1" x="1038"/>
        <item m="1" x="1061"/>
        <item m="1" x="1083"/>
        <item m="1" x="1106"/>
        <item m="1" x="1129"/>
        <item m="1" x="1154"/>
        <item m="1" x="2486"/>
        <item m="1" x="847"/>
        <item m="1" x="873"/>
        <item m="1" x="898"/>
        <item m="1" x="921"/>
        <item m="1" x="944"/>
        <item m="1" x="967"/>
        <item m="1" x="990"/>
        <item m="1" x="1012"/>
        <item m="1" x="1034"/>
        <item m="1" x="1058"/>
        <item m="1" x="2392"/>
        <item m="1" x="734"/>
        <item m="1" x="763"/>
        <item m="1" x="791"/>
        <item m="1" x="817"/>
        <item m="1" x="843"/>
        <item m="1" x="869"/>
        <item m="1" x="894"/>
        <item m="1" x="917"/>
        <item m="1" x="940"/>
        <item m="1" x="964"/>
        <item m="1" x="2311"/>
        <item m="1" x="617"/>
        <item m="1" x="647"/>
        <item m="1" x="676"/>
        <item m="1" x="703"/>
        <item m="1" x="730"/>
        <item m="1" x="759"/>
        <item m="1" x="787"/>
        <item m="1" x="813"/>
        <item m="1" x="839"/>
        <item m="1" x="866"/>
        <item m="1" x="2237"/>
        <item m="1" x="495"/>
        <item m="1" x="527"/>
        <item m="1" x="557"/>
        <item m="1" x="585"/>
        <item m="1" x="613"/>
        <item m="1" x="643"/>
        <item m="1" x="672"/>
        <item m="1" x="699"/>
        <item m="1" x="726"/>
        <item m="1" x="756"/>
        <item m="1" x="2159"/>
        <item m="1" x="371"/>
        <item m="1" x="402"/>
        <item m="1" x="432"/>
        <item m="1" x="461"/>
        <item m="1" x="489"/>
        <item m="1" x="520"/>
        <item m="1" x="550"/>
        <item m="1" x="578"/>
        <item m="1" x="606"/>
        <item m="1" x="637"/>
        <item m="1" x="2073"/>
        <item m="1" x="261"/>
        <item m="1" x="287"/>
        <item m="1" x="314"/>
        <item m="1" x="340"/>
        <item m="1" x="366"/>
        <item m="1" x="396"/>
        <item m="1" x="426"/>
        <item m="1" x="455"/>
        <item m="1" x="483"/>
        <item m="1" x="514"/>
        <item m="1" x="1983"/>
        <item m="1" x="165"/>
        <item m="1" x="189"/>
        <item m="1" x="213"/>
        <item m="1" x="236"/>
        <item m="1" x="258"/>
        <item m="1" x="283"/>
        <item m="1" x="310"/>
        <item m="1" x="336"/>
        <item m="1" x="362"/>
        <item m="1" x="391"/>
        <item m="1" x="1893"/>
        <item m="1" x="70"/>
        <item m="1" x="94"/>
        <item m="1" x="118"/>
        <item m="1" x="141"/>
        <item m="1" x="162"/>
        <item m="1" x="185"/>
        <item m="1" x="209"/>
        <item m="1" x="232"/>
        <item m="1" x="254"/>
        <item m="1" x="279"/>
        <item m="1" x="1807"/>
        <item m="1" x="2877"/>
        <item m="1" x="2903"/>
        <item m="1" x="22"/>
        <item m="1" x="46"/>
        <item m="1" x="67"/>
        <item m="1" x="90"/>
        <item m="1" x="113"/>
        <item m="1" x="136"/>
        <item m="1" x="157"/>
        <item m="1" x="180"/>
        <item m="1" x="2796"/>
        <item m="1" x="1125"/>
        <item m="1" x="1149"/>
        <item m="1" x="1174"/>
        <item m="1" x="1200"/>
        <item m="1" x="1225"/>
        <item m="1" x="1252"/>
        <item m="1" x="1278"/>
        <item m="1" x="1305"/>
        <item m="1" x="1329"/>
        <item m="1" x="1354"/>
        <item m="1" x="2689"/>
        <item m="1" x="1030"/>
        <item m="1" x="1053"/>
        <item m="1" x="1076"/>
        <item m="1" x="1099"/>
        <item m="1" x="1122"/>
        <item m="1" x="1146"/>
        <item m="1" x="1171"/>
        <item m="1" x="1197"/>
        <item m="1" x="1222"/>
        <item m="1" x="1249"/>
        <item m="1" x="2580"/>
        <item m="1" x="936"/>
        <item m="1" x="959"/>
        <item m="1" x="983"/>
        <item m="1" x="1005"/>
        <item m="1" x="1027"/>
        <item m="1" x="1050"/>
        <item m="1" x="1073"/>
        <item m="1" x="1096"/>
        <item m="1" x="1119"/>
        <item m="1" x="1143"/>
        <item m="1" x="2473"/>
        <item m="1" x="835"/>
        <item m="1" x="861"/>
        <item m="1" x="887"/>
        <item m="1" x="910"/>
        <item m="1" x="933"/>
        <item m="1" x="956"/>
        <item m="1" x="980"/>
        <item m="1" x="1002"/>
        <item m="1" x="1024"/>
        <item m="1" x="1047"/>
        <item m="1" x="2382"/>
        <item m="1" x="721"/>
        <item m="1" x="750"/>
        <item m="1" x="779"/>
        <item m="1" x="806"/>
        <item m="1" x="832"/>
        <item m="1" x="858"/>
        <item m="1" x="884"/>
        <item m="1" x="907"/>
        <item m="1" x="930"/>
        <item m="1" x="954"/>
        <item m="1" x="2303"/>
        <item m="1" x="601"/>
        <item m="1" x="631"/>
        <item m="1" x="661"/>
        <item m="1" x="689"/>
        <item m="1" x="716"/>
        <item m="1" x="744"/>
        <item m="1" x="773"/>
        <item m="1" x="800"/>
        <item m="1" x="826"/>
        <item m="1" x="853"/>
        <item m="1" x="2228"/>
        <item m="1" x="480"/>
        <item m="1" x="510"/>
        <item m="1" x="542"/>
        <item m="1" x="571"/>
        <item m="1" x="598"/>
        <item m="1" x="627"/>
        <item m="1" x="657"/>
        <item m="1" x="685"/>
        <item m="1" x="712"/>
        <item m="1" x="740"/>
        <item m="1" x="2147"/>
        <item m="1" x="359"/>
        <item m="1" x="388"/>
        <item m="1" x="419"/>
        <item m="1" x="449"/>
        <item m="1" x="477"/>
        <item m="1" x="506"/>
        <item m="1" x="538"/>
        <item m="1" x="567"/>
        <item m="1" x="594"/>
        <item m="1" x="623"/>
        <item m="1" x="2062"/>
        <item m="1" x="250"/>
        <item m="1" x="275"/>
        <item m="1" x="303"/>
        <item m="1" x="330"/>
        <item m="1" x="356"/>
        <item m="1" x="384"/>
        <item m="1" x="415"/>
        <item m="1" x="445"/>
        <item m="1" x="473"/>
        <item m="1" x="502"/>
        <item m="1" x="1974"/>
        <item m="1" x="153"/>
        <item m="1" x="176"/>
        <item m="1" x="201"/>
        <item m="1" x="225"/>
        <item m="1" x="247"/>
        <item m="1" x="271"/>
        <item m="1" x="298"/>
        <item m="1" x="325"/>
        <item m="1" x="351"/>
        <item m="1" x="379"/>
        <item m="1" x="1779"/>
        <item m="1" x="80"/>
        <item m="1" x="1324"/>
        <item m="1" x="1348"/>
        <item m="1" x="1372"/>
        <item m="1" x="1397"/>
        <item m="1" x="1420"/>
        <item m="1" x="1441"/>
        <item m="1" x="1462"/>
        <item m="1" x="1485"/>
        <item m="1" x="1505"/>
        <item m="1" x="1524"/>
        <item m="1" x="2890"/>
        <item m="1" x="1215"/>
        <item m="1" x="1241"/>
        <item m="1" x="1267"/>
        <item m="1" x="1294"/>
        <item m="1" x="1319"/>
        <item m="1" x="1343"/>
        <item m="1" x="1367"/>
        <item m="1" x="1392"/>
        <item m="1" x="1415"/>
        <item m="1" x="1436"/>
        <item m="1" x="2783"/>
        <item m="1" x="1113"/>
        <item m="1" x="1136"/>
        <item m="1" x="1160"/>
        <item m="1" x="1185"/>
        <item m="1" x="1210"/>
        <item m="1" x="1236"/>
        <item m="1" x="1262"/>
        <item m="1" x="1289"/>
        <item m="1" x="1314"/>
        <item m="1" x="1338"/>
        <item m="1" x="2673"/>
        <item m="1" x="1020"/>
        <item m="1" x="1043"/>
        <item m="1" x="1065"/>
        <item m="1" x="1087"/>
        <item m="1" x="1110"/>
        <item m="1" x="1133"/>
        <item m="1" x="1157"/>
        <item m="1" x="1182"/>
        <item m="1" x="1207"/>
        <item m="1" x="1232"/>
        <item m="1" x="2566"/>
        <item m="1" x="925"/>
        <item m="1" x="949"/>
        <item m="1" x="972"/>
        <item m="1" x="995"/>
        <item m="1" x="1017"/>
        <item m="1" x="1039"/>
        <item m="1" x="1062"/>
        <item m="1" x="1084"/>
        <item m="1" x="1107"/>
        <item m="1" x="1130"/>
        <item m="1" x="2462"/>
        <item m="1" x="821"/>
        <item m="1" x="848"/>
        <item m="1" x="874"/>
        <item m="1" x="899"/>
        <item m="1" x="922"/>
        <item m="1" x="945"/>
        <item m="1" x="968"/>
        <item m="1" x="991"/>
        <item m="1" x="1013"/>
        <item m="1" x="1035"/>
        <item m="1" x="2372"/>
        <item m="1" x="707"/>
        <item m="1" x="735"/>
        <item m="1" x="764"/>
        <item m="1" x="792"/>
        <item m="1" x="818"/>
        <item m="1" x="844"/>
        <item m="1" x="870"/>
        <item m="1" x="895"/>
        <item m="1" x="918"/>
        <item m="1" x="941"/>
        <item m="1" x="2293"/>
        <item m="1" x="589"/>
        <item m="1" x="618"/>
        <item m="1" x="648"/>
        <item m="1" x="677"/>
        <item m="1" x="704"/>
        <item m="1" x="731"/>
        <item m="1" x="760"/>
        <item m="1" x="788"/>
        <item m="1" x="814"/>
        <item m="1" x="840"/>
        <item m="1" x="2219"/>
        <item m="1" x="467"/>
        <item m="1" x="496"/>
        <item m="1" x="528"/>
        <item m="1" x="558"/>
        <item m="1" x="586"/>
        <item m="1" x="614"/>
        <item m="1" x="644"/>
        <item m="1" x="673"/>
        <item m="1" x="700"/>
        <item m="1" x="727"/>
        <item m="1" x="2139"/>
        <item m="1" x="345"/>
        <item m="1" x="372"/>
        <item m="1" x="403"/>
        <item m="1" x="433"/>
        <item m="1" x="462"/>
        <item m="1" x="490"/>
        <item m="1" x="521"/>
        <item m="1" x="551"/>
        <item m="1" x="579"/>
        <item m="1" x="607"/>
        <item x="2"/>
        <item m="1" x="1860"/>
        <item m="1" x="1230"/>
        <item x="0"/>
        <item x="1"/>
        <item x="3"/>
        <item t="default"/>
      </items>
    </pivotField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4">
    <i>
      <x v="2905"/>
    </i>
    <i>
      <x v="2908"/>
    </i>
    <i>
      <x v="2909"/>
    </i>
    <i>
      <x v="2910"/>
    </i>
  </rowItems>
  <colItems count="1">
    <i/>
  </colItems>
  <dataFields count="1">
    <dataField name="Contagem de Nº Pedido" fld="0" subtotal="count" showDataAs="index" baseField="12" baseItem="2908"/>
  </dataFields>
  <chartFormats count="1"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48501E-3C79-41EA-9613-189BED5E153D}" name="Tabela dinâmica2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6">
  <location ref="AD2:AE32" firstHeaderRow="1" firstDataRow="2" firstDataCol="1"/>
  <pivotFields count="24">
    <pivotField showAll="0"/>
    <pivotField showAll="0"/>
    <pivotField showAll="0"/>
    <pivotField showAll="0"/>
    <pivotField showAll="0"/>
    <pivotField showAll="0"/>
    <pivotField axis="axisRow" showAll="0">
      <items count="23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showAll="0"/>
    <pivotField showAll="0"/>
    <pivotField dataField="1" showAll="0"/>
    <pivotField showAll="0"/>
    <pivotField showAll="0"/>
    <pivotField axis="axisRow" showAll="0">
      <items count="2912">
        <item m="1" x="1041"/>
        <item m="1" x="1736"/>
        <item m="1" x="1650"/>
        <item m="1" x="2635"/>
        <item m="1" x="1168"/>
        <item m="1" x="1820"/>
        <item m="1" x="2477"/>
        <item m="1" x="374"/>
        <item m="1" x="1218"/>
        <item m="1" x="1862"/>
        <item m="1" x="2528"/>
        <item m="1" x="434"/>
        <item m="1" x="1268"/>
        <item m="1" x="1901"/>
        <item m="1" x="2660"/>
        <item m="1" x="1195"/>
        <item m="1" x="1843"/>
        <item m="1" x="2503"/>
        <item m="1" x="406"/>
        <item m="1" x="1245"/>
        <item m="1" x="1882"/>
        <item m="1" x="2554"/>
        <item m="1" x="463"/>
        <item m="1" x="1295"/>
        <item m="1" x="1925"/>
        <item m="1" x="2685"/>
        <item m="1" x="1220"/>
        <item m="1" x="1864"/>
        <item m="1" x="2530"/>
        <item m="1" x="437"/>
        <item m="1" x="1272"/>
        <item m="1" x="1905"/>
        <item m="1" x="2578"/>
        <item m="1" x="491"/>
        <item m="1" x="1320"/>
        <item m="1" x="1947"/>
        <item m="1" x="2712"/>
        <item m="1" x="1247"/>
        <item m="1" x="1884"/>
        <item m="1" x="2556"/>
        <item m="1" x="465"/>
        <item m="1" x="1298"/>
        <item m="1" x="1928"/>
        <item m="1" x="2605"/>
        <item m="1" x="522"/>
        <item m="1" x="1344"/>
        <item m="1" x="1966"/>
        <item m="1" x="2739"/>
        <item m="1" x="1274"/>
        <item m="1" x="1908"/>
        <item m="1" x="2581"/>
        <item m="1" x="493"/>
        <item m="1" x="1322"/>
        <item m="1" x="1949"/>
        <item m="1" x="2631"/>
        <item m="1" x="552"/>
        <item m="1" x="1368"/>
        <item m="1" x="1988"/>
        <item m="1" x="2764"/>
        <item m="1" x="1301"/>
        <item m="1" x="1931"/>
        <item m="1" x="2607"/>
        <item m="1" x="524"/>
        <item m="1" x="1346"/>
        <item m="1" x="1968"/>
        <item m="1" x="2656"/>
        <item m="1" x="580"/>
        <item m="1" x="1393"/>
        <item m="1" x="2012"/>
        <item m="1" x="2788"/>
        <item m="1" x="1325"/>
        <item m="1" x="1951"/>
        <item m="1" x="2633"/>
        <item m="1" x="554"/>
        <item m="1" x="1370"/>
        <item m="1" x="1990"/>
        <item m="1" x="2681"/>
        <item m="1" x="608"/>
        <item m="1" x="1416"/>
        <item m="1" x="2034"/>
        <item m="1" x="2815"/>
        <item m="1" x="1349"/>
        <item m="1" x="1970"/>
        <item m="1" x="2658"/>
        <item m="1" x="582"/>
        <item m="1" x="1395"/>
        <item m="1" x="2014"/>
        <item m="1" x="2709"/>
        <item m="1" x="638"/>
        <item m="1" x="1437"/>
        <item m="1" x="2054"/>
        <item m="1" x="2842"/>
        <item m="1" x="1373"/>
        <item m="1" x="1992"/>
        <item m="1" x="2683"/>
        <item m="1" x="610"/>
        <item m="1" x="1418"/>
        <item m="1" x="2036"/>
        <item m="1" x="2737"/>
        <item m="1" x="668"/>
        <item m="1" x="1459"/>
        <item m="1" x="2076"/>
        <item m="1" x="2868"/>
        <item m="1" x="1398"/>
        <item m="1" x="2016"/>
        <item m="1" x="2711"/>
        <item m="1" x="641"/>
        <item m="1" x="1440"/>
        <item m="1" x="2056"/>
        <item m="1" x="2763"/>
        <item m="1" x="696"/>
        <item m="1" x="1483"/>
        <item m="1" x="2099"/>
        <item m="1" x="1581"/>
        <item m="1" x="2525"/>
        <item m="1" x="1070"/>
        <item m="1" x="1743"/>
        <item m="1" x="2384"/>
        <item m="1" x="262"/>
        <item m="1" x="1115"/>
        <item m="1" x="1780"/>
        <item m="1" x="2428"/>
        <item m="1" x="315"/>
        <item m="1" x="1161"/>
        <item m="1" x="1813"/>
        <item m="1" x="2551"/>
        <item m="1" x="1094"/>
        <item m="1" x="1763"/>
        <item m="1" x="2407"/>
        <item m="1" x="289"/>
        <item m="1" x="1139"/>
        <item m="1" x="1796"/>
        <item m="1" x="2450"/>
        <item m="1" x="341"/>
        <item m="1" x="1186"/>
        <item m="1" x="1834"/>
        <item m="1" x="2575"/>
        <item m="1" x="1117"/>
        <item m="1" x="1782"/>
        <item m="1" x="2430"/>
        <item m="1" x="317"/>
        <item m="1" x="1164"/>
        <item m="1" x="1815"/>
        <item m="1" x="2471"/>
        <item m="1" x="367"/>
        <item m="1" x="1211"/>
        <item m="1" x="1855"/>
        <item m="1" x="2602"/>
        <item m="1" x="1141"/>
        <item m="1" x="1798"/>
        <item m="1" x="2452"/>
        <item m="1" x="343"/>
        <item m="1" x="1189"/>
        <item m="1" x="1836"/>
        <item m="1" x="2496"/>
        <item m="1" x="397"/>
        <item m="1" x="1237"/>
        <item m="1" x="1876"/>
        <item m="1" x="2628"/>
        <item m="1" x="1166"/>
        <item m="1" x="1818"/>
        <item m="1" x="2474"/>
        <item m="1" x="369"/>
        <item m="1" x="1213"/>
        <item m="1" x="1856"/>
        <item m="1" x="2521"/>
        <item m="1" x="427"/>
        <item m="1" x="1263"/>
        <item m="1" x="1898"/>
        <item m="1" x="2653"/>
        <item m="1" x="1192"/>
        <item m="1" x="1839"/>
        <item m="1" x="2498"/>
        <item m="1" x="399"/>
        <item m="1" x="1239"/>
        <item m="1" x="1877"/>
        <item m="1" x="2547"/>
        <item m="1" x="456"/>
        <item m="1" x="1290"/>
        <item m="1" x="1922"/>
        <item m="1" x="2678"/>
        <item m="1" x="1216"/>
        <item m="1" x="1858"/>
        <item m="1" x="2523"/>
        <item m="1" x="429"/>
        <item m="1" x="1265"/>
        <item m="1" x="1899"/>
        <item m="1" x="2571"/>
        <item m="1" x="484"/>
        <item m="1" x="1315"/>
        <item m="1" x="1944"/>
        <item m="1" x="2706"/>
        <item m="1" x="1242"/>
        <item m="1" x="1879"/>
        <item m="1" x="2549"/>
        <item m="1" x="458"/>
        <item m="1" x="1292"/>
        <item m="1" x="1923"/>
        <item m="1" x="2599"/>
        <item m="1" x="515"/>
        <item m="1" x="1339"/>
        <item m="1" x="1963"/>
        <item m="1" x="2735"/>
        <item m="1" x="1269"/>
        <item m="1" x="1902"/>
        <item m="1" x="2573"/>
        <item m="1" x="486"/>
        <item m="1" x="1317"/>
        <item m="1" x="1945"/>
        <item m="1" x="2626"/>
        <item m="1" x="546"/>
        <item m="1" x="1363"/>
        <item m="1" x="1985"/>
        <item m="1" x="2762"/>
        <item m="1" x="1296"/>
        <item m="1" x="1926"/>
        <item m="1" x="2601"/>
        <item m="1" x="518"/>
        <item m="1" x="1342"/>
        <item m="1" x="1965"/>
        <item m="1" x="2652"/>
        <item m="1" x="575"/>
        <item m="1" x="1389"/>
        <item m="1" x="2009"/>
        <item m="1" x="1500"/>
        <item m="1" x="2426"/>
        <item m="1" x="978"/>
        <item m="1" x="1677"/>
        <item m="1" x="2305"/>
        <item m="1" x="166"/>
        <item m="1" x="1022"/>
        <item m="1" x="1709"/>
        <item m="1" x="2344"/>
        <item m="1" x="214"/>
        <item m="1" x="1066"/>
        <item m="1" x="1738"/>
        <item m="1" x="2448"/>
        <item m="1" x="1001"/>
        <item m="1" x="1694"/>
        <item m="1" x="2325"/>
        <item m="1" x="190"/>
        <item m="1" x="1045"/>
        <item m="1" x="1723"/>
        <item m="1" x="2363"/>
        <item m="1" x="237"/>
        <item m="1" x="1088"/>
        <item m="1" x="1757"/>
        <item m="1" x="2469"/>
        <item m="1" x="1023"/>
        <item m="1" x="1710"/>
        <item m="1" x="2345"/>
        <item m="1" x="215"/>
        <item m="1" x="1068"/>
        <item m="1" x="1740"/>
        <item m="1" x="2381"/>
        <item m="1" x="259"/>
        <item m="1" x="1111"/>
        <item m="1" x="1775"/>
        <item m="1" x="2494"/>
        <item m="1" x="1046"/>
        <item m="1" x="1724"/>
        <item m="1" x="2364"/>
        <item m="1" x="238"/>
        <item m="1" x="1090"/>
        <item m="1" x="1759"/>
        <item m="1" x="2402"/>
        <item m="1" x="284"/>
        <item m="1" x="1134"/>
        <item m="1" x="1793"/>
        <item m="1" x="2519"/>
        <item m="1" x="1069"/>
        <item m="1" x="1742"/>
        <item m="1" x="2383"/>
        <item m="1" x="260"/>
        <item m="1" x="1112"/>
        <item m="1" x="1776"/>
        <item m="1" x="2424"/>
        <item m="1" x="311"/>
        <item m="1" x="1158"/>
        <item m="1" x="1811"/>
        <item m="1" x="2545"/>
        <item m="1" x="1092"/>
        <item m="1" x="1761"/>
        <item m="1" x="2404"/>
        <item m="1" x="285"/>
        <item m="1" x="1135"/>
        <item m="1" x="1794"/>
        <item m="1" x="2446"/>
        <item m="1" x="337"/>
        <item m="1" x="1183"/>
        <item m="1" x="1832"/>
        <item m="1" x="2569"/>
        <item m="1" x="1114"/>
        <item m="1" x="1778"/>
        <item m="1" x="2425"/>
        <item m="1" x="312"/>
        <item m="1" x="1159"/>
        <item m="1" x="1812"/>
        <item m="1" x="2467"/>
        <item m="1" x="363"/>
        <item m="1" x="1208"/>
        <item m="1" x="1853"/>
        <item m="1" x="2597"/>
        <item m="1" x="1137"/>
        <item m="1" x="1795"/>
        <item m="1" x="2447"/>
        <item m="1" x="338"/>
        <item m="1" x="1184"/>
        <item m="1" x="1833"/>
        <item m="1" x="2492"/>
        <item m="1" x="392"/>
        <item m="1" x="1233"/>
        <item m="1" x="1873"/>
        <item m="1" x="2624"/>
        <item m="1" x="1162"/>
        <item m="1" x="1814"/>
        <item m="1" x="2468"/>
        <item m="1" x="364"/>
        <item m="1" x="1209"/>
        <item m="1" x="1854"/>
        <item m="1" x="2518"/>
        <item m="1" x="423"/>
        <item m="1" x="1259"/>
        <item m="1" x="1895"/>
        <item m="1" x="2651"/>
        <item m="1" x="1187"/>
        <item m="1" x="1835"/>
        <item m="1" x="2493"/>
        <item m="1" x="394"/>
        <item m="1" x="1235"/>
        <item m="1" x="1875"/>
        <item m="1" x="2544"/>
        <item m="1" x="453"/>
        <item m="1" x="1287"/>
        <item m="1" x="1920"/>
        <item m="1" x="1409"/>
        <item m="1" x="2342"/>
        <item m="1" x="880"/>
        <item m="1" x="1609"/>
        <item m="1" x="2230"/>
        <item m="1" x="71"/>
        <item m="1" x="927"/>
        <item m="1" x="1644"/>
        <item m="1" x="2268"/>
        <item m="1" x="119"/>
        <item m="1" x="973"/>
        <item m="1" x="1672"/>
        <item m="1" x="2361"/>
        <item m="1" x="904"/>
        <item m="1" x="1628"/>
        <item m="1" x="2249"/>
        <item m="1" x="95"/>
        <item m="1" x="951"/>
        <item m="1" x="1659"/>
        <item m="1" x="2286"/>
        <item m="1" x="142"/>
        <item m="1" x="996"/>
        <item m="1" x="1689"/>
        <item m="1" x="2379"/>
        <item m="1" x="928"/>
        <item m="1" x="1645"/>
        <item m="1" x="2269"/>
        <item m="1" x="120"/>
        <item m="1" x="975"/>
        <item m="1" x="1674"/>
        <item m="1" x="2302"/>
        <item m="1" x="163"/>
        <item m="1" x="1018"/>
        <item m="1" x="1705"/>
        <item m="1" x="2400"/>
        <item m="1" x="952"/>
        <item m="1" x="1660"/>
        <item m="1" x="2287"/>
        <item m="1" x="143"/>
        <item m="1" x="998"/>
        <item m="1" x="1691"/>
        <item m="1" x="2321"/>
        <item m="1" x="186"/>
        <item m="1" x="1040"/>
        <item m="1" x="1720"/>
        <item m="1" x="2422"/>
        <item m="1" x="976"/>
        <item m="1" x="1676"/>
        <item m="1" x="2304"/>
        <item m="1" x="164"/>
        <item m="1" x="1019"/>
        <item m="1" x="1706"/>
        <item m="1" x="2340"/>
        <item m="1" x="210"/>
        <item m="1" x="1063"/>
        <item m="1" x="1735"/>
        <item m="1" x="2444"/>
        <item m="1" x="1000"/>
        <item m="1" x="1693"/>
        <item m="1" x="2323"/>
        <item m="1" x="187"/>
        <item m="1" x="1042"/>
        <item m="1" x="1721"/>
        <item m="1" x="2359"/>
        <item m="1" x="233"/>
        <item m="1" x="1085"/>
        <item m="1" x="1755"/>
        <item m="1" x="2465"/>
        <item m="1" x="1021"/>
        <item m="1" x="1708"/>
        <item m="1" x="2341"/>
        <item m="1" x="211"/>
        <item m="1" x="1064"/>
        <item m="1" x="1737"/>
        <item m="1" x="2377"/>
        <item m="1" x="255"/>
        <item m="1" x="1108"/>
        <item m="1" x="1773"/>
        <item m="1" x="2490"/>
        <item m="1" x="1044"/>
        <item m="1" x="1722"/>
        <item m="1" x="2360"/>
        <item m="1" x="234"/>
        <item m="1" x="1086"/>
        <item m="1" x="1756"/>
        <item m="1" x="2398"/>
        <item m="1" x="280"/>
        <item m="1" x="1131"/>
        <item m="1" x="1791"/>
        <item m="1" x="2516"/>
        <item m="1" x="1067"/>
        <item m="1" x="1739"/>
        <item m="1" x="2378"/>
        <item m="1" x="256"/>
        <item m="1" x="1109"/>
        <item m="1" x="1774"/>
        <item m="1" x="2421"/>
        <item m="1" x="308"/>
        <item m="1" x="1155"/>
        <item m="1" x="1809"/>
        <item m="1" x="2543"/>
        <item m="1" x="1089"/>
        <item m="1" x="1758"/>
        <item m="1" x="2399"/>
        <item m="1" x="281"/>
        <item m="1" x="1132"/>
        <item m="1" x="1792"/>
        <item m="1" x="2443"/>
        <item m="1" x="334"/>
        <item m="1" x="1180"/>
        <item m="1" x="1830"/>
        <item m="1" x="1310"/>
        <item m="1" x="2266"/>
        <item m="1" x="770"/>
        <item m="1" x="1533"/>
        <item m="1" x="2149"/>
        <item m="1" x="2878"/>
        <item m="1" x="823"/>
        <item m="1" x="1573"/>
        <item m="1" x="2191"/>
        <item m="1" x="23"/>
        <item m="1" x="875"/>
        <item m="1" x="1605"/>
        <item m="1" x="2284"/>
        <item m="1" x="797"/>
        <item m="1" x="1554"/>
        <item m="1" x="2170"/>
        <item m="1" x="2904"/>
        <item m="1" x="850"/>
        <item m="1" x="1590"/>
        <item m="1" x="2210"/>
        <item m="1" x="47"/>
        <item m="1" x="900"/>
        <item m="1" x="1623"/>
        <item m="1" x="2300"/>
        <item m="1" x="824"/>
        <item m="1" x="1574"/>
        <item m="1" x="2192"/>
        <item m="1" x="24"/>
        <item m="1" x="877"/>
        <item m="1" x="1607"/>
        <item m="1" x="2227"/>
        <item m="1" x="68"/>
        <item m="1" x="923"/>
        <item m="1" x="1640"/>
        <item m="1" x="2319"/>
        <item m="1" x="851"/>
        <item m="1" x="1591"/>
        <item m="1" x="2211"/>
        <item m="1" x="48"/>
        <item m="1" x="902"/>
        <item m="1" x="1625"/>
        <item m="1" x="2245"/>
        <item m="1" x="91"/>
        <item m="1" x="946"/>
        <item m="1" x="1656"/>
        <item m="1" x="2338"/>
        <item m="1" x="878"/>
        <item m="1" x="1608"/>
        <item m="1" x="2229"/>
        <item m="1" x="69"/>
        <item m="1" x="924"/>
        <item m="1" x="1641"/>
        <item m="1" x="2264"/>
        <item m="1" x="114"/>
        <item m="1" x="969"/>
        <item m="1" x="1670"/>
        <item m="1" x="2357"/>
        <item m="1" x="903"/>
        <item m="1" x="1627"/>
        <item m="1" x="2247"/>
        <item m="1" x="92"/>
        <item m="1" x="947"/>
        <item m="1" x="1657"/>
        <item m="1" x="2282"/>
        <item m="1" x="137"/>
        <item m="1" x="992"/>
        <item m="1" x="1687"/>
        <item m="1" x="2375"/>
        <item m="1" x="926"/>
        <item m="1" x="1643"/>
        <item m="1" x="2265"/>
        <item m="1" x="115"/>
        <item m="1" x="970"/>
        <item m="1" x="1671"/>
        <item m="1" x="2298"/>
        <item m="1" x="158"/>
        <item m="1" x="1014"/>
        <item m="1" x="1703"/>
        <item m="1" x="2396"/>
        <item m="1" x="950"/>
        <item m="1" x="1658"/>
        <item m="1" x="2283"/>
        <item m="1" x="138"/>
        <item m="1" x="993"/>
        <item m="1" x="1688"/>
        <item m="1" x="2317"/>
        <item m="1" x="181"/>
        <item m="1" x="1036"/>
        <item m="1" x="1718"/>
        <item m="1" x="2419"/>
        <item m="1" x="974"/>
        <item m="1" x="1673"/>
        <item m="1" x="2299"/>
        <item m="1" x="159"/>
        <item m="1" x="1015"/>
        <item m="1" x="1704"/>
        <item m="1" x="2337"/>
        <item m="1" x="206"/>
        <item m="1" x="1059"/>
        <item m="1" x="1733"/>
        <item m="1" x="2442"/>
        <item m="1" x="997"/>
        <item m="1" x="1690"/>
        <item m="1" x="2318"/>
        <item m="1" x="182"/>
        <item m="1" x="1037"/>
        <item m="1" x="1719"/>
        <item m="1" x="2356"/>
        <item m="1" x="229"/>
        <item m="1" x="1081"/>
        <item m="1" x="1753"/>
        <item m="1" x="1203"/>
        <item m="1" x="2189"/>
        <item m="1" x="654"/>
        <item m="1" x="1448"/>
        <item m="1" x="2064"/>
        <item m="1" x="2773"/>
        <item m="1" x="709"/>
        <item m="1" x="1492"/>
        <item m="1" x="2108"/>
        <item m="1" x="2825"/>
        <item m="1" x="765"/>
        <item m="1" x="1529"/>
        <item m="1" x="2208"/>
        <item m="1" x="682"/>
        <item m="1" x="1470"/>
        <item m="1" x="2085"/>
        <item m="1" x="2799"/>
        <item m="1" x="737"/>
        <item m="1" x="1511"/>
        <item m="1" x="2127"/>
        <item m="1" x="2851"/>
        <item m="1" x="793"/>
        <item m="1" x="1549"/>
        <item m="1" x="2225"/>
        <item m="1" x="710"/>
        <item m="1" x="1493"/>
        <item m="1" x="2109"/>
        <item m="1" x="2826"/>
        <item m="1" x="767"/>
        <item m="1" x="1531"/>
        <item m="1" x="2146"/>
        <item m="1" x="2875"/>
        <item m="1" x="819"/>
        <item m="1" x="1569"/>
        <item m="1" x="2243"/>
        <item m="1" x="738"/>
        <item m="1" x="1512"/>
        <item m="1" x="2128"/>
        <item m="1" x="2852"/>
        <item m="1" x="795"/>
        <item m="1" x="1551"/>
        <item m="1" x="2166"/>
        <item m="1" x="2900"/>
        <item m="1" x="845"/>
        <item m="1" x="1587"/>
        <item m="1" x="2262"/>
        <item m="1" x="768"/>
        <item m="1" x="1532"/>
        <item m="1" x="2148"/>
        <item m="1" x="2876"/>
        <item m="1" x="820"/>
        <item m="1" x="1570"/>
        <item m="1" x="2187"/>
        <item m="1" x="18"/>
        <item m="1" x="871"/>
        <item m="1" x="1603"/>
        <item m="1" x="2280"/>
        <item m="1" x="796"/>
        <item m="1" x="1553"/>
        <item m="1" x="2168"/>
        <item m="1" x="2901"/>
        <item m="1" x="846"/>
        <item m="1" x="1588"/>
        <item m="1" x="2206"/>
        <item m="1" x="42"/>
        <item m="1" x="896"/>
        <item m="1" x="1621"/>
        <item m="1" x="2296"/>
        <item m="1" x="822"/>
        <item m="1" x="1572"/>
        <item m="1" x="2188"/>
        <item m="1" x="19"/>
        <item m="1" x="872"/>
        <item m="1" x="1604"/>
        <item m="1" x="2223"/>
        <item m="1" x="63"/>
        <item m="1" x="919"/>
        <item m="1" x="1638"/>
        <item m="1" x="2315"/>
        <item m="1" x="849"/>
        <item m="1" x="1589"/>
        <item m="1" x="2207"/>
        <item m="1" x="43"/>
        <item m="1" x="897"/>
        <item m="1" x="1622"/>
        <item m="1" x="2241"/>
        <item m="1" x="86"/>
        <item m="1" x="942"/>
        <item m="1" x="1654"/>
        <item m="1" x="2335"/>
        <item m="1" x="876"/>
        <item m="1" x="1606"/>
        <item m="1" x="2224"/>
        <item m="1" x="64"/>
        <item m="1" x="920"/>
        <item m="1" x="1639"/>
        <item m="1" x="2261"/>
        <item m="1" x="110"/>
        <item m="1" x="965"/>
        <item m="1" x="1668"/>
        <item m="1" x="2355"/>
        <item m="1" x="901"/>
        <item m="1" x="1624"/>
        <item m="1" x="2242"/>
        <item m="1" x="87"/>
        <item m="1" x="943"/>
        <item m="1" x="1655"/>
        <item m="1" x="2279"/>
        <item m="1" x="133"/>
        <item m="1" x="988"/>
        <item m="1" x="1685"/>
        <item m="1" x="1102"/>
        <item m="1" x="2107"/>
        <item m="1" x="535"/>
        <item m="1" x="1355"/>
        <item m="1" x="1976"/>
        <item m="1" x="2665"/>
        <item m="1" x="591"/>
        <item m="1" x="1403"/>
        <item m="1" x="2022"/>
        <item m="1" x="2719"/>
        <item m="1" x="649"/>
        <item m="1" x="1444"/>
        <item m="1" x="2126"/>
        <item m="1" x="564"/>
        <item m="1" x="1379"/>
        <item m="1" x="1998"/>
        <item m="1" x="2692"/>
        <item m="1" x="620"/>
        <item m="1" x="1424"/>
        <item m="1" x="2042"/>
        <item m="1" x="2746"/>
        <item m="1" x="678"/>
        <item m="1" x="1465"/>
        <item m="1" x="2145"/>
        <item m="1" x="592"/>
        <item m="1" x="1404"/>
        <item m="1" x="2023"/>
        <item m="1" x="2720"/>
        <item m="1" x="651"/>
        <item m="1" x="1446"/>
        <item m="1" x="2061"/>
        <item m="1" x="2771"/>
        <item m="1" x="705"/>
        <item m="1" x="1488"/>
        <item m="1" x="2165"/>
        <item m="1" x="621"/>
        <item m="1" x="1425"/>
        <item m="1" x="2043"/>
        <item m="1" x="2747"/>
        <item m="1" x="680"/>
        <item m="1" x="1467"/>
        <item m="1" x="2082"/>
        <item m="1" x="2795"/>
        <item m="1" x="732"/>
        <item m="1" x="1508"/>
        <item m="1" x="2186"/>
        <item m="1" x="652"/>
        <item m="1" x="1447"/>
        <item m="1" x="2063"/>
        <item m="1" x="2772"/>
        <item m="1" x="706"/>
        <item m="1" x="1489"/>
        <item m="1" x="2104"/>
        <item m="1" x="2821"/>
        <item m="1" x="761"/>
        <item m="1" x="1527"/>
        <item m="1" x="2205"/>
        <item m="1" x="681"/>
        <item m="1" x="1469"/>
        <item m="1" x="2084"/>
        <item m="1" x="2797"/>
        <item m="1" x="733"/>
        <item m="1" x="1509"/>
        <item m="1" x="2124"/>
        <item m="1" x="2847"/>
        <item m="1" x="789"/>
        <item m="1" x="1547"/>
        <item m="1" x="2222"/>
        <item m="1" x="708"/>
        <item m="1" x="1491"/>
        <item m="1" x="2106"/>
        <item m="1" x="2822"/>
        <item m="1" x="762"/>
        <item m="1" x="1528"/>
        <item m="1" x="2143"/>
        <item m="1" x="2871"/>
        <item m="1" x="815"/>
        <item m="1" x="1567"/>
        <item m="1" x="2240"/>
        <item m="1" x="736"/>
        <item m="1" x="1510"/>
        <item m="1" x="2125"/>
        <item m="1" x="2848"/>
        <item m="1" x="790"/>
        <item m="1" x="1548"/>
        <item m="1" x="2163"/>
        <item m="1" x="2896"/>
        <item m="1" x="841"/>
        <item m="1" x="1585"/>
        <item m="1" x="2260"/>
        <item m="1" x="766"/>
        <item m="1" x="1530"/>
        <item m="1" x="2144"/>
        <item m="1" x="2872"/>
        <item m="1" x="816"/>
        <item m="1" x="1568"/>
        <item m="1" x="2185"/>
        <item m="1" x="15"/>
        <item m="1" x="867"/>
        <item m="1" x="1601"/>
        <item m="1" x="2278"/>
        <item m="1" x="794"/>
        <item m="1" x="1550"/>
        <item m="1" x="2164"/>
        <item m="1" x="2897"/>
        <item m="1" x="842"/>
        <item m="1" x="1586"/>
        <item m="1" x="2204"/>
        <item m="1" x="39"/>
        <item m="1" x="892"/>
        <item m="1" x="1619"/>
        <item m="1" x="1008"/>
        <item m="1" x="2021"/>
        <item m="1" x="411"/>
        <item m="1" x="1250"/>
        <item m="1" x="1886"/>
        <item m="1" x="2558"/>
        <item m="1" x="469"/>
        <item m="1" x="1303"/>
        <item m="1" x="1934"/>
        <item m="1" x="2611"/>
        <item m="1" x="529"/>
        <item m="1" x="1350"/>
        <item m="1" x="2041"/>
        <item m="1" x="441"/>
        <item m="1" x="1276"/>
        <item m="1" x="1910"/>
        <item m="1" x="2584"/>
        <item m="1" x="498"/>
        <item m="1" x="1327"/>
        <item m="1" x="1954"/>
        <item m="1" x="2638"/>
        <item m="1" x="559"/>
        <item m="1" x="1374"/>
        <item m="1" x="2060"/>
        <item m="1" x="470"/>
        <item m="1" x="1304"/>
        <item m="1" x="1935"/>
        <item m="1" x="2612"/>
        <item m="1" x="531"/>
        <item m="1" x="1352"/>
        <item m="1" x="1973"/>
        <item m="1" x="2663"/>
        <item m="1" x="587"/>
        <item m="1" x="1399"/>
        <item m="1" x="2081"/>
        <item m="1" x="499"/>
        <item m="1" x="1328"/>
        <item m="1" x="1955"/>
        <item m="1" x="2639"/>
        <item m="1" x="561"/>
        <item m="1" x="1376"/>
        <item m="1" x="1995"/>
        <item m="1" x="2688"/>
        <item m="1" x="615"/>
        <item m="1" x="1421"/>
        <item m="1" x="2103"/>
        <item m="1" x="532"/>
        <item m="1" x="1353"/>
        <item m="1" x="1975"/>
        <item m="1" x="2664"/>
        <item m="1" x="588"/>
        <item m="1" x="1400"/>
        <item m="1" x="2018"/>
        <item m="1" x="2715"/>
        <item m="1" x="645"/>
        <item m="1" x="1442"/>
        <item m="1" x="2123"/>
        <item m="1" x="562"/>
        <item m="1" x="1378"/>
        <item m="1" x="1997"/>
        <item m="1" x="2690"/>
        <item m="1" x="616"/>
        <item m="1" x="1422"/>
        <item m="1" x="2039"/>
        <item m="1" x="2742"/>
        <item m="1" x="674"/>
        <item m="1" x="1463"/>
        <item m="1" x="2142"/>
        <item m="1" x="590"/>
        <item m="1" x="1402"/>
        <item m="1" x="2020"/>
        <item m="1" x="2716"/>
        <item m="1" x="646"/>
        <item m="1" x="1443"/>
        <item m="1" x="2058"/>
        <item m="1" x="2767"/>
        <item m="1" x="701"/>
        <item m="1" x="1486"/>
        <item m="1" x="2162"/>
        <item m="1" x="619"/>
        <item m="1" x="1423"/>
        <item m="1" x="2040"/>
        <item m="1" x="2743"/>
        <item m="1" x="675"/>
        <item m="1" x="1464"/>
        <item m="1" x="2079"/>
        <item m="1" x="2791"/>
        <item m="1" x="728"/>
        <item m="1" x="1506"/>
        <item m="1" x="2184"/>
        <item m="1" x="650"/>
        <item m="1" x="1445"/>
        <item m="1" x="2059"/>
        <item m="1" x="2768"/>
        <item m="1" x="702"/>
        <item m="1" x="1487"/>
        <item m="1" x="2102"/>
        <item m="1" x="2818"/>
        <item m="1" x="757"/>
        <item m="1" x="1525"/>
        <item m="1" x="2203"/>
        <item m="1" x="679"/>
        <item m="1" x="1466"/>
        <item m="1" x="2080"/>
        <item m="1" x="2792"/>
        <item m="1" x="729"/>
        <item m="1" x="1507"/>
        <item m="1" x="2122"/>
        <item m="1" x="2844"/>
        <item m="1" x="785"/>
        <item m="1" x="1545"/>
        <item m="1" x="913"/>
        <item m="1" x="1933"/>
        <item m="1" x="294"/>
        <item m="1" x="1144"/>
        <item m="1" x="1800"/>
        <item m="1" x="2454"/>
        <item m="1" x="347"/>
        <item m="1" x="1194"/>
        <item m="1" x="1842"/>
        <item m="1" x="2502"/>
        <item m="1" x="404"/>
        <item m="1" x="1243"/>
        <item m="1" x="1953"/>
        <item m="1" x="321"/>
        <item m="1" x="1169"/>
        <item m="1" x="1821"/>
        <item m="1" x="2478"/>
        <item m="1" x="375"/>
        <item m="1" x="1219"/>
        <item m="1" x="1863"/>
        <item m="1" x="2529"/>
        <item m="1" x="435"/>
        <item m="1" x="1270"/>
        <item m="1" x="1972"/>
        <item m="1" x="348"/>
        <item m="1" x="1196"/>
        <item m="1" x="1844"/>
        <item m="1" x="2504"/>
        <item m="1" x="407"/>
        <item m="1" x="1246"/>
        <item m="1" x="1883"/>
        <item m="1" x="2555"/>
        <item m="1" x="464"/>
        <item m="1" x="1297"/>
        <item m="1" x="1994"/>
        <item m="1" x="376"/>
        <item m="1" x="1221"/>
        <item m="1" x="1865"/>
        <item m="1" x="2531"/>
        <item m="1" x="438"/>
        <item m="1" x="1273"/>
        <item m="1" x="1906"/>
        <item m="1" x="2579"/>
        <item m="1" x="492"/>
        <item m="1" x="1321"/>
        <item m="1" x="2017"/>
        <item m="1" x="408"/>
        <item m="1" x="1248"/>
        <item m="1" x="1885"/>
        <item m="1" x="2557"/>
        <item m="1" x="466"/>
        <item m="1" x="1299"/>
        <item m="1" x="1929"/>
        <item m="1" x="2606"/>
        <item m="1" x="523"/>
        <item m="1" x="1345"/>
        <item m="1" x="2038"/>
        <item m="1" x="439"/>
        <item m="1" x="1275"/>
        <item m="1" x="1909"/>
        <item m="1" x="2582"/>
        <item m="1" x="494"/>
        <item m="1" x="1323"/>
        <item m="1" x="1950"/>
        <item m="1" x="2632"/>
        <item m="1" x="553"/>
        <item m="1" x="1369"/>
        <item m="1" x="2057"/>
        <item m="1" x="468"/>
        <item m="1" x="1302"/>
        <item m="1" x="1932"/>
        <item m="1" x="2608"/>
        <item m="1" x="525"/>
        <item m="1" x="1347"/>
        <item m="1" x="1969"/>
        <item m="1" x="2657"/>
        <item m="1" x="581"/>
        <item m="1" x="1394"/>
        <item m="1" x="2078"/>
        <item m="1" x="497"/>
        <item m="1" x="1326"/>
        <item m="1" x="1952"/>
        <item m="1" x="2634"/>
        <item m="1" x="555"/>
        <item m="1" x="1371"/>
        <item m="1" x="1991"/>
        <item m="1" x="2682"/>
        <item m="1" x="609"/>
        <item m="1" x="1417"/>
        <item m="1" x="2101"/>
        <item m="1" x="530"/>
        <item m="1" x="1351"/>
        <item m="1" x="1971"/>
        <item m="1" x="2659"/>
        <item m="1" x="583"/>
        <item m="1" x="1396"/>
        <item m="1" x="2015"/>
        <item m="1" x="2710"/>
        <item m="1" x="639"/>
        <item m="1" x="1438"/>
        <item m="1" x="2121"/>
        <item m="1" x="560"/>
        <item m="1" x="1375"/>
        <item m="1" x="1993"/>
        <item m="1" x="2684"/>
        <item m="1" x="611"/>
        <item m="1" x="1419"/>
        <item m="1" x="2037"/>
        <item m="1" x="2738"/>
        <item m="1" x="669"/>
        <item m="1" x="1460"/>
        <item m="1" x="809"/>
        <item m="1" x="1841"/>
        <item m="1" x="193"/>
        <item m="1" x="1048"/>
        <item m="1" x="1725"/>
        <item m="1" x="2365"/>
        <item m="1" x="239"/>
        <item m="1" x="1093"/>
        <item m="1" x="1762"/>
        <item m="1" x="2406"/>
        <item m="1" x="288"/>
        <item m="1" x="1138"/>
        <item m="1" x="1861"/>
        <item m="1" x="217"/>
        <item m="1" x="1071"/>
        <item m="1" x="1744"/>
        <item m="1" x="2385"/>
        <item m="1" x="263"/>
        <item m="1" x="1116"/>
        <item m="1" x="1781"/>
        <item m="1" x="2429"/>
        <item m="1" x="316"/>
        <item m="1" x="1163"/>
        <item m="1" x="1881"/>
        <item m="1" x="240"/>
        <item m="1" x="1095"/>
        <item m="1" x="1764"/>
        <item m="1" x="2408"/>
        <item m="1" x="290"/>
        <item m="1" x="1140"/>
        <item m="1" x="1797"/>
        <item m="1" x="2451"/>
        <item m="1" x="342"/>
        <item m="1" x="1188"/>
        <item m="1" x="1904"/>
        <item m="1" x="264"/>
        <item m="1" x="1118"/>
        <item m="1" x="1783"/>
        <item m="1" x="2431"/>
        <item m="1" x="318"/>
        <item m="1" x="1165"/>
        <item m="1" x="1816"/>
        <item m="1" x="2472"/>
        <item m="1" x="368"/>
        <item m="1" x="1212"/>
        <item m="1" x="1927"/>
        <item m="1" x="291"/>
        <item m="1" x="1142"/>
        <item m="1" x="1799"/>
        <item m="1" x="2453"/>
        <item m="1" x="344"/>
        <item m="1" x="1190"/>
        <item m="1" x="1837"/>
        <item m="1" x="2497"/>
        <item m="1" x="398"/>
        <item m="1" x="1238"/>
        <item m="1" x="1948"/>
        <item m="1" x="319"/>
        <item m="1" x="1167"/>
        <item m="1" x="1819"/>
        <item m="1" x="2475"/>
        <item m="1" x="370"/>
        <item m="1" x="1214"/>
        <item m="1" x="1857"/>
        <item m="1" x="2522"/>
        <item m="1" x="428"/>
        <item m="1" x="1264"/>
        <item m="1" x="1967"/>
        <item m="1" x="346"/>
        <item m="1" x="1193"/>
        <item m="1" x="1840"/>
        <item m="1" x="2499"/>
        <item m="1" x="400"/>
        <item m="1" x="1240"/>
        <item m="1" x="1878"/>
        <item m="1" x="2548"/>
        <item m="1" x="457"/>
        <item m="1" x="1291"/>
        <item m="1" x="1989"/>
        <item m="1" x="373"/>
        <item m="1" x="1217"/>
        <item m="1" x="1859"/>
        <item m="1" x="2524"/>
        <item m="1" x="430"/>
        <item m="1" x="1266"/>
        <item m="1" x="1900"/>
        <item m="1" x="2572"/>
        <item m="1" x="485"/>
        <item m="1" x="1316"/>
        <item m="1" x="2013"/>
        <item m="1" x="405"/>
        <item m="1" x="1244"/>
        <item m="1" x="1880"/>
        <item m="1" x="2550"/>
        <item m="1" x="459"/>
        <item m="1" x="1293"/>
        <item m="1" x="1924"/>
        <item m="1" x="2600"/>
        <item m="1" x="516"/>
        <item m="1" x="1340"/>
        <item m="1" x="2035"/>
        <item m="1" x="436"/>
        <item m="1" x="1271"/>
        <item m="1" x="1903"/>
        <item m="1" x="2574"/>
        <item m="1" x="487"/>
        <item m="1" x="1318"/>
        <item m="1" x="1946"/>
        <item m="1" x="2627"/>
        <item m="1" x="547"/>
        <item m="1" x="1364"/>
        <item m="1" x="1777"/>
        <item m="1" x="2837"/>
        <item m="1" x="1365"/>
        <item m="1" x="1986"/>
        <item m="1" x="2676"/>
        <item m="1" x="602"/>
        <item m="1" x="1411"/>
        <item m="1" x="2030"/>
        <item m="1" x="2731"/>
        <item m="1" x="662"/>
        <item m="1" x="1452"/>
        <item m="1" x="2068"/>
        <item m="1" x="2862"/>
        <item m="1" x="1390"/>
        <item m="1" x="2010"/>
        <item m="1" x="2704"/>
        <item m="1" x="633"/>
        <item m="1" x="1432"/>
        <item m="1" x="2050"/>
        <item m="1" x="2757"/>
        <item m="1" x="690"/>
        <item m="1" x="1474"/>
        <item m="1" x="2089"/>
        <item m="1" x="2886"/>
        <item m="1" x="1413"/>
        <item m="1" x="2032"/>
        <item m="1" x="2733"/>
        <item m="1" x="664"/>
        <item m="1" x="1455"/>
        <item m="1" x="2071"/>
        <item m="1" x="2781"/>
        <item m="1" x="717"/>
        <item m="1" x="1496"/>
        <item m="1" x="2112"/>
        <item m="1" x="4"/>
        <item m="1" x="1434"/>
        <item m="1" x="2052"/>
        <item m="1" x="2759"/>
        <item m="1" x="692"/>
        <item m="1" x="1477"/>
        <item m="1" x="2092"/>
        <item m="1" x="2807"/>
        <item m="1" x="745"/>
        <item m="1" x="1515"/>
        <item m="1" x="2131"/>
        <item m="1" x="29"/>
        <item m="1" x="1457"/>
        <item m="1" x="2074"/>
        <item m="1" x="2784"/>
        <item m="1" x="719"/>
        <item m="1" x="1498"/>
        <item m="1" x="2114"/>
        <item m="1" x="2833"/>
        <item m="1" x="774"/>
        <item m="1" x="1535"/>
        <item m="1" x="2151"/>
        <item m="1" x="51"/>
        <item m="1" x="1480"/>
        <item m="1" x="2095"/>
        <item m="1" x="2809"/>
        <item m="1" x="747"/>
        <item m="1" x="1517"/>
        <item m="1" x="2133"/>
        <item m="1" x="2858"/>
        <item m="1" x="801"/>
        <item m="1" x="1556"/>
        <item m="1" x="2172"/>
        <item m="1" x="72"/>
        <item m="1" x="1501"/>
        <item m="1" x="2116"/>
        <item m="1" x="2835"/>
        <item m="1" x="776"/>
        <item m="1" x="1537"/>
        <item m="1" x="2153"/>
        <item m="1" x="2882"/>
        <item m="1" x="827"/>
        <item m="1" x="1575"/>
        <item m="1" x="2193"/>
        <item m="1" x="96"/>
        <item m="1" x="1519"/>
        <item m="1" x="2135"/>
        <item m="1" x="2860"/>
        <item m="1" x="803"/>
        <item m="1" x="1558"/>
        <item m="1" x="2174"/>
        <item m="1" x="2908"/>
        <item m="1" x="854"/>
        <item m="1" x="1592"/>
        <item m="1" x="2212"/>
        <item m="1" x="121"/>
        <item m="1" x="1539"/>
        <item m="1" x="2155"/>
        <item m="1" x="2884"/>
        <item m="1" x="829"/>
        <item m="1" x="1577"/>
        <item m="1" x="2195"/>
        <item m="1" x="27"/>
        <item m="1" x="881"/>
        <item m="1" x="1610"/>
        <item m="1" x="2231"/>
        <item m="1" x="144"/>
        <item m="1" x="1560"/>
        <item m="1" x="2176"/>
        <item m="1" x="2910"/>
        <item m="1" x="856"/>
        <item m="1" x="1594"/>
        <item m="1" x="2213"/>
        <item m="1" x="50"/>
        <item m="1" x="905"/>
        <item m="1" x="1629"/>
        <item m="1" x="2250"/>
        <item m="1" x="1707"/>
        <item m="1" x="2728"/>
        <item m="1" x="1260"/>
        <item m="1" x="1896"/>
        <item m="1" x="2568"/>
        <item m="1" x="481"/>
        <item m="1" x="1312"/>
        <item m="1" x="1942"/>
        <item m="1" x="2622"/>
        <item m="1" x="543"/>
        <item m="1" x="1359"/>
        <item m="1" x="1980"/>
        <item m="1" x="2754"/>
        <item m="1" x="1288"/>
        <item m="1" x="1921"/>
        <item m="1" x="2596"/>
        <item m="1" x="512"/>
        <item m="1" x="1336"/>
        <item m="1" x="1961"/>
        <item m="1" x="2648"/>
        <item m="1" x="572"/>
        <item m="1" x="1383"/>
        <item m="1" x="2002"/>
        <item m="1" x="2778"/>
        <item m="1" x="1313"/>
        <item m="1" x="1943"/>
        <item m="1" x="2623"/>
        <item m="1" x="544"/>
        <item m="1" x="1361"/>
        <item m="1" x="1982"/>
        <item m="1" x="2672"/>
        <item m="1" x="599"/>
        <item m="1" x="1407"/>
        <item m="1" x="2026"/>
        <item m="1" x="2804"/>
        <item m="1" x="1337"/>
        <item m="1" x="1962"/>
        <item m="1" x="2649"/>
        <item m="1" x="573"/>
        <item m="1" x="1385"/>
        <item m="1" x="2004"/>
        <item m="1" x="2699"/>
        <item m="1" x="628"/>
        <item m="1" x="1428"/>
        <item m="1" x="2046"/>
        <item m="1" x="2830"/>
        <item m="1" x="1362"/>
        <item m="1" x="1984"/>
        <item m="1" x="2674"/>
        <item m="1" x="600"/>
        <item m="1" x="1408"/>
        <item m="1" x="2027"/>
        <item m="1" x="2726"/>
        <item m="1" x="658"/>
        <item m="1" x="1450"/>
        <item m="1" x="2066"/>
        <item m="1" x="2855"/>
        <item m="1" x="1387"/>
        <item m="1" x="2006"/>
        <item m="1" x="2700"/>
        <item m="1" x="629"/>
        <item m="1" x="1429"/>
        <item m="1" x="2047"/>
        <item m="1" x="2752"/>
        <item m="1" x="686"/>
        <item m="1" x="1472"/>
        <item m="1" x="2087"/>
        <item m="1" x="2879"/>
        <item m="1" x="1410"/>
        <item m="1" x="2028"/>
        <item m="1" x="2727"/>
        <item m="1" x="659"/>
        <item m="1" x="1451"/>
        <item m="1" x="2067"/>
        <item m="1" x="2776"/>
        <item m="1" x="713"/>
        <item m="1" x="1494"/>
        <item m="1" x="2110"/>
        <item m="1" x="2905"/>
        <item m="1" x="1430"/>
        <item m="1" x="2048"/>
        <item m="1" x="2753"/>
        <item m="1" x="687"/>
        <item m="1" x="1473"/>
        <item m="1" x="2088"/>
        <item m="1" x="2802"/>
        <item m="1" x="741"/>
        <item m="1" x="1513"/>
        <item m="1" x="2129"/>
        <item m="1" x="25"/>
        <item m="1" x="1453"/>
        <item m="1" x="2069"/>
        <item m="1" x="2777"/>
        <item m="1" x="714"/>
        <item m="1" x="1495"/>
        <item m="1" x="2111"/>
        <item m="1" x="2829"/>
        <item m="1" x="771"/>
        <item m="1" x="1534"/>
        <item m="1" x="2150"/>
        <item m="1" x="49"/>
        <item m="1" x="1475"/>
        <item m="1" x="2090"/>
        <item m="1" x="2803"/>
        <item m="1" x="742"/>
        <item m="1" x="1514"/>
        <item m="1" x="2130"/>
        <item m="1" x="2854"/>
        <item m="1" x="798"/>
        <item m="1" x="1555"/>
        <item m="1" x="2171"/>
        <item m="1" x="1642"/>
        <item m="1" x="2620"/>
        <item m="1" x="1156"/>
        <item m="1" x="1810"/>
        <item m="1" x="2464"/>
        <item m="1" x="360"/>
        <item m="1" x="1205"/>
        <item m="1" x="1851"/>
        <item m="1" x="2514"/>
        <item m="1" x="420"/>
        <item m="1" x="1255"/>
        <item m="1" x="1890"/>
        <item m="1" x="2646"/>
        <item m="1" x="1181"/>
        <item m="1" x="1831"/>
        <item m="1" x="2489"/>
        <item m="1" x="389"/>
        <item m="1" x="1229"/>
        <item m="1" x="1871"/>
        <item m="1" x="2540"/>
        <item m="1" x="450"/>
        <item m="1" x="1281"/>
        <item m="1" x="1914"/>
        <item m="1" x="2670"/>
        <item m="1" x="1206"/>
        <item m="1" x="1852"/>
        <item m="1" x="2515"/>
        <item m="1" x="421"/>
        <item m="1" x="1257"/>
        <item m="1" x="1892"/>
        <item m="1" x="2565"/>
        <item m="1" x="478"/>
        <item m="1" x="1308"/>
        <item m="1" x="1938"/>
        <item m="1" x="2697"/>
        <item m="1" x="1231"/>
        <item m="1" x="1872"/>
        <item m="1" x="2541"/>
        <item m="1" x="451"/>
        <item m="1" x="1283"/>
        <item m="1" x="1916"/>
        <item m="1" x="2591"/>
        <item m="1" x="507"/>
        <item m="1" x="1332"/>
        <item m="1" x="1958"/>
        <item m="1" x="2724"/>
        <item m="1" x="1258"/>
        <item m="1" x="1894"/>
        <item m="1" x="2567"/>
        <item m="1" x="479"/>
        <item m="1" x="1309"/>
        <item m="1" x="1939"/>
        <item m="1" x="2618"/>
        <item m="1" x="539"/>
        <item m="1" x="1357"/>
        <item m="1" x="1978"/>
        <item m="1" x="2750"/>
        <item m="1" x="1285"/>
        <item m="1" x="1918"/>
        <item m="1" x="2593"/>
        <item m="1" x="508"/>
        <item m="1" x="1333"/>
        <item m="1" x="1959"/>
        <item m="1" x="2644"/>
        <item m="1" x="568"/>
        <item m="1" x="1381"/>
        <item m="1" x="2000"/>
        <item m="1" x="2774"/>
        <item m="1" x="1311"/>
        <item m="1" x="1941"/>
        <item m="1" x="2619"/>
        <item m="1" x="540"/>
        <item m="1" x="1358"/>
        <item m="1" x="1979"/>
        <item m="1" x="2668"/>
        <item m="1" x="595"/>
        <item m="1" x="1405"/>
        <item m="1" x="2024"/>
        <item m="1" x="2800"/>
        <item m="1" x="1334"/>
        <item m="1" x="1960"/>
        <item m="1" x="2645"/>
        <item m="1" x="569"/>
        <item m="1" x="1382"/>
        <item m="1" x="2001"/>
        <item m="1" x="2695"/>
        <item m="1" x="624"/>
        <item m="1" x="1426"/>
        <item m="1" x="2044"/>
        <item m="1" x="2827"/>
        <item m="1" x="1360"/>
        <item m="1" x="1981"/>
        <item m="1" x="2669"/>
        <item m="1" x="596"/>
        <item m="1" x="1406"/>
        <item m="1" x="2025"/>
        <item m="1" x="2723"/>
        <item m="1" x="655"/>
        <item m="1" x="1449"/>
        <item m="1" x="2065"/>
        <item m="1" x="2853"/>
        <item m="1" x="1384"/>
        <item m="1" x="2003"/>
        <item m="1" x="2696"/>
        <item m="1" x="625"/>
        <item m="1" x="1427"/>
        <item m="1" x="2045"/>
        <item m="1" x="2749"/>
        <item m="1" x="683"/>
        <item m="1" x="1471"/>
        <item m="1" x="2086"/>
        <item m="1" x="1571"/>
        <item m="1" x="2512"/>
        <item m="1" x="1060"/>
        <item m="1" x="1734"/>
        <item m="1" x="2374"/>
        <item m="1" x="251"/>
        <item m="1" x="1104"/>
        <item m="1" x="1771"/>
        <item m="1" x="2417"/>
        <item m="1" x="304"/>
        <item m="1" x="1150"/>
        <item m="1" x="1804"/>
        <item m="1" x="2538"/>
        <item m="1" x="1082"/>
        <item m="1" x="1754"/>
        <item m="1" x="2395"/>
        <item m="1" x="276"/>
        <item m="1" x="1127"/>
        <item m="1" x="1789"/>
        <item m="1" x="2440"/>
        <item m="1" x="331"/>
        <item m="1" x="1175"/>
        <item m="1" x="1825"/>
        <item m="1" x="2563"/>
        <item m="1" x="1105"/>
        <item m="1" x="1772"/>
        <item m="1" x="2418"/>
        <item m="1" x="305"/>
        <item m="1" x="1152"/>
        <item m="1" x="1806"/>
        <item m="1" x="2461"/>
        <item m="1" x="357"/>
        <item m="1" x="1201"/>
        <item m="1" x="1847"/>
        <item m="1" x="2589"/>
        <item m="1" x="1128"/>
        <item m="1" x="1790"/>
        <item m="1" x="2441"/>
        <item m="1" x="332"/>
        <item m="1" x="1177"/>
        <item m="1" x="1827"/>
        <item m="1" x="2485"/>
        <item m="1" x="385"/>
        <item m="1" x="1226"/>
        <item m="1" x="1868"/>
        <item m="1" x="2616"/>
        <item m="1" x="1153"/>
        <item m="1" x="1808"/>
        <item m="1" x="2463"/>
        <item m="1" x="358"/>
        <item m="1" x="1202"/>
        <item m="1" x="1848"/>
        <item m="1" x="2510"/>
        <item m="1" x="416"/>
        <item m="1" x="1253"/>
        <item m="1" x="1888"/>
        <item m="1" x="2642"/>
        <item m="1" x="1179"/>
        <item m="1" x="1829"/>
        <item m="1" x="2487"/>
        <item m="1" x="386"/>
        <item m="1" x="1227"/>
        <item m="1" x="1869"/>
        <item m="1" x="2536"/>
        <item m="1" x="446"/>
        <item m="1" x="1279"/>
        <item m="1" x="1912"/>
        <item m="1" x="2666"/>
        <item m="1" x="1204"/>
        <item m="1" x="1850"/>
        <item m="1" x="2511"/>
        <item m="1" x="417"/>
        <item m="1" x="1254"/>
        <item m="1" x="1889"/>
        <item m="1" x="2561"/>
        <item m="1" x="474"/>
        <item m="1" x="1306"/>
        <item m="1" x="1936"/>
        <item m="1" x="2693"/>
        <item m="1" x="1228"/>
        <item m="1" x="1870"/>
        <item m="1" x="2537"/>
        <item m="1" x="447"/>
        <item m="1" x="1280"/>
        <item m="1" x="1913"/>
        <item m="1" x="2587"/>
        <item m="1" x="503"/>
        <item m="1" x="1330"/>
        <item m="1" x="1956"/>
        <item m="1" x="2721"/>
        <item m="1" x="1256"/>
        <item m="1" x="1891"/>
        <item m="1" x="2562"/>
        <item m="1" x="475"/>
        <item m="1" x="1307"/>
        <item m="1" x="1937"/>
        <item m="1" x="2615"/>
        <item m="1" x="536"/>
        <item m="1" x="1356"/>
        <item m="1" x="1977"/>
        <item m="1" x="2748"/>
        <item m="1" x="1282"/>
        <item m="1" x="1915"/>
        <item m="1" x="2588"/>
        <item m="1" x="504"/>
        <item m="1" x="1331"/>
        <item m="1" x="1957"/>
        <item m="1" x="2641"/>
        <item m="1" x="565"/>
        <item m="1" x="1380"/>
        <item m="1" x="1999"/>
        <item m="1" x="1490"/>
        <item m="1" x="2415"/>
        <item m="1" x="966"/>
        <item m="1" x="1669"/>
        <item m="1" x="2295"/>
        <item m="1" x="154"/>
        <item m="1" x="1010"/>
        <item m="1" x="1701"/>
        <item m="1" x="2333"/>
        <item m="1" x="202"/>
        <item m="1" x="1054"/>
        <item m="1" x="1729"/>
        <item m="1" x="2438"/>
        <item m="1" x="989"/>
        <item m="1" x="1686"/>
        <item m="1" x="2314"/>
        <item m="1" x="177"/>
        <item m="1" x="1032"/>
        <item m="1" x="1716"/>
        <item m="1" x="2353"/>
        <item m="1" x="226"/>
        <item m="1" x="1077"/>
        <item m="1" x="1748"/>
        <item m="1" x="2459"/>
        <item m="1" x="1011"/>
        <item m="1" x="1702"/>
        <item m="1" x="2334"/>
        <item m="1" x="203"/>
        <item m="1" x="1056"/>
        <item m="1" x="1731"/>
        <item m="1" x="2371"/>
        <item m="1" x="248"/>
        <item m="1" x="1100"/>
        <item m="1" x="1767"/>
        <item m="1" x="2483"/>
        <item m="1" x="1033"/>
        <item m="1" x="1717"/>
        <item m="1" x="2354"/>
        <item m="1" x="227"/>
        <item m="1" x="1079"/>
        <item m="1" x="1750"/>
        <item m="1" x="2391"/>
        <item m="1" x="272"/>
        <item m="1" x="1123"/>
        <item m="1" x="1786"/>
        <item m="1" x="2508"/>
        <item m="1" x="1057"/>
        <item m="1" x="1732"/>
        <item m="1" x="2373"/>
        <item m="1" x="249"/>
        <item m="1" x="1101"/>
        <item m="1" x="1768"/>
        <item m="1" x="2413"/>
        <item m="1" x="299"/>
        <item m="1" x="1147"/>
        <item m="1" x="1802"/>
        <item m="1" x="2534"/>
        <item m="1" x="1080"/>
        <item m="1" x="1752"/>
        <item m="1" x="2393"/>
        <item m="1" x="273"/>
        <item m="1" x="1124"/>
        <item m="1" x="1787"/>
        <item m="1" x="2436"/>
        <item m="1" x="326"/>
        <item m="1" x="1172"/>
        <item m="1" x="1823"/>
        <item m="1" x="2559"/>
        <item m="1" x="1103"/>
        <item m="1" x="1770"/>
        <item m="1" x="2414"/>
        <item m="1" x="300"/>
        <item m="1" x="1148"/>
        <item m="1" x="1803"/>
        <item m="1" x="2457"/>
        <item m="1" x="352"/>
        <item m="1" x="1198"/>
        <item m="1" x="1845"/>
        <item m="1" x="2585"/>
        <item m="1" x="1126"/>
        <item m="1" x="1788"/>
        <item m="1" x="2437"/>
        <item m="1" x="327"/>
        <item m="1" x="1173"/>
        <item m="1" x="1824"/>
        <item m="1" x="2481"/>
        <item m="1" x="380"/>
        <item m="1" x="1223"/>
        <item m="1" x="1866"/>
        <item m="1" x="2613"/>
        <item m="1" x="1151"/>
        <item m="1" x="1805"/>
        <item m="1" x="2458"/>
        <item m="1" x="353"/>
        <item m="1" x="1199"/>
        <item m="1" x="1846"/>
        <item m="1" x="2507"/>
        <item m="1" x="412"/>
        <item m="1" x="1251"/>
        <item m="1" x="1887"/>
        <item m="1" x="2640"/>
        <item m="1" x="1176"/>
        <item m="1" x="1826"/>
        <item m="1" x="2482"/>
        <item m="1" x="381"/>
        <item m="1" x="1224"/>
        <item m="1" x="1867"/>
        <item m="1" x="2533"/>
        <item m="1" x="442"/>
        <item m="1" x="1277"/>
        <item m="1" x="1911"/>
        <item m="1" x="1401"/>
        <item m="1" x="2331"/>
        <item m="1" x="868"/>
        <item m="1" x="1602"/>
        <item m="1" x="2221"/>
        <item m="1" x="60"/>
        <item m="1" x="915"/>
        <item m="1" x="1636"/>
        <item m="1" x="2258"/>
        <item m="1" x="106"/>
        <item m="1" x="960"/>
        <item m="1" x="1664"/>
        <item m="1" x="2351"/>
        <item m="1" x="893"/>
        <item m="1" x="1620"/>
        <item m="1" x="2239"/>
        <item m="1" x="83"/>
        <item m="1" x="938"/>
        <item m="1" x="1652"/>
        <item m="1" x="2276"/>
        <item m="1" x="130"/>
        <item m="1" x="984"/>
        <item m="1" x="1681"/>
        <item m="1" x="2369"/>
        <item m="1" x="916"/>
        <item m="1" x="1637"/>
        <item m="1" x="2259"/>
        <item m="1" x="107"/>
        <item m="1" x="962"/>
        <item m="1" x="1666"/>
        <item m="1" x="2292"/>
        <item m="1" x="151"/>
        <item m="1" x="1006"/>
        <item m="1" x="1697"/>
        <item m="1" x="2389"/>
        <item m="1" x="939"/>
        <item m="1" x="1653"/>
        <item m="1" x="2277"/>
        <item m="1" x="131"/>
        <item m="1" x="986"/>
        <item m="1" x="1683"/>
        <item m="1" x="2310"/>
        <item m="1" x="173"/>
        <item m="1" x="1028"/>
        <item m="1" x="1713"/>
        <item m="1" x="2411"/>
        <item m="1" x="963"/>
        <item m="1" x="1667"/>
        <item m="1" x="2294"/>
        <item m="1" x="152"/>
        <item m="1" x="1007"/>
        <item m="1" x="1698"/>
        <item m="1" x="2329"/>
        <item m="1" x="197"/>
        <item m="1" x="1051"/>
        <item m="1" x="1727"/>
        <item m="1" x="2434"/>
        <item m="1" x="987"/>
        <item m="1" x="1684"/>
        <item m="1" x="2312"/>
        <item m="1" x="174"/>
        <item m="1" x="1029"/>
        <item m="1" x="1714"/>
        <item m="1" x="2349"/>
        <item m="1" x="221"/>
        <item m="1" x="1074"/>
        <item m="1" x="1746"/>
        <item m="1" x="2455"/>
        <item m="1" x="1009"/>
        <item m="1" x="1700"/>
        <item m="1" x="2330"/>
        <item m="1" x="198"/>
        <item m="1" x="1052"/>
        <item m="1" x="1728"/>
        <item m="1" x="2367"/>
        <item m="1" x="243"/>
        <item m="1" x="1097"/>
        <item m="1" x="1765"/>
        <item m="1" x="2479"/>
        <item m="1" x="1031"/>
        <item m="1" x="1715"/>
        <item m="1" x="2350"/>
        <item m="1" x="222"/>
        <item m="1" x="1075"/>
        <item m="1" x="1747"/>
        <item m="1" x="2387"/>
        <item m="1" x="267"/>
        <item m="1" x="1120"/>
        <item m="1" x="1784"/>
        <item m="1" x="2505"/>
        <item m="1" x="1055"/>
        <item m="1" x="1730"/>
        <item m="1" x="2368"/>
        <item m="1" x="244"/>
        <item m="1" x="1098"/>
        <item m="1" x="1766"/>
        <item m="1" x="2410"/>
        <item m="1" x="295"/>
        <item m="1" x="1145"/>
        <item m="1" x="1801"/>
        <item m="1" x="2532"/>
        <item m="1" x="1078"/>
        <item m="1" x="1749"/>
        <item m="1" x="2388"/>
        <item m="1" x="268"/>
        <item m="1" x="1121"/>
        <item m="1" x="1785"/>
        <item m="1" x="2433"/>
        <item m="1" x="322"/>
        <item m="1" x="1170"/>
        <item m="1" x="1822"/>
        <item m="1" x="1300"/>
        <item m="1" x="2257"/>
        <item m="1" x="758"/>
        <item m="1" x="1526"/>
        <item m="1" x="2141"/>
        <item m="1" x="2867"/>
        <item m="1" x="811"/>
        <item m="1" x="1565"/>
        <item m="1" x="2182"/>
        <item m="1" x="11"/>
        <item m="1" x="862"/>
        <item m="1" x="1597"/>
        <item m="1" x="2275"/>
        <item m="1" x="786"/>
        <item m="1" x="1546"/>
        <item m="1" x="2161"/>
        <item m="1" x="2893"/>
        <item m="1" x="837"/>
        <item m="1" x="1583"/>
        <item m="1" x="2201"/>
        <item m="1" x="36"/>
        <item m="1" x="888"/>
        <item m="1" x="1614"/>
        <item m="1" x="2291"/>
        <item m="1" x="812"/>
        <item m="1" x="1566"/>
        <item m="1" x="2183"/>
        <item m="1" x="12"/>
        <item m="1" x="864"/>
        <item m="1" x="1599"/>
        <item m="1" x="2218"/>
        <item m="1" x="58"/>
        <item m="1" x="911"/>
        <item m="1" x="1632"/>
        <item m="1" x="2309"/>
        <item m="1" x="838"/>
        <item m="1" x="1584"/>
        <item m="1" x="2202"/>
        <item m="1" x="37"/>
        <item m="1" x="890"/>
        <item m="1" x="1616"/>
        <item m="1" x="2236"/>
        <item m="1" x="79"/>
        <item m="1" x="934"/>
        <item m="1" x="1648"/>
        <item m="1" x="2328"/>
        <item m="1" x="865"/>
        <item m="1" x="1600"/>
        <item m="1" x="2220"/>
        <item m="1" x="59"/>
        <item m="1" x="912"/>
        <item m="1" x="1633"/>
        <item m="1" x="2254"/>
        <item m="1" x="102"/>
        <item m="1" x="957"/>
        <item m="1" x="1662"/>
        <item m="1" x="2348"/>
        <item m="1" x="891"/>
        <item m="1" x="1618"/>
        <item m="1" x="2238"/>
        <item m="1" x="81"/>
        <item m="1" x="935"/>
        <item m="1" x="1649"/>
        <item m="1" x="2273"/>
        <item m="1" x="126"/>
        <item m="1" x="981"/>
        <item m="1" x="1679"/>
        <item m="1" x="2366"/>
        <item m="1" x="914"/>
        <item m="1" x="1635"/>
        <item m="1" x="2256"/>
        <item m="1" x="103"/>
        <item m="1" x="958"/>
        <item m="1" x="1663"/>
        <item m="1" x="2289"/>
        <item m="1" x="147"/>
        <item m="1" x="1003"/>
        <item m="1" x="1695"/>
        <item m="1" x="2386"/>
        <item m="1" x="937"/>
        <item m="1" x="1651"/>
        <item m="1" x="2274"/>
        <item m="1" x="127"/>
        <item m="1" x="982"/>
        <item m="1" x="1680"/>
        <item m="1" x="2307"/>
        <item m="1" x="169"/>
        <item m="1" x="1025"/>
        <item m="1" x="1711"/>
        <item m="1" x="2409"/>
        <item m="1" x="961"/>
        <item m="1" x="1665"/>
        <item m="1" x="2290"/>
        <item m="1" x="148"/>
        <item m="1" x="1004"/>
        <item m="1" x="1696"/>
        <item m="1" x="2327"/>
        <item m="1" x="194"/>
        <item m="1" x="1049"/>
        <item m="1" x="1726"/>
        <item m="1" x="2432"/>
        <item m="1" x="985"/>
        <item m="1" x="1682"/>
        <item m="1" x="2308"/>
        <item m="1" x="170"/>
        <item m="1" x="1026"/>
        <item m="1" x="1712"/>
        <item m="1" x="2347"/>
        <item m="1" x="218"/>
        <item m="1" x="1072"/>
        <item m="1" x="1745"/>
        <item m="1" x="1191"/>
        <item m="1" x="2181"/>
        <item m="1" x="640"/>
        <item m="1" x="1439"/>
        <item m="1" x="2055"/>
        <item m="1" x="2761"/>
        <item m="1" x="695"/>
        <item m="1" x="1482"/>
        <item m="1" x="2098"/>
        <item m="1" x="2813"/>
        <item m="1" x="751"/>
        <item m="1" x="1520"/>
        <item m="1" x="2200"/>
        <item m="1" x="670"/>
        <item m="1" x="1461"/>
        <item m="1" x="2077"/>
        <item m="1" x="2787"/>
        <item m="1" x="723"/>
        <item m="1" x="1503"/>
        <item m="1" x="2119"/>
        <item m="1" x="2840"/>
        <item m="1" x="780"/>
        <item m="1" x="1540"/>
        <item m="1" x="2217"/>
        <item m="1" x="697"/>
        <item m="1" x="1484"/>
        <item m="1" x="2100"/>
        <item m="1" x="2814"/>
        <item m="1" x="753"/>
        <item m="1" x="1522"/>
        <item m="1" x="2138"/>
        <item m="1" x="2865"/>
        <item m="1" x="807"/>
        <item m="1" x="1561"/>
        <item m="1" x="2235"/>
        <item m="1" x="724"/>
        <item m="1" x="1504"/>
        <item m="1" x="2120"/>
        <item m="1" x="2841"/>
        <item m="1" x="782"/>
        <item m="1" x="1542"/>
        <item m="1" x="2158"/>
        <item m="1" x="2889"/>
        <item m="1" x="833"/>
        <item m="1" x="1579"/>
        <item m="1" x="2253"/>
        <item m="1" x="754"/>
        <item m="1" x="1523"/>
        <item m="1" x="2140"/>
        <item m="1" x="2866"/>
        <item m="1" x="808"/>
        <item m="1" x="1562"/>
        <item m="1" x="2178"/>
        <item m="1" x="7"/>
        <item m="1" x="859"/>
        <item m="1" x="1595"/>
        <item m="1" x="2272"/>
        <item m="1" x="783"/>
        <item m="1" x="1544"/>
        <item m="1" x="2160"/>
        <item m="1" x="2891"/>
        <item m="1" x="834"/>
        <item m="1" x="1580"/>
        <item m="1" x="2198"/>
        <item m="1" x="32"/>
        <item m="1" x="885"/>
        <item m="1" x="1612"/>
        <item m="1" x="2288"/>
        <item m="1" x="810"/>
        <item m="1" x="1564"/>
        <item m="1" x="2180"/>
        <item m="1" x="8"/>
        <item m="1" x="860"/>
        <item m="1" x="1596"/>
        <item m="1" x="2215"/>
        <item m="1" x="54"/>
        <item m="1" x="908"/>
        <item m="1" x="1630"/>
        <item m="1" x="2306"/>
        <item m="1" x="836"/>
        <item m="1" x="1582"/>
        <item m="1" x="2199"/>
        <item m="1" x="33"/>
        <item m="1" x="886"/>
        <item m="1" x="1613"/>
        <item m="1" x="2233"/>
        <item m="1" x="75"/>
        <item m="1" x="931"/>
        <item m="1" x="1646"/>
        <item m="1" x="2326"/>
        <item m="1" x="863"/>
        <item m="1" x="1598"/>
        <item m="1" x="2216"/>
        <item m="1" x="55"/>
        <item m="1" x="909"/>
        <item m="1" x="1631"/>
        <item m="1" x="2252"/>
        <item m="1" x="99"/>
        <item m="1" x="955"/>
        <item m="1" x="1661"/>
        <item m="1" x="2346"/>
        <item m="1" x="889"/>
        <item m="1" x="1615"/>
        <item m="1" x="2234"/>
        <item m="1" x="76"/>
        <item m="1" x="932"/>
        <item m="1" x="1647"/>
        <item m="1" x="2271"/>
        <item m="1" x="123"/>
        <item m="1" x="979"/>
        <item m="1" x="1678"/>
        <item m="1" x="1091"/>
        <item m="1" x="2097"/>
        <item m="1" x="517"/>
        <item m="1" x="1341"/>
        <item m="1" x="1964"/>
        <item m="1" x="2650"/>
        <item m="1" x="574"/>
        <item m="1" x="1388"/>
        <item m="1" x="2008"/>
        <item m="1" x="2703"/>
        <item m="1" x="632"/>
        <item m="1" x="1431"/>
        <item m="1" x="2118"/>
        <item m="1" x="548"/>
        <item m="1" x="1366"/>
        <item m="1" x="1987"/>
        <item m="1" x="2677"/>
        <item m="1" x="603"/>
        <item m="1" x="1412"/>
        <item m="1" x="2031"/>
        <item m="1" x="2732"/>
        <item m="1" x="663"/>
        <item m="1" x="1454"/>
        <item m="1" x="2137"/>
        <item m="1" x="576"/>
        <item m="1" x="1391"/>
        <item m="1" x="2011"/>
        <item m="1" x="2705"/>
        <item m="1" x="634"/>
        <item m="1" x="1433"/>
        <item m="1" x="2051"/>
        <item m="1" x="2758"/>
        <item m="1" x="691"/>
        <item m="1" x="1476"/>
        <item m="1" x="2157"/>
        <item m="1" x="604"/>
        <item m="1" x="1414"/>
        <item m="1" x="2033"/>
        <item m="1" x="2734"/>
        <item m="1" x="665"/>
        <item m="1" x="1456"/>
        <item m="1" x="2072"/>
        <item m="1" x="2782"/>
        <item m="1" x="718"/>
        <item m="1" x="1497"/>
        <item m="1" x="2177"/>
        <item m="1" x="635"/>
        <item m="1" x="1435"/>
        <item m="1" x="2053"/>
        <item m="1" x="2760"/>
        <item m="1" x="693"/>
        <item m="1" x="1478"/>
        <item m="1" x="2093"/>
        <item m="1" x="2808"/>
        <item m="1" x="746"/>
        <item m="1" x="1516"/>
        <item m="1" x="2197"/>
        <item m="1" x="666"/>
        <item m="1" x="1458"/>
        <item m="1" x="2075"/>
        <item m="1" x="2785"/>
        <item m="1" x="720"/>
        <item m="1" x="1499"/>
        <item m="1" x="2115"/>
        <item m="1" x="2834"/>
        <item m="1" x="775"/>
        <item m="1" x="1536"/>
        <item m="1" x="2214"/>
        <item m="1" x="694"/>
        <item m="1" x="1481"/>
        <item m="1" x="2096"/>
        <item m="1" x="2810"/>
        <item m="1" x="748"/>
        <item m="1" x="1518"/>
        <item m="1" x="2134"/>
        <item m="1" x="2859"/>
        <item m="1" x="802"/>
        <item m="1" x="1557"/>
        <item m="1" x="2232"/>
        <item m="1" x="722"/>
        <item m="1" x="1502"/>
        <item m="1" x="2117"/>
        <item m="1" x="2836"/>
        <item m="1" x="777"/>
        <item m="1" x="1538"/>
        <item m="1" x="2154"/>
        <item m="1" x="2883"/>
        <item m="1" x="828"/>
        <item m="1" x="1576"/>
        <item m="1" x="2251"/>
        <item m="1" x="752"/>
        <item m="1" x="1521"/>
        <item m="1" x="2136"/>
        <item m="1" x="2861"/>
        <item m="1" x="804"/>
        <item m="1" x="1559"/>
        <item m="1" x="2175"/>
        <item m="1" x="2909"/>
        <item m="1" x="855"/>
        <item m="1" x="1593"/>
        <item m="1" x="2270"/>
        <item m="1" x="781"/>
        <item m="1" x="1541"/>
        <item m="1" x="2156"/>
        <item m="1" x="2885"/>
        <item m="1" x="830"/>
        <item m="1" x="1578"/>
        <item m="1" x="2196"/>
        <item m="1" x="28"/>
        <item m="1" x="882"/>
        <item m="1" x="1611"/>
        <item m="1" x="999"/>
        <item m="1" x="2007"/>
        <item m="1" x="393"/>
        <item m="1" x="1234"/>
        <item m="1" x="1874"/>
        <item m="1" x="2542"/>
        <item m="1" x="452"/>
        <item m="1" x="1286"/>
        <item m="1" x="1919"/>
        <item m="1" x="2595"/>
        <item m="1" x="511"/>
        <item m="1" x="1335"/>
        <item m="1" x="2029"/>
        <item m="1" x="424"/>
        <item m="1" x="1261"/>
        <item m="1" x="1897"/>
        <item m="1" x="2049"/>
        <item m="1" x="2070"/>
        <item m="1" x="2091"/>
        <item m="1" x="2113"/>
        <item m="1" x="2132"/>
        <item m="1" x="2152"/>
        <item m="1" x="2173"/>
        <item m="1" x="2194"/>
        <item m="1" x="1940"/>
        <item m="1" x="116"/>
        <item m="1" x="139"/>
        <item m="1" x="160"/>
        <item m="1" x="183"/>
        <item m="1" x="207"/>
        <item m="1" x="230"/>
        <item m="1" x="252"/>
        <item m="1" x="277"/>
        <item m="1" x="306"/>
        <item m="1" x="333"/>
        <item m="1" x="1849"/>
        <item m="1" x="20"/>
        <item m="1" x="44"/>
        <item m="1" x="65"/>
        <item m="1" x="88"/>
        <item m="1" x="111"/>
        <item m="1" x="134"/>
        <item m="1" x="155"/>
        <item m="1" x="178"/>
        <item m="1" x="204"/>
        <item m="1" x="228"/>
        <item m="1" x="1769"/>
        <item m="1" x="2823"/>
        <item m="1" x="2849"/>
        <item m="1" x="2873"/>
        <item m="1" x="2898"/>
        <item m="1" x="16"/>
        <item m="1" x="40"/>
        <item m="1" x="61"/>
        <item m="1" x="84"/>
        <item m="1" x="108"/>
        <item m="1" x="132"/>
        <item m="1" x="1699"/>
        <item m="1" x="2717"/>
        <item m="1" x="2744"/>
        <item m="1" x="2769"/>
        <item m="1" x="2793"/>
        <item m="1" x="2819"/>
        <item m="1" x="2845"/>
        <item m="1" x="2869"/>
        <item m="1" x="2894"/>
        <item m="1" x="13"/>
        <item m="1" x="38"/>
        <item m="1" x="1634"/>
        <item m="1" x="2609"/>
        <item m="1" x="2636"/>
        <item m="1" x="2661"/>
        <item m="1" x="2686"/>
        <item m="1" x="2713"/>
        <item m="1" x="2740"/>
        <item m="1" x="2765"/>
        <item m="1" x="2789"/>
        <item m="1" x="2816"/>
        <item m="1" x="2843"/>
        <item m="1" x="1563"/>
        <item m="1" x="2500"/>
        <item m="1" x="2526"/>
        <item m="1" x="2552"/>
        <item m="1" x="2576"/>
        <item m="1" x="2603"/>
        <item m="1" x="2629"/>
        <item m="1" x="2654"/>
        <item m="1" x="2679"/>
        <item m="1" x="2707"/>
        <item m="1" x="2736"/>
        <item m="1" x="1479"/>
        <item m="1" x="2405"/>
        <item m="1" x="2427"/>
        <item m="1" x="2449"/>
        <item m="1" x="2470"/>
        <item m="1" x="2495"/>
        <item m="1" x="2520"/>
        <item m="1" x="2546"/>
        <item m="1" x="2570"/>
        <item m="1" x="2598"/>
        <item m="1" x="2625"/>
        <item m="1" x="1386"/>
        <item m="1" x="2324"/>
        <item m="1" x="2343"/>
        <item m="1" x="2362"/>
        <item m="1" x="2380"/>
        <item m="1" x="2401"/>
        <item m="1" x="2423"/>
        <item m="1" x="2445"/>
        <item m="1" x="2466"/>
        <item m="1" x="2491"/>
        <item m="1" x="2517"/>
        <item m="1" x="1284"/>
        <item m="1" x="2248"/>
        <item m="1" x="2267"/>
        <item m="1" x="2285"/>
        <item m="1" x="2301"/>
        <item m="1" x="2320"/>
        <item m="1" x="2339"/>
        <item m="1" x="2358"/>
        <item m="1" x="2376"/>
        <item m="1" x="2397"/>
        <item m="1" x="2420"/>
        <item m="1" x="1178"/>
        <item m="1" x="2169"/>
        <item m="1" x="2190"/>
        <item m="1" x="2209"/>
        <item m="1" x="2226"/>
        <item m="1" x="2244"/>
        <item m="1" x="2263"/>
        <item m="1" x="2281"/>
        <item m="1" x="2297"/>
        <item m="1" x="2316"/>
        <item m="1" x="2336"/>
        <item m="1" x="2105"/>
        <item m="1" x="301"/>
        <item m="1" x="328"/>
        <item m="1" x="354"/>
        <item m="1" x="382"/>
        <item m="1" x="413"/>
        <item m="1" x="443"/>
        <item m="1" x="471"/>
        <item m="1" x="500"/>
        <item m="1" x="533"/>
        <item m="1" x="563"/>
        <item m="1" x="2019"/>
        <item m="1" x="199"/>
        <item m="1" x="223"/>
        <item m="1" x="245"/>
        <item m="1" x="269"/>
        <item m="1" x="296"/>
        <item m="1" x="323"/>
        <item m="1" x="349"/>
        <item m="1" x="377"/>
        <item m="1" x="409"/>
        <item m="1" x="440"/>
        <item m="1" x="1930"/>
        <item m="1" x="104"/>
        <item m="1" x="128"/>
        <item m="1" x="149"/>
        <item m="1" x="171"/>
        <item m="1" x="195"/>
        <item m="1" x="219"/>
        <item m="1" x="241"/>
        <item m="1" x="265"/>
        <item m="1" x="292"/>
        <item m="1" x="320"/>
        <item m="1" x="1838"/>
        <item m="1" x="9"/>
        <item m="1" x="34"/>
        <item m="1" x="56"/>
        <item m="1" x="77"/>
        <item m="1" x="100"/>
        <item m="1" x="124"/>
        <item m="1" x="145"/>
        <item m="1" x="167"/>
        <item m="1" x="191"/>
        <item m="1" x="216"/>
        <item m="1" x="1760"/>
        <item m="1" x="2811"/>
        <item m="1" x="2838"/>
        <item m="1" x="2863"/>
        <item m="1" x="2887"/>
        <item m="1" x="5"/>
        <item m="1" x="30"/>
        <item m="1" x="52"/>
        <item m="1" x="73"/>
        <item m="1" x="97"/>
        <item m="1" x="122"/>
        <item m="1" x="1692"/>
        <item m="1" x="2701"/>
        <item m="1" x="2729"/>
        <item m="1" x="2755"/>
        <item m="1" x="2779"/>
        <item m="1" x="2805"/>
        <item m="1" x="2831"/>
        <item m="1" x="2856"/>
        <item m="1" x="2880"/>
        <item m="1" x="2906"/>
        <item m="1" x="26"/>
        <item m="1" x="1626"/>
        <item m="1" x="2594"/>
        <item m="1" x="2621"/>
        <item m="1" x="2647"/>
        <item m="1" x="2671"/>
        <item m="1" x="2698"/>
        <item m="1" x="2725"/>
        <item m="1" x="2751"/>
        <item m="1" x="2775"/>
        <item m="1" x="2801"/>
        <item m="1" x="2828"/>
        <item m="1" x="1552"/>
        <item m="1" x="2488"/>
        <item m="1" x="2513"/>
        <item m="1" x="2539"/>
        <item m="1" x="2564"/>
        <item m="1" x="2590"/>
        <item m="1" x="2617"/>
        <item m="1" x="2643"/>
        <item m="1" x="2667"/>
        <item m="1" x="2694"/>
        <item m="1" x="2722"/>
        <item m="1" x="1468"/>
        <item m="1" x="2394"/>
        <item m="1" x="2416"/>
        <item m="1" x="2439"/>
        <item m="1" x="2460"/>
        <item m="1" x="2484"/>
        <item m="1" x="2509"/>
        <item m="1" x="2535"/>
        <item m="1" x="2560"/>
        <item m="1" x="2586"/>
        <item m="1" x="2614"/>
        <item m="1" x="1377"/>
        <item m="1" x="2313"/>
        <item m="1" x="2332"/>
        <item m="1" x="2352"/>
        <item m="1" x="2370"/>
        <item m="1" x="2390"/>
        <item m="1" x="2412"/>
        <item m="1" x="2435"/>
        <item m="1" x="2456"/>
        <item m="1" x="2480"/>
        <item m="1" x="2506"/>
        <item m="1" x="2255"/>
        <item m="1" x="526"/>
        <item m="1" x="556"/>
        <item m="1" x="584"/>
        <item m="1" x="612"/>
        <item m="1" x="642"/>
        <item m="1" x="671"/>
        <item m="1" x="698"/>
        <item m="1" x="725"/>
        <item m="1" x="755"/>
        <item m="1" x="784"/>
        <item m="1" x="2179"/>
        <item m="1" x="401"/>
        <item m="1" x="431"/>
        <item m="1" x="460"/>
        <item m="1" x="488"/>
        <item m="1" x="519"/>
        <item m="1" x="549"/>
        <item m="1" x="577"/>
        <item m="1" x="605"/>
        <item m="1" x="636"/>
        <item m="1" x="667"/>
        <item m="1" x="2094"/>
        <item m="1" x="286"/>
        <item m="1" x="313"/>
        <item m="1" x="339"/>
        <item m="1" x="365"/>
        <item m="1" x="395"/>
        <item m="1" x="425"/>
        <item m="1" x="454"/>
        <item m="1" x="482"/>
        <item m="1" x="513"/>
        <item m="1" x="545"/>
        <item m="1" x="2005"/>
        <item m="1" x="188"/>
        <item m="1" x="212"/>
        <item m="1" x="235"/>
        <item m="1" x="257"/>
        <item m="1" x="282"/>
        <item m="1" x="309"/>
        <item m="1" x="335"/>
        <item m="1" x="361"/>
        <item m="1" x="390"/>
        <item m="1" x="422"/>
        <item m="1" x="1917"/>
        <item m="1" x="93"/>
        <item m="1" x="117"/>
        <item m="1" x="140"/>
        <item m="1" x="161"/>
        <item m="1" x="184"/>
        <item m="1" x="208"/>
        <item m="1" x="231"/>
        <item m="1" x="253"/>
        <item m="1" x="278"/>
        <item m="1" x="307"/>
        <item m="1" x="1828"/>
        <item m="1" x="2902"/>
        <item m="1" x="21"/>
        <item m="1" x="45"/>
        <item m="1" x="66"/>
        <item m="1" x="89"/>
        <item m="1" x="112"/>
        <item m="1" x="135"/>
        <item m="1" x="156"/>
        <item m="1" x="179"/>
        <item m="1" x="205"/>
        <item m="1" x="1751"/>
        <item m="1" x="2798"/>
        <item m="1" x="2824"/>
        <item m="1" x="2850"/>
        <item m="1" x="2874"/>
        <item m="1" x="2899"/>
        <item m="1" x="17"/>
        <item m="1" x="41"/>
        <item m="1" x="62"/>
        <item m="1" x="85"/>
        <item m="1" x="109"/>
        <item m="1" x="2691"/>
        <item m="1" x="2718"/>
        <item m="1" x="2745"/>
        <item m="1" x="2770"/>
        <item m="1" x="2794"/>
        <item m="1" x="2820"/>
        <item m="1" x="2846"/>
        <item m="1" x="2870"/>
        <item m="1" x="2895"/>
        <item m="1" x="14"/>
        <item m="1" x="1617"/>
        <item m="1" x="2583"/>
        <item m="1" x="2610"/>
        <item m="1" x="2637"/>
        <item m="1" x="2662"/>
        <item m="1" x="2687"/>
        <item m="1" x="2714"/>
        <item m="1" x="2741"/>
        <item m="1" x="2766"/>
        <item m="1" x="2790"/>
        <item m="1" x="2817"/>
        <item m="1" x="1543"/>
        <item m="1" x="2476"/>
        <item m="1" x="2501"/>
        <item m="1" x="2527"/>
        <item m="1" x="2553"/>
        <item m="1" x="2577"/>
        <item m="1" x="2604"/>
        <item m="1" x="2630"/>
        <item m="1" x="2655"/>
        <item m="1" x="2680"/>
        <item m="1" x="2708"/>
        <item m="1" x="2403"/>
        <item m="1" x="749"/>
        <item m="1" x="778"/>
        <item m="1" x="805"/>
        <item m="1" x="831"/>
        <item m="1" x="857"/>
        <item m="1" x="883"/>
        <item m="1" x="906"/>
        <item m="1" x="929"/>
        <item m="1" x="953"/>
        <item m="1" x="977"/>
        <item m="1" x="2322"/>
        <item m="1" x="630"/>
        <item m="1" x="660"/>
        <item m="1" x="688"/>
        <item m="1" x="715"/>
        <item m="1" x="743"/>
        <item m="1" x="772"/>
        <item m="1" x="799"/>
        <item m="1" x="825"/>
        <item m="1" x="852"/>
        <item m="1" x="879"/>
        <item m="1" x="2246"/>
        <item m="1" x="509"/>
        <item m="1" x="541"/>
        <item m="1" x="570"/>
        <item m="1" x="597"/>
        <item m="1" x="626"/>
        <item m="1" x="656"/>
        <item m="1" x="684"/>
        <item m="1" x="711"/>
        <item m="1" x="739"/>
        <item m="1" x="769"/>
        <item m="1" x="2167"/>
        <item m="1" x="387"/>
        <item m="1" x="418"/>
        <item m="1" x="448"/>
        <item m="1" x="476"/>
        <item m="1" x="505"/>
        <item m="1" x="537"/>
        <item m="1" x="566"/>
        <item m="1" x="593"/>
        <item m="1" x="622"/>
        <item m="1" x="653"/>
        <item m="1" x="2083"/>
        <item m="1" x="274"/>
        <item m="1" x="302"/>
        <item m="1" x="329"/>
        <item m="1" x="355"/>
        <item m="1" x="383"/>
        <item m="1" x="414"/>
        <item m="1" x="444"/>
        <item m="1" x="472"/>
        <item m="1" x="501"/>
        <item m="1" x="534"/>
        <item m="1" x="1996"/>
        <item m="1" x="175"/>
        <item m="1" x="200"/>
        <item m="1" x="224"/>
        <item m="1" x="246"/>
        <item m="1" x="270"/>
        <item m="1" x="297"/>
        <item m="1" x="324"/>
        <item m="1" x="350"/>
        <item m="1" x="378"/>
        <item m="1" x="410"/>
        <item m="1" x="1907"/>
        <item m="1" x="82"/>
        <item m="1" x="105"/>
        <item m="1" x="129"/>
        <item m="1" x="150"/>
        <item m="1" x="172"/>
        <item m="1" x="196"/>
        <item m="1" x="220"/>
        <item m="1" x="242"/>
        <item m="1" x="266"/>
        <item m="1" x="293"/>
        <item m="1" x="1817"/>
        <item m="1" x="2892"/>
        <item m="1" x="10"/>
        <item m="1" x="35"/>
        <item m="1" x="57"/>
        <item m="1" x="78"/>
        <item m="1" x="101"/>
        <item m="1" x="125"/>
        <item m="1" x="146"/>
        <item m="1" x="168"/>
        <item m="1" x="192"/>
        <item m="1" x="1741"/>
        <item m="1" x="2786"/>
        <item m="1" x="2812"/>
        <item m="1" x="2839"/>
        <item m="1" x="2864"/>
        <item m="1" x="2888"/>
        <item m="1" x="6"/>
        <item m="1" x="31"/>
        <item m="1" x="53"/>
        <item m="1" x="74"/>
        <item m="1" x="98"/>
        <item m="1" x="1675"/>
        <item m="1" x="2675"/>
        <item m="1" x="2702"/>
        <item m="1" x="2730"/>
        <item m="1" x="2756"/>
        <item m="1" x="2780"/>
        <item m="1" x="2806"/>
        <item m="1" x="2832"/>
        <item m="1" x="2857"/>
        <item m="1" x="2881"/>
        <item m="1" x="2907"/>
        <item m="1" x="2592"/>
        <item m="1" x="948"/>
        <item m="1" x="971"/>
        <item m="1" x="994"/>
        <item m="1" x="1016"/>
        <item m="1" x="1038"/>
        <item m="1" x="1061"/>
        <item m="1" x="1083"/>
        <item m="1" x="1106"/>
        <item m="1" x="1129"/>
        <item m="1" x="1154"/>
        <item m="1" x="2486"/>
        <item m="1" x="847"/>
        <item m="1" x="873"/>
        <item m="1" x="898"/>
        <item m="1" x="921"/>
        <item m="1" x="944"/>
        <item m="1" x="967"/>
        <item m="1" x="990"/>
        <item m="1" x="1012"/>
        <item m="1" x="1034"/>
        <item m="1" x="1058"/>
        <item m="1" x="2392"/>
        <item m="1" x="734"/>
        <item m="1" x="763"/>
        <item m="1" x="791"/>
        <item m="1" x="817"/>
        <item m="1" x="843"/>
        <item m="1" x="869"/>
        <item m="1" x="894"/>
        <item m="1" x="917"/>
        <item m="1" x="940"/>
        <item m="1" x="964"/>
        <item m="1" x="2311"/>
        <item m="1" x="617"/>
        <item m="1" x="647"/>
        <item m="1" x="676"/>
        <item m="1" x="703"/>
        <item m="1" x="730"/>
        <item m="1" x="759"/>
        <item m="1" x="787"/>
        <item m="1" x="813"/>
        <item m="1" x="839"/>
        <item m="1" x="866"/>
        <item m="1" x="2237"/>
        <item m="1" x="495"/>
        <item m="1" x="527"/>
        <item m="1" x="557"/>
        <item m="1" x="585"/>
        <item m="1" x="613"/>
        <item m="1" x="643"/>
        <item m="1" x="672"/>
        <item m="1" x="699"/>
        <item m="1" x="726"/>
        <item m="1" x="756"/>
        <item m="1" x="2159"/>
        <item m="1" x="371"/>
        <item m="1" x="402"/>
        <item m="1" x="432"/>
        <item m="1" x="461"/>
        <item m="1" x="489"/>
        <item m="1" x="520"/>
        <item m="1" x="550"/>
        <item m="1" x="578"/>
        <item m="1" x="606"/>
        <item m="1" x="637"/>
        <item m="1" x="2073"/>
        <item m="1" x="261"/>
        <item m="1" x="287"/>
        <item m="1" x="314"/>
        <item m="1" x="340"/>
        <item m="1" x="366"/>
        <item m="1" x="396"/>
        <item m="1" x="426"/>
        <item m="1" x="455"/>
        <item m="1" x="483"/>
        <item m="1" x="514"/>
        <item m="1" x="1983"/>
        <item m="1" x="165"/>
        <item m="1" x="189"/>
        <item m="1" x="213"/>
        <item m="1" x="236"/>
        <item m="1" x="258"/>
        <item m="1" x="283"/>
        <item m="1" x="310"/>
        <item m="1" x="336"/>
        <item m="1" x="362"/>
        <item m="1" x="391"/>
        <item m="1" x="1893"/>
        <item m="1" x="70"/>
        <item m="1" x="94"/>
        <item m="1" x="118"/>
        <item m="1" x="141"/>
        <item m="1" x="162"/>
        <item m="1" x="185"/>
        <item m="1" x="209"/>
        <item m="1" x="232"/>
        <item m="1" x="254"/>
        <item m="1" x="279"/>
        <item m="1" x="1807"/>
        <item m="1" x="2877"/>
        <item m="1" x="2903"/>
        <item m="1" x="22"/>
        <item m="1" x="46"/>
        <item m="1" x="67"/>
        <item m="1" x="90"/>
        <item m="1" x="113"/>
        <item m="1" x="136"/>
        <item m="1" x="157"/>
        <item m="1" x="180"/>
        <item m="1" x="2796"/>
        <item m="1" x="1125"/>
        <item m="1" x="1149"/>
        <item m="1" x="1174"/>
        <item m="1" x="1200"/>
        <item m="1" x="1225"/>
        <item m="1" x="1252"/>
        <item m="1" x="1278"/>
        <item m="1" x="1305"/>
        <item m="1" x="1329"/>
        <item m="1" x="1354"/>
        <item m="1" x="2689"/>
        <item m="1" x="1030"/>
        <item m="1" x="1053"/>
        <item m="1" x="1076"/>
        <item m="1" x="1099"/>
        <item m="1" x="1122"/>
        <item m="1" x="1146"/>
        <item m="1" x="1171"/>
        <item m="1" x="1197"/>
        <item m="1" x="1222"/>
        <item m="1" x="1249"/>
        <item m="1" x="2580"/>
        <item m="1" x="936"/>
        <item m="1" x="959"/>
        <item m="1" x="983"/>
        <item m="1" x="1005"/>
        <item m="1" x="1027"/>
        <item m="1" x="1050"/>
        <item m="1" x="1073"/>
        <item m="1" x="1096"/>
        <item m="1" x="1119"/>
        <item m="1" x="1143"/>
        <item m="1" x="2473"/>
        <item m="1" x="835"/>
        <item m="1" x="861"/>
        <item m="1" x="887"/>
        <item m="1" x="910"/>
        <item m="1" x="933"/>
        <item m="1" x="956"/>
        <item m="1" x="980"/>
        <item m="1" x="1002"/>
        <item m="1" x="1024"/>
        <item m="1" x="1047"/>
        <item m="1" x="2382"/>
        <item m="1" x="721"/>
        <item m="1" x="750"/>
        <item m="1" x="779"/>
        <item m="1" x="806"/>
        <item m="1" x="832"/>
        <item m="1" x="858"/>
        <item m="1" x="884"/>
        <item m="1" x="907"/>
        <item m="1" x="930"/>
        <item m="1" x="954"/>
        <item m="1" x="2303"/>
        <item m="1" x="601"/>
        <item m="1" x="631"/>
        <item m="1" x="661"/>
        <item m="1" x="689"/>
        <item m="1" x="716"/>
        <item m="1" x="744"/>
        <item m="1" x="773"/>
        <item m="1" x="800"/>
        <item m="1" x="826"/>
        <item m="1" x="853"/>
        <item m="1" x="2228"/>
        <item m="1" x="480"/>
        <item m="1" x="510"/>
        <item m="1" x="542"/>
        <item m="1" x="571"/>
        <item m="1" x="598"/>
        <item m="1" x="627"/>
        <item m="1" x="657"/>
        <item m="1" x="685"/>
        <item m="1" x="712"/>
        <item m="1" x="740"/>
        <item m="1" x="2147"/>
        <item m="1" x="359"/>
        <item m="1" x="388"/>
        <item m="1" x="419"/>
        <item m="1" x="449"/>
        <item m="1" x="477"/>
        <item m="1" x="506"/>
        <item m="1" x="538"/>
        <item m="1" x="567"/>
        <item m="1" x="594"/>
        <item m="1" x="623"/>
        <item m="1" x="2062"/>
        <item m="1" x="250"/>
        <item m="1" x="275"/>
        <item m="1" x="303"/>
        <item m="1" x="330"/>
        <item m="1" x="356"/>
        <item m="1" x="384"/>
        <item m="1" x="415"/>
        <item m="1" x="445"/>
        <item m="1" x="473"/>
        <item m="1" x="502"/>
        <item m="1" x="1974"/>
        <item m="1" x="153"/>
        <item m="1" x="176"/>
        <item m="1" x="201"/>
        <item m="1" x="225"/>
        <item m="1" x="247"/>
        <item m="1" x="271"/>
        <item m="1" x="298"/>
        <item m="1" x="325"/>
        <item m="1" x="351"/>
        <item m="1" x="379"/>
        <item m="1" x="1779"/>
        <item m="1" x="80"/>
        <item m="1" x="1324"/>
        <item m="1" x="1348"/>
        <item m="1" x="1372"/>
        <item m="1" x="1397"/>
        <item m="1" x="1420"/>
        <item m="1" x="1441"/>
        <item m="1" x="1462"/>
        <item m="1" x="1485"/>
        <item m="1" x="1505"/>
        <item m="1" x="1524"/>
        <item m="1" x="2890"/>
        <item m="1" x="1215"/>
        <item m="1" x="1241"/>
        <item m="1" x="1267"/>
        <item m="1" x="1294"/>
        <item m="1" x="1319"/>
        <item m="1" x="1343"/>
        <item m="1" x="1367"/>
        <item m="1" x="1392"/>
        <item m="1" x="1415"/>
        <item m="1" x="1436"/>
        <item m="1" x="2783"/>
        <item m="1" x="1113"/>
        <item m="1" x="1136"/>
        <item m="1" x="1160"/>
        <item m="1" x="1185"/>
        <item m="1" x="1210"/>
        <item m="1" x="1236"/>
        <item m="1" x="1262"/>
        <item m="1" x="1289"/>
        <item m="1" x="1314"/>
        <item m="1" x="1338"/>
        <item m="1" x="2673"/>
        <item m="1" x="1020"/>
        <item m="1" x="1043"/>
        <item m="1" x="1065"/>
        <item m="1" x="1087"/>
        <item m="1" x="1110"/>
        <item m="1" x="1133"/>
        <item m="1" x="1157"/>
        <item m="1" x="1182"/>
        <item m="1" x="1207"/>
        <item m="1" x="1232"/>
        <item m="1" x="2566"/>
        <item m="1" x="925"/>
        <item m="1" x="949"/>
        <item m="1" x="972"/>
        <item m="1" x="995"/>
        <item m="1" x="1017"/>
        <item m="1" x="1039"/>
        <item m="1" x="1062"/>
        <item m="1" x="1084"/>
        <item m="1" x="1107"/>
        <item m="1" x="1130"/>
        <item m="1" x="2462"/>
        <item m="1" x="821"/>
        <item m="1" x="848"/>
        <item m="1" x="874"/>
        <item m="1" x="899"/>
        <item m="1" x="922"/>
        <item m="1" x="945"/>
        <item m="1" x="968"/>
        <item m="1" x="991"/>
        <item m="1" x="1013"/>
        <item m="1" x="1035"/>
        <item m="1" x="2372"/>
        <item m="1" x="707"/>
        <item m="1" x="735"/>
        <item m="1" x="764"/>
        <item m="1" x="792"/>
        <item m="1" x="818"/>
        <item m="1" x="844"/>
        <item m="1" x="870"/>
        <item m="1" x="895"/>
        <item m="1" x="918"/>
        <item m="1" x="941"/>
        <item m="1" x="2293"/>
        <item m="1" x="589"/>
        <item m="1" x="618"/>
        <item m="1" x="648"/>
        <item m="1" x="677"/>
        <item m="1" x="704"/>
        <item m="1" x="731"/>
        <item m="1" x="760"/>
        <item m="1" x="788"/>
        <item m="1" x="814"/>
        <item m="1" x="840"/>
        <item m="1" x="2219"/>
        <item m="1" x="467"/>
        <item m="1" x="496"/>
        <item m="1" x="528"/>
        <item m="1" x="558"/>
        <item m="1" x="586"/>
        <item m="1" x="614"/>
        <item m="1" x="644"/>
        <item m="1" x="673"/>
        <item m="1" x="700"/>
        <item m="1" x="727"/>
        <item m="1" x="2139"/>
        <item m="1" x="345"/>
        <item m="1" x="372"/>
        <item m="1" x="403"/>
        <item m="1" x="433"/>
        <item m="1" x="462"/>
        <item m="1" x="490"/>
        <item m="1" x="521"/>
        <item m="1" x="551"/>
        <item m="1" x="579"/>
        <item m="1" x="607"/>
        <item x="2"/>
        <item m="1" x="1860"/>
        <item m="1" x="1230"/>
        <item x="0"/>
        <item x="1"/>
        <item x="3"/>
        <item t="default"/>
      </items>
    </pivotField>
    <pivotField numFmtId="4" showAll="0"/>
    <pivotField showAll="0"/>
    <pivotField showAll="0"/>
    <pivotField showAll="0"/>
    <pivotField axis="axisCol" showAll="0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12"/>
    <field x="6"/>
  </rowFields>
  <rowItems count="29">
    <i>
      <x v="2905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2908"/>
    </i>
    <i r="1">
      <x/>
    </i>
    <i r="1">
      <x v="1"/>
    </i>
    <i r="1">
      <x v="2"/>
    </i>
    <i r="1">
      <x v="3"/>
    </i>
    <i r="1">
      <x v="4"/>
    </i>
    <i r="1">
      <x v="5"/>
    </i>
    <i r="1">
      <x v="9"/>
    </i>
    <i r="1">
      <x v="10"/>
    </i>
    <i>
      <x v="2909"/>
    </i>
    <i r="1">
      <x v="6"/>
    </i>
    <i>
      <x v="2910"/>
    </i>
    <i r="1">
      <x v="13"/>
    </i>
  </rowItems>
  <colFields count="1">
    <field x="17"/>
  </colFields>
  <colItems count="1">
    <i>
      <x/>
    </i>
  </colItems>
  <dataFields count="1">
    <dataField name="Soma de Quantidade" fld="9" baseField="0" baseItem="0"/>
  </dataFields>
  <chartFormats count="4">
    <chartFormat chart="5" format="18" series="1">
      <pivotArea type="data" outline="0" fieldPosition="0"/>
    </chartFormat>
    <chartFormat chart="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908"/>
          </reference>
        </references>
      </pivotArea>
    </chartFormat>
    <chartFormat chart="5" format="2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90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93830C-B6FC-435E-A5F7-3BFE1B5431C1}" name="Tabela dinâmica1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chartFormat="1">
  <location ref="B2:C3" firstHeaderRow="1" firstDataRow="1" firstDataCol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numFmtId="4" showAll="0"/>
    <pivotField showAll="0"/>
    <pivotField showAll="0"/>
    <pivotField showAll="0"/>
    <pivotField axis="axisRow" showAll="0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7"/>
  </rowFields>
  <rowItems count="1">
    <i>
      <x/>
    </i>
  </rowItems>
  <colItems count="1">
    <i/>
  </colItems>
  <dataFields count="1">
    <dataField name="Receita" fld="10" baseField="0" baseItem="0" numFmtId="166"/>
  </dataFields>
  <formats count="1">
    <format dxfId="10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D8A0F6-DD5F-40A5-8675-B4FAE9B72ADB}" name="TB_Acompanhamento" cacheId="0" applyNumberFormats="0" applyBorderFormats="0" applyFontFormats="0" applyPatternFormats="0" applyAlignmentFormats="0" applyWidthHeightFormats="1" dataCaption="Valores" updatedVersion="8" minRefreshableVersion="3" showDrill="0" rowGrandTotals="0" itemPrintTitles="1" createdVersion="8" indent="0" compact="0" compactData="0" multipleFieldFilters="0">
  <location ref="F15:N33" firstHeaderRow="1" firstDataRow="1" firstDataCol="9"/>
  <pivotFields count="24">
    <pivotField axis="axisRow" compact="0" numFmtId="167" outline="0" showAll="0" sortType="ascending" defaultSubtotal="0">
      <items count="5042">
        <item m="1" x="537"/>
        <item m="1" x="4896"/>
        <item m="1" x="4563"/>
        <item m="1" x="4241"/>
        <item m="1" x="4077"/>
        <item m="1" x="3913"/>
        <item m="1" x="3749"/>
        <item m="1" x="3585"/>
        <item m="1" x="3502"/>
        <item m="1" x="3418"/>
        <item m="1" x="3336"/>
        <item m="1" x="3255"/>
        <item m="1" x="3175"/>
        <item m="1" x="3092"/>
        <item m="1" x="3010"/>
        <item m="1" x="2929"/>
        <item m="1" x="379"/>
        <item m="1" x="2846"/>
        <item m="1" x="294"/>
        <item m="1" x="2761"/>
        <item m="1" x="210"/>
        <item m="1" x="2678"/>
        <item m="1" x="128"/>
        <item m="1" x="2595"/>
        <item m="1" x="46"/>
        <item m="1" x="2512"/>
        <item m="1" x="4986"/>
        <item m="1" x="2427"/>
        <item m="1" x="4902"/>
        <item m="1" x="2343"/>
        <item m="1" x="4818"/>
        <item m="1" x="2259"/>
        <item m="1" x="3505"/>
        <item m="1" x="4734"/>
        <item m="1" x="945"/>
        <item m="1" x="2174"/>
        <item m="1" x="3421"/>
        <item m="1" x="4650"/>
        <item m="1" x="863"/>
        <item m="1" x="2090"/>
        <item m="1" x="3338"/>
        <item m="1" x="4567"/>
        <item m="1" x="782"/>
        <item m="1" x="2009"/>
        <item m="1" x="3257"/>
        <item m="1" x="4487"/>
        <item m="1" x="703"/>
        <item m="1" x="1929"/>
        <item m="1" x="3177"/>
        <item m="1" x="4408"/>
        <item m="1" x="624"/>
        <item m="1" x="1847"/>
        <item m="1" x="3095"/>
        <item m="1" x="4326"/>
        <item m="1" x="543"/>
        <item m="1" x="1765"/>
        <item m="1" x="3012"/>
        <item m="1" x="4245"/>
        <item m="1" x="461"/>
        <item m="1" x="1683"/>
        <item m="1" x="2931"/>
        <item m="1" x="4164"/>
        <item m="1" x="381"/>
        <item m="1" x="1602"/>
        <item m="1" x="2223"/>
        <item m="1" x="2850"/>
        <item m="1" x="3469"/>
        <item m="1" x="4084"/>
        <item m="1" x="4698"/>
        <item m="1" x="298"/>
        <item m="1" x="910"/>
        <item m="1" x="1519"/>
        <item m="1" x="2137"/>
        <item m="1" x="2765"/>
        <item m="1" x="3384"/>
        <item m="1" x="4000"/>
        <item m="1" x="4613"/>
        <item m="1" x="214"/>
        <item m="1" x="827"/>
        <item m="1" x="1437"/>
        <item m="1" x="2053"/>
        <item m="1" x="2681"/>
        <item m="1" x="3300"/>
        <item m="1" x="3918"/>
        <item m="1" x="4530"/>
        <item m="1" x="131"/>
        <item m="1" x="745"/>
        <item m="1" x="1355"/>
        <item m="1" x="1971"/>
        <item m="1" x="2598"/>
        <item m="1" x="3218"/>
        <item m="1" x="3836"/>
        <item m="1" x="4449"/>
        <item m="1" x="49"/>
        <item m="1" x="665"/>
        <item m="1" x="1275"/>
        <item m="1" x="1890"/>
        <item m="1" x="2516"/>
        <item m="1" x="3137"/>
        <item m="1" x="3756"/>
        <item m="1" x="4369"/>
        <item m="1" x="4990"/>
        <item m="1" x="584"/>
        <item m="1" x="1193"/>
        <item m="1" x="1807"/>
        <item m="1" x="2431"/>
        <item m="1" x="3053"/>
        <item m="1" x="3672"/>
        <item m="1" x="4286"/>
        <item m="1" x="4906"/>
        <item m="1" x="501"/>
        <item m="1" x="1111"/>
        <item m="1" x="1723"/>
        <item m="1" x="2346"/>
        <item m="1" x="2969"/>
        <item m="1" x="3590"/>
        <item m="1" x="4203"/>
        <item m="1" x="4821"/>
        <item m="1" x="418"/>
        <item m="1" x="1028"/>
        <item m="1" x="1640"/>
        <item m="1" x="2262"/>
        <item m="1" x="2886"/>
        <item m="1" x="3507"/>
        <item m="1" x="4121"/>
        <item m="1" x="4738"/>
        <item m="1" x="336"/>
        <item m="1" x="949"/>
        <item m="1" x="1253"/>
        <item m="1" x="1558"/>
        <item m="1" x="1868"/>
        <item m="1" x="2178"/>
        <item m="1" x="2492"/>
        <item m="1" x="2804"/>
        <item m="1" x="3115"/>
        <item m="1" x="3425"/>
        <item m="1" x="3733"/>
        <item m="1" x="4039"/>
        <item m="1" x="4347"/>
        <item m="1" x="4654"/>
        <item m="1" x="4967"/>
        <item m="1" x="253"/>
        <item m="1" x="563"/>
        <item m="1" x="867"/>
        <item m="1" x="1172"/>
        <item m="1" x="1476"/>
        <item m="1" x="1786"/>
        <item m="1" x="2094"/>
        <item m="1" x="2409"/>
        <item m="1" x="2721"/>
        <item m="1" x="3033"/>
        <item m="1" x="3342"/>
        <item m="1" x="3652"/>
        <item m="1" x="3958"/>
        <item m="1" x="4266"/>
        <item m="1" x="4571"/>
        <item m="1" x="4883"/>
        <item m="1" x="170"/>
        <item m="1" x="481"/>
        <item m="1" x="785"/>
        <item m="1" x="1090"/>
        <item m="1" x="1395"/>
        <item m="1" x="1703"/>
        <item m="1" x="2012"/>
        <item m="1" x="2325"/>
        <item m="1" x="2638"/>
        <item m="1" x="2950"/>
        <item m="1" x="3260"/>
        <item m="1" x="3570"/>
        <item m="1" x="3877"/>
        <item m="1" x="4184"/>
        <item m="1" x="4490"/>
        <item m="1" x="4801"/>
        <item m="1" x="89"/>
        <item m="1" x="400"/>
        <item m="1" x="706"/>
        <item m="1" x="1011"/>
        <item m="1" x="1316"/>
        <item m="1" x="1622"/>
        <item m="1" x="1932"/>
        <item m="1" x="2243"/>
        <item m="1" x="2557"/>
        <item m="1" x="2869"/>
        <item m="1" x="3180"/>
        <item m="1" x="3489"/>
        <item m="1" x="3798"/>
        <item m="1" x="4104"/>
        <item m="1" x="4411"/>
        <item m="1" x="4719"/>
        <item m="1" x="5032"/>
        <item m="1" x="318"/>
        <item m="1" x="627"/>
        <item m="1" x="931"/>
        <item m="1" x="1236"/>
        <item m="1" x="1541"/>
        <item m="1" x="1851"/>
        <item m="1" x="2160"/>
        <item m="1" x="2475"/>
        <item m="1" x="2787"/>
        <item m="1" x="3099"/>
        <item m="1" x="3406"/>
        <item m="1" x="3716"/>
        <item m="1" x="4022"/>
        <item m="1" x="4330"/>
        <item m="1" x="4636"/>
        <item m="1" x="4950"/>
        <item m="1" x="236"/>
        <item m="1" x="547"/>
        <item m="1" x="849"/>
        <item m="1" x="1155"/>
        <item m="1" x="1459"/>
        <item m="1" x="1769"/>
        <item m="1" x="2076"/>
        <item m="1" x="2392"/>
        <item m="1" x="2704"/>
        <item m="1" x="3016"/>
        <item m="1" x="3323"/>
        <item m="1" x="3635"/>
        <item m="1" x="3941"/>
        <item m="1" x="4249"/>
        <item m="1" x="4552"/>
        <item m="1" x="4866"/>
        <item m="1" x="153"/>
        <item m="1" x="464"/>
        <item m="1" x="768"/>
        <item m="1" x="1073"/>
        <item m="1" x="1378"/>
        <item m="1" x="1686"/>
        <item m="1" x="1994"/>
        <item m="1" x="2308"/>
        <item m="1" x="2622"/>
        <item m="1" x="2934"/>
        <item m="1" x="3242"/>
        <item m="1" x="3553"/>
        <item m="1" x="3860"/>
        <item m="1" x="4167"/>
        <item m="1" x="4472"/>
        <item m="1" x="4784"/>
        <item m="1" x="73"/>
        <item m="1" x="384"/>
        <item m="1" x="689"/>
        <item m="1" x="994"/>
        <item m="1" x="1299"/>
        <item m="1" x="1605"/>
        <item m="1" x="1914"/>
        <item m="1" x="2226"/>
        <item m="1" x="2541"/>
        <item m="1" x="2853"/>
        <item m="1" x="3162"/>
        <item m="1" x="3472"/>
        <item m="1" x="3781"/>
        <item m="1" x="4087"/>
        <item m="1" x="4393"/>
        <item m="1" x="4702"/>
        <item m="1" x="5016"/>
        <item m="1" x="302"/>
        <item m="1" x="456"/>
        <item m="1" x="610"/>
        <item m="1" x="761"/>
        <item m="1" x="914"/>
        <item m="1" x="1066"/>
        <item m="1" x="1219"/>
        <item m="1" x="1371"/>
        <item m="1" x="1523"/>
        <item m="1" x="1677"/>
        <item m="1" x="1832"/>
        <item m="1" x="1986"/>
        <item m="1" x="2141"/>
        <item m="1" x="2299"/>
        <item m="1" x="2457"/>
        <item m="1" x="2613"/>
        <item m="1" x="2769"/>
        <item m="1" x="2923"/>
        <item m="1" x="3079"/>
        <item m="1" x="3233"/>
        <item m="1" x="3388"/>
        <item m="1" x="3544"/>
        <item m="1" x="3698"/>
        <item m="1" x="3851"/>
        <item m="1" x="4004"/>
        <item m="1" x="4157"/>
        <item m="1" x="4311"/>
        <item m="1" x="4463"/>
        <item m="1" x="4617"/>
        <item m="1" x="4774"/>
        <item m="1" x="4932"/>
        <item m="1" x="63"/>
        <item m="1" x="218"/>
        <item m="1" x="372"/>
        <item m="1" x="527"/>
        <item m="1" x="679"/>
        <item m="1" x="831"/>
        <item m="1" x="984"/>
        <item m="1" x="1137"/>
        <item m="1" x="1289"/>
        <item m="1" x="1441"/>
        <item m="1" x="1593"/>
        <item m="1" x="1749"/>
        <item m="1" x="1903"/>
        <item m="1" x="2057"/>
        <item m="1" x="2213"/>
        <item m="1" x="2372"/>
        <item m="1" x="2529"/>
        <item m="1" x="2685"/>
        <item m="1" x="2839"/>
        <item m="1" x="2995"/>
        <item m="1" x="3150"/>
        <item m="1" x="3304"/>
        <item m="1" x="3459"/>
        <item m="1" x="3616"/>
        <item m="1" x="3769"/>
        <item m="1" x="3922"/>
        <item m="1" x="4073"/>
        <item m="1" x="4228"/>
        <item m="1" x="4381"/>
        <item m="1" x="4533"/>
        <item m="1" x="4688"/>
        <item m="1" x="4846"/>
        <item m="1" x="5003"/>
        <item m="1" x="134"/>
        <item m="1" x="287"/>
        <item m="1" x="443"/>
        <item m="1" x="597"/>
        <item m="1" x="748"/>
        <item m="1" x="900"/>
        <item m="1" x="1053"/>
        <item m="1" x="1206"/>
        <item m="1" x="1358"/>
        <item m="1" x="1509"/>
        <item m="1" x="1664"/>
        <item m="1" x="1820"/>
        <item m="1" x="1974"/>
        <item m="1" x="2128"/>
        <item m="1" x="2287"/>
        <item m="1" x="2445"/>
        <item m="1" x="2601"/>
        <item m="1" x="2755"/>
        <item m="1" x="2911"/>
        <item m="1" x="3067"/>
        <item m="1" x="3221"/>
        <item m="1" x="3375"/>
        <item m="1" x="3532"/>
        <item m="1" x="3686"/>
        <item m="1" x="3839"/>
        <item m="1" x="3991"/>
        <item m="1" x="4145"/>
        <item m="1" x="4300"/>
        <item m="1" x="4452"/>
        <item m="1" x="4605"/>
        <item m="1" x="4763"/>
        <item m="1" x="4921"/>
        <item m="1" x="52"/>
        <item m="1" x="205"/>
        <item m="1" x="361"/>
        <item m="1" x="516"/>
        <item m="1" x="668"/>
        <item m="1" x="819"/>
        <item m="1" x="973"/>
        <item m="1" x="1126"/>
        <item m="1" x="1278"/>
        <item m="1" x="1429"/>
        <item m="1" x="1582"/>
        <item m="1" x="1738"/>
        <item m="1" x="1893"/>
        <item m="1" x="2046"/>
        <item m="1" x="2203"/>
        <item m="1" x="2362"/>
        <item m="1" x="2519"/>
        <item m="1" x="2673"/>
        <item m="1" x="2829"/>
        <item m="1" x="2985"/>
        <item m="1" x="3140"/>
        <item m="1" x="3293"/>
        <item m="1" x="3449"/>
        <item m="1" x="3606"/>
        <item m="1" x="3759"/>
        <item m="1" x="3910"/>
        <item m="1" x="4063"/>
        <item m="1" x="4218"/>
        <item m="1" x="4372"/>
        <item m="1" x="4523"/>
        <item m="1" x="4679"/>
        <item m="1" x="4837"/>
        <item m="1" x="4994"/>
        <item m="1" x="123"/>
        <item m="1" x="278"/>
        <item m="1" x="434"/>
        <item m="1" x="588"/>
        <item m="1" x="738"/>
        <item m="1" x="891"/>
        <item m="1" x="1044"/>
        <item m="1" x="1197"/>
        <item m="1" x="1348"/>
        <item m="1" x="1500"/>
        <item m="1" x="1655"/>
        <item m="1" x="1811"/>
        <item m="1" x="1964"/>
        <item m="1" x="2118"/>
        <item m="1" x="2277"/>
        <item m="1" x="2435"/>
        <item m="1" x="2589"/>
        <item m="1" x="2745"/>
        <item m="1" x="2901"/>
        <item m="1" x="3057"/>
        <item m="1" x="3210"/>
        <item m="1" x="3365"/>
        <item m="1" x="3522"/>
        <item m="1" x="3676"/>
        <item m="1" x="3828"/>
        <item m="1" x="3981"/>
        <item m="1" x="4135"/>
        <item m="1" x="4290"/>
        <item m="1" x="4441"/>
        <item m="1" x="4594"/>
        <item m="1" x="4752"/>
        <item m="1" x="4910"/>
        <item m="1" x="39"/>
        <item m="1" x="194"/>
        <item m="1" x="350"/>
        <item m="1" x="505"/>
        <item m="1" x="656"/>
        <item m="1" x="808"/>
        <item m="1" x="962"/>
        <item m="1" x="1115"/>
        <item m="1" x="1266"/>
        <item m="1" x="1418"/>
        <item m="1" x="1571"/>
        <item m="1" x="1727"/>
        <item m="1" x="1881"/>
        <item m="1" x="2035"/>
        <item m="1" x="2191"/>
        <item m="1" x="2350"/>
        <item m="1" x="2505"/>
        <item m="1" x="2661"/>
        <item m="1" x="2817"/>
        <item m="1" x="2973"/>
        <item m="1" x="3127"/>
        <item m="1" x="3281"/>
        <item m="1" x="3437"/>
        <item m="1" x="3594"/>
        <item m="1" x="3745"/>
        <item m="1" x="3898"/>
        <item m="1" x="4051"/>
        <item m="1" x="4206"/>
        <item m="1" x="4359"/>
        <item m="1" x="4511"/>
        <item m="1" x="4666"/>
        <item m="1" x="4824"/>
        <item m="1" x="4979"/>
        <item m="1" x="110"/>
        <item m="1" x="265"/>
        <item m="1" x="421"/>
        <item m="1" x="574"/>
        <item m="1" x="725"/>
        <item m="1" x="878"/>
        <item m="1" x="1031"/>
        <item m="1" x="1184"/>
        <item m="1" x="1336"/>
        <item m="1" x="1488"/>
        <item m="1" x="1643"/>
        <item m="1" x="1798"/>
        <item m="1" x="1952"/>
        <item m="1" x="2106"/>
        <item m="1" x="2265"/>
        <item m="1" x="2421"/>
        <item m="1" x="2577"/>
        <item m="1" x="2733"/>
        <item m="1" x="2889"/>
        <item m="1" x="3044"/>
        <item m="1" x="3198"/>
        <item m="1" x="3353"/>
        <item m="1" x="3510"/>
        <item m="1" x="3664"/>
        <item m="1" x="3817"/>
        <item m="1" x="3970"/>
        <item m="1" x="4124"/>
        <item m="1" x="4278"/>
        <item m="1" x="4430"/>
        <item m="1" x="4583"/>
        <item m="1" x="4741"/>
        <item m="1" x="4897"/>
        <item m="1" x="28"/>
        <item m="1" x="183"/>
        <item m="1" x="339"/>
        <item m="1" x="493"/>
        <item m="1" x="645"/>
        <item m="1" x="797"/>
        <item m="1" x="951"/>
        <item m="1" x="1103"/>
        <item m="1" x="1256"/>
        <item m="1" x="1408"/>
        <item m="1" x="1561"/>
        <item m="1" x="1716"/>
        <item m="1" x="1871"/>
        <item m="1" x="2025"/>
        <item m="1" x="2181"/>
        <item m="1" x="2338"/>
        <item m="1" x="2495"/>
        <item m="1" x="2651"/>
        <item m="1" x="2807"/>
        <item m="1" x="2963"/>
        <item m="1" x="3118"/>
        <item m="1" x="3272"/>
        <item m="1" x="3428"/>
        <item m="1" x="3582"/>
        <item m="1" x="3736"/>
        <item m="1" x="3889"/>
        <item m="1" x="4042"/>
        <item m="1" x="4196"/>
        <item m="1" x="4350"/>
        <item m="1" x="4502"/>
        <item m="1" x="4657"/>
        <item m="1" x="4735"/>
        <item m="1" x="4813"/>
        <item m="1" x="4891"/>
        <item m="1" x="4970"/>
        <item m="1" x="23"/>
        <item m="1" x="101"/>
        <item m="1" x="178"/>
        <item m="1" x="256"/>
        <item m="1" x="333"/>
        <item m="1" x="412"/>
        <item m="1" x="489"/>
        <item m="1" x="566"/>
        <item m="1" x="641"/>
        <item m="1" x="717"/>
        <item m="1" x="793"/>
        <item m="1" x="870"/>
        <item m="1" x="946"/>
        <item m="1" x="1022"/>
        <item m="1" x="1098"/>
        <item m="1" x="1175"/>
        <item m="1" x="1250"/>
        <item m="1" x="1327"/>
        <item m="1" x="1403"/>
        <item m="1" x="1479"/>
        <item m="1" x="1555"/>
        <item m="1" x="1633"/>
        <item m="1" x="1711"/>
        <item m="1" x="1789"/>
        <item m="1" x="1865"/>
        <item m="1" x="1943"/>
        <item m="1" x="2020"/>
        <item m="1" x="2097"/>
        <item m="1" x="2175"/>
        <item m="1" x="2254"/>
        <item m="1" x="2333"/>
        <item m="1" x="2412"/>
        <item m="1" x="2489"/>
        <item m="1" x="2568"/>
        <item m="1" x="2646"/>
        <item m="1" x="2724"/>
        <item m="1" x="2801"/>
        <item m="1" x="2880"/>
        <item m="1" x="2958"/>
        <item m="1" x="3036"/>
        <item m="1" x="3112"/>
        <item m="1" x="3190"/>
        <item m="1" x="3267"/>
        <item m="1" x="3345"/>
        <item m="1" x="3422"/>
        <item m="1" x="3499"/>
        <item m="1" x="3577"/>
        <item m="1" x="3655"/>
        <item m="1" x="3730"/>
        <item m="1" x="3808"/>
        <item m="1" x="3884"/>
        <item m="1" x="3961"/>
        <item m="1" x="4036"/>
        <item m="1" x="4114"/>
        <item m="1" x="4191"/>
        <item m="1" x="4269"/>
        <item m="1" x="4344"/>
        <item m="1" x="4421"/>
        <item m="1" x="4497"/>
        <item m="1" x="4574"/>
        <item m="1" x="4651"/>
        <item m="1" x="4729"/>
        <item m="1" x="4808"/>
        <item m="1" x="4886"/>
        <item m="1" x="4964"/>
        <item m="1" x="18"/>
        <item m="1" x="96"/>
        <item m="1" x="173"/>
        <item m="1" x="250"/>
        <item m="1" x="328"/>
        <item m="1" x="407"/>
        <item m="1" x="484"/>
        <item m="1" x="560"/>
        <item m="1" x="636"/>
        <item m="1" x="712"/>
        <item m="1" x="788"/>
        <item m="1" x="864"/>
        <item m="1" x="940"/>
        <item m="1" x="1017"/>
        <item m="1" x="1093"/>
        <item m="1" x="1169"/>
        <item m="1" x="1245"/>
        <item m="1" x="1322"/>
        <item m="1" x="1398"/>
        <item m="1" x="1473"/>
        <item m="1" x="1550"/>
        <item m="1" x="1628"/>
        <item m="1" x="1706"/>
        <item m="1" x="1783"/>
        <item m="1" x="1860"/>
        <item m="1" x="1938"/>
        <item m="1" x="2015"/>
        <item m="1" x="2091"/>
        <item m="1" x="2169"/>
        <item m="1" x="2249"/>
        <item m="1" x="2328"/>
        <item m="1" x="2406"/>
        <item m="1" x="2484"/>
        <item m="1" x="2563"/>
        <item m="1" x="2641"/>
        <item m="1" x="2718"/>
        <item m="1" x="2796"/>
        <item m="1" x="2875"/>
        <item m="1" x="2953"/>
        <item m="1" x="3030"/>
        <item m="1" x="3107"/>
        <item m="1" x="3185"/>
        <item m="1" x="3262"/>
        <item m="1" x="3339"/>
        <item m="1" x="3415"/>
        <item m="1" x="3494"/>
        <item m="1" x="3572"/>
        <item m="1" x="3649"/>
        <item m="1" x="3725"/>
        <item m="1" x="3803"/>
        <item m="1" x="3879"/>
        <item m="1" x="3955"/>
        <item m="1" x="4031"/>
        <item m="1" x="4109"/>
        <item m="1" x="4186"/>
        <item m="1" x="4263"/>
        <item m="1" x="4339"/>
        <item m="1" x="4416"/>
        <item m="1" x="4492"/>
        <item m="1" x="4568"/>
        <item m="1" x="4645"/>
        <item m="1" x="4724"/>
        <item m="1" x="4803"/>
        <item m="1" x="4880"/>
        <item m="1" x="4959"/>
        <item m="1" x="5037"/>
        <item m="1" x="91"/>
        <item m="1" x="167"/>
        <item m="1" x="245"/>
        <item m="1" x="323"/>
        <item m="1" x="402"/>
        <item m="1" x="478"/>
        <item m="1" x="556"/>
        <item m="1" x="632"/>
        <item m="1" x="708"/>
        <item m="1" x="783"/>
        <item m="1" x="859"/>
        <item m="1" x="936"/>
        <item m="1" x="1013"/>
        <item m="1" x="1088"/>
        <item m="1" x="1165"/>
        <item m="1" x="1241"/>
        <item m="1" x="1318"/>
        <item m="1" x="1393"/>
        <item m="1" x="1469"/>
        <item m="1" x="1546"/>
        <item m="1" x="1624"/>
        <item m="1" x="1701"/>
        <item m="1" x="1779"/>
        <item m="1" x="1856"/>
        <item m="1" x="1934"/>
        <item m="1" x="2010"/>
        <item m="1" x="2086"/>
        <item m="1" x="2165"/>
        <item m="1" x="2245"/>
        <item m="1" x="2323"/>
        <item m="1" x="2402"/>
        <item m="1" x="2480"/>
        <item m="1" x="2559"/>
        <item m="1" x="2636"/>
        <item m="1" x="2714"/>
        <item m="1" x="2792"/>
        <item m="1" x="2871"/>
        <item m="1" x="2948"/>
        <item m="1" x="3026"/>
        <item m="1" x="3104"/>
        <item m="1" x="3182"/>
        <item m="1" x="3258"/>
        <item m="1" x="3334"/>
        <item m="1" x="3412"/>
        <item m="1" x="3491"/>
        <item m="1" x="3568"/>
        <item m="1" x="3646"/>
        <item m="1" x="3722"/>
        <item m="1" x="3800"/>
        <item m="1" x="3875"/>
        <item m="1" x="3952"/>
        <item m="1" x="4028"/>
        <item m="1" x="4106"/>
        <item m="1" x="4182"/>
        <item m="1" x="4260"/>
        <item m="1" x="4336"/>
        <item m="1" x="4413"/>
        <item m="1" x="4488"/>
        <item m="1" x="4564"/>
        <item m="1" x="4642"/>
        <item m="1" x="4721"/>
        <item m="1" x="4799"/>
        <item m="1" x="4877"/>
        <item m="1" x="4956"/>
        <item m="1" x="5034"/>
        <item m="1" x="87"/>
        <item m="1" x="164"/>
        <item m="1" x="242"/>
        <item m="1" x="320"/>
        <item m="1" x="398"/>
        <item m="1" x="475"/>
        <item m="1" x="553"/>
        <item m="1" x="629"/>
        <item m="1" x="704"/>
        <item m="1" x="779"/>
        <item m="1" x="856"/>
        <item m="1" x="933"/>
        <item m="1" x="1009"/>
        <item m="1" x="1085"/>
        <item m="1" x="1162"/>
        <item m="1" x="1238"/>
        <item m="1" x="1314"/>
        <item m="1" x="1390"/>
        <item m="1" x="1466"/>
        <item m="1" x="1543"/>
        <item m="1" x="1620"/>
        <item m="1" x="1698"/>
        <item m="1" x="1776"/>
        <item m="1" x="1853"/>
        <item m="1" x="1930"/>
        <item m="1" x="2006"/>
        <item m="1" x="2083"/>
        <item m="1" x="2162"/>
        <item m="1" x="2241"/>
        <item m="1" x="2320"/>
        <item m="1" x="2399"/>
        <item m="1" x="2477"/>
        <item m="1" x="2555"/>
        <item m="1" x="2633"/>
        <item m="1" x="2711"/>
        <item m="1" x="2789"/>
        <item m="1" x="2867"/>
        <item m="1" x="2945"/>
        <item m="1" x="3023"/>
        <item m="1" x="3101"/>
        <item m="1" x="3178"/>
        <item m="1" x="3253"/>
        <item m="1" x="3331"/>
        <item m="1" x="3409"/>
        <item m="1" x="3487"/>
        <item m="1" x="3565"/>
        <item m="1" x="3643"/>
        <item m="1" x="3719"/>
        <item m="1" x="3796"/>
        <item m="1" x="3872"/>
        <item m="1" x="3949"/>
        <item m="1" x="4025"/>
        <item m="1" x="4102"/>
        <item m="1" x="4179"/>
        <item m="1" x="4257"/>
        <item m="1" x="4333"/>
        <item m="1" x="4409"/>
        <item m="1" x="4484"/>
        <item m="1" x="4560"/>
        <item m="1" x="4639"/>
        <item m="1" x="4717"/>
        <item m="1" x="4796"/>
        <item m="1" x="4874"/>
        <item m="1" x="4953"/>
        <item m="1" x="5030"/>
        <item m="1" x="84"/>
        <item m="1" x="161"/>
        <item m="1" x="239"/>
        <item m="1" x="316"/>
        <item m="1" x="395"/>
        <item m="1" x="472"/>
        <item m="1" x="550"/>
        <item m="1" x="625"/>
        <item m="1" x="700"/>
        <item m="1" x="776"/>
        <item m="1" x="852"/>
        <item m="1" x="928"/>
        <item m="1" x="1005"/>
        <item m="1" x="1081"/>
        <item m="1" x="1158"/>
        <item m="1" x="1233"/>
        <item m="1" x="1310"/>
        <item m="1" x="1386"/>
        <item m="1" x="1462"/>
        <item m="1" x="1538"/>
        <item m="1" x="1616"/>
        <item m="1" x="1694"/>
        <item m="1" x="1772"/>
        <item m="1" x="1848"/>
        <item m="1" x="1925"/>
        <item m="1" x="2002"/>
        <item m="1" x="2079"/>
        <item m="1" x="2157"/>
        <item m="1" x="2237"/>
        <item m="1" x="2316"/>
        <item m="1" x="2395"/>
        <item m="1" x="2472"/>
        <item m="1" x="2551"/>
        <item m="1" x="2629"/>
        <item m="1" x="2707"/>
        <item m="1" x="2784"/>
        <item m="1" x="2863"/>
        <item m="1" x="2941"/>
        <item m="1" x="3019"/>
        <item m="1" x="3096"/>
        <item m="1" x="3172"/>
        <item m="1" x="3249"/>
        <item m="1" x="3326"/>
        <item m="1" x="3403"/>
        <item m="1" x="3482"/>
        <item m="1" x="3560"/>
        <item m="1" x="3638"/>
        <item m="1" x="3713"/>
        <item m="1" x="3791"/>
        <item m="1" x="3867"/>
        <item m="1" x="3944"/>
        <item m="1" x="4019"/>
        <item m="1" x="4097"/>
        <item m="1" x="4174"/>
        <item m="1" x="4252"/>
        <item m="1" x="4327"/>
        <item m="1" x="4403"/>
        <item m="1" x="4479"/>
        <item m="1" x="4555"/>
        <item m="1" x="4633"/>
        <item m="1" x="4712"/>
        <item m="1" x="4791"/>
        <item m="1" x="4869"/>
        <item m="1" x="4947"/>
        <item m="1" x="5025"/>
        <item m="1" x="79"/>
        <item m="1" x="156"/>
        <item m="1" x="233"/>
        <item m="1" x="311"/>
        <item m="1" x="390"/>
        <item m="1" x="467"/>
        <item m="1" x="544"/>
        <item m="1" x="619"/>
        <item m="1" x="695"/>
        <item m="1" x="771"/>
        <item m="1" x="846"/>
        <item m="1" x="923"/>
        <item m="1" x="1000"/>
        <item m="1" x="1076"/>
        <item m="1" x="1152"/>
        <item m="1" x="1228"/>
        <item m="1" x="1305"/>
        <item m="1" x="1381"/>
        <item m="1" x="1456"/>
        <item m="1" x="1533"/>
        <item m="1" x="1611"/>
        <item m="1" x="1689"/>
        <item m="1" x="1766"/>
        <item m="1" x="1842"/>
        <item m="1" x="1920"/>
        <item m="1" x="1997"/>
        <item m="1" x="2073"/>
        <item m="1" x="2152"/>
        <item m="1" x="2232"/>
        <item m="1" x="2311"/>
        <item m="1" x="2389"/>
        <item m="1" x="2467"/>
        <item m="1" x="2546"/>
        <item m="1" x="2624"/>
        <item m="1" x="2701"/>
        <item m="1" x="2779"/>
        <item m="1" x="2858"/>
        <item m="1" x="2936"/>
        <item m="1" x="3013"/>
        <item m="1" x="3089"/>
        <item m="1" x="3167"/>
        <item m="1" x="3244"/>
        <item m="1" x="3320"/>
        <item m="1" x="3398"/>
        <item m="1" x="3477"/>
        <item m="1" x="3555"/>
        <item m="1" x="3632"/>
        <item m="1" x="3708"/>
        <item m="1" x="3786"/>
        <item m="1" x="3862"/>
        <item m="1" x="3938"/>
        <item m="1" x="4014"/>
        <item m="1" x="4092"/>
        <item m="1" x="4169"/>
        <item m="1" x="4246"/>
        <item m="1" x="4321"/>
        <item m="1" x="4398"/>
        <item m="1" x="4474"/>
        <item m="1" x="4549"/>
        <item m="1" x="4628"/>
        <item m="1" x="4707"/>
        <item m="1" x="4786"/>
        <item m="1" x="4863"/>
        <item m="1" x="4943"/>
        <item m="1" x="5021"/>
        <item m="1" x="75"/>
        <item m="1" x="151"/>
        <item m="1" x="229"/>
        <item m="1" x="307"/>
        <item m="1" x="386"/>
        <item m="1" x="462"/>
        <item m="1" x="539"/>
        <item m="1" x="615"/>
        <item m="1" x="691"/>
        <item m="1" x="766"/>
        <item m="1" x="842"/>
        <item m="1" x="919"/>
        <item m="1" x="996"/>
        <item m="1" x="1071"/>
        <item m="1" x="1148"/>
        <item m="1" x="1224"/>
        <item m="1" x="1301"/>
        <item m="1" x="1376"/>
        <item m="1" x="1452"/>
        <item m="1" x="1529"/>
        <item m="1" x="1607"/>
        <item m="1" x="1684"/>
        <item m="1" x="1761"/>
        <item m="1" x="1838"/>
        <item m="1" x="1916"/>
        <item m="1" x="1992"/>
        <item m="1" x="2069"/>
        <item m="1" x="2148"/>
        <item m="1" x="2228"/>
        <item m="1" x="2306"/>
        <item m="1" x="2385"/>
        <item m="1" x="2464"/>
        <item m="1" x="2543"/>
        <item m="1" x="2620"/>
        <item m="1" x="2698"/>
        <item m="1" x="2776"/>
        <item m="1" x="2855"/>
        <item m="1" x="2932"/>
        <item m="1" x="3008"/>
        <item m="1" x="3086"/>
        <item m="1" x="3164"/>
        <item m="1" x="3240"/>
        <item m="1" x="3317"/>
        <item m="1" x="3395"/>
        <item m="1" x="3474"/>
        <item m="1" x="3551"/>
        <item m="1" x="3629"/>
        <item m="1" x="3705"/>
        <item m="1" x="3783"/>
        <item m="1" x="3858"/>
        <item m="1" x="3935"/>
        <item m="1" x="4011"/>
        <item m="1" x="4089"/>
        <item m="1" x="4165"/>
        <item m="1" x="4242"/>
        <item m="1" x="4318"/>
        <item m="1" x="4395"/>
        <item m="1" x="4470"/>
        <item m="1" x="4546"/>
        <item m="1" x="4625"/>
        <item m="1" x="4704"/>
        <item m="1" x="4782"/>
        <item m="1" x="4860"/>
        <item m="1" x="4940"/>
        <item m="1" x="5018"/>
        <item m="1" x="71"/>
        <item m="1" x="148"/>
        <item m="1" x="226"/>
        <item m="1" x="304"/>
        <item m="1" x="382"/>
        <item m="1" x="458"/>
        <item m="1" x="535"/>
        <item m="1" x="612"/>
        <item m="1" x="687"/>
        <item m="1" x="763"/>
        <item m="1" x="839"/>
        <item m="1" x="916"/>
        <item m="1" x="992"/>
        <item m="1" x="1068"/>
        <item m="1" x="1145"/>
        <item m="1" x="1221"/>
        <item m="1" x="1297"/>
        <item m="1" x="1373"/>
        <item m="1" x="1449"/>
        <item m="1" x="1526"/>
        <item m="1" x="1603"/>
        <item m="1" x="1680"/>
        <item m="1" x="1758"/>
        <item m="1" x="1835"/>
        <item m="1" x="1912"/>
        <item m="1" x="1989"/>
        <item m="1" x="2066"/>
        <item m="1" x="2145"/>
        <item m="1" x="2224"/>
        <item m="1" x="2303"/>
        <item m="1" x="2382"/>
        <item m="1" x="2461"/>
        <item m="1" x="2539"/>
        <item m="1" x="2617"/>
        <item m="1" x="2695"/>
        <item m="1" x="2773"/>
        <item m="1" x="2851"/>
        <item m="1" x="2927"/>
        <item m="1" x="3005"/>
        <item m="1" x="3083"/>
        <item m="1" x="3160"/>
        <item m="1" x="3237"/>
        <item m="1" x="3314"/>
        <item m="1" x="3392"/>
        <item m="1" x="3470"/>
        <item m="1" x="3548"/>
        <item m="1" x="3626"/>
        <item m="1" x="3702"/>
        <item m="1" x="3779"/>
        <item m="1" x="3855"/>
        <item m="1" x="3932"/>
        <item m="1" x="4008"/>
        <item m="1" x="1524"/>
        <item m="1" x="4085"/>
        <item m="1" x="1600"/>
        <item m="1" x="4161"/>
        <item m="1" x="1678"/>
        <item m="1" x="4238"/>
        <item m="1" x="1756"/>
        <item m="1" x="4315"/>
        <item m="1" x="1833"/>
        <item m="1" x="4391"/>
        <item m="1" x="1910"/>
        <item m="1" x="4467"/>
        <item m="1" x="1987"/>
        <item m="1" x="4543"/>
        <item m="1" x="2064"/>
        <item m="1" x="4621"/>
        <item m="1" x="2142"/>
        <item m="1" x="4699"/>
        <item m="1" x="2220"/>
        <item m="1" x="4778"/>
        <item m="1" x="2300"/>
        <item m="1" x="4856"/>
        <item m="1" x="2379"/>
        <item m="1" x="4936"/>
        <item m="1" x="2458"/>
        <item m="1" x="5013"/>
        <item m="1" x="2536"/>
        <item m="1" x="67"/>
        <item m="1" x="2614"/>
        <item m="1" x="144"/>
        <item m="1" x="2692"/>
        <item m="1" x="222"/>
        <item m="1" x="2770"/>
        <item m="1" x="299"/>
        <item m="1" x="2847"/>
        <item m="1" x="376"/>
        <item m="1" x="2924"/>
        <item m="1" x="453"/>
        <item m="1" x="3002"/>
        <item m="1" x="531"/>
        <item m="1" x="3080"/>
        <item m="1" x="607"/>
        <item m="1" x="3157"/>
        <item m="1" x="683"/>
        <item m="1" x="3234"/>
        <item m="1" x="758"/>
        <item m="1" x="3311"/>
        <item m="1" x="835"/>
        <item m="1" x="3389"/>
        <item m="1" x="911"/>
        <item m="1" x="3466"/>
        <item m="1" x="988"/>
        <item m="1" x="3545"/>
        <item m="1" x="1063"/>
        <item m="1" x="3623"/>
        <item m="1" x="1141"/>
        <item m="1" x="3699"/>
        <item m="1" x="1216"/>
        <item m="1" x="3776"/>
        <item m="1" x="1293"/>
        <item m="1" x="3852"/>
        <item m="1" x="1368"/>
        <item m="1" x="3929"/>
        <item m="1" x="1445"/>
        <item m="1" x="4005"/>
        <item m="1" x="1520"/>
        <item m="1" x="4081"/>
        <item m="1" x="1597"/>
        <item m="1" x="4158"/>
        <item m="1" x="1674"/>
        <item m="1" x="4235"/>
        <item m="1" x="1753"/>
        <item m="1" x="4312"/>
        <item m="1" x="1829"/>
        <item m="1" x="4388"/>
        <item m="1" x="1907"/>
        <item m="1" x="4464"/>
        <item m="1" x="1983"/>
        <item m="1" x="4540"/>
        <item m="1" x="2061"/>
        <item m="1" x="4618"/>
        <item m="1" x="2138"/>
        <item m="1" x="4695"/>
        <item m="1" x="2217"/>
        <item m="1" x="4775"/>
        <item m="1" x="2296"/>
        <item m="1" x="4853"/>
        <item m="1" x="2376"/>
        <item m="1" x="4933"/>
        <item m="1" x="2454"/>
        <item m="1" x="5010"/>
        <item m="1" x="2533"/>
        <item m="1" x="64"/>
        <item m="1" x="2610"/>
        <item m="1" x="141"/>
        <item m="1" x="2689"/>
        <item m="1" x="219"/>
        <item m="1" x="2766"/>
        <item m="1" x="295"/>
        <item m="1" x="2843"/>
        <item m="1" x="373"/>
        <item m="1" x="2920"/>
        <item m="1" x="450"/>
        <item m="1" x="2999"/>
        <item m="1" x="528"/>
        <item m="1" x="3076"/>
        <item m="1" x="604"/>
        <item m="1" x="3154"/>
        <item m="1" x="680"/>
        <item m="1" x="3230"/>
        <item m="1" x="755"/>
        <item m="1" x="3308"/>
        <item m="1" x="832"/>
        <item m="1" x="3385"/>
        <item m="1" x="907"/>
        <item m="1" x="3463"/>
        <item m="1" x="985"/>
        <item m="1" x="3541"/>
        <item m="1" x="1060"/>
        <item m="1" x="3620"/>
        <item m="1" x="1138"/>
        <item m="1" x="3695"/>
        <item m="1" x="1213"/>
        <item m="1" x="3773"/>
        <item m="1" x="1290"/>
        <item m="1" x="3848"/>
        <item m="1" x="1365"/>
        <item m="1" x="3926"/>
        <item m="1" x="1442"/>
        <item m="1" x="4001"/>
        <item m="1" x="1516"/>
        <item m="1" x="4078"/>
        <item m="1" x="1594"/>
        <item m="1" x="4154"/>
        <item m="1" x="1671"/>
        <item m="1" x="4232"/>
        <item m="1" x="1750"/>
        <item m="1" x="4308"/>
        <item m="1" x="1826"/>
        <item m="1" x="4385"/>
        <item m="1" x="1904"/>
        <item m="1" x="4460"/>
        <item m="1" x="1980"/>
        <item m="1" x="4537"/>
        <item m="1" x="2058"/>
        <item m="1" x="4614"/>
        <item m="1" x="2134"/>
        <item m="1" x="4692"/>
        <item m="1" x="2214"/>
        <item m="1" x="4771"/>
        <item m="1" x="2293"/>
        <item m="1" x="4850"/>
        <item m="1" x="2373"/>
        <item m="1" x="4929"/>
        <item m="1" x="2451"/>
        <item m="1" x="5007"/>
        <item m="1" x="2530"/>
        <item m="1" x="60"/>
        <item m="1" x="2607"/>
        <item m="1" x="138"/>
        <item m="1" x="2686"/>
        <item m="1" x="215"/>
        <item m="1" x="2762"/>
        <item m="1" x="291"/>
        <item m="1" x="2840"/>
        <item m="1" x="369"/>
        <item m="1" x="2917"/>
        <item m="1" x="447"/>
        <item m="1" x="2996"/>
        <item m="1" x="524"/>
        <item m="1" x="3073"/>
        <item m="1" x="601"/>
        <item m="1" x="3151"/>
        <item m="1" x="676"/>
        <item m="1" x="3227"/>
        <item m="1" x="752"/>
        <item m="1" x="3305"/>
        <item m="1" x="828"/>
        <item m="1" x="3381"/>
        <item m="1" x="904"/>
        <item m="1" x="3460"/>
        <item m="1" x="981"/>
        <item m="1" x="3538"/>
        <item m="1" x="1057"/>
        <item m="1" x="3617"/>
        <item m="1" x="1134"/>
        <item m="1" x="3692"/>
        <item m="1" x="1210"/>
        <item m="1" x="3770"/>
        <item m="1" x="1286"/>
        <item m="1" x="3845"/>
        <item m="1" x="1362"/>
        <item m="1" x="3923"/>
        <item m="1" x="1438"/>
        <item m="1" x="3997"/>
        <item m="1" x="1513"/>
        <item m="1" x="4074"/>
        <item m="1" x="1590"/>
        <item m="1" x="4151"/>
        <item m="1" x="1668"/>
        <item m="1" x="4229"/>
        <item m="1" x="1746"/>
        <item m="1" x="4305"/>
        <item m="1" x="1823"/>
        <item m="1" x="4382"/>
        <item m="1" x="1900"/>
        <item m="1" x="4457"/>
        <item m="1" x="1977"/>
        <item m="1" x="4534"/>
        <item m="1" x="2054"/>
        <item m="1" x="4610"/>
        <item m="1" x="2131"/>
        <item m="1" x="4689"/>
        <item m="1" x="2210"/>
        <item m="1" x="4768"/>
        <item m="1" x="2290"/>
        <item m="1" x="4847"/>
        <item m="1" x="2369"/>
        <item m="1" x="4926"/>
        <item m="1" x="2448"/>
        <item m="1" x="5004"/>
        <item m="1" x="2526"/>
        <item m="1" x="57"/>
        <item m="1" x="2604"/>
        <item m="1" x="135"/>
        <item m="1" x="2682"/>
        <item m="1" x="211"/>
        <item m="1" x="2758"/>
        <item m="1" x="288"/>
        <item m="1" x="2836"/>
        <item m="1" x="366"/>
        <item m="1" x="2914"/>
        <item m="1" x="444"/>
        <item m="1" x="2992"/>
        <item m="1" x="521"/>
        <item m="1" x="3070"/>
        <item m="1" x="598"/>
        <item m="1" x="3147"/>
        <item m="1" x="673"/>
        <item m="1" x="3224"/>
        <item m="1" x="749"/>
        <item m="1" x="3301"/>
        <item m="1" x="824"/>
        <item m="1" x="3378"/>
        <item m="1" x="901"/>
        <item m="1" x="3456"/>
        <item m="1" x="978"/>
        <item m="1" x="3535"/>
        <item m="1" x="1054"/>
        <item m="1" x="3613"/>
        <item m="1" x="1131"/>
        <item m="1" x="3689"/>
        <item m="1" x="1207"/>
        <item m="1" x="3766"/>
        <item m="1" x="1283"/>
        <item m="1" x="3842"/>
        <item m="1" x="1359"/>
        <item m="1" x="3919"/>
        <item m="1" x="1434"/>
        <item m="1" x="3994"/>
        <item m="1" x="1510"/>
        <item m="1" x="4070"/>
        <item m="1" x="1587"/>
        <item m="1" x="4148"/>
        <item m="1" x="1665"/>
        <item m="1" x="4225"/>
        <item m="1" x="1743"/>
        <item m="1" x="4303"/>
        <item m="1" x="1821"/>
        <item m="1" x="4379"/>
        <item m="1" x="1898"/>
        <item m="1" x="4455"/>
        <item m="1" x="1975"/>
        <item m="1" x="4531"/>
        <item m="1" x="2051"/>
        <item m="1" x="4608"/>
        <item m="1" x="2129"/>
        <item m="1" x="4686"/>
        <item m="1" x="2208"/>
        <item m="1" x="4766"/>
        <item m="1" x="2288"/>
        <item m="1" x="4844"/>
        <item m="1" x="2367"/>
        <item m="1" x="4924"/>
        <item m="1" x="2446"/>
        <item m="1" x="5001"/>
        <item m="1" x="2524"/>
        <item m="1" x="55"/>
        <item m="1" x="2602"/>
        <item m="1" x="132"/>
        <item m="1" x="2679"/>
        <item m="1" x="208"/>
        <item m="1" x="2756"/>
        <item m="1" x="285"/>
        <item m="1" x="2834"/>
        <item m="1" x="364"/>
        <item m="1" x="2912"/>
        <item m="1" x="441"/>
        <item m="1" x="2990"/>
        <item m="1" x="519"/>
        <item m="1" x="3068"/>
        <item m="1" x="595"/>
        <item m="1" x="3145"/>
        <item m="1" x="671"/>
        <item m="1" x="3222"/>
        <item m="1" x="746"/>
        <item m="1" x="3298"/>
        <item m="1" x="822"/>
        <item m="1" x="3376"/>
        <item m="1" x="898"/>
        <item m="1" x="3454"/>
        <item m="1" x="976"/>
        <item m="1" x="3533"/>
        <item m="1" x="1051"/>
        <item m="1" x="3611"/>
        <item m="1" x="1129"/>
        <item m="1" x="3687"/>
        <item m="1" x="1204"/>
        <item m="1" x="3764"/>
        <item m="1" x="1281"/>
        <item m="1" x="3840"/>
        <item m="1" x="1356"/>
        <item m="1" x="3916"/>
        <item m="1" x="1432"/>
        <item m="1" x="3992"/>
        <item m="1" x="1507"/>
        <item m="1" x="4068"/>
        <item m="1" x="1585"/>
        <item m="1" x="4146"/>
        <item m="1" x="1662"/>
        <item m="1" x="4223"/>
        <item m="1" x="1741"/>
        <item m="1" x="4301"/>
        <item m="1" x="1818"/>
        <item m="1" x="4377"/>
        <item m="1" x="1896"/>
        <item m="1" x="4453"/>
        <item m="1" x="1972"/>
        <item m="1" x="4528"/>
        <item m="1" x="2049"/>
        <item m="1" x="4606"/>
        <item m="1" x="2126"/>
        <item m="1" x="4684"/>
        <item m="1" x="2206"/>
        <item m="1" x="4764"/>
        <item m="1" x="2285"/>
        <item m="1" x="4842"/>
        <item m="1" x="2365"/>
        <item m="1" x="4922"/>
        <item m="1" x="2443"/>
        <item m="1" x="4999"/>
        <item m="1" x="2522"/>
        <item m="1" x="53"/>
        <item m="1" x="2599"/>
        <item m="1" x="129"/>
        <item m="1" x="2676"/>
        <item m="1" x="206"/>
        <item m="1" x="2753"/>
        <item m="1" x="283"/>
        <item m="1" x="2832"/>
        <item m="1" x="362"/>
        <item m="1" x="2909"/>
        <item m="1" x="439"/>
        <item m="1" x="2988"/>
        <item m="1" x="517"/>
        <item m="1" x="3065"/>
        <item m="1" x="593"/>
        <item m="1" x="3143"/>
        <item m="1" x="669"/>
        <item m="1" x="3219"/>
        <item m="1" x="743"/>
        <item m="1" x="3296"/>
        <item m="1" x="820"/>
        <item m="1" x="3373"/>
        <item m="1" x="896"/>
        <item m="1" x="3452"/>
        <item m="1" x="974"/>
        <item m="1" x="3530"/>
        <item m="1" x="1049"/>
        <item m="1" x="3609"/>
        <item m="1" x="1127"/>
        <item m="1" x="3684"/>
        <item m="1" x="1202"/>
        <item m="1" x="3762"/>
        <item m="1" x="1279"/>
        <item m="1" x="3837"/>
        <item m="1" x="1353"/>
        <item m="1" x="3914"/>
        <item m="1" x="1430"/>
        <item m="1" x="3989"/>
        <item m="1" x="1505"/>
        <item m="1" x="4066"/>
        <item m="1" x="1583"/>
        <item m="1" x="4143"/>
        <item m="1" x="1660"/>
        <item m="1" x="4221"/>
        <item m="1" x="1739"/>
        <item m="1" x="4298"/>
        <item m="1" x="1816"/>
        <item m="1" x="4375"/>
        <item m="1" x="1894"/>
        <item m="1" x="4450"/>
        <item m="1" x="1969"/>
        <item m="1" x="4526"/>
        <item m="1" x="2047"/>
        <item m="1" x="4603"/>
        <item m="1" x="2124"/>
        <item m="1" x="4682"/>
        <item m="1" x="2204"/>
        <item m="1" x="4761"/>
        <item m="1" x="2283"/>
        <item m="1" x="4840"/>
        <item m="1" x="2363"/>
        <item m="1" x="4919"/>
        <item m="1" x="2441"/>
        <item m="1" x="4997"/>
        <item m="1" x="2520"/>
        <item m="1" x="50"/>
        <item m="1" x="2596"/>
        <item m="1" x="126"/>
        <item m="1" x="2674"/>
        <item m="1" x="203"/>
        <item m="1" x="2751"/>
        <item m="1" x="281"/>
        <item m="1" x="2830"/>
        <item m="1" x="359"/>
        <item m="1" x="2907"/>
        <item m="1" x="437"/>
        <item m="1" x="2986"/>
        <item m="1" x="514"/>
        <item m="1" x="3063"/>
        <item m="1" x="591"/>
        <item m="1" x="3141"/>
        <item m="1" x="666"/>
        <item m="1" x="3216"/>
        <item m="1" x="741"/>
        <item m="1" x="3294"/>
        <item m="1" x="817"/>
        <item m="1" x="3371"/>
        <item m="1" x="894"/>
        <item m="1" x="3450"/>
        <item m="1" x="971"/>
        <item m="1" x="3528"/>
        <item m="1" x="1047"/>
        <item m="1" x="3607"/>
        <item m="1" x="1124"/>
        <item m="1" x="3682"/>
        <item m="1" x="1200"/>
        <item m="1" x="3760"/>
        <item m="1" x="1276"/>
        <item m="1" x="3834"/>
        <item m="1" x="1351"/>
        <item m="1" x="3911"/>
        <item m="1" x="1427"/>
        <item m="1" x="3987"/>
        <item m="1" x="1503"/>
        <item m="1" x="4064"/>
        <item m="1" x="1580"/>
        <item m="1" x="4141"/>
        <item m="1" x="1658"/>
        <item m="1" x="4219"/>
        <item m="1" x="1736"/>
        <item m="1" x="4296"/>
        <item m="1" x="1814"/>
        <item m="1" x="4373"/>
        <item m="1" x="1891"/>
        <item m="1" x="4447"/>
        <item m="1" x="1967"/>
        <item m="1" x="4524"/>
        <item m="1" x="2044"/>
        <item m="1" x="4601"/>
        <item m="1" x="2122"/>
        <item m="1" x="4680"/>
        <item m="1" x="2201"/>
        <item m="1" x="4759"/>
        <item m="1" x="2281"/>
        <item m="1" x="4838"/>
        <item m="1" x="2360"/>
        <item m="1" x="4917"/>
        <item m="1" x="2439"/>
        <item m="1" x="4995"/>
        <item m="1" x="2517"/>
        <item m="1" x="47"/>
        <item m="1" x="2593"/>
        <item m="1" x="124"/>
        <item m="1" x="2671"/>
        <item m="1" x="201"/>
        <item m="1" x="2749"/>
        <item m="1" x="279"/>
        <item m="1" x="2827"/>
        <item m="1" x="357"/>
        <item m="1" x="2905"/>
        <item m="1" x="435"/>
        <item m="1" x="2983"/>
        <item m="1" x="512"/>
        <item m="1" x="3061"/>
        <item m="1" x="589"/>
        <item m="1" x="3138"/>
        <item m="1" x="663"/>
        <item m="1" x="3214"/>
        <item m="1" x="739"/>
        <item m="1" x="3291"/>
        <item m="1" x="815"/>
        <item m="1" x="3369"/>
        <item m="1" x="892"/>
        <item m="1" x="3447"/>
        <item m="1" x="969"/>
        <item m="1" x="3526"/>
        <item m="1" x="1045"/>
        <item m="1" x="3604"/>
        <item m="1" x="1122"/>
        <item m="1" x="3680"/>
        <item m="1" x="1198"/>
        <item m="1" x="3757"/>
        <item m="1" x="1273"/>
        <item m="1" x="3832"/>
        <item m="1" x="1349"/>
        <item m="1" x="3908"/>
        <item m="1" x="1425"/>
        <item m="1" x="3985"/>
        <item m="1" x="1501"/>
        <item m="1" x="4061"/>
        <item m="1" x="1578"/>
        <item m="1" x="4139"/>
        <item m="1" x="1656"/>
        <item m="1" x="4216"/>
        <item m="1" x="1734"/>
        <item m="1" x="4294"/>
        <item m="1" x="1812"/>
        <item m="1" x="4370"/>
        <item m="1" x="1888"/>
        <item m="1" x="4445"/>
        <item m="1" x="1965"/>
        <item m="1" x="4521"/>
        <item m="1" x="2042"/>
        <item m="1" x="4598"/>
        <item m="1" x="2119"/>
        <item m="1" x="4676"/>
        <item m="1" x="2198"/>
        <item m="1" x="4756"/>
        <item m="1" x="2278"/>
        <item m="1" x="4834"/>
        <item m="1" x="2357"/>
        <item m="1" x="4914"/>
        <item m="1" x="2436"/>
        <item m="1" x="4991"/>
        <item m="1" x="2513"/>
        <item m="1" x="43"/>
        <item m="1" x="2590"/>
        <item m="1" x="120"/>
        <item m="1" x="2668"/>
        <item m="1" x="198"/>
        <item m="1" x="2746"/>
        <item m="1" x="275"/>
        <item m="1" x="2824"/>
        <item m="1" x="354"/>
        <item m="1" x="2902"/>
        <item m="1" x="431"/>
        <item m="1" x="2980"/>
        <item m="1" x="509"/>
        <item m="1" x="3058"/>
        <item m="1" x="585"/>
        <item m="1" x="3134"/>
        <item m="1" x="660"/>
        <item m="1" x="3211"/>
        <item m="1" x="735"/>
        <item m="1" x="3288"/>
        <item m="1" x="812"/>
        <item m="1" x="3366"/>
        <item m="1" x="888"/>
        <item m="1" x="3444"/>
        <item m="1" x="966"/>
        <item m="1" x="3523"/>
        <item m="1" x="1041"/>
        <item m="1" x="3601"/>
        <item m="1" x="1119"/>
        <item m="1" x="3677"/>
        <item m="1" x="1194"/>
        <item m="1" x="3753"/>
        <item m="1" x="1270"/>
        <item m="1" x="3829"/>
        <item m="1" x="1345"/>
        <item m="1" x="3905"/>
        <item m="1" x="1422"/>
        <item m="1" x="3982"/>
        <item m="1" x="1497"/>
        <item m="1" x="4058"/>
        <item m="1" x="1575"/>
        <item m="1" x="4136"/>
        <item m="1" x="1652"/>
        <item m="1" x="4213"/>
        <item m="1" x="1731"/>
        <item m="1" x="4291"/>
        <item m="1" x="1808"/>
        <item m="1" x="4366"/>
        <item m="1" x="1885"/>
        <item m="1" x="4442"/>
        <item m="1" x="1961"/>
        <item m="1" x="4518"/>
        <item m="1" x="2039"/>
        <item m="1" x="4595"/>
        <item m="1" x="2115"/>
        <item m="1" x="4673"/>
        <item m="1" x="2195"/>
        <item m="1" x="4753"/>
        <item m="1" x="2274"/>
        <item m="1" x="4831"/>
        <item m="1" x="2354"/>
        <item m="1" x="4911"/>
        <item m="1" x="2432"/>
        <item m="1" x="4987"/>
        <item m="1" x="2509"/>
        <item m="1" x="40"/>
        <item m="1" x="2586"/>
        <item m="1" x="117"/>
        <item m="1" x="2665"/>
        <item m="1" x="195"/>
        <item m="1" x="2742"/>
        <item m="1" x="272"/>
        <item m="1" x="2821"/>
        <item m="1" x="351"/>
        <item m="1" x="2898"/>
        <item m="1" x="428"/>
        <item m="1" x="2977"/>
        <item m="1" x="506"/>
        <item m="1" x="3054"/>
        <item m="1" x="581"/>
        <item m="1" x="3131"/>
        <item m="1" x="657"/>
        <item m="1" x="3207"/>
        <item m="1" x="732"/>
        <item m="1" x="3285"/>
        <item m="1" x="809"/>
        <item m="1" x="3362"/>
        <item m="1" x="885"/>
        <item m="1" x="3441"/>
        <item m="1" x="963"/>
        <item m="1" x="3519"/>
        <item m="1" x="1038"/>
        <item m="1" x="3598"/>
        <item m="1" x="1116"/>
        <item m="1" x="3673"/>
        <item m="1" x="1190"/>
        <item m="1" x="3750"/>
        <item m="1" x="1267"/>
        <item m="1" x="3825"/>
        <item m="1" x="1342"/>
        <item m="1" x="3902"/>
        <item m="1" x="1419"/>
        <item m="1" x="3978"/>
        <item m="1" x="1494"/>
        <item m="1" x="4055"/>
        <item m="1" x="1572"/>
        <item m="1" x="4132"/>
        <item m="1" x="1649"/>
        <item m="1" x="4210"/>
        <item m="1" x="1728"/>
        <item m="1" x="4287"/>
        <item m="1" x="1804"/>
        <item m="1" x="4363"/>
        <item m="1" x="1882"/>
        <item m="1" x="4438"/>
        <item m="1" x="1958"/>
        <item m="1" x="4515"/>
        <item m="1" x="2036"/>
        <item m="1" x="4591"/>
        <item m="1" x="2112"/>
        <item m="1" x="4670"/>
        <item m="1" x="2192"/>
        <item m="1" x="4749"/>
        <item m="1" x="2271"/>
        <item m="1" x="4828"/>
        <item m="1" x="2351"/>
        <item m="1" x="4907"/>
        <item m="1" x="2428"/>
        <item m="1" x="4983"/>
        <item m="1" x="2506"/>
        <item m="1" x="36"/>
        <item m="1" x="2583"/>
        <item m="1" x="114"/>
        <item m="1" x="2662"/>
        <item m="1" x="191"/>
        <item m="1" x="2739"/>
        <item m="1" x="269"/>
        <item m="1" x="2818"/>
        <item m="1" x="347"/>
        <item m="1" x="2895"/>
        <item m="1" x="425"/>
        <item m="1" x="2974"/>
        <item m="1" x="502"/>
        <item m="1" x="3050"/>
        <item m="1" x="578"/>
        <item m="1" x="3128"/>
        <item m="1" x="653"/>
        <item m="1" x="3204"/>
        <item m="1" x="729"/>
        <item m="1" x="3282"/>
        <item m="1" x="805"/>
        <item m="1" x="3359"/>
        <item m="1" x="882"/>
        <item m="1" x="3438"/>
        <item m="1" x="959"/>
        <item m="1" x="3516"/>
        <item m="1" x="1035"/>
        <item m="1" x="3595"/>
        <item m="1" x="1112"/>
        <item m="1" x="3669"/>
        <item m="1" x="1187"/>
        <item m="1" x="3746"/>
        <item m="1" x="1263"/>
        <item m="1" x="3822"/>
        <item m="1" x="1339"/>
        <item m="1" x="3899"/>
        <item m="1" x="1415"/>
        <item m="1" x="3975"/>
        <item m="1" x="1491"/>
        <item m="1" x="4052"/>
        <item m="1" x="1568"/>
        <item m="1" x="4129"/>
        <item m="1" x="1646"/>
        <item m="1" x="4207"/>
        <item m="1" x="1724"/>
        <item m="1" x="4283"/>
        <item m="1" x="1801"/>
        <item m="1" x="4360"/>
        <item m="1" x="1878"/>
        <item m="1" x="4435"/>
        <item m="1" x="1955"/>
        <item m="1" x="4512"/>
        <item m="1" x="2032"/>
        <item m="1" x="4588"/>
        <item m="1" x="2109"/>
        <item m="1" x="4667"/>
        <item m="1" x="2188"/>
        <item m="1" x="4746"/>
        <item m="1" x="2268"/>
        <item m="1" x="4825"/>
        <item m="1" x="2347"/>
        <item m="1" x="4903"/>
        <item m="1" x="2424"/>
        <item m="1" x="4980"/>
        <item m="1" x="2502"/>
        <item m="1" x="33"/>
        <item m="1" x="2580"/>
        <item m="1" x="111"/>
        <item m="1" x="2658"/>
        <item m="1" x="188"/>
        <item m="1" x="2736"/>
        <item m="1" x="266"/>
        <item m="1" x="2814"/>
        <item m="1" x="344"/>
        <item m="1" x="2892"/>
        <item m="1" x="422"/>
        <item m="1" x="2970"/>
        <item m="1" x="498"/>
        <item m="1" x="3047"/>
        <item m="1" x="575"/>
        <item m="1" x="3124"/>
        <item m="1" x="650"/>
        <item m="1" x="3201"/>
        <item m="1" x="726"/>
        <item m="1" x="3278"/>
        <item m="1" x="802"/>
        <item m="1" x="3356"/>
        <item m="1" x="879"/>
        <item m="1" x="3434"/>
        <item m="1" x="956"/>
        <item m="1" x="3513"/>
        <item m="1" x="1032"/>
        <item m="1" x="3591"/>
        <item m="1" x="1108"/>
        <item m="1" x="3667"/>
        <item m="1" x="1185"/>
        <item m="1" x="3743"/>
        <item m="1" x="1261"/>
        <item m="1" x="3820"/>
        <item m="1" x="1337"/>
        <item m="1" x="3896"/>
        <item m="1" x="1413"/>
        <item m="1" x="3973"/>
        <item m="1" x="1489"/>
        <item m="1" x="4049"/>
        <item m="1" x="1566"/>
        <item m="1" x="4127"/>
        <item m="1" x="1644"/>
        <item m="1" x="4204"/>
        <item m="1" x="1721"/>
        <item m="1" x="4281"/>
        <item m="1" x="1799"/>
        <item m="1" x="4357"/>
        <item m="1" x="1876"/>
        <item m="1" x="4433"/>
        <item m="1" x="1953"/>
        <item m="1" x="4509"/>
        <item m="1" x="2030"/>
        <item m="1" x="4586"/>
        <item m="1" x="2107"/>
        <item m="1" x="4664"/>
        <item m="1" x="2186"/>
        <item m="1" x="4744"/>
        <item m="1" x="2266"/>
        <item m="1" x="4822"/>
        <item m="1" x="2344"/>
        <item m="1" x="4900"/>
        <item m="1" x="2422"/>
        <item m="1" x="4977"/>
        <item m="1" x="2500"/>
        <item m="1" x="31"/>
        <item m="1" x="2578"/>
        <item m="1" x="108"/>
        <item m="1" x="2656"/>
        <item m="1" x="186"/>
        <item m="1" x="2734"/>
        <item m="1" x="263"/>
        <item m="1" x="2812"/>
        <item m="1" x="342"/>
        <item m="1" x="2890"/>
        <item m="1" x="419"/>
        <item m="1" x="2967"/>
        <item m="1" x="496"/>
        <item m="1" x="3045"/>
        <item m="1" x="572"/>
        <item m="1" x="3122"/>
        <item m="1" x="648"/>
        <item m="1" x="3199"/>
        <item m="1" x="723"/>
        <item m="1" x="3276"/>
        <item m="1" x="800"/>
        <item m="1" x="3354"/>
        <item m="1" x="876"/>
        <item m="1" x="3432"/>
        <item m="1" x="954"/>
        <item m="1" x="3511"/>
        <item m="1" x="1029"/>
        <item m="1" x="3588"/>
        <item m="1" x="1106"/>
        <item m="1" x="3665"/>
        <item m="1" x="1182"/>
        <item m="1" x="3741"/>
        <item m="1" x="1259"/>
        <item m="1" x="3818"/>
        <item m="1" x="1334"/>
        <item m="1" x="3894"/>
        <item m="1" x="1411"/>
        <item m="1" x="3971"/>
        <item m="1" x="1486"/>
        <item m="1" x="4047"/>
        <item m="1" x="1564"/>
        <item m="1" x="4125"/>
        <item m="1" x="1641"/>
        <item m="1" x="4201"/>
        <item m="1" x="1719"/>
        <item m="1" x="4279"/>
        <item m="1" x="1796"/>
        <item m="1" x="4355"/>
        <item m="1" x="1874"/>
        <item m="1" x="4431"/>
        <item m="1" x="1950"/>
        <item m="1" x="4507"/>
        <item m="1" x="2028"/>
        <item m="1" x="4584"/>
        <item m="1" x="2104"/>
        <item m="1" x="4662"/>
        <item m="1" x="2184"/>
        <item m="1" x="4742"/>
        <item m="1" x="2263"/>
        <item m="1" x="4819"/>
        <item m="1" x="2341"/>
        <item m="1" x="4898"/>
        <item m="1" x="2419"/>
        <item m="1" x="4975"/>
        <item m="1" x="2498"/>
        <item m="1" x="29"/>
        <item m="1" x="2575"/>
        <item m="1" x="106"/>
        <item m="1" x="2654"/>
        <item m="1" x="184"/>
        <item m="1" x="2731"/>
        <item m="1" x="261"/>
        <item m="1" x="2810"/>
        <item m="1" x="340"/>
        <item m="1" x="2887"/>
        <item m="1" x="416"/>
        <item m="1" x="2965"/>
        <item m="1" x="494"/>
        <item m="1" x="3042"/>
        <item m="1" x="570"/>
        <item m="1" x="3120"/>
        <item m="1" x="646"/>
        <item m="1" x="3196"/>
        <item m="1" x="721"/>
        <item m="1" x="3274"/>
        <item m="1" x="798"/>
        <item m="1" x="3351"/>
        <item m="1" x="874"/>
        <item m="1" x="3430"/>
        <item m="1" x="952"/>
        <item m="1" x="3508"/>
        <item m="1" x="1026"/>
        <item m="1" x="3586"/>
        <item m="1" x="1104"/>
        <item m="1" x="3662"/>
        <item m="1" x="1180"/>
        <item m="1" x="3739"/>
        <item m="1" x="1257"/>
        <item m="1" x="3815"/>
        <item m="1" x="1332"/>
        <item m="1" x="3892"/>
        <item m="1" x="1409"/>
        <item m="1" x="3968"/>
        <item m="1" x="1484"/>
        <item m="1" x="4045"/>
        <item m="1" x="1562"/>
        <item m="1" x="4122"/>
        <item m="1" x="1638"/>
        <item m="1" x="4199"/>
        <item m="1" x="1717"/>
        <item m="1" x="4276"/>
        <item m="1" x="1794"/>
        <item m="1" x="4353"/>
        <item m="1" x="1872"/>
        <item m="1" x="4428"/>
        <item m="1" x="1948"/>
        <item m="1" x="4505"/>
        <item m="1" x="2026"/>
        <item m="1" x="4581"/>
        <item m="1" x="2102"/>
        <item m="1" x="4660"/>
        <item m="1" x="2182"/>
        <item m="1" x="4739"/>
        <item m="1" x="2260"/>
        <item m="1" x="4816"/>
        <item m="1" x="2339"/>
        <item m="1" x="4894"/>
        <item m="1" x="2417"/>
        <item m="1" x="4973"/>
        <item m="1" x="2496"/>
        <item m="1" x="26"/>
        <item m="1" x="2573"/>
        <item m="1" x="104"/>
        <item m="1" x="2652"/>
        <item m="1" x="181"/>
        <item m="1" x="2729"/>
        <item m="1" x="259"/>
        <item m="1" x="2808"/>
        <item m="1" x="3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3583"/>
        <item m="1" x="1101"/>
        <item m="1" x="3660"/>
        <item m="1" x="1178"/>
        <item m="1" x="3737"/>
        <item m="1" x="1254"/>
        <item m="1" x="3813"/>
        <item m="1" x="1330"/>
        <item m="1" x="3890"/>
        <item m="1" x="1406"/>
        <item m="1" x="3966"/>
        <item m="1" x="1482"/>
        <item m="1" x="4043"/>
        <item m="1" x="1559"/>
        <item m="1" x="4119"/>
        <item m="1" x="1636"/>
        <item m="1" x="4197"/>
        <item m="1" x="1714"/>
        <item m="1" x="4274"/>
        <item m="1" x="1792"/>
        <item m="1" x="4351"/>
        <item m="1" x="1869"/>
        <item m="1" x="4426"/>
        <item m="1" x="1946"/>
        <item m="1" x="4503"/>
        <item m="1" x="2023"/>
        <item m="1" x="4579"/>
        <item m="1" x="2100"/>
        <item m="1" x="4658"/>
        <item m="1" x="2179"/>
        <item m="1" x="4736"/>
        <item m="1" x="2257"/>
        <item m="1" x="4814"/>
        <item m="1" x="2336"/>
        <item m="1" x="4892"/>
        <item m="1" x="2415"/>
        <item m="1" x="4971"/>
        <item m="1" x="2493"/>
        <item m="1" x="24"/>
        <item m="1" x="2571"/>
        <item m="1" x="102"/>
        <item m="1" x="2649"/>
        <item m="1" x="179"/>
        <item m="1" x="2727"/>
        <item m="1" x="257"/>
        <item m="1" x="2805"/>
        <item m="1" x="334"/>
        <item m="1" x="2883"/>
        <item m="1" x="413"/>
        <item m="1" x="2961"/>
        <item m="1" x="490"/>
        <item m="1" x="3039"/>
        <item m="1" x="567"/>
        <item m="1" x="3116"/>
        <item m="1" x="642"/>
        <item m="1" x="3193"/>
        <item m="1" x="718"/>
        <item m="1" x="3270"/>
        <item m="1" x="794"/>
        <item m="1" x="3348"/>
        <item m="1" x="4622"/>
        <item m="1" x="871"/>
        <item m="1" x="2143"/>
        <item m="1" x="3426"/>
        <item m="1" x="4700"/>
        <item m="1" x="947"/>
        <item m="1" x="2221"/>
        <item m="1" x="3503"/>
        <item m="1" x="4779"/>
        <item m="1" x="1023"/>
        <item m="1" x="2301"/>
        <item m="1" x="3580"/>
        <item m="1" x="4857"/>
        <item m="1" x="1099"/>
        <item m="1" x="2380"/>
        <item m="1" x="3658"/>
        <item m="1" x="4937"/>
        <item m="1" x="1176"/>
        <item m="1" x="2459"/>
        <item m="1" x="3734"/>
        <item m="1" x="5014"/>
        <item m="1" x="1251"/>
        <item m="1" x="2537"/>
        <item m="1" x="3811"/>
        <item m="1" x="68"/>
        <item m="1" x="1328"/>
        <item m="1" x="2615"/>
        <item m="1" x="3887"/>
        <item m="1" x="145"/>
        <item m="1" x="1404"/>
        <item m="1" x="2693"/>
        <item m="1" x="3964"/>
        <item m="1" x="223"/>
        <item m="1" x="1480"/>
        <item m="1" x="2771"/>
        <item m="1" x="4040"/>
        <item m="1" x="300"/>
        <item m="1" x="1556"/>
        <item m="1" x="2848"/>
        <item m="1" x="4117"/>
        <item m="1" x="377"/>
        <item m="1" x="1634"/>
        <item m="1" x="2925"/>
        <item m="1" x="4194"/>
        <item m="1" x="454"/>
        <item m="1" x="1712"/>
        <item m="1" x="3003"/>
        <item m="1" x="4272"/>
        <item m="1" x="532"/>
        <item m="1" x="1790"/>
        <item m="1" x="3081"/>
        <item m="1" x="4348"/>
        <item m="1" x="608"/>
        <item m="1" x="1866"/>
        <item m="1" x="3158"/>
        <item m="1" x="4424"/>
        <item m="1" x="684"/>
        <item m="1" x="1944"/>
        <item m="1" x="3235"/>
        <item m="1" x="4500"/>
        <item m="1" x="759"/>
        <item m="1" x="2021"/>
        <item m="1" x="3312"/>
        <item m="1" x="4577"/>
        <item m="1" x="836"/>
        <item m="1" x="2098"/>
        <item m="1" x="3390"/>
        <item m="1" x="4655"/>
        <item m="1" x="912"/>
        <item m="1" x="2176"/>
        <item m="1" x="3467"/>
        <item m="1" x="4732"/>
        <item m="1" x="989"/>
        <item m="1" x="2255"/>
        <item m="1" x="3546"/>
        <item m="1" x="4811"/>
        <item m="1" x="1064"/>
        <item m="1" x="2334"/>
        <item m="1" x="3624"/>
        <item m="1" x="4889"/>
        <item m="1" x="1142"/>
        <item m="1" x="2413"/>
        <item m="1" x="3700"/>
        <item m="1" x="4968"/>
        <item m="1" x="1217"/>
        <item m="1" x="2490"/>
        <item m="1" x="3777"/>
        <item m="1" x="21"/>
        <item m="1" x="1294"/>
        <item m="1" x="2569"/>
        <item m="1" x="3853"/>
        <item m="1" x="99"/>
        <item m="1" x="1369"/>
        <item m="1" x="2647"/>
        <item m="1" x="3930"/>
        <item m="1" x="176"/>
        <item m="1" x="1446"/>
        <item m="1" x="2725"/>
        <item m="1" x="4006"/>
        <item m="1" x="254"/>
        <item m="1" x="1521"/>
        <item m="1" x="2802"/>
        <item m="1" x="4082"/>
        <item m="1" x="331"/>
        <item m="1" x="1598"/>
        <item m="1" x="2881"/>
        <item m="1" x="4159"/>
        <item m="1" x="410"/>
        <item m="1" x="1675"/>
        <item m="1" x="2959"/>
        <item m="1" x="4236"/>
        <item m="1" x="487"/>
        <item m="1" x="1754"/>
        <item m="1" x="3037"/>
        <item m="1" x="4313"/>
        <item m="1" x="564"/>
        <item m="1" x="1830"/>
        <item m="1" x="3113"/>
        <item m="1" x="4389"/>
        <item m="1" x="639"/>
        <item m="1" x="1908"/>
        <item m="1" x="3191"/>
        <item m="1" x="4465"/>
        <item m="1" x="715"/>
        <item m="1" x="1984"/>
        <item m="1" x="3268"/>
        <item m="1" x="4541"/>
        <item m="1" x="791"/>
        <item m="1" x="2062"/>
        <item m="1" x="3346"/>
        <item m="1" x="4619"/>
        <item m="1" x="868"/>
        <item m="1" x="2139"/>
        <item m="1" x="3423"/>
        <item m="1" x="4696"/>
        <item m="1" x="943"/>
        <item m="1" x="2218"/>
        <item m="1" x="3500"/>
        <item m="1" x="4776"/>
        <item m="1" x="1020"/>
        <item m="1" x="2297"/>
        <item m="1" x="3578"/>
        <item m="1" x="4854"/>
        <item m="1" x="1096"/>
        <item m="1" x="2377"/>
        <item m="1" x="3656"/>
        <item m="1" x="4934"/>
        <item m="1" x="1173"/>
        <item m="1" x="2455"/>
        <item m="1" x="3731"/>
        <item m="1" x="5011"/>
        <item m="1" x="1248"/>
        <item m="1" x="2534"/>
        <item m="1" x="3809"/>
        <item m="1" x="65"/>
        <item m="1" x="1325"/>
        <item m="1" x="2611"/>
        <item m="1" x="3885"/>
        <item m="1" x="142"/>
        <item m="1" x="1401"/>
        <item m="1" x="2690"/>
        <item m="1" x="3962"/>
        <item m="1" x="220"/>
        <item m="1" x="1477"/>
        <item m="1" x="2767"/>
        <item m="1" x="4037"/>
        <item m="1" x="296"/>
        <item m="1" x="1553"/>
        <item m="1" x="2844"/>
        <item m="1" x="4115"/>
        <item m="1" x="374"/>
        <item m="1" x="1631"/>
        <item m="1" x="2921"/>
        <item m="1" x="4192"/>
        <item m="1" x="451"/>
        <item m="1" x="1709"/>
        <item m="1" x="3000"/>
        <item m="1" x="4270"/>
        <item m="1" x="529"/>
        <item m="1" x="1787"/>
        <item m="1" x="3077"/>
        <item m="1" x="4345"/>
        <item m="1" x="605"/>
        <item m="1" x="1863"/>
        <item m="1" x="3155"/>
        <item m="1" x="4422"/>
        <item m="1" x="681"/>
        <item m="1" x="1941"/>
        <item m="1" x="3231"/>
        <item m="1" x="4498"/>
        <item m="1" x="756"/>
        <item m="1" x="2018"/>
        <item m="1" x="3309"/>
        <item m="1" x="4575"/>
        <item m="1" x="833"/>
        <item m="1" x="2095"/>
        <item m="1" x="3386"/>
        <item m="1" x="4652"/>
        <item m="1" x="908"/>
        <item m="1" x="2172"/>
        <item m="1" x="3464"/>
        <item m="1" x="4730"/>
        <item m="1" x="986"/>
        <item m="1" x="2252"/>
        <item m="1" x="3542"/>
        <item m="1" x="4809"/>
        <item m="1" x="1061"/>
        <item m="1" x="2331"/>
        <item m="1" x="3621"/>
        <item m="1" x="4887"/>
        <item m="1" x="1139"/>
        <item m="1" x="2410"/>
        <item m="1" x="3696"/>
        <item m="1" x="4965"/>
        <item m="1" x="1214"/>
        <item m="1" x="2487"/>
        <item m="1" x="3774"/>
        <item m="1" x="19"/>
        <item m="1" x="1291"/>
        <item m="1" x="2566"/>
        <item m="1" x="3849"/>
        <item m="1" x="97"/>
        <item m="1" x="1366"/>
        <item m="1" x="2644"/>
        <item m="1" x="3927"/>
        <item m="1" x="174"/>
        <item m="1" x="1443"/>
        <item m="1" x="2722"/>
        <item m="1" x="4002"/>
        <item m="1" x="251"/>
        <item m="1" x="1517"/>
        <item m="1" x="2799"/>
        <item m="1" x="4079"/>
        <item m="1" x="329"/>
        <item m="1" x="1595"/>
        <item m="1" x="2878"/>
        <item m="1" x="4155"/>
        <item m="1" x="408"/>
        <item m="1" x="1672"/>
        <item m="1" x="2956"/>
        <item m="1" x="4233"/>
        <item m="1" x="485"/>
        <item m="1" x="1751"/>
        <item m="1" x="3034"/>
        <item m="1" x="4309"/>
        <item m="1" x="561"/>
        <item m="1" x="1827"/>
        <item m="1" x="3110"/>
        <item m="1" x="4386"/>
        <item m="1" x="637"/>
        <item m="1" x="1905"/>
        <item m="1" x="3188"/>
        <item m="1" x="4461"/>
        <item m="1" x="713"/>
        <item m="1" x="1981"/>
        <item m="1" x="3265"/>
        <item m="1" x="4538"/>
        <item m="1" x="789"/>
        <item m="1" x="2059"/>
        <item m="1" x="3343"/>
        <item m="1" x="4615"/>
        <item m="1" x="865"/>
        <item m="1" x="2135"/>
        <item m="1" x="3419"/>
        <item m="1" x="4693"/>
        <item m="1" x="941"/>
        <item m="1" x="2215"/>
        <item m="1" x="3497"/>
        <item m="1" x="4772"/>
        <item m="1" x="1018"/>
        <item m="1" x="2294"/>
        <item m="1" x="3575"/>
        <item m="1" x="4851"/>
        <item m="1" x="1094"/>
        <item m="1" x="2374"/>
        <item m="1" x="3653"/>
        <item m="1" x="4930"/>
        <item m="1" x="1170"/>
        <item m="1" x="2452"/>
        <item m="1" x="3728"/>
        <item m="1" x="5008"/>
        <item m="1" x="1246"/>
        <item m="1" x="2531"/>
        <item m="1" x="3806"/>
        <item m="1" x="61"/>
        <item m="1" x="1323"/>
        <item m="1" x="2608"/>
        <item m="1" x="3882"/>
        <item m="1" x="139"/>
        <item m="1" x="1399"/>
        <item m="1" x="2687"/>
        <item m="1" x="3959"/>
        <item m="1" x="216"/>
        <item m="1" x="1474"/>
        <item m="1" x="2763"/>
        <item m="1" x="4034"/>
        <item m="1" x="292"/>
        <item m="1" x="1551"/>
        <item m="1" x="2841"/>
        <item m="1" x="4112"/>
        <item m="1" x="370"/>
        <item m="1" x="1629"/>
        <item m="1" x="2918"/>
        <item m="1" x="4189"/>
        <item m="1" x="448"/>
        <item m="1" x="1707"/>
        <item m="1" x="2997"/>
        <item m="1" x="4267"/>
        <item m="1" x="525"/>
        <item m="1" x="1784"/>
        <item m="1" x="3074"/>
        <item m="1" x="4342"/>
        <item m="1" x="602"/>
        <item m="1" x="1861"/>
        <item m="1" x="3152"/>
        <item m="1" x="4419"/>
        <item m="1" x="677"/>
        <item m="1" x="1939"/>
        <item m="1" x="3228"/>
        <item m="1" x="4495"/>
        <item m="1" x="753"/>
        <item m="1" x="2016"/>
        <item m="1" x="3306"/>
        <item m="1" x="4572"/>
        <item m="1" x="829"/>
        <item m="1" x="2092"/>
        <item m="1" x="3382"/>
        <item m="1" x="4648"/>
        <item m="1" x="905"/>
        <item m="1" x="2170"/>
        <item m="1" x="3461"/>
        <item m="1" x="4727"/>
        <item m="1" x="982"/>
        <item m="1" x="2250"/>
        <item m="1" x="3539"/>
        <item m="1" x="4806"/>
        <item m="1" x="1058"/>
        <item m="1" x="2329"/>
        <item m="1" x="3618"/>
        <item m="1" x="4884"/>
        <item m="1" x="1135"/>
        <item m="1" x="2407"/>
        <item m="1" x="3693"/>
        <item m="1" x="4962"/>
        <item m="1" x="1211"/>
        <item m="1" x="2485"/>
        <item m="1" x="3771"/>
        <item m="1" x="5040"/>
        <item m="1" x="1287"/>
        <item m="1" x="2564"/>
        <item m="1" x="3846"/>
        <item m="1" x="94"/>
        <item m="1" x="1363"/>
        <item m="1" x="2642"/>
        <item m="1" x="3924"/>
        <item m="1" x="171"/>
        <item m="1" x="1439"/>
        <item m="1" x="2719"/>
        <item m="1" x="3998"/>
        <item m="1" x="248"/>
        <item m="1" x="1514"/>
        <item m="1" x="2797"/>
        <item m="1" x="4075"/>
        <item m="1" x="326"/>
        <item m="1" x="1591"/>
        <item m="1" x="2876"/>
        <item m="1" x="4152"/>
        <item m="1" x="405"/>
        <item m="1" x="1669"/>
        <item m="1" x="2954"/>
        <item m="1" x="4230"/>
        <item m="1" x="482"/>
        <item m="1" x="1747"/>
        <item m="1" x="3031"/>
        <item m="1" x="4306"/>
        <item m="1" x="558"/>
        <item m="1" x="1824"/>
        <item m="1" x="3108"/>
        <item m="1" x="4383"/>
        <item m="1" x="634"/>
        <item m="1" x="1901"/>
        <item m="1" x="3186"/>
        <item m="1" x="4458"/>
        <item m="1" x="710"/>
        <item m="1" x="1978"/>
        <item m="1" x="3263"/>
        <item m="1" x="4535"/>
        <item m="1" x="786"/>
        <item m="1" x="2055"/>
        <item m="1" x="3340"/>
        <item m="1" x="4611"/>
        <item m="1" x="861"/>
        <item m="1" x="2132"/>
        <item m="1" x="3416"/>
        <item m="1" x="4690"/>
        <item m="1" x="938"/>
        <item m="1" x="2211"/>
        <item m="1" x="3495"/>
        <item m="1" x="4769"/>
        <item m="1" x="1015"/>
        <item m="1" x="2291"/>
        <item m="1" x="3573"/>
        <item m="1" x="4848"/>
        <item m="1" x="1091"/>
        <item m="1" x="2370"/>
        <item m="1" x="3650"/>
        <item m="1" x="4927"/>
        <item m="1" x="1167"/>
        <item m="1" x="2449"/>
        <item m="1" x="3726"/>
        <item m="1" x="5005"/>
        <item m="1" x="1243"/>
        <item m="1" x="2527"/>
        <item m="1" x="3804"/>
        <item m="1" x="58"/>
        <item m="1" x="1320"/>
        <item m="1" x="2605"/>
        <item m="1" x="3880"/>
        <item m="1" x="136"/>
        <item m="1" x="1396"/>
        <item m="1" x="2683"/>
        <item m="1" x="3956"/>
        <item m="1" x="212"/>
        <item m="1" x="1471"/>
        <item m="1" x="2759"/>
        <item m="1" x="4032"/>
        <item m="1" x="289"/>
        <item m="1" x="1548"/>
        <item m="1" x="2837"/>
        <item m="1" x="4110"/>
        <item m="1" x="367"/>
        <item m="1" x="1626"/>
        <item m="1" x="2915"/>
        <item m="1" x="4187"/>
        <item m="1" x="445"/>
        <item m="1" x="1704"/>
        <item m="1" x="2993"/>
        <item m="1" x="4264"/>
        <item m="1" x="522"/>
        <item m="1" x="1781"/>
        <item m="1" x="3071"/>
        <item m="1" x="4340"/>
        <item m="1" x="599"/>
        <item m="1" x="1858"/>
        <item m="1" x="3148"/>
        <item m="1" x="4417"/>
        <item m="1" x="674"/>
        <item m="1" x="1936"/>
        <item m="1" x="3225"/>
        <item m="1" x="4493"/>
        <item m="1" x="750"/>
        <item m="1" x="2013"/>
        <item m="1" x="3302"/>
        <item m="1" x="4569"/>
        <item m="1" x="825"/>
        <item m="1" x="2088"/>
        <item m="1" x="3379"/>
        <item m="1" x="4646"/>
        <item m="1" x="902"/>
        <item m="1" x="2167"/>
        <item m="1" x="3457"/>
        <item m="1" x="4725"/>
        <item m="1" x="979"/>
        <item m="1" x="2247"/>
        <item m="1" x="3536"/>
        <item m="1" x="4804"/>
        <item m="1" x="1055"/>
        <item m="1" x="2326"/>
        <item m="1" x="3614"/>
        <item m="1" x="4881"/>
        <item m="1" x="1132"/>
        <item m="1" x="2404"/>
        <item m="1" x="3690"/>
        <item m="1" x="4960"/>
        <item m="1" x="1208"/>
        <item m="1" x="2482"/>
        <item m="1" x="3767"/>
        <item m="1" x="5038"/>
        <item m="1" x="1284"/>
        <item m="1" x="2561"/>
        <item m="1" x="3843"/>
        <item m="1" x="92"/>
        <item m="1" x="1360"/>
        <item m="1" x="2639"/>
        <item m="1" x="3920"/>
        <item m="1" x="168"/>
        <item m="1" x="1435"/>
        <item m="1" x="2716"/>
        <item m="1" x="3995"/>
        <item m="1" x="246"/>
        <item m="1" x="1511"/>
        <item m="1" x="2794"/>
        <item m="1" x="4071"/>
        <item m="1" x="324"/>
        <item m="1" x="1588"/>
        <item m="1" x="2873"/>
        <item m="1" x="4149"/>
        <item m="1" x="403"/>
        <item m="1" x="1666"/>
        <item m="1" x="2951"/>
        <item m="1" x="4226"/>
        <item m="1" x="479"/>
        <item m="1" x="1744"/>
        <item m="1" x="3028"/>
        <item m="1" x="4304"/>
        <item m="1" x="557"/>
        <item m="1" x="1822"/>
        <item m="1" x="3106"/>
        <item m="1" x="4380"/>
        <item m="1" x="633"/>
        <item m="1" x="1899"/>
        <item m="1" x="3184"/>
        <item m="1" x="4456"/>
        <item m="1" x="709"/>
        <item m="1" x="1976"/>
        <item m="1" x="3261"/>
        <item m="1" x="4532"/>
        <item m="1" x="784"/>
        <item m="1" x="2052"/>
        <item m="1" x="3337"/>
        <item m="1" x="4609"/>
        <item m="1" x="860"/>
        <item m="1" x="2130"/>
        <item m="1" x="3414"/>
        <item m="1" x="4687"/>
        <item m="1" x="937"/>
        <item m="1" x="2209"/>
        <item m="1" x="3493"/>
        <item m="1" x="4767"/>
        <item m="1" x="1014"/>
        <item m="1" x="2289"/>
        <item m="1" x="3571"/>
        <item m="1" x="4845"/>
        <item m="1" x="1089"/>
        <item m="1" x="2368"/>
        <item m="1" x="3648"/>
        <item m="1" x="4925"/>
        <item m="1" x="1166"/>
        <item m="1" x="2447"/>
        <item m="1" x="3724"/>
        <item m="1" x="5002"/>
        <item m="1" x="1242"/>
        <item m="1" x="2525"/>
        <item m="1" x="3802"/>
        <item m="1" x="56"/>
        <item m="1" x="1319"/>
        <item m="1" x="2603"/>
        <item m="1" x="3878"/>
        <item m="1" x="133"/>
        <item m="1" x="1394"/>
        <item m="1" x="2680"/>
        <item m="1" x="3954"/>
        <item m="1" x="209"/>
        <item m="1" x="1470"/>
        <item m="1" x="2757"/>
        <item m="1" x="4030"/>
        <item m="1" x="286"/>
        <item m="1" x="1547"/>
        <item m="1" x="2835"/>
        <item m="1" x="4108"/>
        <item m="1" x="365"/>
        <item m="1" x="1625"/>
        <item m="1" x="2913"/>
        <item m="1" x="4185"/>
        <item m="1" x="442"/>
        <item m="1" x="1702"/>
        <item m="1" x="2991"/>
        <item m="1" x="4262"/>
        <item m="1" x="520"/>
        <item m="1" x="1780"/>
        <item m="1" x="3069"/>
        <item m="1" x="4338"/>
        <item m="1" x="596"/>
        <item m="1" x="1857"/>
        <item m="1" x="3146"/>
        <item m="1" x="4415"/>
        <item m="1" x="672"/>
        <item m="1" x="1935"/>
        <item m="1" x="3223"/>
        <item m="1" x="4491"/>
        <item m="1" x="747"/>
        <item m="1" x="2011"/>
        <item m="1" x="3299"/>
        <item m="1" x="4566"/>
        <item m="1" x="823"/>
        <item m="1" x="2087"/>
        <item m="1" x="3377"/>
        <item m="1" x="4644"/>
        <item m="1" x="899"/>
        <item m="1" x="2166"/>
        <item m="1" x="3455"/>
        <item m="1" x="4723"/>
        <item m="1" x="977"/>
        <item m="1" x="2246"/>
        <item m="1" x="3534"/>
        <item m="1" x="4802"/>
        <item m="1" x="1052"/>
        <item m="1" x="2324"/>
        <item m="1" x="3612"/>
        <item m="1" x="4879"/>
        <item m="1" x="1130"/>
        <item m="1" x="2403"/>
        <item m="1" x="3688"/>
        <item m="1" x="4958"/>
        <item m="1" x="1205"/>
        <item m="1" x="2481"/>
        <item m="1" x="3765"/>
        <item m="1" x="5036"/>
        <item m="1" x="1282"/>
        <item m="1" x="2560"/>
        <item m="1" x="3841"/>
        <item m="1" x="90"/>
        <item m="1" x="1357"/>
        <item m="1" x="2637"/>
        <item m="1" x="3917"/>
        <item m="1" x="166"/>
        <item m="1" x="1433"/>
        <item m="1" x="2715"/>
        <item m="1" x="3993"/>
        <item m="1" x="244"/>
        <item m="1" x="1508"/>
        <item m="1" x="2793"/>
        <item m="1" x="4069"/>
        <item m="1" x="322"/>
        <item m="1" x="1586"/>
        <item m="1" x="2872"/>
        <item m="1" x="4147"/>
        <item m="1" x="401"/>
        <item m="1" x="1663"/>
        <item m="1" x="2949"/>
        <item m="1" x="4224"/>
        <item m="1" x="477"/>
        <item m="1" x="1742"/>
        <item m="1" x="3027"/>
        <item m="1" x="4302"/>
        <item m="1" x="555"/>
        <item m="1" x="1819"/>
        <item m="1" x="3105"/>
        <item m="1" x="4378"/>
        <item m="1" x="631"/>
        <item m="1" x="1897"/>
        <item m="1" x="3183"/>
        <item m="1" x="4454"/>
        <item m="1" x="707"/>
        <item m="1" x="1973"/>
        <item m="1" x="3259"/>
        <item m="1" x="4529"/>
        <item m="1" x="781"/>
        <item m="1" x="2050"/>
        <item m="1" x="3335"/>
        <item m="1" x="4607"/>
        <item m="1" x="858"/>
        <item m="1" x="2127"/>
        <item m="1" x="3413"/>
        <item m="1" x="4685"/>
        <item m="1" x="935"/>
        <item m="1" x="2207"/>
        <item m="1" x="3492"/>
        <item m="1" x="4765"/>
        <item m="1" x="1012"/>
        <item m="1" x="2286"/>
        <item m="1" x="3569"/>
        <item m="1" x="4843"/>
        <item m="1" x="1087"/>
        <item m="1" x="2366"/>
        <item m="1" x="3647"/>
        <item m="1" x="4923"/>
        <item m="1" x="1164"/>
        <item m="1" x="2444"/>
        <item m="1" x="3723"/>
        <item m="1" x="5000"/>
        <item m="1" x="1240"/>
        <item m="1" x="2523"/>
        <item m="1" x="3801"/>
        <item m="1" x="54"/>
        <item m="1" x="1317"/>
        <item m="1" x="2600"/>
        <item m="1" x="3876"/>
        <item m="1" x="130"/>
        <item m="1" x="1392"/>
        <item m="1" x="2677"/>
        <item m="1" x="3953"/>
        <item m="1" x="207"/>
        <item m="1" x="1468"/>
        <item m="1" x="2754"/>
        <item m="1" x="4029"/>
        <item m="1" x="284"/>
        <item m="1" x="1545"/>
        <item m="1" x="2833"/>
        <item m="1" x="4107"/>
        <item m="1" x="363"/>
        <item m="1" x="1623"/>
        <item m="1" x="2910"/>
        <item m="1" x="4183"/>
        <item m="1" x="440"/>
        <item m="1" x="1700"/>
        <item m="1" x="2989"/>
        <item m="1" x="4261"/>
        <item m="1" x="518"/>
        <item m="1" x="1778"/>
        <item m="1" x="3066"/>
        <item m="1" x="4337"/>
        <item m="1" x="594"/>
        <item m="1" x="1855"/>
        <item m="1" x="3144"/>
        <item m="1" x="4414"/>
        <item m="1" x="670"/>
        <item m="1" x="1933"/>
        <item m="1" x="3220"/>
        <item m="1" x="4489"/>
        <item m="1" x="744"/>
        <item m="1" x="2008"/>
        <item m="1" x="3297"/>
        <item m="1" x="4565"/>
        <item m="1" x="821"/>
        <item m="1" x="2085"/>
        <item m="1" x="3374"/>
        <item m="1" x="4643"/>
        <item m="1" x="897"/>
        <item m="1" x="2164"/>
        <item m="1" x="3453"/>
        <item m="1" x="4722"/>
        <item m="1" x="975"/>
        <item m="1" x="2244"/>
        <item m="1" x="3531"/>
        <item m="1" x="4800"/>
        <item m="1" x="1050"/>
        <item m="1" x="2322"/>
        <item m="1" x="3610"/>
        <item m="1" x="4878"/>
        <item m="1" x="1128"/>
        <item m="1" x="2401"/>
        <item m="1" x="3685"/>
        <item m="1" x="4957"/>
        <item m="1" x="1203"/>
        <item m="1" x="2479"/>
        <item m="1" x="3763"/>
        <item m="1" x="5035"/>
        <item m="1" x="1280"/>
        <item m="1" x="2558"/>
        <item m="1" x="3838"/>
        <item m="1" x="88"/>
        <item m="1" x="1354"/>
        <item m="1" x="2635"/>
        <item m="1" x="3915"/>
        <item m="1" x="165"/>
        <item m="1" x="1431"/>
        <item m="1" x="2713"/>
        <item m="1" x="3990"/>
        <item m="1" x="243"/>
        <item m="1" x="1506"/>
        <item m="1" x="2791"/>
        <item m="1" x="4067"/>
        <item m="1" x="321"/>
        <item m="1" x="1584"/>
        <item m="1" x="2870"/>
        <item m="1" x="4144"/>
        <item m="1" x="399"/>
        <item m="1" x="1661"/>
        <item m="1" x="2947"/>
        <item m="1" x="4222"/>
        <item m="1" x="476"/>
        <item m="1" x="1740"/>
        <item m="1" x="3025"/>
        <item m="1" x="4299"/>
        <item m="1" x="554"/>
        <item m="1" x="1817"/>
        <item m="1" x="3103"/>
        <item m="1" x="4376"/>
        <item m="1" x="630"/>
        <item m="1" x="1895"/>
        <item m="1" x="3181"/>
        <item m="1" x="4451"/>
        <item m="1" x="705"/>
        <item m="1" x="1970"/>
        <item m="1" x="3256"/>
        <item m="1" x="4527"/>
        <item m="1" x="780"/>
        <item m="1" x="2048"/>
        <item m="1" x="3333"/>
        <item m="1" x="4604"/>
        <item m="1" x="857"/>
        <item m="1" x="2125"/>
        <item m="1" x="3411"/>
        <item m="1" x="4683"/>
        <item m="1" x="934"/>
        <item m="1" x="2205"/>
        <item m="1" x="3490"/>
        <item m="1" x="4762"/>
        <item m="1" x="1010"/>
        <item m="1" x="2284"/>
        <item m="1" x="3567"/>
        <item m="1" x="4841"/>
        <item m="1" x="1086"/>
        <item m="1" x="2364"/>
        <item m="1" x="3645"/>
        <item m="1" x="4920"/>
        <item m="1" x="1163"/>
        <item m="1" x="2442"/>
        <item m="1" x="3721"/>
        <item m="1" x="4998"/>
        <item m="1" x="1239"/>
        <item m="1" x="2521"/>
        <item m="1" x="3799"/>
        <item m="1" x="51"/>
        <item m="1" x="1315"/>
        <item m="1" x="2597"/>
        <item m="1" x="3874"/>
        <item m="1" x="127"/>
        <item m="1" x="1391"/>
        <item m="1" x="2675"/>
        <item m="1" x="3951"/>
        <item m="1" x="204"/>
        <item m="1" x="1467"/>
        <item m="1" x="2752"/>
        <item m="1" x="4027"/>
        <item m="1" x="282"/>
        <item m="1" x="1544"/>
        <item m="1" x="2831"/>
        <item m="1" x="4105"/>
        <item m="1" x="360"/>
        <item m="1" x="1621"/>
        <item m="1" x="2908"/>
        <item m="1" x="4181"/>
        <item m="1" x="438"/>
        <item m="1" x="1699"/>
        <item m="1" x="2987"/>
        <item m="1" x="4259"/>
        <item m="1" x="515"/>
        <item m="1" x="1777"/>
        <item m="1" x="3064"/>
        <item m="1" x="4335"/>
        <item m="1" x="592"/>
        <item m="1" x="1854"/>
        <item m="1" x="3142"/>
        <item m="1" x="4412"/>
        <item m="1" x="667"/>
        <item m="1" x="1931"/>
        <item m="1" x="3217"/>
        <item m="1" x="4486"/>
        <item m="1" x="742"/>
        <item m="1" x="2007"/>
        <item m="1" x="3295"/>
        <item m="1" x="4562"/>
        <item m="1" x="818"/>
        <item m="1" x="2084"/>
        <item m="1" x="3372"/>
        <item m="1" x="4641"/>
        <item m="1" x="895"/>
        <item m="1" x="2163"/>
        <item m="1" x="3451"/>
        <item m="1" x="4720"/>
        <item m="1" x="972"/>
        <item m="1" x="2242"/>
        <item m="1" x="3529"/>
        <item m="1" x="4798"/>
        <item m="1" x="1048"/>
        <item m="1" x="2321"/>
        <item m="1" x="3608"/>
        <item m="1" x="4876"/>
        <item m="1" x="1125"/>
        <item m="1" x="2400"/>
        <item m="1" x="3683"/>
        <item m="1" x="4955"/>
        <item m="1" x="1201"/>
        <item m="1" x="2478"/>
        <item m="1" x="3761"/>
        <item m="1" x="5033"/>
        <item m="1" x="1277"/>
        <item m="1" x="2556"/>
        <item m="1" x="3835"/>
        <item m="1" x="86"/>
        <item m="1" x="1352"/>
        <item m="1" x="2634"/>
        <item m="1" x="3912"/>
        <item m="1" x="163"/>
        <item m="1" x="1428"/>
        <item m="1" x="2712"/>
        <item m="1" x="3988"/>
        <item m="1" x="241"/>
        <item m="1" x="1504"/>
        <item m="1" x="2790"/>
        <item m="1" x="4065"/>
        <item m="1" x="319"/>
        <item m="1" x="1581"/>
        <item m="1" x="2868"/>
        <item m="1" x="4142"/>
        <item m="1" x="397"/>
        <item m="1" x="1659"/>
        <item m="1" x="2946"/>
        <item m="1" x="4220"/>
        <item m="1" x="474"/>
        <item m="1" x="1737"/>
        <item m="1" x="3024"/>
        <item m="1" x="4297"/>
        <item m="1" x="552"/>
        <item m="1" x="1815"/>
        <item m="1" x="3102"/>
        <item m="1" x="4374"/>
        <item m="1" x="628"/>
        <item m="1" x="1892"/>
        <item m="1" x="3179"/>
        <item m="1" x="4448"/>
        <item m="1" x="702"/>
        <item m="1" x="1968"/>
        <item m="1" x="3254"/>
        <item m="1" x="4525"/>
        <item m="1" x="778"/>
        <item m="1" x="2045"/>
        <item m="1" x="3332"/>
        <item m="1" x="4602"/>
        <item m="1" x="855"/>
        <item m="1" x="2123"/>
        <item m="1" x="3410"/>
        <item m="1" x="4681"/>
        <item m="1" x="932"/>
        <item m="1" x="2202"/>
        <item m="1" x="3488"/>
        <item m="1" x="4760"/>
        <item m="1" x="1008"/>
        <item m="1" x="2282"/>
        <item m="1" x="3566"/>
        <item m="1" x="4839"/>
        <item m="1" x="1084"/>
        <item m="1" x="2361"/>
        <item m="1" x="3644"/>
        <item m="1" x="4918"/>
        <item m="1" x="1161"/>
        <item m="1" x="2440"/>
        <item m="1" x="3720"/>
        <item m="1" x="4996"/>
        <item m="1" x="1237"/>
        <item m="1" x="2518"/>
        <item m="1" x="3797"/>
        <item m="1" x="48"/>
        <item m="1" x="1313"/>
        <item m="1" x="2594"/>
        <item m="1" x="3873"/>
        <item m="1" x="125"/>
        <item m="1" x="1389"/>
        <item m="1" x="2672"/>
        <item m="1" x="3950"/>
        <item m="1" x="202"/>
        <item m="1" x="1465"/>
        <item m="1" x="2750"/>
        <item m="1" x="4026"/>
        <item m="1" x="280"/>
        <item m="1" x="1542"/>
        <item m="1" x="2828"/>
        <item m="1" x="4103"/>
        <item m="1" x="358"/>
        <item m="1" x="1619"/>
        <item m="1" x="2906"/>
        <item m="1" x="4180"/>
        <item m="1" x="436"/>
        <item m="1" x="1697"/>
        <item m="1" x="2984"/>
        <item m="1" x="4258"/>
        <item m="1" x="513"/>
        <item m="1" x="1775"/>
        <item m="1" x="3062"/>
        <item m="1" x="4334"/>
        <item m="1" x="590"/>
        <item m="1" x="1852"/>
        <item m="1" x="3139"/>
        <item m="1" x="4410"/>
        <item m="1" x="664"/>
        <item m="1" x="1928"/>
        <item m="1" x="3215"/>
        <item m="1" x="4485"/>
        <item m="1" x="740"/>
        <item m="1" x="2005"/>
        <item m="1" x="3292"/>
        <item m="1" x="4561"/>
        <item m="1" x="816"/>
        <item m="1" x="2082"/>
        <item m="1" x="3370"/>
        <item m="1" x="4640"/>
        <item m="1" x="893"/>
        <item m="1" x="2161"/>
        <item m="1" x="3448"/>
        <item m="1" x="4718"/>
        <item m="1" x="970"/>
        <item m="1" x="2240"/>
        <item m="1" x="3527"/>
        <item m="1" x="4797"/>
        <item m="1" x="1046"/>
        <item m="1" x="2319"/>
        <item m="1" x="3605"/>
        <item m="1" x="4875"/>
        <item m="1" x="1123"/>
        <item m="1" x="2398"/>
        <item m="1" x="3681"/>
        <item m="1" x="4954"/>
        <item m="1" x="1199"/>
        <item m="1" x="2476"/>
        <item m="1" x="3758"/>
        <item m="1" x="5031"/>
        <item m="1" x="1274"/>
        <item m="1" x="2554"/>
        <item m="1" x="3833"/>
        <item m="1" x="85"/>
        <item m="1" x="1350"/>
        <item m="1" x="2632"/>
        <item m="1" x="3909"/>
        <item m="1" x="162"/>
        <item m="1" x="1426"/>
        <item m="1" x="2710"/>
        <item m="1" x="3986"/>
        <item m="1" x="240"/>
        <item m="1" x="1502"/>
        <item m="1" x="2788"/>
        <item m="1" x="4062"/>
        <item m="1" x="317"/>
        <item m="1" x="1579"/>
        <item m="1" x="2866"/>
        <item m="1" x="4140"/>
        <item m="1" x="396"/>
        <item m="1" x="1657"/>
        <item m="1" x="2944"/>
        <item m="1" x="4217"/>
        <item m="1" x="473"/>
        <item m="1" x="1735"/>
        <item m="1" x="3022"/>
        <item m="1" x="4295"/>
        <item m="1" x="551"/>
        <item m="1" x="1813"/>
        <item m="1" x="3100"/>
        <item m="1" x="4371"/>
        <item m="1" x="626"/>
        <item m="1" x="1889"/>
        <item m="1" x="3176"/>
        <item m="1" x="4446"/>
        <item m="1" x="701"/>
        <item m="1" x="1966"/>
        <item m="1" x="3252"/>
        <item m="1" x="4522"/>
        <item m="1" x="777"/>
        <item m="1" x="2043"/>
        <item m="1" x="3329"/>
        <item m="1" x="4599"/>
        <item m="1" x="853"/>
        <item m="1" x="2120"/>
        <item m="1" x="3407"/>
        <item m="1" x="4677"/>
        <item m="1" x="929"/>
        <item m="1" x="2199"/>
        <item m="1" x="3485"/>
        <item m="1" x="4757"/>
        <item m="1" x="1006"/>
        <item m="1" x="2279"/>
        <item m="1" x="3563"/>
        <item m="1" x="4835"/>
        <item m="1" x="1082"/>
        <item m="1" x="2358"/>
        <item m="1" x="3641"/>
        <item m="1" x="4915"/>
        <item m="1" x="1159"/>
        <item m="1" x="2437"/>
        <item m="1" x="3717"/>
        <item m="1" x="4992"/>
        <item m="1" x="1234"/>
        <item m="1" x="2514"/>
        <item m="1" x="3794"/>
        <item m="1" x="44"/>
        <item m="1" x="1311"/>
        <item m="1" x="2591"/>
        <item m="1" x="3870"/>
        <item m="1" x="121"/>
        <item m="1" x="1387"/>
        <item m="1" x="2669"/>
        <item m="1" x="3947"/>
        <item m="1" x="199"/>
        <item m="1" x="1463"/>
        <item m="1" x="2747"/>
        <item m="1" x="4023"/>
        <item m="1" x="276"/>
        <item m="1" x="1539"/>
        <item m="1" x="2825"/>
        <item m="1" x="4100"/>
        <item m="1" x="355"/>
        <item m="1" x="1617"/>
        <item m="1" x="2903"/>
        <item m="1" x="4177"/>
        <item m="1" x="432"/>
        <item m="1" x="1695"/>
        <item m="1" x="2981"/>
        <item m="1" x="4255"/>
        <item m="1" x="510"/>
        <item m="1" x="1773"/>
        <item m="1" x="3059"/>
        <item m="1" x="4331"/>
        <item m="1" x="586"/>
        <item m="1" x="1849"/>
        <item m="1" x="3135"/>
        <item m="1" x="4406"/>
        <item m="1" x="661"/>
        <item m="1" x="1926"/>
        <item m="1" x="3212"/>
        <item m="1" x="4482"/>
        <item m="1" x="736"/>
        <item m="1" x="2003"/>
        <item m="1" x="3289"/>
        <item m="1" x="4558"/>
        <item m="1" x="813"/>
        <item m="1" x="2080"/>
        <item m="1" x="3367"/>
        <item m="1" x="4637"/>
        <item m="1" x="889"/>
        <item m="1" x="2158"/>
        <item m="1" x="3445"/>
        <item m="1" x="4715"/>
        <item m="1" x="967"/>
        <item m="1" x="2238"/>
        <item m="1" x="3524"/>
        <item m="1" x="4794"/>
        <item m="1" x="1042"/>
        <item m="1" x="2317"/>
        <item m="1" x="3602"/>
        <item m="1" x="4872"/>
        <item m="1" x="1120"/>
        <item m="1" x="2396"/>
        <item m="1" x="3678"/>
        <item m="1" x="4951"/>
        <item m="1" x="1195"/>
        <item m="1" x="2473"/>
        <item m="1" x="3754"/>
        <item m="1" x="5028"/>
        <item m="1" x="1271"/>
        <item m="1" x="2552"/>
        <item m="1" x="3830"/>
        <item m="1" x="82"/>
        <item m="1" x="1346"/>
        <item m="1" x="2630"/>
        <item m="1" x="3906"/>
        <item m="1" x="159"/>
        <item m="1" x="1423"/>
        <item m="1" x="2708"/>
        <item m="1" x="3983"/>
        <item m="1" x="237"/>
        <item m="1" x="1498"/>
        <item m="1" x="2785"/>
        <item m="1" x="4059"/>
        <item m="1" x="314"/>
        <item m="1" x="1576"/>
        <item m="1" x="2864"/>
        <item m="1" x="4137"/>
        <item m="1" x="393"/>
        <item m="1" x="1653"/>
        <item m="1" x="2942"/>
        <item m="1" x="4214"/>
        <item m="1" x="470"/>
        <item m="1" x="1732"/>
        <item m="1" x="3020"/>
        <item m="1" x="4292"/>
        <item m="1" x="548"/>
        <item m="1" x="1809"/>
        <item m="1" x="3097"/>
        <item m="1" x="4367"/>
        <item m="1" x="622"/>
        <item m="1" x="1886"/>
        <item m="1" x="3173"/>
        <item m="1" x="4443"/>
        <item m="1" x="698"/>
        <item m="1" x="1962"/>
        <item m="1" x="3250"/>
        <item m="1" x="4519"/>
        <item m="1" x="774"/>
        <item m="1" x="2040"/>
        <item m="1" x="3327"/>
        <item m="1" x="4596"/>
        <item m="1" x="850"/>
        <item m="1" x="2116"/>
        <item m="1" x="3404"/>
        <item m="1" x="4674"/>
        <item m="1" x="926"/>
        <item m="1" x="2196"/>
        <item m="1" x="3483"/>
        <item m="1" x="4754"/>
        <item m="1" x="1003"/>
        <item m="1" x="2275"/>
        <item m="1" x="3561"/>
        <item m="1" x="4832"/>
        <item m="1" x="1079"/>
        <item m="1" x="2355"/>
        <item m="1" x="3639"/>
        <item m="1" x="4912"/>
        <item m="1" x="1156"/>
        <item m="1" x="2433"/>
        <item m="1" x="3714"/>
        <item m="1" x="4988"/>
        <item m="1" x="1231"/>
        <item m="1" x="2510"/>
        <item m="1" x="3792"/>
        <item m="1" x="41"/>
        <item m="1" x="1308"/>
        <item m="1" x="2587"/>
        <item m="1" x="3868"/>
        <item m="1" x="118"/>
        <item m="1" x="1384"/>
        <item m="1" x="2666"/>
        <item m="1" x="3945"/>
        <item m="1" x="196"/>
        <item m="1" x="1460"/>
        <item m="1" x="2743"/>
        <item m="1" x="4020"/>
        <item m="1" x="273"/>
        <item m="1" x="1536"/>
        <item m="1" x="2822"/>
        <item m="1" x="4098"/>
        <item m="1" x="352"/>
        <item m="1" x="1614"/>
        <item m="1" x="2899"/>
        <item m="1" x="4175"/>
        <item m="1" x="429"/>
        <item m="1" x="1692"/>
        <item m="1" x="2978"/>
        <item m="1" x="4253"/>
        <item m="1" x="507"/>
        <item m="1" x="1770"/>
        <item m="1" x="3055"/>
        <item m="1" x="4328"/>
        <item m="1" x="582"/>
        <item m="1" x="1845"/>
        <item m="1" x="3132"/>
        <item m="1" x="4404"/>
        <item m="1" x="658"/>
        <item m="1" x="1923"/>
        <item m="1" x="3208"/>
        <item m="1" x="4480"/>
        <item m="1" x="733"/>
        <item m="1" x="2000"/>
        <item m="1" x="3286"/>
        <item m="1" x="4556"/>
        <item m="1" x="810"/>
        <item m="1" x="2077"/>
        <item m="1" x="3363"/>
        <item m="1" x="4634"/>
        <item m="1" x="886"/>
        <item m="1" x="2155"/>
        <item m="1" x="3442"/>
        <item m="1" x="4713"/>
        <item m="1" x="964"/>
        <item m="1" x="2235"/>
        <item m="1" x="3520"/>
        <item m="1" x="4792"/>
        <item m="1" x="1039"/>
        <item m="1" x="2314"/>
        <item m="1" x="3599"/>
        <item m="1" x="4870"/>
        <item m="1" x="1117"/>
        <item m="1" x="2393"/>
        <item m="1" x="3674"/>
        <item m="1" x="4948"/>
        <item m="1" x="1191"/>
        <item m="1" x="2470"/>
        <item m="1" x="3751"/>
        <item m="1" x="5026"/>
        <item m="1" x="1268"/>
        <item m="1" x="2549"/>
        <item m="1" x="3826"/>
        <item m="1" x="80"/>
        <item m="1" x="1343"/>
        <item m="1" x="2627"/>
        <item m="1" x="3903"/>
        <item m="1" x="157"/>
        <item m="1" x="1420"/>
        <item m="1" x="2705"/>
        <item m="1" x="3979"/>
        <item m="1" x="234"/>
        <item m="1" x="1495"/>
        <item m="1" x="2782"/>
        <item m="1" x="4056"/>
        <item m="1" x="312"/>
        <item m="1" x="1573"/>
        <item m="1" x="2861"/>
        <item m="1" x="4133"/>
        <item m="1" x="391"/>
        <item m="1" x="1650"/>
        <item m="1" x="2939"/>
        <item m="1" x="4211"/>
        <item m="1" x="468"/>
        <item m="1" x="1729"/>
        <item m="1" x="3017"/>
        <item m="1" x="4288"/>
        <item m="1" x="545"/>
        <item m="1" x="1805"/>
        <item m="1" x="3093"/>
        <item m="1" x="4364"/>
        <item m="1" x="620"/>
        <item m="1" x="1883"/>
        <item m="1" x="3170"/>
        <item m="1" x="4439"/>
        <item m="1" x="696"/>
        <item m="1" x="1959"/>
        <item m="1" x="3247"/>
        <item m="1" x="4516"/>
        <item m="1" x="772"/>
        <item m="1" x="2037"/>
        <item m="1" x="3324"/>
        <item m="1" x="4592"/>
        <item m="1" x="847"/>
        <item m="1" x="2113"/>
        <item m="1" x="3401"/>
        <item m="1" x="4671"/>
        <item m="1" x="924"/>
        <item m="1" x="2193"/>
        <item m="1" x="3480"/>
        <item m="1" x="4750"/>
        <item m="1" x="1001"/>
        <item m="1" x="2272"/>
        <item m="1" x="3558"/>
        <item m="1" x="4829"/>
        <item m="1" x="1077"/>
        <item m="1" x="2352"/>
        <item m="1" x="3636"/>
        <item m="1" x="4908"/>
        <item m="1" x="1153"/>
        <item m="1" x="2429"/>
        <item m="1" x="3711"/>
        <item m="1" x="4984"/>
        <item m="1" x="1229"/>
        <item m="1" x="2507"/>
        <item m="1" x="3789"/>
        <item m="1" x="37"/>
        <item m="1" x="1306"/>
        <item m="1" x="2584"/>
        <item m="1" x="3865"/>
        <item m="1" x="115"/>
        <item m="1" x="1382"/>
        <item m="1" x="2663"/>
        <item m="1" x="3942"/>
        <item m="1" x="192"/>
        <item m="1" x="1457"/>
        <item m="1" x="2740"/>
        <item m="1" x="4017"/>
        <item m="1" x="270"/>
        <item m="1" x="1534"/>
        <item m="1" x="2819"/>
        <item m="1" x="4095"/>
        <item m="1" x="348"/>
        <item m="1" x="1612"/>
        <item m="1" x="2896"/>
        <item m="1" x="4172"/>
        <item m="1" x="426"/>
        <item m="1" x="1690"/>
        <item m="1" x="2975"/>
        <item m="1" x="4250"/>
        <item m="1" x="503"/>
        <item m="1" x="1767"/>
        <item m="1" x="3051"/>
        <item m="1" x="4324"/>
        <item m="1" x="579"/>
        <item m="1" x="1843"/>
        <item m="1" x="3129"/>
        <item m="1" x="4401"/>
        <item m="1" x="654"/>
        <item m="1" x="1921"/>
        <item m="1" x="3205"/>
        <item m="1" x="4477"/>
        <item m="1" x="730"/>
        <item m="1" x="1998"/>
        <item m="1" x="3283"/>
        <item m="1" x="4553"/>
        <item m="1" x="806"/>
        <item m="1" x="2074"/>
        <item m="1" x="3360"/>
        <item m="1" x="4631"/>
        <item m="1" x="883"/>
        <item m="1" x="2153"/>
        <item m="1" x="3439"/>
        <item m="1" x="4710"/>
        <item m="1" x="960"/>
        <item m="1" x="2233"/>
        <item m="1" x="3517"/>
        <item m="1" x="4789"/>
        <item m="1" x="1036"/>
        <item m="1" x="2312"/>
        <item m="1" x="3596"/>
        <item m="1" x="4867"/>
        <item m="1" x="1113"/>
        <item m="1" x="2390"/>
        <item m="1" x="3670"/>
        <item m="1" x="4945"/>
        <item m="1" x="1188"/>
        <item m="1" x="2468"/>
        <item m="1" x="3747"/>
        <item m="1" x="5023"/>
        <item m="1" x="1264"/>
        <item m="1" x="2547"/>
        <item m="1" x="3823"/>
        <item m="1" x="77"/>
        <item m="1" x="1340"/>
        <item m="1" x="2625"/>
        <item m="1" x="3900"/>
        <item m="1" x="154"/>
        <item m="1" x="1416"/>
        <item m="1" x="2702"/>
        <item m="1" x="3976"/>
        <item m="1" x="231"/>
        <item m="1" x="1492"/>
        <item m="1" x="2780"/>
        <item m="1" x="4053"/>
        <item m="1" x="309"/>
        <item m="1" x="1569"/>
        <item m="1" x="2859"/>
        <item m="1" x="4130"/>
        <item m="1" x="388"/>
        <item m="1" x="1647"/>
        <item m="1" x="2937"/>
        <item m="1" x="4208"/>
        <item m="1" x="465"/>
        <item m="1" x="1725"/>
        <item m="1" x="3014"/>
        <item m="1" x="4284"/>
        <item m="1" x="541"/>
        <item m="1" x="1802"/>
        <item m="1" x="3090"/>
        <item m="1" x="4361"/>
        <item m="1" x="617"/>
        <item m="1" x="1879"/>
        <item m="1" x="3168"/>
        <item m="1" x="4436"/>
        <item m="1" x="693"/>
        <item m="1" x="1956"/>
        <item m="1" x="3245"/>
        <item m="1" x="4513"/>
        <item m="1" x="769"/>
        <item m="1" x="2033"/>
        <item m="1" x="3321"/>
        <item m="1" x="4589"/>
        <item m="1" x="844"/>
        <item m="1" x="2110"/>
        <item m="1" x="3399"/>
        <item m="1" x="4668"/>
        <item m="1" x="921"/>
        <item m="1" x="2189"/>
        <item m="1" x="3478"/>
        <item m="1" x="4747"/>
        <item m="1" x="998"/>
        <item m="1" x="2269"/>
        <item m="1" x="3556"/>
        <item m="1" x="4826"/>
        <item m="1" x="1074"/>
        <item m="1" x="2348"/>
        <item m="1" x="3633"/>
        <item m="1" x="4904"/>
        <item m="1" x="1150"/>
        <item m="1" x="2425"/>
        <item m="1" x="3709"/>
        <item m="1" x="4981"/>
        <item m="1" x="1226"/>
        <item m="1" x="2503"/>
        <item m="1" x="3787"/>
        <item m="1" x="34"/>
        <item m="1" x="1303"/>
        <item m="1" x="2581"/>
        <item m="1" x="3863"/>
        <item m="1" x="112"/>
        <item m="1" x="1379"/>
        <item m="1" x="2659"/>
        <item m="1" x="3939"/>
        <item m="1" x="189"/>
        <item m="1" x="1454"/>
        <item m="1" x="2737"/>
        <item m="1" x="4015"/>
        <item m="1" x="267"/>
        <item m="1" x="1531"/>
        <item m="1" x="2815"/>
        <item m="1" x="4093"/>
        <item m="1" x="345"/>
        <item m="1" x="1609"/>
        <item m="1" x="2893"/>
        <item m="1" x="4170"/>
        <item m="1" x="423"/>
        <item m="1" x="1687"/>
        <item m="1" x="2971"/>
        <item m="1" x="4247"/>
        <item m="1" x="499"/>
        <item m="1" x="1763"/>
        <item m="1" x="3048"/>
        <item m="1" x="4322"/>
        <item m="1" x="576"/>
        <item m="1" x="1840"/>
        <item m="1" x="3125"/>
        <item m="1" x="4399"/>
        <item m="1" x="651"/>
        <item m="1" x="1918"/>
        <item m="1" x="3202"/>
        <item m="1" x="4475"/>
        <item m="1" x="727"/>
        <item m="1" x="1995"/>
        <item m="1" x="3279"/>
        <item m="1" x="4550"/>
        <item m="1" x="803"/>
        <item m="1" x="2071"/>
        <item m="1" x="3357"/>
        <item m="1" x="4629"/>
        <item m="1" x="880"/>
        <item m="1" x="2150"/>
        <item m="1" x="3435"/>
        <item m="1" x="4708"/>
        <item m="1" x="957"/>
        <item m="1" x="2230"/>
        <item m="1" x="3514"/>
        <item m="1" x="4787"/>
        <item m="1" x="1033"/>
        <item m="1" x="2309"/>
        <item m="1" x="3592"/>
        <item m="1" x="4864"/>
        <item m="1" x="1109"/>
        <item m="1" x="2387"/>
        <item m="1" x="3668"/>
        <item m="1" x="4944"/>
        <item m="1" x="1186"/>
        <item m="1" x="2466"/>
        <item m="1" x="3744"/>
        <item m="1" x="5022"/>
        <item m="1" x="1262"/>
        <item m="1" x="2545"/>
        <item m="1" x="3821"/>
        <item m="1" x="76"/>
        <item m="1" x="1338"/>
        <item m="1" x="2623"/>
        <item m="1" x="3897"/>
        <item m="1" x="152"/>
        <item m="1" x="1414"/>
        <item m="1" x="2700"/>
        <item m="1" x="3974"/>
        <item m="1" x="230"/>
        <item m="1" x="1490"/>
        <item m="1" x="2778"/>
        <item m="1" x="4050"/>
        <item m="1" x="308"/>
        <item m="1" x="1567"/>
        <item m="1" x="2857"/>
        <item m="1" x="4128"/>
        <item m="1" x="387"/>
        <item m="1" x="1645"/>
        <item m="1" x="2935"/>
        <item m="1" x="4205"/>
        <item m="1" x="463"/>
        <item m="1" x="1722"/>
        <item m="1" x="3011"/>
        <item m="1" x="4282"/>
        <item m="1" x="540"/>
        <item m="1" x="1800"/>
        <item m="1" x="3088"/>
        <item m="1" x="4358"/>
        <item m="1" x="616"/>
        <item m="1" x="1877"/>
        <item m="1" x="3166"/>
        <item m="1" x="4434"/>
        <item m="1" x="692"/>
        <item m="1" x="1954"/>
        <item m="1" x="3243"/>
        <item m="1" x="4510"/>
        <item m="1" x="767"/>
        <item m="1" x="2031"/>
        <item m="1" x="3319"/>
        <item m="1" x="4587"/>
        <item m="1" x="843"/>
        <item m="1" x="2108"/>
        <item m="1" x="3397"/>
        <item m="1" x="4665"/>
        <item m="1" x="920"/>
        <item m="1" x="2187"/>
        <item m="1" x="3476"/>
        <item m="1" x="4745"/>
        <item m="1" x="997"/>
        <item m="1" x="2267"/>
        <item m="1" x="3554"/>
        <item m="1" x="4823"/>
        <item m="1" x="1072"/>
        <item m="1" x="2345"/>
        <item m="1" x="3631"/>
        <item m="1" x="4901"/>
        <item m="1" x="1149"/>
        <item m="1" x="2423"/>
        <item m="1" x="3707"/>
        <item m="1" x="4978"/>
        <item m="1" x="1225"/>
        <item m="1" x="2501"/>
        <item m="1" x="3785"/>
        <item m="1" x="32"/>
        <item m="1" x="1302"/>
        <item m="1" x="2579"/>
        <item m="1" x="3861"/>
        <item m="1" x="109"/>
        <item m="1" x="1377"/>
        <item m="1" x="2657"/>
        <item m="1" x="3937"/>
        <item m="1" x="187"/>
        <item m="1" x="1453"/>
        <item m="1" x="2735"/>
        <item m="1" x="4013"/>
        <item m="1" x="264"/>
        <item m="1" x="1530"/>
        <item m="1" x="2813"/>
        <item m="1" x="4091"/>
        <item m="1" x="343"/>
        <item m="1" x="1608"/>
        <item m="1" x="2891"/>
        <item m="1" x="4168"/>
        <item m="1" x="420"/>
        <item m="1" x="1685"/>
        <item m="1" x="2968"/>
        <item m="1" x="4244"/>
        <item m="1" x="497"/>
        <item m="1" x="1762"/>
        <item m="1" x="3046"/>
        <item m="1" x="4320"/>
        <item m="1" x="573"/>
        <item m="1" x="1839"/>
        <item m="1" x="3123"/>
        <item m="1" x="4397"/>
        <item m="1" x="649"/>
        <item m="1" x="1917"/>
        <item m="1" x="3200"/>
        <item m="1" x="4473"/>
        <item m="1" x="724"/>
        <item m="1" x="1993"/>
        <item m="1" x="3277"/>
        <item m="1" x="4548"/>
        <item m="1" x="801"/>
        <item m="1" x="2070"/>
        <item m="1" x="3355"/>
        <item m="1" x="4627"/>
        <item m="1" x="877"/>
        <item m="1" x="2149"/>
        <item m="1" x="3433"/>
        <item m="1" x="4706"/>
        <item m="1" x="955"/>
        <item m="1" x="2229"/>
        <item m="1" x="3512"/>
        <item m="1" x="4785"/>
        <item m="1" x="1030"/>
        <item m="1" x="2307"/>
        <item m="1" x="3589"/>
        <item m="1" x="4862"/>
        <item m="1" x="1107"/>
        <item m="1" x="2386"/>
        <item m="1" x="3666"/>
        <item m="1" x="4942"/>
        <item m="1" x="1183"/>
        <item m="1" x="2465"/>
        <item m="1" x="3742"/>
        <item m="1" x="5020"/>
        <item m="1" x="1260"/>
        <item m="1" x="2544"/>
        <item m="1" x="3819"/>
        <item m="1" x="74"/>
        <item m="1" x="1335"/>
        <item m="1" x="2621"/>
        <item m="1" x="3895"/>
        <item m="1" x="150"/>
        <item m="1" x="1412"/>
        <item m="1" x="2699"/>
        <item m="1" x="3972"/>
        <item m="1" x="228"/>
        <item m="1" x="1487"/>
        <item m="1" x="2777"/>
        <item m="1" x="4048"/>
        <item m="1" x="306"/>
        <item m="1" x="1565"/>
        <item m="1" x="2856"/>
        <item m="1" x="4126"/>
        <item m="1" x="385"/>
        <item m="1" x="1642"/>
        <item m="1" x="2933"/>
        <item m="1" x="4202"/>
        <item m="1" x="460"/>
        <item m="1" x="1720"/>
        <item m="1" x="3009"/>
        <item m="1" x="4280"/>
        <item m="1" x="538"/>
        <item m="1" x="1797"/>
        <item m="1" x="3087"/>
        <item m="1" x="4356"/>
        <item m="1" x="614"/>
        <item m="1" x="1875"/>
        <item m="1" x="3165"/>
        <item m="1" x="4432"/>
        <item m="1" x="690"/>
        <item m="1" x="1951"/>
        <item m="1" x="3241"/>
        <item m="1" x="4508"/>
        <item m="1" x="765"/>
        <item m="1" x="2029"/>
        <item m="1" x="3318"/>
        <item m="1" x="4585"/>
        <item m="1" x="841"/>
        <item m="1" x="2105"/>
        <item m="1" x="3396"/>
        <item m="1" x="4663"/>
        <item m="1" x="918"/>
        <item m="1" x="2185"/>
        <item m="1" x="3475"/>
        <item m="1" x="4743"/>
        <item m="1" x="995"/>
        <item m="1" x="2264"/>
        <item m="1" x="3552"/>
        <item m="1" x="4820"/>
        <item m="1" x="1070"/>
        <item m="1" x="2342"/>
        <item m="1" x="3630"/>
        <item m="1" x="4899"/>
        <item m="1" x="1147"/>
        <item m="1" x="2420"/>
        <item m="1" x="3706"/>
        <item m="1" x="4976"/>
        <item m="1" x="1223"/>
        <item m="1" x="2499"/>
        <item m="1" x="3784"/>
        <item m="1" x="30"/>
        <item m="1" x="1300"/>
        <item m="1" x="2576"/>
        <item m="1" x="3859"/>
        <item m="1" x="107"/>
        <item m="1" x="1375"/>
        <item m="1" x="2655"/>
        <item m="1" x="3936"/>
        <item m="1" x="185"/>
        <item m="1" x="1451"/>
        <item m="1" x="2732"/>
        <item m="1" x="4012"/>
        <item m="1" x="262"/>
        <item m="1" x="1528"/>
        <item m="1" x="2811"/>
        <item m="1" x="4090"/>
        <item m="1" x="341"/>
        <item m="1" x="1606"/>
        <item m="1" x="2888"/>
        <item m="1" x="4166"/>
        <item m="1" x="417"/>
        <item m="1" x="1682"/>
        <item m="1" x="2966"/>
        <item m="1" x="4243"/>
        <item m="1" x="495"/>
        <item m="1" x="1760"/>
        <item m="1" x="3043"/>
        <item m="1" x="4319"/>
        <item m="1" x="571"/>
        <item m="1" x="1837"/>
        <item m="1" x="3121"/>
        <item m="1" x="4396"/>
        <item m="1" x="647"/>
        <item m="1" x="1915"/>
        <item m="1" x="3197"/>
        <item m="1" x="4471"/>
        <item m="1" x="722"/>
        <item m="1" x="1991"/>
        <item m="1" x="3275"/>
        <item m="1" x="4547"/>
        <item m="1" x="799"/>
        <item m="1" x="2068"/>
        <item m="1" x="3352"/>
        <item m="1" x="4626"/>
        <item m="1" x="875"/>
        <item m="1" x="2147"/>
        <item m="1" x="3431"/>
        <item m="1" x="4705"/>
        <item m="1" x="953"/>
        <item m="1" x="2227"/>
        <item m="1" x="3509"/>
        <item m="1" x="4783"/>
        <item m="1" x="1027"/>
        <item m="1" x="2305"/>
        <item m="1" x="3587"/>
        <item m="1" x="4861"/>
        <item m="1" x="1105"/>
        <item m="1" x="2384"/>
        <item m="1" x="3663"/>
        <item m="1" x="4941"/>
        <item m="1" x="1181"/>
        <item m="1" x="2463"/>
        <item m="1" x="3740"/>
        <item m="1" x="5019"/>
        <item m="1" x="1258"/>
        <item m="1" x="2542"/>
        <item m="1" x="3816"/>
        <item m="1" x="72"/>
        <item m="1" x="1333"/>
        <item m="1" x="2619"/>
        <item m="1" x="3893"/>
        <item m="1" x="149"/>
        <item m="1" x="1410"/>
        <item m="1" x="2697"/>
        <item m="1" x="3969"/>
        <item m="1" x="227"/>
        <item m="1" x="1485"/>
        <item m="1" x="2775"/>
        <item m="1" x="4046"/>
        <item m="1" x="305"/>
        <item m="1" x="1563"/>
        <item m="1" x="2854"/>
        <item m="1" x="4123"/>
        <item m="1" x="383"/>
        <item m="1" x="1639"/>
        <item m="1" x="2930"/>
        <item m="1" x="4200"/>
        <item m="1" x="459"/>
        <item m="1" x="1718"/>
        <item m="1" x="3007"/>
        <item m="1" x="4277"/>
        <item m="1" x="536"/>
        <item m="1" x="1795"/>
        <item m="1" x="3085"/>
        <item m="1" x="4354"/>
        <item m="1" x="613"/>
        <item m="1" x="1873"/>
        <item m="1" x="3163"/>
        <item m="1" x="4429"/>
        <item m="1" x="688"/>
        <item m="1" x="1949"/>
        <item m="1" x="3239"/>
        <item m="1" x="4506"/>
        <item m="1" x="764"/>
        <item m="1" x="2027"/>
        <item m="1" x="3316"/>
        <item m="1" x="4582"/>
        <item m="1" x="840"/>
        <item m="1" x="2103"/>
        <item m="1" x="3394"/>
        <item m="1" x="4661"/>
        <item m="1" x="917"/>
        <item m="1" x="2183"/>
        <item m="1" x="3473"/>
        <item m="1" x="4740"/>
        <item m="1" x="993"/>
        <item m="1" x="2261"/>
        <item m="1" x="3550"/>
        <item m="1" x="4817"/>
        <item m="1" x="1069"/>
        <item m="1" x="2340"/>
        <item m="1" x="3628"/>
        <item m="1" x="4895"/>
        <item m="1" x="1146"/>
        <item m="1" x="2418"/>
        <item m="1" x="3704"/>
        <item m="1" x="4974"/>
        <item m="1" x="1222"/>
        <item m="1" x="2497"/>
        <item m="1" x="3782"/>
        <item m="1" x="27"/>
        <item m="1" x="1298"/>
        <item m="1" x="2574"/>
        <item m="1" x="3857"/>
        <item m="1" x="105"/>
        <item m="1" x="1374"/>
        <item m="1" x="2653"/>
        <item m="1" x="3934"/>
        <item m="1" x="182"/>
        <item m="1" x="1450"/>
        <item m="1" x="2730"/>
        <item m="1" x="4010"/>
        <item m="1" x="260"/>
        <item m="1" x="1527"/>
        <item m="1" x="2809"/>
        <item m="1" x="4088"/>
        <item m="1" x="338"/>
        <item m="1" x="1604"/>
        <item m="1" x="2885"/>
        <item m="1" x="4163"/>
        <item m="1" x="415"/>
        <item m="1" x="1681"/>
        <item m="1" x="2964"/>
        <item m="1" x="4240"/>
        <item m="1" x="492"/>
        <item m="1" x="1759"/>
        <item m="1" x="3041"/>
        <item m="1" x="4317"/>
        <item m="1" x="569"/>
        <item m="1" x="1836"/>
        <item m="1" x="3119"/>
        <item m="1" x="4394"/>
        <item m="1" x="644"/>
        <item m="1" x="1913"/>
        <item m="1" x="3195"/>
        <item m="1" x="4469"/>
        <item m="1" x="720"/>
        <item m="1" x="1990"/>
        <item m="1" x="3273"/>
        <item m="1" x="4545"/>
        <item m="1" x="796"/>
        <item m="1" x="2067"/>
        <item m="1" x="3350"/>
        <item m="1" x="4624"/>
        <item m="1" x="873"/>
        <item m="1" x="2146"/>
        <item m="1" x="3429"/>
        <item m="1" x="4703"/>
        <item m="1" x="950"/>
        <item m="1" x="2225"/>
        <item m="1" x="3506"/>
        <item m="1" x="4781"/>
        <item m="1" x="1025"/>
        <item m="1" x="2304"/>
        <item m="1" x="3584"/>
        <item m="1" x="4859"/>
        <item m="1" x="1102"/>
        <item m="1" x="2383"/>
        <item m="1" x="3661"/>
        <item m="1" x="4939"/>
        <item m="1" x="1179"/>
        <item m="1" x="2462"/>
        <item m="1" x="3738"/>
        <item m="1" x="5017"/>
        <item m="1" x="1255"/>
        <item m="1" x="2540"/>
        <item m="1" x="3814"/>
        <item m="1" x="70"/>
        <item m="1" x="1331"/>
        <item m="1" x="2618"/>
        <item m="1" x="3891"/>
        <item m="1" x="147"/>
        <item m="1" x="1407"/>
        <item m="1" x="2696"/>
        <item m="1" x="3967"/>
        <item m="1" x="225"/>
        <item m="1" x="1483"/>
        <item m="1" x="2774"/>
        <item m="1" x="4044"/>
        <item m="1" x="303"/>
        <item m="1" x="1560"/>
        <item m="1" x="2852"/>
        <item m="1" x="4120"/>
        <item m="1" x="380"/>
        <item m="1" x="1637"/>
        <item m="1" x="2928"/>
        <item m="1" x="4198"/>
        <item m="1" x="457"/>
        <item m="1" x="1715"/>
        <item m="1" x="3006"/>
        <item m="1" x="4275"/>
        <item m="1" x="534"/>
        <item m="1" x="1793"/>
        <item m="1" x="3084"/>
        <item m="1" x="4352"/>
        <item m="1" x="611"/>
        <item m="1" x="1870"/>
        <item m="1" x="3161"/>
        <item m="1" x="4427"/>
        <item m="1" x="686"/>
        <item m="1" x="1947"/>
        <item m="1" x="3238"/>
        <item m="1" x="4504"/>
        <item m="1" x="762"/>
        <item m="1" x="2024"/>
        <item m="1" x="3315"/>
        <item m="1" x="4580"/>
        <item m="1" x="838"/>
        <item m="1" x="2101"/>
        <item m="1" x="3393"/>
        <item m="1" x="4659"/>
        <item m="1" x="915"/>
        <item m="1" x="2180"/>
        <item m="1" x="3471"/>
        <item m="1" x="4737"/>
        <item m="1" x="991"/>
        <item m="1" x="2258"/>
        <item m="1" x="3549"/>
        <item m="1" x="4815"/>
        <item m="1" x="1067"/>
        <item m="1" x="2337"/>
        <item m="1" x="3627"/>
        <item m="1" x="4893"/>
        <item m="1" x="1144"/>
        <item m="1" x="2416"/>
        <item m="1" x="3703"/>
        <item m="1" x="4972"/>
        <item m="1" x="1220"/>
        <item m="1" x="2494"/>
        <item m="1" x="3780"/>
        <item m="1" x="25"/>
        <item m="1" x="1296"/>
        <item m="1" x="2572"/>
        <item m="1" x="3856"/>
        <item m="1" x="103"/>
        <item m="1" x="1372"/>
        <item m="1" x="2650"/>
        <item m="1" x="3933"/>
        <item m="1" x="180"/>
        <item m="1" x="1448"/>
        <item m="1" x="2728"/>
        <item m="1" x="4009"/>
        <item m="1" x="258"/>
        <item m="1" x="1525"/>
        <item m="1" x="2806"/>
        <item m="1" x="4086"/>
        <item m="1" x="335"/>
        <item m="1" x="1601"/>
        <item m="1" x="2884"/>
        <item m="1" x="4162"/>
        <item m="1" x="414"/>
        <item m="1" x="1679"/>
        <item m="1" x="2962"/>
        <item m="1" x="4239"/>
        <item m="1" x="491"/>
        <item m="1" x="1757"/>
        <item m="1" x="3040"/>
        <item m="1" x="4316"/>
        <item m="1" x="568"/>
        <item m="1" x="1834"/>
        <item m="1" x="3117"/>
        <item m="1" x="4392"/>
        <item m="1" x="643"/>
        <item m="1" x="1911"/>
        <item m="1" x="3194"/>
        <item m="1" x="4468"/>
        <item m="1" x="719"/>
        <item m="1" x="1988"/>
        <item m="1" x="3271"/>
        <item m="1" x="4544"/>
        <item m="1" x="795"/>
        <item m="1" x="2065"/>
        <item m="1" x="3349"/>
        <item m="1" x="4623"/>
        <item m="1" x="872"/>
        <item m="1" x="2144"/>
        <item m="1" x="3427"/>
        <item m="1" x="4701"/>
        <item m="1" x="948"/>
        <item m="1" x="2222"/>
        <item m="1" x="3504"/>
        <item m="1" x="4780"/>
        <item m="1" x="1024"/>
        <item m="1" x="2302"/>
        <item m="1" x="3581"/>
        <item m="1" x="4858"/>
        <item m="1" x="1100"/>
        <item m="1" x="2381"/>
        <item m="1" x="3659"/>
        <item m="1" x="4938"/>
        <item m="1" x="1177"/>
        <item m="1" x="2460"/>
        <item m="1" x="3735"/>
        <item m="1" x="5015"/>
        <item m="1" x="1252"/>
        <item m="1" x="2538"/>
        <item m="1" x="3812"/>
        <item m="1" x="69"/>
        <item m="1" x="1329"/>
        <item m="1" x="2616"/>
        <item m="1" x="3888"/>
        <item m="1" x="146"/>
        <item m="1" x="1405"/>
        <item m="1" x="2694"/>
        <item m="1" x="3330"/>
        <item m="1" x="3965"/>
        <item m="1" x="4600"/>
        <item m="1" x="224"/>
        <item m="1" x="854"/>
        <item m="1" x="1481"/>
        <item m="1" x="2121"/>
        <item m="1" x="2772"/>
        <item m="1" x="3408"/>
        <item m="1" x="4041"/>
        <item m="1" x="4678"/>
        <item m="1" x="301"/>
        <item m="1" x="930"/>
        <item m="1" x="1557"/>
        <item m="1" x="2200"/>
        <item m="1" x="2849"/>
        <item m="1" x="3486"/>
        <item m="1" x="4118"/>
        <item m="1" x="4758"/>
        <item m="1" x="378"/>
        <item m="1" x="1007"/>
        <item m="1" x="1635"/>
        <item m="1" x="2280"/>
        <item m="1" x="2926"/>
        <item m="1" x="3564"/>
        <item m="1" x="4195"/>
        <item m="1" x="4836"/>
        <item m="1" x="455"/>
        <item m="1" x="1083"/>
        <item m="1" x="1713"/>
        <item m="1" x="2359"/>
        <item m="1" x="3004"/>
        <item m="1" x="3642"/>
        <item m="1" x="4273"/>
        <item m="1" x="4916"/>
        <item m="1" x="533"/>
        <item m="1" x="1160"/>
        <item m="1" x="1791"/>
        <item m="1" x="2438"/>
        <item m="1" x="3082"/>
        <item m="1" x="3718"/>
        <item m="1" x="4349"/>
        <item m="1" x="4993"/>
        <item m="1" x="609"/>
        <item m="1" x="1235"/>
        <item m="1" x="1867"/>
        <item m="1" x="2515"/>
        <item m="1" x="3159"/>
        <item m="1" x="3795"/>
        <item m="1" x="4425"/>
        <item m="1" x="45"/>
        <item m="1" x="685"/>
        <item m="1" x="1312"/>
        <item m="1" x="1945"/>
        <item m="1" x="2592"/>
        <item m="1" x="3236"/>
        <item m="1" x="3871"/>
        <item m="1" x="4501"/>
        <item m="1" x="122"/>
        <item m="1" x="760"/>
        <item m="1" x="1388"/>
        <item m="1" x="2022"/>
        <item m="1" x="2670"/>
        <item m="1" x="3313"/>
        <item m="1" x="3948"/>
        <item m="1" x="4578"/>
        <item m="1" x="200"/>
        <item m="1" x="837"/>
        <item m="1" x="1464"/>
        <item m="1" x="2099"/>
        <item m="1" x="2748"/>
        <item m="1" x="3391"/>
        <item m="1" x="4024"/>
        <item m="1" x="4656"/>
        <item m="1" x="277"/>
        <item m="1" x="913"/>
        <item m="1" x="1540"/>
        <item m="1" x="2177"/>
        <item m="1" x="2826"/>
        <item m="1" x="3468"/>
        <item m="1" x="4101"/>
        <item m="1" x="4733"/>
        <item m="1" x="356"/>
        <item m="1" x="990"/>
        <item m="1" x="1618"/>
        <item m="1" x="2256"/>
        <item m="1" x="2904"/>
        <item m="1" x="3547"/>
        <item m="1" x="4178"/>
        <item m="1" x="4812"/>
        <item m="1" x="433"/>
        <item m="1" x="1065"/>
        <item m="1" x="1696"/>
        <item m="1" x="2335"/>
        <item m="1" x="2982"/>
        <item m="1" x="3625"/>
        <item m="1" x="4256"/>
        <item m="1" x="4890"/>
        <item m="1" x="511"/>
        <item m="1" x="1143"/>
        <item m="1" x="1774"/>
        <item m="1" x="2414"/>
        <item m="1" x="3060"/>
        <item m="1" x="3701"/>
        <item m="1" x="4332"/>
        <item m="1" x="4969"/>
        <item m="1" x="587"/>
        <item m="1" x="1218"/>
        <item m="1" x="1850"/>
        <item m="1" x="2491"/>
        <item m="1" x="3136"/>
        <item m="1" x="3778"/>
        <item m="1" x="4407"/>
        <item m="1" x="22"/>
        <item m="1" x="662"/>
        <item m="1" x="1295"/>
        <item m="1" x="1927"/>
        <item m="1" x="2570"/>
        <item m="1" x="3213"/>
        <item m="1" x="3854"/>
        <item m="1" x="4483"/>
        <item m="1" x="100"/>
        <item m="1" x="737"/>
        <item m="1" x="1370"/>
        <item m="1" x="2004"/>
        <item m="1" x="2648"/>
        <item m="1" x="3290"/>
        <item m="1" x="3931"/>
        <item m="1" x="4559"/>
        <item m="1" x="177"/>
        <item m="1" x="814"/>
        <item m="1" x="1447"/>
        <item m="1" x="2081"/>
        <item m="1" x="2726"/>
        <item m="1" x="3368"/>
        <item m="1" x="4007"/>
        <item m="1" x="4638"/>
        <item m="1" x="255"/>
        <item m="1" x="890"/>
        <item m="1" x="1522"/>
        <item m="1" x="2159"/>
        <item m="1" x="2803"/>
        <item m="1" x="3446"/>
        <item m="1" x="4083"/>
        <item m="1" x="4716"/>
        <item m="1" x="332"/>
        <item m="1" x="968"/>
        <item m="1" x="1599"/>
        <item m="1" x="2239"/>
        <item m="1" x="2882"/>
        <item m="1" x="3525"/>
        <item m="1" x="4160"/>
        <item m="1" x="4795"/>
        <item m="1" x="411"/>
        <item m="1" x="1043"/>
        <item m="1" x="1676"/>
        <item m="1" x="2318"/>
        <item m="1" x="2960"/>
        <item m="1" x="3603"/>
        <item m="1" x="4237"/>
        <item m="1" x="4873"/>
        <item m="1" x="488"/>
        <item m="1" x="1121"/>
        <item m="1" x="1755"/>
        <item m="1" x="2397"/>
        <item m="1" x="3038"/>
        <item m="1" x="3679"/>
        <item m="1" x="4314"/>
        <item m="1" x="4952"/>
        <item m="1" x="565"/>
        <item m="1" x="1196"/>
        <item m="1" x="1831"/>
        <item m="1" x="2474"/>
        <item m="1" x="3114"/>
        <item m="1" x="3755"/>
        <item m="1" x="4390"/>
        <item m="1" x="5029"/>
        <item m="1" x="640"/>
        <item m="1" x="1272"/>
        <item m="1" x="1909"/>
        <item m="1" x="2553"/>
        <item m="1" x="3192"/>
        <item m="1" x="3831"/>
        <item m="1" x="4466"/>
        <item m="1" x="83"/>
        <item m="1" x="716"/>
        <item m="1" x="1347"/>
        <item m="1" x="1985"/>
        <item m="1" x="2631"/>
        <item m="1" x="3269"/>
        <item m="1" x="3907"/>
        <item m="1" x="4542"/>
        <item m="1" x="160"/>
        <item m="1" x="792"/>
        <item m="1" x="1424"/>
        <item m="1" x="2063"/>
        <item m="1" x="2709"/>
        <item m="1" x="3347"/>
        <item m="1" x="3984"/>
        <item m="1" x="4620"/>
        <item m="1" x="238"/>
        <item m="1" x="869"/>
        <item m="1" x="1499"/>
        <item m="1" x="2140"/>
        <item m="1" x="2786"/>
        <item m="1" x="3424"/>
        <item m="1" x="4060"/>
        <item m="1" x="4697"/>
        <item m="1" x="315"/>
        <item m="1" x="944"/>
        <item m="1" x="1577"/>
        <item m="1" x="2219"/>
        <item m="1" x="2865"/>
        <item m="1" x="3501"/>
        <item m="1" x="4138"/>
        <item m="1" x="4777"/>
        <item m="1" x="394"/>
        <item m="1" x="1021"/>
        <item m="1" x="1654"/>
        <item m="1" x="2298"/>
        <item m="1" x="2943"/>
        <item m="1" x="3579"/>
        <item m="1" x="4215"/>
        <item m="1" x="4855"/>
        <item m="1" x="471"/>
        <item m="1" x="1097"/>
        <item m="1" x="1733"/>
        <item m="1" x="2378"/>
        <item m="1" x="3021"/>
        <item m="1" x="3657"/>
        <item m="1" x="4293"/>
        <item m="1" x="4935"/>
        <item m="1" x="549"/>
        <item m="1" x="1174"/>
        <item m="1" x="1810"/>
        <item m="1" x="2456"/>
        <item m="1" x="3098"/>
        <item m="1" x="3732"/>
        <item m="1" x="4368"/>
        <item m="1" x="5012"/>
        <item m="1" x="623"/>
        <item m="1" x="1249"/>
        <item m="1" x="1887"/>
        <item m="1" x="2535"/>
        <item m="1" x="3174"/>
        <item m="1" x="3810"/>
        <item m="1" x="4444"/>
        <item m="1" x="66"/>
        <item m="1" x="699"/>
        <item m="1" x="1326"/>
        <item m="1" x="1963"/>
        <item m="1" x="2612"/>
        <item m="1" x="3251"/>
        <item m="1" x="3886"/>
        <item m="1" x="4520"/>
        <item m="1" x="143"/>
        <item m="1" x="775"/>
        <item m="1" x="1402"/>
        <item m="1" x="2041"/>
        <item m="1" x="2691"/>
        <item m="1" x="3328"/>
        <item m="1" x="3963"/>
        <item m="1" x="4597"/>
        <item m="1" x="221"/>
        <item m="1" x="851"/>
        <item m="1" x="1478"/>
        <item m="1" x="2117"/>
        <item m="1" x="2768"/>
        <item m="1" x="3405"/>
        <item m="1" x="4038"/>
        <item m="1" x="4675"/>
        <item m="1" x="297"/>
        <item m="1" x="927"/>
        <item m="1" x="1554"/>
        <item m="1" x="2197"/>
        <item m="1" x="2845"/>
        <item m="1" x="3484"/>
        <item m="1" x="4116"/>
        <item m="1" x="4755"/>
        <item m="1" x="375"/>
        <item m="1" x="1004"/>
        <item m="1" x="1632"/>
        <item m="1" x="2276"/>
        <item m="1" x="2922"/>
        <item m="1" x="3562"/>
        <item m="1" x="4193"/>
        <item m="1" x="4833"/>
        <item m="1" x="452"/>
        <item m="1" x="1080"/>
        <item m="1" x="1710"/>
        <item m="1" x="2356"/>
        <item m="1" x="3001"/>
        <item m="1" x="3640"/>
        <item m="1" x="4271"/>
        <item m="1" x="4913"/>
        <item m="1" x="530"/>
        <item m="1" x="1157"/>
        <item m="1" x="1788"/>
        <item m="1" x="2434"/>
        <item m="1" x="3078"/>
        <item m="1" x="3715"/>
        <item m="1" x="4346"/>
        <item m="1" x="4989"/>
        <item m="1" x="606"/>
        <item m="1" x="1232"/>
        <item m="1" x="1864"/>
        <item m="1" x="2511"/>
        <item m="1" x="3156"/>
        <item m="1" x="3793"/>
        <item m="1" x="4423"/>
        <item m="1" x="42"/>
        <item m="1" x="682"/>
        <item m="1" x="1309"/>
        <item m="1" x="1942"/>
        <item m="1" x="2588"/>
        <item m="1" x="3232"/>
        <item m="1" x="3869"/>
        <item m="1" x="4499"/>
        <item m="1" x="119"/>
        <item m="1" x="757"/>
        <item m="1" x="1385"/>
        <item m="1" x="2019"/>
        <item m="1" x="2667"/>
        <item m="1" x="3310"/>
        <item m="1" x="3946"/>
        <item m="1" x="4576"/>
        <item m="1" x="197"/>
        <item m="1" x="834"/>
        <item m="1" x="1461"/>
        <item m="1" x="2096"/>
        <item m="1" x="2744"/>
        <item m="1" x="3387"/>
        <item m="1" x="4021"/>
        <item m="1" x="4653"/>
        <item m="1" x="274"/>
        <item m="1" x="909"/>
        <item m="1" x="1537"/>
        <item m="1" x="2173"/>
        <item m="1" x="2823"/>
        <item m="1" x="3465"/>
        <item m="1" x="4099"/>
        <item m="1" x="4731"/>
        <item m="1" x="353"/>
        <item m="1" x="987"/>
        <item m="1" x="1615"/>
        <item m="1" x="2253"/>
        <item m="1" x="2900"/>
        <item m="1" x="3543"/>
        <item m="1" x="4176"/>
        <item m="1" x="4810"/>
        <item m="1" x="430"/>
        <item m="1" x="1062"/>
        <item m="1" x="1693"/>
        <item m="1" x="2332"/>
        <item m="1" x="2979"/>
        <item m="1" x="3622"/>
        <item m="1" x="4254"/>
        <item m="1" x="4888"/>
        <item m="1" x="508"/>
        <item m="1" x="1140"/>
        <item m="1" x="1771"/>
        <item m="1" x="2411"/>
        <item m="1" x="3056"/>
        <item m="1" x="3697"/>
        <item m="1" x="4329"/>
        <item m="1" x="4966"/>
        <item m="1" x="583"/>
        <item m="1" x="1215"/>
        <item m="1" x="1846"/>
        <item m="1" x="2488"/>
        <item m="1" x="3133"/>
        <item m="1" x="3775"/>
        <item m="1" x="4405"/>
        <item m="1" x="20"/>
        <item m="1" x="659"/>
        <item m="1" x="1292"/>
        <item m="1" x="1924"/>
        <item m="1" x="2567"/>
        <item m="1" x="3209"/>
        <item m="1" x="3850"/>
        <item m="1" x="4481"/>
        <item m="1" x="98"/>
        <item m="1" x="734"/>
        <item m="1" x="1367"/>
        <item m="1" x="2001"/>
        <item m="1" x="2645"/>
        <item m="1" x="3287"/>
        <item m="1" x="3928"/>
        <item m="1" x="4557"/>
        <item m="1" x="175"/>
        <item m="1" x="811"/>
        <item m="1" x="1444"/>
        <item m="1" x="2078"/>
        <item m="1" x="2723"/>
        <item m="1" x="3364"/>
        <item m="1" x="4003"/>
        <item m="1" x="4635"/>
        <item m="1" x="252"/>
        <item m="1" x="887"/>
        <item m="1" x="1518"/>
        <item m="1" x="2156"/>
        <item m="1" x="2800"/>
        <item m="1" x="3443"/>
        <item m="1" x="4080"/>
        <item m="1" x="4714"/>
        <item m="1" x="330"/>
        <item m="1" x="965"/>
        <item m="1" x="1596"/>
        <item m="1" x="2236"/>
        <item m="1" x="2879"/>
        <item m="1" x="3521"/>
        <item m="1" x="4156"/>
        <item m="1" x="4793"/>
        <item m="1" x="409"/>
        <item m="1" x="1040"/>
        <item m="1" x="1673"/>
        <item m="1" x="2315"/>
        <item m="1" x="2957"/>
        <item m="1" x="3600"/>
        <item m="1" x="4234"/>
        <item m="1" x="4871"/>
        <item m="1" x="486"/>
        <item m="1" x="1118"/>
        <item m="1" x="1752"/>
        <item m="1" x="2394"/>
        <item m="1" x="3035"/>
        <item m="1" x="3675"/>
        <item m="1" x="4310"/>
        <item m="1" x="4949"/>
        <item m="1" x="562"/>
        <item m="1" x="1192"/>
        <item m="1" x="1828"/>
        <item m="1" x="2471"/>
        <item m="1" x="3111"/>
        <item m="1" x="3752"/>
        <item m="1" x="4387"/>
        <item m="1" x="5027"/>
        <item m="1" x="638"/>
        <item m="1" x="1269"/>
        <item m="1" x="1906"/>
        <item m="1" x="2550"/>
        <item m="1" x="3189"/>
        <item m="1" x="3827"/>
        <item m="1" x="4462"/>
        <item m="1" x="81"/>
        <item m="1" x="714"/>
        <item m="1" x="1344"/>
        <item m="1" x="1982"/>
        <item m="1" x="2628"/>
        <item m="1" x="3266"/>
        <item m="1" x="3904"/>
        <item m="1" x="4539"/>
        <item m="1" x="158"/>
        <item m="1" x="790"/>
        <item m="1" x="1421"/>
        <item m="1" x="2060"/>
        <item m="1" x="2706"/>
        <item m="1" x="3344"/>
        <item m="1" x="3980"/>
        <item m="1" x="4616"/>
        <item m="1" x="235"/>
        <item m="1" x="866"/>
        <item m="1" x="1496"/>
        <item m="1" x="2136"/>
        <item m="1" x="2783"/>
        <item m="1" x="3420"/>
        <item m="1" x="4057"/>
        <item m="1" x="4694"/>
        <item m="1" x="313"/>
        <item m="1" x="942"/>
        <item m="1" x="1574"/>
        <item m="1" x="2216"/>
        <item m="1" x="2862"/>
        <item m="1" x="3498"/>
        <item m="1" x="4134"/>
        <item m="1" x="4773"/>
        <item m="1" x="392"/>
        <item m="1" x="1019"/>
        <item m="1" x="1651"/>
        <item m="1" x="2295"/>
        <item m="1" x="2940"/>
        <item m="1" x="3576"/>
        <item m="1" x="4212"/>
        <item m="1" x="4852"/>
        <item m="1" x="469"/>
        <item m="1" x="1095"/>
        <item m="1" x="1730"/>
        <item m="1" x="2375"/>
        <item m="1" x="3018"/>
        <item m="1" x="3654"/>
        <item m="1" x="4289"/>
        <item m="1" x="4931"/>
        <item m="1" x="546"/>
        <item m="1" x="1171"/>
        <item m="1" x="1806"/>
        <item m="1" x="2453"/>
        <item m="1" x="3094"/>
        <item m="1" x="3729"/>
        <item m="1" x="4365"/>
        <item m="1" x="5009"/>
        <item m="1" x="621"/>
        <item m="1" x="1247"/>
        <item m="1" x="1884"/>
        <item m="1" x="2532"/>
        <item m="1" x="3171"/>
        <item m="1" x="3807"/>
        <item m="1" x="4440"/>
        <item m="1" x="62"/>
        <item m="1" x="697"/>
        <item m="1" x="1324"/>
        <item m="1" x="1960"/>
        <item m="1" x="2609"/>
        <item m="1" x="3248"/>
        <item m="1" x="3883"/>
        <item m="1" x="4517"/>
        <item m="1" x="140"/>
        <item m="1" x="773"/>
        <item m="1" x="1400"/>
        <item m="1" x="2038"/>
        <item m="1" x="2688"/>
        <item m="1" x="3325"/>
        <item m="1" x="3960"/>
        <item m="1" x="4593"/>
        <item m="1" x="217"/>
        <item m="1" x="848"/>
        <item m="1" x="1475"/>
        <item m="1" x="2114"/>
        <item m="1" x="2764"/>
        <item m="1" x="3402"/>
        <item m="1" x="4035"/>
        <item m="1" x="4672"/>
        <item m="1" x="293"/>
        <item m="1" x="925"/>
        <item m="1" x="1552"/>
        <item m="1" x="2194"/>
        <item m="1" x="2842"/>
        <item m="1" x="3481"/>
        <item m="1" x="4113"/>
        <item m="1" x="4751"/>
        <item m="1" x="371"/>
        <item m="1" x="1002"/>
        <item m="1" x="1630"/>
        <item m="1" x="2273"/>
        <item m="1" x="2919"/>
        <item m="1" x="3559"/>
        <item m="1" x="4190"/>
        <item m="1" x="4830"/>
        <item m="1" x="449"/>
        <item m="1" x="1078"/>
        <item m="1" x="1708"/>
        <item m="1" x="2353"/>
        <item m="1" x="2998"/>
        <item m="1" x="3637"/>
        <item m="1" x="4268"/>
        <item m="1" x="4909"/>
        <item m="1" x="526"/>
        <item m="1" x="1154"/>
        <item m="1" x="1785"/>
        <item m="1" x="2430"/>
        <item m="1" x="3075"/>
        <item m="1" x="3712"/>
        <item m="1" x="4343"/>
        <item m="1" x="4985"/>
        <item m="1" x="603"/>
        <item m="1" x="1230"/>
        <item m="1" x="1862"/>
        <item m="1" x="2508"/>
        <item m="1" x="3153"/>
        <item m="1" x="3790"/>
        <item m="1" x="4420"/>
        <item m="1" x="38"/>
        <item m="1" x="678"/>
        <item m="1" x="1307"/>
        <item m="1" x="1940"/>
        <item m="1" x="2585"/>
        <item m="1" x="3229"/>
        <item m="1" x="3866"/>
        <item m="1" x="4496"/>
        <item m="1" x="116"/>
        <item m="1" x="754"/>
        <item m="1" x="1383"/>
        <item m="1" x="2017"/>
        <item m="1" x="2664"/>
        <item m="1" x="3307"/>
        <item m="1" x="3943"/>
        <item m="1" x="4573"/>
        <item m="1" x="193"/>
        <item m="1" x="830"/>
        <item m="1" x="1458"/>
        <item m="1" x="2093"/>
        <item m="1" x="2741"/>
        <item m="1" x="3383"/>
        <item m="1" x="4018"/>
        <item m="1" x="4649"/>
        <item m="1" x="271"/>
        <item m="1" x="906"/>
        <item m="1" x="1535"/>
        <item m="1" x="2171"/>
        <item m="1" x="2820"/>
        <item m="1" x="3462"/>
        <item m="1" x="4096"/>
        <item m="1" x="4728"/>
        <item m="1" x="349"/>
        <item m="1" x="983"/>
        <item m="1" x="1613"/>
        <item m="1" x="2251"/>
        <item m="1" x="2897"/>
        <item m="1" x="3540"/>
        <item m="1" x="4173"/>
        <item m="1" x="4807"/>
        <item m="1" x="427"/>
        <item m="1" x="1059"/>
        <item m="1" x="1691"/>
        <item m="1" x="2330"/>
        <item m="1" x="2976"/>
        <item m="1" x="3619"/>
        <item m="1" x="4251"/>
        <item m="1" x="4885"/>
        <item m="1" x="504"/>
        <item m="1" x="1136"/>
        <item m="1" x="1768"/>
        <item m="1" x="2408"/>
        <item m="1" x="3052"/>
        <item m="1" x="3694"/>
        <item m="1" x="4325"/>
        <item m="1" x="4963"/>
        <item m="1" x="580"/>
        <item m="1" x="1212"/>
        <item m="1" x="1844"/>
        <item m="1" x="2486"/>
        <item m="1" x="3130"/>
        <item m="1" x="3772"/>
        <item m="1" x="4402"/>
        <item m="1" x="5041"/>
        <item m="1" x="655"/>
        <item m="1" x="1288"/>
        <item m="1" x="1922"/>
        <item m="1" x="2565"/>
        <item m="1" x="3206"/>
        <item m="1" x="3847"/>
        <item m="1" x="4478"/>
        <item m="1" x="95"/>
        <item m="1" x="731"/>
        <item m="1" x="1364"/>
        <item m="1" x="1999"/>
        <item m="1" x="2643"/>
        <item m="1" x="3284"/>
        <item m="1" x="3925"/>
        <item m="1" x="4554"/>
        <item m="1" x="172"/>
        <item m="1" x="807"/>
        <item m="1" x="1440"/>
        <item m="1" x="2075"/>
        <item m="1" x="2720"/>
        <item m="1" x="3361"/>
        <item m="1" x="3999"/>
        <item m="1" x="4632"/>
        <item m="1" x="249"/>
        <item m="1" x="884"/>
        <item m="1" x="1515"/>
        <item m="1" x="2154"/>
        <item m="1" x="2798"/>
        <item m="1" x="3440"/>
        <item m="1" x="4076"/>
        <item m="1" x="4711"/>
        <item m="1" x="327"/>
        <item m="1" x="961"/>
        <item m="1" x="1592"/>
        <item m="1" x="2234"/>
        <item m="1" x="2877"/>
        <item m="1" x="3518"/>
        <item m="1" x="4153"/>
        <item m="1" x="4790"/>
        <item m="1" x="406"/>
        <item m="1" x="1037"/>
        <item m="1" x="1670"/>
        <item m="1" x="2313"/>
        <item m="1" x="2955"/>
        <item m="1" x="3597"/>
        <item m="1" x="4231"/>
        <item m="1" x="4868"/>
        <item m="1" x="483"/>
        <item m="1" x="1114"/>
        <item m="1" x="1748"/>
        <item m="1" x="2391"/>
        <item m="1" x="3032"/>
        <item m="1" x="3671"/>
        <item m="1" x="4307"/>
        <item m="1" x="4946"/>
        <item m="1" x="559"/>
        <item m="1" x="1189"/>
        <item m="1" x="1825"/>
        <item m="1" x="2469"/>
        <item m="1" x="3109"/>
        <item m="1" x="3748"/>
        <item m="1" x="4384"/>
        <item m="1" x="5024"/>
        <item m="1" x="635"/>
        <item m="1" x="1265"/>
        <item m="1" x="1902"/>
        <item m="1" x="2548"/>
        <item m="1" x="3187"/>
        <item m="1" x="3824"/>
        <item m="1" x="4459"/>
        <item m="1" x="78"/>
        <item m="1" x="711"/>
        <item m="1" x="1341"/>
        <item m="1" x="1979"/>
        <item m="1" x="2626"/>
        <item m="1" x="3264"/>
        <item m="1" x="3901"/>
        <item m="1" x="4536"/>
        <item m="1" x="155"/>
        <item m="1" x="787"/>
        <item m="1" x="1417"/>
        <item m="1" x="2056"/>
        <item m="1" x="2703"/>
        <item m="1" x="3341"/>
        <item m="1" x="3977"/>
        <item m="1" x="4612"/>
        <item m="1" x="232"/>
        <item m="1" x="862"/>
        <item m="1" x="1493"/>
        <item m="1" x="2133"/>
        <item m="1" x="2781"/>
        <item m="1" x="3417"/>
        <item m="1" x="4054"/>
        <item m="1" x="4691"/>
        <item m="1" x="310"/>
        <item m="1" x="939"/>
        <item m="1" x="1570"/>
        <item m="1" x="2212"/>
        <item m="1" x="2860"/>
        <item m="1" x="3496"/>
        <item m="1" x="4131"/>
        <item m="1" x="4770"/>
        <item m="1" x="389"/>
        <item m="1" x="1016"/>
        <item m="1" x="1648"/>
        <item m="1" x="2292"/>
        <item m="1" x="2938"/>
        <item m="1" x="3574"/>
        <item m="1" x="4209"/>
        <item m="1" x="4849"/>
        <item m="1" x="466"/>
        <item m="1" x="1092"/>
        <item m="1" x="1726"/>
        <item m="1" x="2371"/>
        <item m="1" x="3015"/>
        <item m="1" x="3651"/>
        <item m="1" x="4285"/>
        <item m="1" x="4928"/>
        <item m="1" x="542"/>
        <item m="1" x="1168"/>
        <item m="1" x="1803"/>
        <item m="1" x="2450"/>
        <item m="1" x="3091"/>
        <item m="1" x="3727"/>
        <item m="1" x="4362"/>
        <item m="1" x="5006"/>
        <item m="1" x="618"/>
        <item m="1" x="1244"/>
        <item m="1" x="1880"/>
        <item m="1" x="2528"/>
        <item m="1" x="3169"/>
        <item m="1" x="3805"/>
        <item m="1" x="4437"/>
        <item m="1" x="59"/>
        <item m="1" x="694"/>
        <item m="1" x="1321"/>
        <item m="1" x="1957"/>
        <item m="1" x="2606"/>
        <item m="1" x="3246"/>
        <item m="1" x="3881"/>
        <item m="1" x="4514"/>
        <item m="1" x="137"/>
        <item m="1" x="770"/>
        <item m="1" x="1397"/>
        <item m="1" x="2034"/>
        <item m="1" x="2684"/>
        <item m="1" x="3322"/>
        <item m="1" x="3957"/>
        <item m="1" x="4590"/>
        <item m="1" x="213"/>
        <item m="1" x="845"/>
        <item m="1" x="1472"/>
        <item m="1" x="2111"/>
        <item m="1" x="2760"/>
        <item m="1" x="3400"/>
        <item m="1" x="4033"/>
        <item m="1" x="4669"/>
        <item m="1" x="290"/>
        <item m="1" x="922"/>
        <item m="1" x="1549"/>
        <item m="1" x="2190"/>
        <item m="1" x="2838"/>
        <item m="1" x="3479"/>
        <item m="1" x="4111"/>
        <item m="1" x="4748"/>
        <item m="1" x="368"/>
        <item m="1" x="999"/>
        <item m="1" x="1627"/>
        <item m="1" x="2270"/>
        <item m="1" x="2916"/>
        <item m="1" x="3557"/>
        <item m="1" x="4188"/>
        <item m="1" x="4827"/>
        <item m="1" x="446"/>
        <item m="1" x="1075"/>
        <item m="1" x="1705"/>
        <item m="1" x="2349"/>
        <item m="1" x="2994"/>
        <item m="1" x="3634"/>
        <item m="1" x="4265"/>
        <item m="1" x="4905"/>
        <item m="1" x="523"/>
        <item m="1" x="1151"/>
        <item m="1" x="1782"/>
        <item m="1" x="2426"/>
        <item m="1" x="3072"/>
        <item m="1" x="3710"/>
        <item m="1" x="4341"/>
        <item m="1" x="4982"/>
        <item m="1" x="600"/>
        <item m="1" x="1227"/>
        <item m="1" x="1859"/>
        <item m="1" x="2504"/>
        <item m="1" x="3149"/>
        <item m="1" x="3788"/>
        <item m="1" x="4418"/>
        <item m="1" x="35"/>
        <item m="1" x="675"/>
        <item m="1" x="1304"/>
        <item m="1" x="1937"/>
        <item m="1" x="2582"/>
        <item m="1" x="3226"/>
        <item m="1" x="3864"/>
        <item m="1" x="4494"/>
        <item m="1" x="113"/>
        <item m="1" x="751"/>
        <item m="1" x="1380"/>
        <item m="1" x="2014"/>
        <item m="1" x="2660"/>
        <item m="1" x="3303"/>
        <item m="1" x="3940"/>
        <item m="1" x="4570"/>
        <item m="1" x="190"/>
        <item m="1" x="826"/>
        <item m="1" x="1455"/>
        <item m="1" x="2089"/>
        <item m="1" x="2738"/>
        <item m="1" x="3380"/>
        <item m="1" x="4016"/>
        <item m="1" x="4647"/>
        <item m="1" x="268"/>
        <item m="1" x="903"/>
        <item m="1" x="1532"/>
        <item m="1" x="2168"/>
        <item m="1" x="2816"/>
        <item m="1" x="3458"/>
        <item m="1" x="4094"/>
        <item m="1" x="4726"/>
        <item m="1" x="346"/>
        <item m="1" x="980"/>
        <item m="1" x="1610"/>
        <item m="1" x="2248"/>
        <item m="1" x="2894"/>
        <item m="1" x="3537"/>
        <item m="1" x="4171"/>
        <item m="1" x="4805"/>
        <item m="1" x="424"/>
        <item m="1" x="1056"/>
        <item m="1" x="1688"/>
        <item m="1" x="2327"/>
        <item m="1" x="2972"/>
        <item m="1" x="3615"/>
        <item m="1" x="4248"/>
        <item m="1" x="4882"/>
        <item m="1" x="500"/>
        <item m="1" x="1133"/>
        <item m="1" x="1764"/>
        <item m="1" x="2405"/>
        <item m="1" x="3049"/>
        <item m="1" x="3691"/>
        <item m="1" x="4323"/>
        <item m="1" x="4961"/>
        <item m="1" x="577"/>
        <item m="1" x="1209"/>
        <item m="1" x="1841"/>
        <item m="1" x="2483"/>
        <item m="1" x="3126"/>
        <item m="1" x="3768"/>
        <item m="1" x="4400"/>
        <item m="1" x="5039"/>
        <item m="1" x="652"/>
        <item m="1" x="1285"/>
        <item m="1" x="1919"/>
        <item m="1" x="2562"/>
        <item m="1" x="3203"/>
        <item m="1" x="3844"/>
        <item m="1" x="4476"/>
        <item m="1" x="93"/>
        <item m="1" x="728"/>
        <item m="1" x="1361"/>
        <item m="1" x="1996"/>
        <item m="1" x="2640"/>
        <item m="1" x="3280"/>
        <item m="1" x="3921"/>
        <item m="1" x="4551"/>
        <item m="1" x="169"/>
        <item m="1" x="804"/>
        <item m="1" x="1436"/>
        <item m="1" x="2072"/>
        <item m="1" x="2717"/>
        <item m="1" x="3358"/>
        <item m="1" x="3996"/>
        <item m="1" x="4630"/>
        <item m="1" x="247"/>
        <item m="1" x="881"/>
        <item m="1" x="1512"/>
        <item m="1" x="2151"/>
        <item m="1" x="2795"/>
        <item m="1" x="3436"/>
        <item m="1" x="4072"/>
        <item m="1" x="4709"/>
        <item m="1" x="325"/>
        <item m="1" x="958"/>
        <item m="1" x="1589"/>
        <item m="1" x="2231"/>
        <item m="1" x="2874"/>
        <item m="1" x="3515"/>
        <item m="1" x="4150"/>
        <item m="1" x="4788"/>
        <item m="1" x="404"/>
        <item m="1" x="1034"/>
        <item m="1" x="1667"/>
        <item m="1" x="2310"/>
        <item m="1" x="2952"/>
        <item m="1" x="3593"/>
        <item m="1" x="4227"/>
        <item m="1" x="4865"/>
        <item m="1" x="480"/>
        <item m="1" x="1110"/>
        <item m="1" x="1745"/>
        <item m="1" x="2388"/>
        <item m="1" x="30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m="1" x="12"/>
        <item m="1" x="14"/>
        <item m="1" x="4"/>
        <item m="1" x="10"/>
        <item m="1" x="7"/>
        <item m="1" x="6"/>
        <item m="1" x="9"/>
        <item m="1" x="5"/>
        <item m="1" x="16"/>
        <item m="1" x="3"/>
        <item m="1" x="17"/>
        <item m="1" x="13"/>
        <item m="1" x="15"/>
        <item m="1" x="11"/>
        <item x="0"/>
        <item m="1" x="8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m="1" x="18"/>
        <item m="1" x="15"/>
        <item m="1" x="7"/>
        <item m="1" x="12"/>
        <item m="1" x="8"/>
        <item m="1" x="13"/>
        <item m="1" x="16"/>
        <item m="1" x="11"/>
        <item m="1" x="10"/>
        <item m="1" x="9"/>
        <item m="1" x="17"/>
        <item m="1" x="19"/>
        <item m="1" x="14"/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927">
        <item m="1" x="126"/>
        <item m="1" x="1160"/>
        <item m="1" x="2433"/>
        <item m="1" x="2861"/>
        <item m="1" x="2871"/>
        <item m="1" x="2879"/>
        <item m="1" x="2887"/>
        <item m="1" x="2895"/>
        <item m="1" x="2902"/>
        <item m="1" x="2908"/>
        <item m="1" x="2914"/>
        <item m="1" x="2921"/>
        <item m="1" x="2925"/>
        <item m="1" x="1416"/>
        <item m="1" x="1427"/>
        <item m="1" x="1436"/>
        <item m="1" x="1445"/>
        <item m="1" x="1453"/>
        <item m="1" x="1460"/>
        <item m="1" x="1466"/>
        <item m="1" x="1472"/>
        <item m="1" x="1478"/>
        <item m="1" x="1482"/>
        <item m="1" x="2809"/>
        <item m="1" x="2815"/>
        <item m="1" x="2818"/>
        <item m="1" x="2821"/>
        <item m="1" x="2825"/>
        <item m="1" x="2830"/>
        <item m="1" x="2836"/>
        <item m="1" x="2844"/>
        <item m="1" x="2854"/>
        <item m="1" x="2864"/>
        <item m="1" x="1372"/>
        <item m="1" x="1376"/>
        <item m="1" x="1378"/>
        <item m="1" x="1380"/>
        <item m="1" x="1383"/>
        <item m="1" x="1387"/>
        <item m="1" x="1392"/>
        <item m="1" x="1399"/>
        <item m="1" x="1409"/>
        <item m="1" x="1420"/>
        <item m="1" x="2754"/>
        <item m="1" x="2763"/>
        <item m="1" x="2770"/>
        <item m="1" x="2777"/>
        <item m="1" x="2784"/>
        <item m="1" x="2791"/>
        <item m="1" x="2797"/>
        <item m="1" x="2807"/>
        <item m="1" x="2813"/>
        <item m="1" x="1322"/>
        <item m="1" x="1331"/>
        <item m="1" x="1338"/>
        <item m="1" x="1345"/>
        <item m="1" x="1352"/>
        <item m="1" x="1358"/>
        <item m="1" x="1363"/>
        <item m="1" x="1367"/>
        <item m="1" x="1371"/>
        <item m="1" x="1375"/>
        <item m="1" x="2718"/>
        <item m="1" x="2723"/>
        <item m="1" x="2725"/>
        <item m="1" x="2727"/>
        <item m="1" x="2729"/>
        <item m="1" x="2732"/>
        <item m="1" x="2736"/>
        <item m="1" x="2741"/>
        <item m="1" x="2748"/>
        <item m="1" x="2757"/>
        <item m="1" x="1286"/>
        <item m="1" x="1290"/>
        <item m="1" x="1293"/>
        <item m="1" x="1295"/>
        <item m="1" x="1297"/>
        <item m="1" x="1300"/>
        <item m="1" x="1304"/>
        <item m="1" x="1309"/>
        <item m="1" x="1316"/>
        <item m="1" x="1325"/>
        <item m="1" x="2664"/>
        <item m="1" x="2672"/>
        <item m="1" x="2680"/>
        <item m="1" x="2687"/>
        <item m="1" x="2694"/>
        <item m="1" x="2701"/>
        <item m="1" x="2707"/>
        <item m="1" x="2712"/>
        <item m="1" x="2717"/>
        <item m="1" x="2722"/>
        <item m="1" x="111"/>
        <item m="1" x="334"/>
        <item m="1" x="537"/>
        <item m="1" x="728"/>
        <item m="1" x="916"/>
        <item m="1" x="1087"/>
        <item m="1" x="1238"/>
        <item m="1" x="1407"/>
        <item m="1" x="1608"/>
        <item m="1" x="1820"/>
        <item m="1" x="118"/>
        <item m="1" x="342"/>
        <item m="1" x="543"/>
        <item m="1" x="735"/>
        <item m="1" x="924"/>
        <item m="1" x="1095"/>
        <item m="1" x="1246"/>
        <item m="1" x="1418"/>
        <item m="1" x="1619"/>
        <item m="1" x="1831"/>
        <item m="1" x="122"/>
        <item m="1" x="347"/>
        <item m="1" x="548"/>
        <item m="1" x="741"/>
        <item m="1" x="931"/>
        <item m="1" x="1102"/>
        <item m="1" x="1253"/>
        <item m="1" x="1428"/>
        <item m="1" x="1629"/>
        <item m="1" x="1841"/>
        <item m="1" x="127"/>
        <item m="1" x="352"/>
        <item m="1" x="553"/>
        <item m="1" x="747"/>
        <item m="1" x="938"/>
        <item m="1" x="1109"/>
        <item m="1" x="1260"/>
        <item m="1" x="1437"/>
        <item m="1" x="1638"/>
        <item m="1" x="1850"/>
        <item m="1" x="132"/>
        <item m="1" x="358"/>
        <item m="1" x="559"/>
        <item m="1" x="754"/>
        <item m="1" x="946"/>
        <item m="1" x="1117"/>
        <item m="1" x="1267"/>
        <item m="1" x="1446"/>
        <item m="1" x="1647"/>
        <item m="1" x="1859"/>
        <item m="1" x="138"/>
        <item m="1" x="365"/>
        <item m="1" x="566"/>
        <item m="1" x="762"/>
        <item m="1" x="955"/>
        <item m="1" x="1124"/>
        <item m="1" x="1273"/>
        <item m="1" x="1454"/>
        <item m="1" x="1655"/>
        <item m="1" x="1867"/>
        <item m="1" x="145"/>
        <item m="1" x="373"/>
        <item m="1" x="574"/>
        <item m="1" x="771"/>
        <item m="1" x="962"/>
        <item m="1" x="1130"/>
        <item m="1" x="1278"/>
        <item m="1" x="1461"/>
        <item m="1" x="1662"/>
        <item m="1" x="1874"/>
        <item m="1" x="153"/>
        <item m="1" x="382"/>
        <item m="1" x="583"/>
        <item m="1" x="778"/>
        <item m="1" x="968"/>
        <item m="1" x="1135"/>
        <item m="1" x="1282"/>
        <item m="1" x="1467"/>
        <item m="1" x="1668"/>
        <item m="1" x="1880"/>
        <item m="1" x="164"/>
        <item m="1" x="393"/>
        <item m="1" x="592"/>
        <item m="1" x="785"/>
        <item m="1" x="974"/>
        <item m="1" x="1140"/>
        <item m="1" x="1287"/>
        <item m="1" x="1474"/>
        <item m="1" x="1675"/>
        <item m="1" x="1886"/>
        <item m="1" x="175"/>
        <item m="1" x="403"/>
        <item m="1" x="599"/>
        <item m="1" x="791"/>
        <item m="1" x="979"/>
        <item m="1" x="1144"/>
        <item m="1" x="1291"/>
        <item m="1" x="1480"/>
        <item m="1" x="1681"/>
        <item m="1" x="1890"/>
        <item m="1" x="1570"/>
        <item m="1" x="1780"/>
        <item m="1" x="1971"/>
        <item m="1" x="2144"/>
        <item m="1" x="2319"/>
        <item m="1" x="2487"/>
        <item m="1" x="2636"/>
        <item m="1" x="2804"/>
        <item m="1" x="107"/>
        <item m="1" x="330"/>
        <item m="1" x="1575"/>
        <item m="1" x="1786"/>
        <item m="1" x="1975"/>
        <item m="1" x="2148"/>
        <item m="1" x="2323"/>
        <item m="1" x="2491"/>
        <item m="1" x="2640"/>
        <item m="1" x="2811"/>
        <item m="1" x="115"/>
        <item m="1" x="339"/>
        <item m="1" x="1578"/>
        <item m="1" x="1789"/>
        <item m="1" x="1977"/>
        <item m="1" x="2150"/>
        <item m="1" x="2325"/>
        <item m="1" x="2493"/>
        <item m="1" x="2642"/>
        <item m="1" x="2816"/>
        <item m="1" x="121"/>
        <item m="1" x="346"/>
        <item m="1" x="1580"/>
        <item m="1" x="1791"/>
        <item m="1" x="1978"/>
        <item m="1" x="2151"/>
        <item m="1" x="2326"/>
        <item m="1" x="2494"/>
        <item m="1" x="2643"/>
        <item m="1" x="2819"/>
        <item m="1" x="125"/>
        <item m="1" x="351"/>
        <item m="1" x="1583"/>
        <item m="1" x="1794"/>
        <item m="1" x="1980"/>
        <item m="1" x="2153"/>
        <item m="1" x="2329"/>
        <item m="1" x="2497"/>
        <item m="1" x="2645"/>
        <item m="1" x="2823"/>
        <item m="1" x="131"/>
        <item m="1" x="357"/>
        <item m="1" x="1587"/>
        <item m="1" x="1798"/>
        <item m="1" x="1983"/>
        <item m="1" x="2157"/>
        <item m="1" x="2334"/>
        <item m="1" x="2501"/>
        <item m="1" x="2648"/>
        <item m="1" x="2828"/>
        <item m="1" x="137"/>
        <item m="1" x="364"/>
        <item m="1" x="1592"/>
        <item m="1" x="1803"/>
        <item m="1" x="1988"/>
        <item m="1" x="2163"/>
        <item m="1" x="2340"/>
        <item m="1" x="2506"/>
        <item m="1" x="2652"/>
        <item m="1" x="2834"/>
        <item m="1" x="144"/>
        <item m="1" x="372"/>
        <item m="1" x="1598"/>
        <item m="1" x="1810"/>
        <item m="1" x="1995"/>
        <item m="1" x="2170"/>
        <item m="1" x="2347"/>
        <item m="1" x="2512"/>
        <item m="1" x="2657"/>
        <item m="1" x="2841"/>
        <item m="1" x="152"/>
        <item m="1" x="381"/>
        <item m="1" x="1609"/>
        <item m="1" x="1821"/>
        <item m="1" x="2004"/>
        <item m="1" x="2179"/>
        <item m="1" x="2356"/>
        <item m="1" x="2520"/>
        <item m="1" x="2665"/>
        <item m="1" x="2851"/>
        <item m="1" x="163"/>
        <item m="1" x="392"/>
        <item m="1" x="1620"/>
        <item m="1" x="1832"/>
        <item m="1" x="2013"/>
        <item m="1" x="2188"/>
        <item m="1" x="2365"/>
        <item m="1" x="2528"/>
        <item m="1" x="2673"/>
        <item m="1" x="2862"/>
        <item m="1" x="174"/>
        <item m="1" x="402"/>
        <item m="1" x="48"/>
        <item m="1" x="268"/>
        <item m="1" x="488"/>
        <item m="1" x="685"/>
        <item m="1" x="876"/>
        <item m="1" x="1054"/>
        <item m="1" x="1211"/>
        <item m="1" x="1369"/>
        <item m="1" x="1567"/>
        <item m="1" x="1777"/>
        <item m="1" x="58"/>
        <item m="1" x="279"/>
        <item m="1" x="496"/>
        <item m="1" x="691"/>
        <item m="1" x="881"/>
        <item m="1" x="1058"/>
        <item m="1" x="1214"/>
        <item m="1" x="1374"/>
        <item m="1" x="1573"/>
        <item m="1" x="1784"/>
        <item m="1" x="66"/>
        <item m="1" x="287"/>
        <item m="1" x="501"/>
        <item m="1" x="695"/>
        <item m="1" x="884"/>
        <item m="1" x="1060"/>
        <item m="1" x="1215"/>
        <item m="1" x="1377"/>
        <item m="1" x="1577"/>
        <item m="1" x="1788"/>
        <item m="1" x="73"/>
        <item m="1" x="294"/>
        <item m="1" x="506"/>
        <item m="1" x="699"/>
        <item m="1" x="887"/>
        <item m="1" x="1062"/>
        <item m="1" x="1216"/>
        <item m="1" x="1379"/>
        <item m="1" x="1579"/>
        <item m="1" x="1790"/>
        <item m="1" x="80"/>
        <item m="1" x="301"/>
        <item m="1" x="511"/>
        <item m="1" x="703"/>
        <item m="1" x="891"/>
        <item m="1" x="1065"/>
        <item m="1" x="1218"/>
        <item m="1" x="1382"/>
        <item m="1" x="1582"/>
        <item m="1" x="1793"/>
        <item m="1" x="87"/>
        <item m="1" x="308"/>
        <item m="1" x="516"/>
        <item m="1" x="708"/>
        <item m="1" x="896"/>
        <item m="1" x="1069"/>
        <item m="1" x="1221"/>
        <item m="1" x="1386"/>
        <item m="1" x="1586"/>
        <item m="1" x="1797"/>
        <item m="1" x="94"/>
        <item m="1" x="315"/>
        <item m="1" x="522"/>
        <item m="1" x="714"/>
        <item m="1" x="902"/>
        <item m="1" x="1074"/>
        <item m="1" x="1225"/>
        <item m="1" x="1391"/>
        <item m="1" x="1591"/>
        <item m="1" x="1802"/>
        <item m="1" x="100"/>
        <item m="1" x="322"/>
        <item m="1" x="528"/>
        <item m="1" x="720"/>
        <item m="1" x="908"/>
        <item m="1" x="1079"/>
        <item m="1" x="1230"/>
        <item m="1" x="1397"/>
        <item m="1" x="1597"/>
        <item m="1" x="1809"/>
        <item m="1" x="108"/>
        <item m="1" x="331"/>
        <item m="1" x="535"/>
        <item m="1" x="727"/>
        <item m="1" x="915"/>
        <item m="1" x="1086"/>
        <item m="1" x="1237"/>
        <item m="1" x="1406"/>
        <item m="1" x="1607"/>
        <item m="1" x="1819"/>
        <item m="1" x="116"/>
        <item m="1" x="340"/>
        <item m="1" x="542"/>
        <item m="1" x="734"/>
        <item m="1" x="923"/>
        <item m="1" x="1094"/>
        <item m="1" x="1245"/>
        <item m="1" x="1417"/>
        <item m="1" x="1618"/>
        <item m="1" x="1830"/>
        <item m="1" x="1507"/>
        <item m="1" x="1709"/>
        <item m="1" x="1911"/>
        <item m="1" x="2085"/>
        <item m="1" x="2261"/>
        <item m="1" x="2435"/>
        <item m="1" x="2589"/>
        <item m="1" x="2747"/>
        <item m="1" x="46"/>
        <item m="1" x="266"/>
        <item m="1" x="1517"/>
        <item m="1" x="1720"/>
        <item m="1" x="1920"/>
        <item m="1" x="2094"/>
        <item m="1" x="2270"/>
        <item m="1" x="2443"/>
        <item m="1" x="2596"/>
        <item m="1" x="2756"/>
        <item m="1" x="56"/>
        <item m="1" x="277"/>
        <item m="1" x="1525"/>
        <item m="1" x="1729"/>
        <item m="1" x="1928"/>
        <item m="1" x="2102"/>
        <item m="1" x="2278"/>
        <item m="1" x="2450"/>
        <item m="1" x="2602"/>
        <item m="1" x="2764"/>
        <item m="1" x="65"/>
        <item m="1" x="286"/>
        <item m="1" x="1533"/>
        <item m="1" x="1738"/>
        <item m="1" x="1936"/>
        <item m="1" x="2110"/>
        <item m="1" x="2286"/>
        <item m="1" x="2457"/>
        <item m="1" x="2608"/>
        <item m="1" x="2771"/>
        <item m="1" x="72"/>
        <item m="1" x="293"/>
        <item m="1" x="1541"/>
        <item m="1" x="1747"/>
        <item m="1" x="1944"/>
        <item m="1" x="2118"/>
        <item m="1" x="2294"/>
        <item m="1" x="2464"/>
        <item m="1" x="2614"/>
        <item m="1" x="2778"/>
        <item m="1" x="79"/>
        <item m="1" x="300"/>
        <item m="1" x="1549"/>
        <item m="1" x="1756"/>
        <item m="1" x="1952"/>
        <item m="1" x="2126"/>
        <item m="1" x="2302"/>
        <item m="1" x="2471"/>
        <item m="1" x="2620"/>
        <item m="1" x="2785"/>
        <item m="1" x="86"/>
        <item m="1" x="307"/>
        <item m="1" x="1556"/>
        <item m="1" x="1764"/>
        <item m="1" x="1959"/>
        <item m="1" x="2133"/>
        <item m="1" x="2309"/>
        <item m="1" x="2477"/>
        <item m="1" x="2626"/>
        <item m="1" x="2792"/>
        <item m="1" x="93"/>
        <item m="1" x="314"/>
        <item m="1" x="1562"/>
        <item m="1" x="1771"/>
        <item m="1" x="1965"/>
        <item m="1" x="2139"/>
        <item m="1" x="2314"/>
        <item m="1" x="2482"/>
        <item m="1" x="2631"/>
        <item m="1" x="2798"/>
        <item m="1" x="99"/>
        <item m="1" x="321"/>
        <item m="1" x="1568"/>
        <item m="1" x="1778"/>
        <item m="1" x="1970"/>
        <item m="1" x="2143"/>
        <item m="1" x="2318"/>
        <item m="1" x="2486"/>
        <item m="1" x="2635"/>
        <item m="1" x="2803"/>
        <item m="1" x="106"/>
        <item m="1" x="329"/>
        <item m="1" x="1574"/>
        <item m="1" x="1785"/>
        <item m="1" x="1974"/>
        <item m="1" x="2147"/>
        <item m="1" x="2322"/>
        <item m="1" x="2490"/>
        <item m="1" x="2639"/>
        <item m="1" x="2810"/>
        <item m="1" x="114"/>
        <item m="1" x="338"/>
        <item m="1" x="2915"/>
        <item m="1" x="221"/>
        <item m="1" x="443"/>
        <item m="1" x="636"/>
        <item m="1" x="824"/>
        <item m="1" x="1006"/>
        <item m="1" x="1167"/>
        <item m="1" x="1315"/>
        <item m="1" x="1505"/>
        <item m="1" x="1707"/>
        <item m="1" x="2922"/>
        <item m="1" x="228"/>
        <item m="1" x="449"/>
        <item m="1" x="642"/>
        <item m="1" x="831"/>
        <item m="1" x="1013"/>
        <item m="1" x="1174"/>
        <item m="1" x="1324"/>
        <item m="1" x="1515"/>
        <item m="1" x="1718"/>
        <item m="1" x="2926"/>
        <item m="1" x="232"/>
        <item m="1" x="453"/>
        <item m="1" x="647"/>
        <item m="1" x="837"/>
        <item m="1" x="1019"/>
        <item m="1" x="1180"/>
        <item m="1" x="1332"/>
        <item m="1" x="1524"/>
        <item m="1" x="1728"/>
        <item m="1" x="20"/>
        <item m="1" x="236"/>
        <item m="1" x="457"/>
        <item m="1" x="652"/>
        <item m="1" x="843"/>
        <item m="1" x="1025"/>
        <item m="1" x="1186"/>
        <item m="1" x="1339"/>
        <item m="1" x="1532"/>
        <item m="1" x="1737"/>
        <item m="1" x="23"/>
        <item m="1" x="240"/>
        <item m="1" x="461"/>
        <item m="1" x="657"/>
        <item m="1" x="849"/>
        <item m="1" x="1031"/>
        <item m="1" x="1192"/>
        <item m="1" x="1346"/>
        <item m="1" x="1540"/>
        <item m="1" x="1746"/>
        <item m="1" x="27"/>
        <item m="1" x="245"/>
        <item m="1" x="466"/>
        <item m="1" x="663"/>
        <item m="1" x="856"/>
        <item m="1" x="1038"/>
        <item m="1" x="1198"/>
        <item m="1" x="1353"/>
        <item m="1" x="1548"/>
        <item m="1" x="1755"/>
        <item m="1" x="32"/>
        <item m="1" x="251"/>
        <item m="1" x="472"/>
        <item m="1" x="670"/>
        <item m="1" x="864"/>
        <item m="1" x="1044"/>
        <item m="1" x="1203"/>
        <item m="1" x="1359"/>
        <item m="1" x="1555"/>
        <item m="1" x="1763"/>
        <item m="1" x="38"/>
        <item m="1" x="258"/>
        <item m="1" x="479"/>
        <item m="1" x="678"/>
        <item m="1" x="870"/>
        <item m="1" x="1049"/>
        <item m="1" x="1207"/>
        <item m="1" x="1364"/>
        <item m="1" x="1561"/>
        <item m="1" x="1770"/>
        <item m="1" x="47"/>
        <item m="1" x="267"/>
        <item m="1" x="487"/>
        <item m="1" x="684"/>
        <item m="1" x="875"/>
        <item m="1" x="1053"/>
        <item m="1" x="1210"/>
        <item m="1" x="1368"/>
        <item m="1" x="1566"/>
        <item m="1" x="1776"/>
        <item m="1" x="57"/>
        <item m="1" x="278"/>
        <item m="1" x="495"/>
        <item m="1" x="690"/>
        <item m="1" x="880"/>
        <item m="1" x="1057"/>
        <item m="1" x="1213"/>
        <item m="1" x="1373"/>
        <item m="1" x="1572"/>
        <item m="1" x="1783"/>
        <item m="1" x="1473"/>
        <item m="1" x="1673"/>
        <item m="1" x="1883"/>
        <item m="1" x="2057"/>
        <item m="1" x="2231"/>
        <item m="1" x="2407"/>
        <item m="1" x="2566"/>
        <item m="1" x="2714"/>
        <item m="1" x="2910"/>
        <item m="1" x="217"/>
        <item m="1" x="1479"/>
        <item m="1" x="1679"/>
        <item m="1" x="1888"/>
        <item m="1" x="2061"/>
        <item m="1" x="2235"/>
        <item m="1" x="2411"/>
        <item m="1" x="2570"/>
        <item m="1" x="2720"/>
        <item m="1" x="2918"/>
        <item m="1" x="225"/>
        <item m="1" x="1483"/>
        <item m="1" x="1683"/>
        <item m="1" x="1891"/>
        <item m="1" x="2063"/>
        <item m="1" x="2237"/>
        <item m="1" x="2413"/>
        <item m="1" x="2572"/>
        <item m="1" x="2724"/>
        <item m="1" x="2924"/>
        <item m="1" x="231"/>
        <item m="1" x="1485"/>
        <item m="1" x="1685"/>
        <item m="1" x="1892"/>
        <item m="1" x="2064"/>
        <item m="1" x="2238"/>
        <item m="1" x="2414"/>
        <item m="1" x="2573"/>
        <item m="1" x="2726"/>
        <item m="1" x="19"/>
        <item m="1" x="235"/>
        <item m="1" x="1487"/>
        <item m="1" x="1687"/>
        <item m="1" x="1893"/>
        <item m="1" x="2065"/>
        <item m="1" x="2239"/>
        <item m="1" x="2415"/>
        <item m="1" x="2574"/>
        <item m="1" x="2728"/>
        <item m="1" x="22"/>
        <item m="1" x="239"/>
        <item m="1" x="1490"/>
        <item m="1" x="1691"/>
        <item m="1" x="1895"/>
        <item m="1" x="2067"/>
        <item m="1" x="2242"/>
        <item m="1" x="2418"/>
        <item m="1" x="2576"/>
        <item m="1" x="2731"/>
        <item m="1" x="26"/>
        <item m="1" x="244"/>
        <item m="1" x="1494"/>
        <item m="1" x="1695"/>
        <item m="1" x="1898"/>
        <item m="1" x="2071"/>
        <item m="1" x="2247"/>
        <item m="1" x="2422"/>
        <item m="1" x="2579"/>
        <item m="1" x="2735"/>
        <item m="1" x="31"/>
        <item m="1" x="250"/>
        <item m="1" x="1499"/>
        <item m="1" x="1700"/>
        <item m="1" x="1903"/>
        <item m="1" x="2077"/>
        <item m="1" x="2253"/>
        <item m="1" x="2427"/>
        <item m="1" x="2583"/>
        <item m="1" x="2740"/>
        <item m="1" x="37"/>
        <item m="1" x="257"/>
        <item m="1" x="1506"/>
        <item m="1" x="1708"/>
        <item m="1" x="1910"/>
        <item m="1" x="2084"/>
        <item m="1" x="2260"/>
        <item m="1" x="2434"/>
        <item m="1" x="2588"/>
        <item m="1" x="2746"/>
        <item m="1" x="44"/>
        <item m="1" x="265"/>
        <item m="1" x="1516"/>
        <item m="1" x="1719"/>
        <item m="1" x="1919"/>
        <item m="1" x="2093"/>
        <item m="1" x="2269"/>
        <item m="1" x="2442"/>
        <item m="1" x="2595"/>
        <item m="1" x="2755"/>
        <item m="1" x="55"/>
        <item m="1" x="276"/>
        <item m="1" x="2845"/>
        <item m="1" x="156"/>
        <item m="1" x="384"/>
        <item m="1" x="585"/>
        <item m="1" x="780"/>
        <item m="1" x="970"/>
        <item m="1" x="1137"/>
        <item m="1" x="1284"/>
        <item m="1" x="1469"/>
        <item m="1" x="1670"/>
        <item m="1" x="2855"/>
        <item m="1" x="167"/>
        <item m="1" x="395"/>
        <item m="1" x="594"/>
        <item m="1" x="787"/>
        <item m="1" x="976"/>
        <item m="1" x="1142"/>
        <item m="1" x="1289"/>
        <item m="1" x="1476"/>
        <item m="1" x="1677"/>
        <item m="1" x="2865"/>
        <item m="1" x="177"/>
        <item m="1" x="404"/>
        <item m="1" x="600"/>
        <item m="1" x="792"/>
        <item m="1" x="980"/>
        <item m="1" x="1145"/>
        <item m="1" x="1292"/>
        <item m="1" x="1481"/>
        <item m="1" x="1682"/>
        <item m="1" x="2873"/>
        <item m="1" x="184"/>
        <item m="1" x="410"/>
        <item m="1" x="605"/>
        <item m="1" x="796"/>
        <item m="1" x="983"/>
        <item m="1" x="1147"/>
        <item m="1" x="1294"/>
        <item m="1" x="1484"/>
        <item m="1" x="1684"/>
        <item m="1" x="2881"/>
        <item m="1" x="191"/>
        <item m="1" x="416"/>
        <item m="1" x="611"/>
        <item m="1" x="800"/>
        <item m="1" x="986"/>
        <item m="1" x="1149"/>
        <item m="1" x="1296"/>
        <item m="1" x="1486"/>
        <item m="1" x="1686"/>
        <item m="1" x="2889"/>
        <item m="1" x="198"/>
        <item m="1" x="422"/>
        <item m="1" x="616"/>
        <item m="1" x="805"/>
        <item m="1" x="990"/>
        <item m="1" x="1152"/>
        <item m="1" x="1299"/>
        <item m="1" x="1489"/>
        <item m="1" x="1690"/>
        <item m="1" x="2897"/>
        <item m="1" x="205"/>
        <item m="1" x="428"/>
        <item m="1" x="622"/>
        <item m="1" x="811"/>
        <item m="1" x="995"/>
        <item m="1" x="1156"/>
        <item m="1" x="1303"/>
        <item m="1" x="1493"/>
        <item m="1" x="1694"/>
        <item m="1" x="2904"/>
        <item m="1" x="211"/>
        <item m="1" x="434"/>
        <item m="1" x="628"/>
        <item m="1" x="817"/>
        <item m="1" x="1000"/>
        <item m="1" x="1161"/>
        <item m="1" x="1308"/>
        <item m="1" x="1498"/>
        <item m="1" x="1699"/>
        <item m="1" x="2911"/>
        <item m="1" x="218"/>
        <item m="1" x="440"/>
        <item m="1" x="634"/>
        <item m="1" x="823"/>
        <item m="1" x="1005"/>
        <item m="1" x="1166"/>
        <item m="1" x="1314"/>
        <item m="1" x="1504"/>
        <item m="1" x="1706"/>
        <item m="1" x="2919"/>
        <item m="1" x="226"/>
        <item m="1" x="447"/>
        <item m="1" x="641"/>
        <item m="1" x="830"/>
        <item m="1" x="1012"/>
        <item m="1" x="1173"/>
        <item m="1" x="1323"/>
        <item m="1" x="1514"/>
        <item m="1" x="1717"/>
        <item m="1" x="1400"/>
        <item m="1" x="1600"/>
        <item m="1" x="1811"/>
        <item m="1" x="1996"/>
        <item m="1" x="2171"/>
        <item m="1" x="2348"/>
        <item m="1" x="2513"/>
        <item m="1" x="2658"/>
        <item m="1" x="2842"/>
        <item m="1" x="154"/>
        <item m="1" x="1410"/>
        <item m="1" x="1611"/>
        <item m="1" x="1822"/>
        <item m="1" x="2005"/>
        <item m="1" x="2180"/>
        <item m="1" x="2357"/>
        <item m="1" x="2521"/>
        <item m="1" x="2666"/>
        <item m="1" x="2852"/>
        <item m="1" x="165"/>
        <item m="1" x="1421"/>
        <item m="1" x="1622"/>
        <item m="1" x="1833"/>
        <item m="1" x="2014"/>
        <item m="1" x="2189"/>
        <item m="1" x="2366"/>
        <item m="1" x="2529"/>
        <item m="1" x="2674"/>
        <item m="1" x="2863"/>
        <item m="1" x="176"/>
        <item m="1" x="1430"/>
        <item m="1" x="1631"/>
        <item m="1" x="1842"/>
        <item m="1" x="2022"/>
        <item m="1" x="2197"/>
        <item m="1" x="2374"/>
        <item m="1" x="2536"/>
        <item m="1" x="2681"/>
        <item m="1" x="2872"/>
        <item m="1" x="183"/>
        <item m="1" x="1439"/>
        <item m="1" x="1640"/>
        <item m="1" x="1851"/>
        <item m="1" x="2030"/>
        <item m="1" x="2205"/>
        <item m="1" x="2382"/>
        <item m="1" x="2543"/>
        <item m="1" x="2688"/>
        <item m="1" x="2880"/>
        <item m="1" x="190"/>
        <item m="1" x="1448"/>
        <item m="1" x="1649"/>
        <item m="1" x="1860"/>
        <item m="1" x="2038"/>
        <item m="1" x="2213"/>
        <item m="1" x="2390"/>
        <item m="1" x="2550"/>
        <item m="1" x="2695"/>
        <item m="1" x="2888"/>
        <item m="1" x="197"/>
        <item m="1" x="1456"/>
        <item m="1" x="1657"/>
        <item m="1" x="1868"/>
        <item m="1" x="2045"/>
        <item m="1" x="2220"/>
        <item m="1" x="2397"/>
        <item m="1" x="2556"/>
        <item m="1" x="2702"/>
        <item m="1" x="2896"/>
        <item m="1" x="204"/>
        <item m="1" x="1463"/>
        <item m="1" x="1664"/>
        <item m="1" x="1875"/>
        <item m="1" x="2051"/>
        <item m="1" x="2226"/>
        <item m="1" x="2402"/>
        <item m="1" x="2561"/>
        <item m="1" x="2708"/>
        <item m="1" x="2903"/>
        <item m="1" x="210"/>
        <item m="1" x="1470"/>
        <item m="1" x="1671"/>
        <item m="1" x="1881"/>
        <item m="1" x="2056"/>
        <item m="1" x="2230"/>
        <item m="1" x="2406"/>
        <item m="1" x="2565"/>
        <item m="1" x="2713"/>
        <item m="1" x="2909"/>
        <item m="1" x="216"/>
        <item m="1" x="1477"/>
        <item m="1" x="1678"/>
        <item m="1" x="1887"/>
        <item m="1" x="2060"/>
        <item m="1" x="2234"/>
        <item m="1" x="2410"/>
        <item m="1" x="2569"/>
        <item m="1" x="2719"/>
        <item m="1" x="2917"/>
        <item m="1" x="224"/>
        <item m="1" x="2802"/>
        <item m="1" x="104"/>
        <item m="1" x="326"/>
        <item m="1" x="531"/>
        <item m="1" x="722"/>
        <item m="1" x="909"/>
        <item m="1" x="1080"/>
        <item m="1" x="1231"/>
        <item m="1" x="1398"/>
        <item m="1" x="1599"/>
        <item m="1" x="2808"/>
        <item m="1" x="112"/>
        <item m="1" x="335"/>
        <item m="1" x="538"/>
        <item m="1" x="729"/>
        <item m="1" x="917"/>
        <item m="1" x="1088"/>
        <item m="1" x="1239"/>
        <item m="1" x="1408"/>
        <item m="1" x="1610"/>
        <item m="1" x="2814"/>
        <item m="1" x="119"/>
        <item m="1" x="343"/>
        <item m="1" x="544"/>
        <item m="1" x="736"/>
        <item m="1" x="925"/>
        <item m="1" x="1096"/>
        <item m="1" x="1247"/>
        <item m="1" x="1419"/>
        <item m="1" x="1621"/>
        <item m="1" x="2817"/>
        <item m="1" x="123"/>
        <item m="1" x="348"/>
        <item m="1" x="549"/>
        <item m="1" x="742"/>
        <item m="1" x="932"/>
        <item m="1" x="1103"/>
        <item m="1" x="1254"/>
        <item m="1" x="1429"/>
        <item m="1" x="1630"/>
        <item m="1" x="2820"/>
        <item m="1" x="128"/>
        <item m="1" x="353"/>
        <item m="1" x="554"/>
        <item m="1" x="748"/>
        <item m="1" x="939"/>
        <item m="1" x="1110"/>
        <item m="1" x="1261"/>
        <item m="1" x="1438"/>
        <item m="1" x="1639"/>
        <item m="1" x="2824"/>
        <item m="1" x="133"/>
        <item m="1" x="359"/>
        <item m="1" x="560"/>
        <item m="1" x="755"/>
        <item m="1" x="947"/>
        <item m="1" x="1118"/>
        <item m="1" x="1268"/>
        <item m="1" x="1447"/>
        <item m="1" x="1648"/>
        <item m="1" x="2829"/>
        <item m="1" x="139"/>
        <item m="1" x="366"/>
        <item m="1" x="567"/>
        <item m="1" x="763"/>
        <item m="1" x="956"/>
        <item m="1" x="1125"/>
        <item m="1" x="1274"/>
        <item m="1" x="1455"/>
        <item m="1" x="1656"/>
        <item m="1" x="2835"/>
        <item m="1" x="146"/>
        <item m="1" x="374"/>
        <item m="1" x="575"/>
        <item m="1" x="772"/>
        <item m="1" x="963"/>
        <item m="1" x="1131"/>
        <item m="1" x="1279"/>
        <item m="1" x="1462"/>
        <item m="1" x="1663"/>
        <item m="1" x="2843"/>
        <item m="1" x="155"/>
        <item m="1" x="383"/>
        <item m="1" x="584"/>
        <item m="1" x="779"/>
        <item m="1" x="969"/>
        <item m="1" x="1136"/>
        <item m="1" x="1283"/>
        <item m="1" x="1468"/>
        <item m="1" x="1669"/>
        <item m="1" x="2853"/>
        <item m="1" x="166"/>
        <item m="1" x="394"/>
        <item m="1" x="593"/>
        <item m="1" x="786"/>
        <item m="1" x="975"/>
        <item m="1" x="1141"/>
        <item m="1" x="1288"/>
        <item m="1" x="1475"/>
        <item m="1" x="1676"/>
        <item m="1" x="1513"/>
        <item m="1" x="1606"/>
        <item m="1" x="1705"/>
        <item m="1" x="1808"/>
        <item m="1" x="1902"/>
        <item m="1" x="1987"/>
        <item m="1" x="2070"/>
        <item m="1" x="2156"/>
        <item m="1" x="2241"/>
        <item m="1" x="2328"/>
        <item m="1" x="1715"/>
        <item m="1" x="1817"/>
        <item m="1" x="1908"/>
        <item m="1" x="1993"/>
        <item m="1" x="2075"/>
        <item m="1" x="2161"/>
        <item m="1" x="2245"/>
        <item m="1" x="2332"/>
        <item m="1" x="2417"/>
        <item m="1" x="2496"/>
        <item m="1" x="1916"/>
        <item m="1" x="2001"/>
        <item m="1" x="2081"/>
        <item m="1" x="2167"/>
        <item m="1" x="2250"/>
        <item m="1" x="2337"/>
        <item m="1" x="2420"/>
        <item m="1" x="2499"/>
        <item m="1" x="2575"/>
        <item m="1" x="2644"/>
        <item m="1" x="2089"/>
        <item m="1" x="2175"/>
        <item m="1" x="2256"/>
        <item m="1" x="2343"/>
        <item m="1" x="2424"/>
        <item m="1" x="2503"/>
        <item m="1" x="2577"/>
        <item m="1" x="2646"/>
        <item m="1" x="2730"/>
        <item m="1" x="2822"/>
        <item m="1" x="2264"/>
        <item m="1" x="2351"/>
        <item m="1" x="2429"/>
        <item m="1" x="2508"/>
        <item m="1" x="2580"/>
        <item m="1" x="2649"/>
        <item m="1" x="2733"/>
        <item m="1" x="2826"/>
        <item m="1" x="24"/>
        <item m="1" x="129"/>
        <item m="1" x="2437"/>
        <item m="1" x="2515"/>
        <item m="1" x="2584"/>
        <item m="1" x="2653"/>
        <item m="1" x="2737"/>
        <item m="1" x="2831"/>
        <item m="1" x="28"/>
        <item m="1" x="134"/>
        <item m="1" x="241"/>
        <item m="1" x="354"/>
        <item m="1" x="2590"/>
        <item m="1" x="2659"/>
        <item m="1" x="2742"/>
        <item m="1" x="2837"/>
        <item m="1" x="33"/>
        <item m="1" x="140"/>
        <item m="1" x="246"/>
        <item m="1" x="360"/>
        <item m="1" x="462"/>
        <item m="1" x="555"/>
        <item m="1" x="2749"/>
        <item m="1" x="2846"/>
        <item m="1" x="39"/>
        <item m="1" x="147"/>
        <item m="1" x="252"/>
        <item m="1" x="367"/>
        <item m="1" x="467"/>
        <item m="1" x="561"/>
        <item m="1" x="658"/>
        <item m="1" x="749"/>
        <item m="1" x="49"/>
        <item m="1" x="157"/>
        <item m="1" x="259"/>
        <item m="1" x="375"/>
        <item m="1" x="473"/>
        <item m="1" x="568"/>
        <item m="1" x="664"/>
        <item m="1" x="756"/>
        <item m="1" x="850"/>
        <item m="1" x="940"/>
        <item m="1" x="269"/>
        <item m="1" x="385"/>
        <item m="1" x="480"/>
        <item m="1" x="576"/>
        <item m="1" x="671"/>
        <item m="1" x="764"/>
        <item m="1" x="857"/>
        <item m="1" x="948"/>
        <item m="1" x="1032"/>
        <item m="1" x="1111"/>
        <item m="1" x="1523"/>
        <item m="1" x="1617"/>
        <item m="1" x="1716"/>
        <item m="1" x="1818"/>
        <item m="1" x="1909"/>
        <item m="1" x="1994"/>
        <item m="1" x="2076"/>
        <item m="1" x="2162"/>
        <item m="1" x="2246"/>
        <item m="1" x="2333"/>
        <item m="1" x="1726"/>
        <item m="1" x="1828"/>
        <item m="1" x="1917"/>
        <item m="1" x="2002"/>
        <item m="1" x="2082"/>
        <item m="1" x="2168"/>
        <item m="1" x="2251"/>
        <item m="1" x="2338"/>
        <item m="1" x="2421"/>
        <item m="1" x="2500"/>
        <item m="1" x="1925"/>
        <item m="1" x="2010"/>
        <item m="1" x="2090"/>
        <item m="1" x="2176"/>
        <item m="1" x="2257"/>
        <item m="1" x="2344"/>
        <item m="1" x="2425"/>
        <item m="1" x="2504"/>
        <item m="1" x="2578"/>
        <item m="1" x="2647"/>
        <item m="1" x="2098"/>
        <item m="1" x="2184"/>
        <item m="1" x="2265"/>
        <item m="1" x="2352"/>
        <item m="1" x="2430"/>
        <item m="1" x="2509"/>
        <item m="1" x="2581"/>
        <item m="1" x="2650"/>
        <item m="1" x="2734"/>
        <item m="1" x="2827"/>
        <item m="1" x="2273"/>
        <item m="1" x="2360"/>
        <item m="1" x="2438"/>
        <item m="1" x="2516"/>
        <item m="1" x="2585"/>
        <item m="1" x="2654"/>
        <item m="1" x="2738"/>
        <item m="1" x="2832"/>
        <item m="1" x="29"/>
        <item m="1" x="135"/>
        <item m="1" x="2445"/>
        <item m="1" x="2523"/>
        <item m="1" x="2591"/>
        <item m="1" x="2660"/>
        <item m="1" x="2743"/>
        <item m="1" x="2838"/>
        <item m="1" x="34"/>
        <item m="1" x="141"/>
        <item m="1" x="247"/>
        <item m="1" x="361"/>
        <item m="1" x="2597"/>
        <item m="1" x="2667"/>
        <item m="1" x="2750"/>
        <item m="1" x="2847"/>
        <item m="1" x="40"/>
        <item m="1" x="148"/>
        <item m="1" x="253"/>
        <item m="1" x="368"/>
        <item m="1" x="468"/>
        <item m="1" x="562"/>
        <item m="1" x="2758"/>
        <item m="1" x="2856"/>
        <item m="1" x="50"/>
        <item m="1" x="158"/>
        <item m="1" x="260"/>
        <item m="1" x="376"/>
        <item m="1" x="474"/>
        <item m="1" x="569"/>
        <item m="1" x="665"/>
        <item m="1" x="757"/>
        <item m="1" x="59"/>
        <item m="1" x="168"/>
        <item m="1" x="270"/>
        <item m="1" x="386"/>
        <item m="1" x="481"/>
        <item m="1" x="577"/>
        <item m="1" x="672"/>
        <item m="1" x="765"/>
        <item m="1" x="858"/>
        <item m="1" x="949"/>
        <item m="1" x="280"/>
        <item m="1" x="396"/>
        <item m="1" x="489"/>
        <item m="1" x="586"/>
        <item m="1" x="679"/>
        <item m="1" x="773"/>
        <item m="1" x="865"/>
        <item m="1" x="957"/>
        <item m="1" x="1039"/>
        <item m="1" x="1119"/>
        <item m="1" x="1531"/>
        <item m="1" x="1628"/>
        <item m="1" x="1727"/>
        <item m="1" x="1829"/>
        <item m="1" x="1918"/>
        <item m="1" x="2003"/>
        <item m="1" x="2083"/>
        <item m="1" x="2169"/>
        <item m="1" x="2252"/>
        <item m="1" x="2339"/>
        <item m="1" x="1735"/>
        <item m="1" x="1839"/>
        <item m="1" x="1926"/>
        <item m="1" x="2011"/>
        <item m="1" x="2091"/>
        <item m="1" x="2177"/>
        <item m="1" x="2258"/>
        <item m="1" x="2345"/>
        <item m="1" x="2426"/>
        <item m="1" x="2505"/>
        <item m="1" x="1933"/>
        <item m="1" x="2019"/>
        <item m="1" x="2099"/>
        <item m="1" x="2185"/>
        <item m="1" x="2266"/>
        <item m="1" x="2353"/>
        <item m="1" x="2431"/>
        <item m="1" x="2510"/>
        <item m="1" x="2582"/>
        <item m="1" x="2651"/>
        <item m="1" x="2106"/>
        <item m="1" x="2193"/>
        <item m="1" x="2274"/>
        <item m="1" x="2361"/>
        <item m="1" x="2439"/>
        <item m="1" x="2517"/>
        <item m="1" x="2586"/>
        <item m="1" x="2655"/>
        <item m="1" x="2739"/>
        <item m="1" x="2833"/>
        <item m="1" x="2281"/>
        <item m="1" x="2369"/>
        <item m="1" x="2446"/>
        <item m="1" x="2524"/>
        <item m="1" x="2592"/>
        <item m="1" x="2661"/>
        <item m="1" x="2744"/>
        <item m="1" x="2839"/>
        <item m="1" x="35"/>
        <item m="1" x="142"/>
        <item m="1" x="2452"/>
        <item m="1" x="2531"/>
        <item m="1" x="2598"/>
        <item m="1" x="2668"/>
        <item m="1" x="2751"/>
        <item m="1" x="2848"/>
        <item m="1" x="41"/>
        <item m="1" x="149"/>
        <item m="1" x="254"/>
        <item m="1" x="369"/>
        <item m="1" x="2603"/>
        <item m="1" x="2675"/>
        <item m="1" x="2759"/>
        <item m="1" x="2857"/>
        <item m="1" x="51"/>
        <item m="1" x="159"/>
        <item m="1" x="261"/>
        <item m="1" x="377"/>
        <item m="1" x="475"/>
        <item m="1" x="570"/>
        <item m="1" x="2765"/>
        <item m="1" x="2866"/>
        <item m="1" x="60"/>
        <item m="1" x="169"/>
        <item m="1" x="271"/>
        <item m="1" x="387"/>
        <item m="1" x="482"/>
        <item m="1" x="578"/>
        <item m="1" x="673"/>
        <item m="1" x="766"/>
        <item m="1" x="67"/>
        <item m="1" x="178"/>
        <item m="1" x="281"/>
        <item m="1" x="397"/>
        <item m="1" x="490"/>
        <item m="1" x="587"/>
        <item m="1" x="680"/>
        <item m="1" x="774"/>
        <item m="1" x="866"/>
        <item m="1" x="958"/>
        <item m="1" x="288"/>
        <item m="1" x="405"/>
        <item m="1" x="497"/>
        <item m="1" x="595"/>
        <item m="1" x="686"/>
        <item m="1" x="781"/>
        <item m="1" x="871"/>
        <item m="1" x="964"/>
        <item m="1" x="1045"/>
        <item m="1" x="1126"/>
        <item m="1" x="1539"/>
        <item m="1" x="1637"/>
        <item m="1" x="1736"/>
        <item m="1" x="1840"/>
        <item m="1" x="1927"/>
        <item m="1" x="2012"/>
        <item m="1" x="2092"/>
        <item m="1" x="2178"/>
        <item m="1" x="2259"/>
        <item m="1" x="2346"/>
        <item m="1" x="1744"/>
        <item m="1" x="1848"/>
        <item m="1" x="1934"/>
        <item m="1" x="2020"/>
        <item m="1" x="2100"/>
        <item m="1" x="2186"/>
        <item m="1" x="2267"/>
        <item m="1" x="2354"/>
        <item m="1" x="2432"/>
        <item m="1" x="2511"/>
        <item m="1" x="1941"/>
        <item m="1" x="2027"/>
        <item m="1" x="2107"/>
        <item m="1" x="2194"/>
        <item m="1" x="2275"/>
        <item m="1" x="2362"/>
        <item m="1" x="2440"/>
        <item m="1" x="2518"/>
        <item m="1" x="2587"/>
        <item m="1" x="2656"/>
        <item m="1" x="2114"/>
        <item m="1" x="2201"/>
        <item m="1" x="2282"/>
        <item m="1" x="2370"/>
        <item m="1" x="2447"/>
        <item m="1" x="2525"/>
        <item m="1" x="2593"/>
        <item m="1" x="2662"/>
        <item m="1" x="2745"/>
        <item m="1" x="2840"/>
        <item m="1" x="2289"/>
        <item m="1" x="2377"/>
        <item m="1" x="2453"/>
        <item m="1" x="2532"/>
        <item m="1" x="2599"/>
        <item m="1" x="2669"/>
        <item m="1" x="2752"/>
        <item m="1" x="2849"/>
        <item m="1" x="42"/>
        <item m="1" x="150"/>
        <item m="1" x="2459"/>
        <item m="1" x="2538"/>
        <item m="1" x="2604"/>
        <item m="1" x="2676"/>
        <item m="1" x="2760"/>
        <item m="1" x="2858"/>
        <item m="1" x="52"/>
        <item m="1" x="160"/>
        <item m="1" x="262"/>
        <item m="1" x="378"/>
        <item m="1" x="2609"/>
        <item m="1" x="2682"/>
        <item m="1" x="2766"/>
        <item m="1" x="2867"/>
        <item m="1" x="61"/>
        <item m="1" x="170"/>
        <item m="1" x="272"/>
        <item m="1" x="388"/>
        <item m="1" x="483"/>
        <item m="1" x="579"/>
        <item m="1" x="2772"/>
        <item m="1" x="2874"/>
        <item m="1" x="68"/>
        <item m="1" x="179"/>
        <item m="1" x="282"/>
        <item m="1" x="398"/>
        <item m="1" x="491"/>
        <item m="1" x="588"/>
        <item m="1" x="681"/>
        <item m="1" x="775"/>
        <item m="1" x="74"/>
        <item m="1" x="185"/>
        <item m="1" x="289"/>
        <item m="1" x="406"/>
        <item m="1" x="498"/>
        <item m="1" x="596"/>
        <item m="1" x="687"/>
        <item m="1" x="782"/>
        <item m="1" x="872"/>
        <item m="1" x="965"/>
        <item m="1" x="295"/>
        <item m="1" x="411"/>
        <item m="1" x="502"/>
        <item m="1" x="601"/>
        <item m="1" x="692"/>
        <item m="1" x="788"/>
        <item m="1" x="877"/>
        <item m="1" x="971"/>
        <item m="1" x="1050"/>
        <item m="1" x="1132"/>
        <item m="1" x="1547"/>
        <item m="1" x="1646"/>
        <item m="1" x="1745"/>
        <item m="1" x="1849"/>
        <item m="1" x="1935"/>
        <item m="1" x="2021"/>
        <item m="1" x="2101"/>
        <item m="1" x="2187"/>
        <item m="1" x="2268"/>
        <item m="1" x="2355"/>
        <item m="1" x="1753"/>
        <item m="1" x="1857"/>
        <item m="1" x="1942"/>
        <item m="1" x="2028"/>
        <item m="1" x="2108"/>
        <item m="1" x="2195"/>
        <item m="1" x="2276"/>
        <item m="1" x="2363"/>
        <item m="1" x="2441"/>
        <item m="1" x="2519"/>
        <item m="1" x="1949"/>
        <item m="1" x="2035"/>
        <item m="1" x="2115"/>
        <item m="1" x="2202"/>
        <item m="1" x="2283"/>
        <item m="1" x="2371"/>
        <item m="1" x="2448"/>
        <item m="1" x="2526"/>
        <item m="1" x="2594"/>
        <item m="1" x="2663"/>
        <item m="1" x="2122"/>
        <item m="1" x="2209"/>
        <item m="1" x="2290"/>
        <item m="1" x="2378"/>
        <item m="1" x="2454"/>
        <item m="1" x="2533"/>
        <item m="1" x="2600"/>
        <item m="1" x="2670"/>
        <item m="1" x="2753"/>
        <item m="1" x="2850"/>
        <item m="1" x="2297"/>
        <item m="1" x="2385"/>
        <item m="1" x="2460"/>
        <item m="1" x="2539"/>
        <item m="1" x="2605"/>
        <item m="1" x="2677"/>
        <item m="1" x="2761"/>
        <item m="1" x="2859"/>
        <item m="1" x="53"/>
        <item m="1" x="161"/>
        <item m="1" x="2466"/>
        <item m="1" x="2545"/>
        <item m="1" x="2610"/>
        <item m="1" x="2683"/>
        <item m="1" x="2767"/>
        <item m="1" x="2868"/>
        <item m="1" x="62"/>
        <item m="1" x="171"/>
        <item m="1" x="273"/>
        <item m="1" x="389"/>
        <item m="1" x="2615"/>
        <item m="1" x="2689"/>
        <item m="1" x="2773"/>
        <item m="1" x="2875"/>
        <item m="1" x="69"/>
        <item m="1" x="180"/>
        <item m="1" x="283"/>
        <item m="1" x="399"/>
        <item m="1" x="492"/>
        <item m="1" x="589"/>
        <item m="1" x="2779"/>
        <item m="1" x="2882"/>
        <item m="1" x="75"/>
        <item m="1" x="186"/>
        <item m="1" x="290"/>
        <item m="1" x="407"/>
        <item m="1" x="499"/>
        <item m="1" x="597"/>
        <item m="1" x="688"/>
        <item m="1" x="783"/>
        <item m="1" x="81"/>
        <item m="1" x="192"/>
        <item m="1" x="296"/>
        <item m="1" x="412"/>
        <item m="1" x="503"/>
        <item m="1" x="602"/>
        <item m="1" x="693"/>
        <item m="1" x="789"/>
        <item m="1" x="878"/>
        <item m="1" x="972"/>
        <item m="1" x="302"/>
        <item m="1" x="417"/>
        <item m="1" x="507"/>
        <item m="1" x="606"/>
        <item m="1" x="696"/>
        <item m="1" x="793"/>
        <item m="1" x="882"/>
        <item m="1" x="977"/>
        <item m="1" x="1055"/>
        <item m="1" x="1138"/>
        <item m="1" x="1554"/>
        <item m="1" x="1654"/>
        <item m="1" x="1754"/>
        <item m="1" x="1858"/>
        <item m="1" x="1943"/>
        <item m="1" x="2029"/>
        <item m="1" x="2109"/>
        <item m="1" x="2196"/>
        <item m="1" x="2277"/>
        <item m="1" x="2364"/>
        <item m="1" x="1761"/>
        <item m="1" x="1865"/>
        <item m="1" x="1950"/>
        <item m="1" x="2036"/>
        <item m="1" x="2116"/>
        <item m="1" x="2203"/>
        <item m="1" x="2284"/>
        <item m="1" x="2372"/>
        <item m="1" x="2449"/>
        <item m="1" x="2527"/>
        <item m="1" x="1956"/>
        <item m="1" x="2042"/>
        <item m="1" x="2123"/>
        <item m="1" x="2210"/>
        <item m="1" x="2291"/>
        <item m="1" x="2379"/>
        <item m="1" x="2455"/>
        <item m="1" x="2534"/>
        <item m="1" x="2601"/>
        <item m="1" x="2671"/>
        <item m="1" x="2129"/>
        <item m="1" x="2216"/>
        <item m="1" x="2298"/>
        <item m="1" x="2386"/>
        <item m="1" x="2461"/>
        <item m="1" x="2540"/>
        <item m="1" x="2606"/>
        <item m="1" x="2678"/>
        <item m="1" x="2762"/>
        <item m="1" x="2860"/>
        <item m="1" x="2304"/>
        <item m="1" x="2392"/>
        <item m="1" x="2467"/>
        <item m="1" x="2546"/>
        <item m="1" x="2611"/>
        <item m="1" x="2684"/>
        <item m="1" x="2768"/>
        <item m="1" x="2869"/>
        <item m="1" x="63"/>
        <item m="1" x="172"/>
        <item m="1" x="2472"/>
        <item m="1" x="2551"/>
        <item m="1" x="2616"/>
        <item m="1" x="2690"/>
        <item m="1" x="2774"/>
        <item m="1" x="2876"/>
        <item m="1" x="70"/>
        <item m="1" x="181"/>
        <item m="1" x="284"/>
        <item m="1" x="400"/>
        <item m="1" x="2621"/>
        <item m="1" x="2696"/>
        <item m="1" x="2780"/>
        <item m="1" x="2883"/>
        <item m="1" x="76"/>
        <item m="1" x="187"/>
        <item m="1" x="291"/>
        <item m="1" x="408"/>
        <item m="1" x="500"/>
        <item m="1" x="598"/>
        <item m="1" x="2786"/>
        <item m="1" x="2890"/>
        <item m="1" x="82"/>
        <item m="1" x="193"/>
        <item m="1" x="297"/>
        <item m="1" x="413"/>
        <item m="1" x="504"/>
        <item m="1" x="603"/>
        <item m="1" x="694"/>
        <item m="1" x="790"/>
        <item m="1" x="88"/>
        <item m="1" x="199"/>
        <item m="1" x="303"/>
        <item m="1" x="418"/>
        <item m="1" x="508"/>
        <item m="1" x="607"/>
        <item m="1" x="697"/>
        <item m="1" x="794"/>
        <item m="1" x="883"/>
        <item m="1" x="978"/>
        <item m="1" x="309"/>
        <item m="1" x="423"/>
        <item m="1" x="512"/>
        <item m="1" x="612"/>
        <item m="1" x="700"/>
        <item m="1" x="797"/>
        <item m="1" x="885"/>
        <item m="1" x="981"/>
        <item m="1" x="1059"/>
        <item m="1" x="1143"/>
        <item m="1" x="1560"/>
        <item m="1" x="1661"/>
        <item m="1" x="1762"/>
        <item m="1" x="1866"/>
        <item m="1" x="1951"/>
        <item m="1" x="2037"/>
        <item m="1" x="2117"/>
        <item m="1" x="2204"/>
        <item m="1" x="2285"/>
        <item m="1" x="2373"/>
        <item m="1" x="1768"/>
        <item m="1" x="1872"/>
        <item m="1" x="1957"/>
        <item m="1" x="2043"/>
        <item m="1" x="2124"/>
        <item m="1" x="2211"/>
        <item m="1" x="2292"/>
        <item m="1" x="2380"/>
        <item m="1" x="2456"/>
        <item m="1" x="2535"/>
        <item m="1" x="1962"/>
        <item m="1" x="2048"/>
        <item m="1" x="2130"/>
        <item m="1" x="2217"/>
        <item m="1" x="2299"/>
        <item m="1" x="2387"/>
        <item m="1" x="2462"/>
        <item m="1" x="2541"/>
        <item m="1" x="2607"/>
        <item m="1" x="2679"/>
        <item m="1" x="2135"/>
        <item m="1" x="2222"/>
        <item m="1" x="2305"/>
        <item m="1" x="2393"/>
        <item m="1" x="2468"/>
        <item m="1" x="2547"/>
        <item m="1" x="2612"/>
        <item m="1" x="2685"/>
        <item m="1" x="2769"/>
        <item m="1" x="2870"/>
        <item m="1" x="2310"/>
        <item m="1" x="2398"/>
        <item m="1" x="2473"/>
        <item m="1" x="2552"/>
        <item m="1" x="2617"/>
        <item m="1" x="2691"/>
        <item m="1" x="2775"/>
        <item m="1" x="2877"/>
        <item m="1" x="71"/>
        <item m="1" x="182"/>
        <item m="1" x="2478"/>
        <item m="1" x="2557"/>
        <item m="1" x="2622"/>
        <item m="1" x="2697"/>
        <item m="1" x="2781"/>
        <item m="1" x="2884"/>
        <item m="1" x="77"/>
        <item m="1" x="188"/>
        <item m="1" x="292"/>
        <item m="1" x="409"/>
        <item m="1" x="2627"/>
        <item m="1" x="2703"/>
        <item m="1" x="2787"/>
        <item m="1" x="2891"/>
        <item m="1" x="83"/>
        <item m="1" x="194"/>
        <item m="1" x="298"/>
        <item m="1" x="414"/>
        <item m="1" x="505"/>
        <item m="1" x="604"/>
        <item m="1" x="2793"/>
        <item m="1" x="2898"/>
        <item m="1" x="89"/>
        <item m="1" x="200"/>
        <item m="1" x="304"/>
        <item m="1" x="419"/>
        <item m="1" x="509"/>
        <item m="1" x="608"/>
        <item m="1" x="698"/>
        <item m="1" x="795"/>
        <item m="1" x="95"/>
        <item m="1" x="206"/>
        <item m="1" x="310"/>
        <item m="1" x="424"/>
        <item m="1" x="513"/>
        <item m="1" x="613"/>
        <item m="1" x="701"/>
        <item m="1" x="798"/>
        <item m="1" x="886"/>
        <item m="1" x="982"/>
        <item m="1" x="316"/>
        <item m="1" x="429"/>
        <item m="1" x="517"/>
        <item m="1" x="617"/>
        <item m="1" x="704"/>
        <item m="1" x="801"/>
        <item m="1" x="888"/>
        <item m="1" x="984"/>
        <item m="1" x="1061"/>
        <item m="1" x="1146"/>
        <item m="1" x="1565"/>
        <item m="1" x="1667"/>
        <item m="1" x="1769"/>
        <item m="1" x="1873"/>
        <item m="1" x="1958"/>
        <item m="1" x="2044"/>
        <item m="1" x="2125"/>
        <item m="1" x="2212"/>
        <item m="1" x="2293"/>
        <item m="1" x="2381"/>
        <item m="1" x="1774"/>
        <item m="1" x="1878"/>
        <item m="1" x="1963"/>
        <item m="1" x="2049"/>
        <item m="1" x="2131"/>
        <item m="1" x="2218"/>
        <item m="1" x="2300"/>
        <item m="1" x="2388"/>
        <item m="1" x="2463"/>
        <item m="1" x="2542"/>
        <item m="1" x="1967"/>
        <item m="1" x="2053"/>
        <item m="1" x="2136"/>
        <item m="1" x="2223"/>
        <item m="1" x="2306"/>
        <item m="1" x="2394"/>
        <item m="1" x="2469"/>
        <item m="1" x="2548"/>
        <item m="1" x="2613"/>
        <item m="1" x="2686"/>
        <item m="1" x="2140"/>
        <item m="1" x="2227"/>
        <item m="1" x="2311"/>
        <item m="1" x="2399"/>
        <item m="1" x="2474"/>
        <item m="1" x="2553"/>
        <item m="1" x="2618"/>
        <item m="1" x="2692"/>
        <item m="1" x="2776"/>
        <item m="1" x="2878"/>
        <item m="1" x="2315"/>
        <item m="1" x="2403"/>
        <item m="1" x="2479"/>
        <item m="1" x="2558"/>
        <item m="1" x="2623"/>
        <item m="1" x="2698"/>
        <item m="1" x="2782"/>
        <item m="1" x="2885"/>
        <item m="1" x="78"/>
        <item m="1" x="189"/>
        <item m="1" x="2483"/>
        <item m="1" x="2562"/>
        <item m="1" x="2628"/>
        <item m="1" x="2704"/>
        <item m="1" x="2788"/>
        <item m="1" x="2892"/>
        <item m="1" x="84"/>
        <item m="1" x="195"/>
        <item m="1" x="299"/>
        <item m="1" x="415"/>
        <item m="1" x="2632"/>
        <item m="1" x="2709"/>
        <item m="1" x="2794"/>
        <item m="1" x="2899"/>
        <item m="1" x="90"/>
        <item m="1" x="201"/>
        <item m="1" x="305"/>
        <item m="1" x="420"/>
        <item m="1" x="510"/>
        <item m="1" x="609"/>
        <item m="1" x="2799"/>
        <item m="1" x="2905"/>
        <item m="1" x="96"/>
        <item m="1" x="207"/>
        <item m="1" x="311"/>
        <item m="1" x="425"/>
        <item m="1" x="514"/>
        <item m="1" x="614"/>
        <item m="1" x="702"/>
        <item m="1" x="799"/>
        <item m="1" x="101"/>
        <item m="1" x="212"/>
        <item m="1" x="317"/>
        <item m="1" x="430"/>
        <item m="1" x="518"/>
        <item m="1" x="618"/>
        <item m="1" x="705"/>
        <item m="1" x="802"/>
        <item m="1" x="889"/>
        <item m="1" x="985"/>
        <item m="1" x="323"/>
        <item m="1" x="435"/>
        <item m="1" x="523"/>
        <item m="1" x="623"/>
        <item m="1" x="709"/>
        <item m="1" x="806"/>
        <item m="1" x="892"/>
        <item m="1" x="987"/>
        <item m="1" x="1063"/>
        <item m="1" x="1148"/>
        <item m="1" x="1571"/>
        <item m="1" x="1674"/>
        <item m="1" x="1775"/>
        <item m="1" x="1879"/>
        <item m="1" x="1964"/>
        <item m="1" x="2050"/>
        <item m="1" x="2132"/>
        <item m="1" x="2219"/>
        <item m="1" x="2301"/>
        <item m="1" x="2389"/>
        <item m="1" x="1781"/>
        <item m="1" x="1884"/>
        <item m="1" x="1968"/>
        <item m="1" x="2054"/>
        <item m="1" x="2137"/>
        <item m="1" x="2224"/>
        <item m="1" x="2307"/>
        <item m="1" x="2395"/>
        <item m="1" x="2470"/>
        <item m="1" x="2549"/>
        <item m="1" x="1972"/>
        <item m="1" x="2058"/>
        <item m="1" x="2141"/>
        <item m="1" x="2228"/>
        <item m="1" x="2312"/>
        <item m="1" x="2400"/>
        <item m="1" x="2475"/>
        <item m="1" x="2554"/>
        <item m="1" x="2619"/>
        <item m="1" x="2693"/>
        <item m="1" x="2145"/>
        <item m="1" x="2232"/>
        <item m="1" x="2316"/>
        <item m="1" x="2404"/>
        <item m="1" x="2480"/>
        <item m="1" x="2559"/>
        <item m="1" x="2624"/>
        <item m="1" x="2699"/>
        <item m="1" x="2783"/>
        <item m="1" x="2886"/>
        <item m="1" x="2320"/>
        <item m="1" x="2408"/>
        <item m="1" x="2484"/>
        <item m="1" x="2563"/>
        <item m="1" x="2629"/>
        <item m="1" x="2705"/>
        <item m="1" x="2789"/>
        <item m="1" x="2893"/>
        <item m="1" x="85"/>
        <item m="1" x="196"/>
        <item m="1" x="2488"/>
        <item m="1" x="2567"/>
        <item m="1" x="2633"/>
        <item m="1" x="2710"/>
        <item m="1" x="2795"/>
        <item m="1" x="2900"/>
        <item m="1" x="91"/>
        <item m="1" x="202"/>
        <item m="1" x="306"/>
        <item m="1" x="421"/>
        <item m="1" x="2637"/>
        <item m="1" x="2715"/>
        <item m="1" x="2800"/>
        <item m="1" x="2906"/>
        <item m="1" x="97"/>
        <item m="1" x="208"/>
        <item m="1" x="312"/>
        <item m="1" x="426"/>
        <item m="1" x="515"/>
        <item m="1" x="615"/>
        <item m="1" x="2805"/>
        <item m="1" x="2912"/>
        <item m="1" x="102"/>
        <item m="1" x="213"/>
        <item m="1" x="318"/>
        <item m="1" x="431"/>
        <item m="1" x="519"/>
        <item m="1" x="619"/>
        <item m="1" x="706"/>
        <item m="1" x="803"/>
        <item m="1" x="109"/>
        <item m="1" x="219"/>
        <item m="1" x="324"/>
        <item m="1" x="436"/>
        <item m="1" x="524"/>
        <item m="1" x="624"/>
        <item m="1" x="710"/>
        <item m="1" x="807"/>
        <item m="1" x="893"/>
        <item m="1" x="988"/>
        <item m="1" x="332"/>
        <item m="1" x="441"/>
        <item m="1" x="529"/>
        <item m="1" x="629"/>
        <item m="1" x="715"/>
        <item m="1" x="812"/>
        <item m="1" x="897"/>
        <item m="1" x="991"/>
        <item m="1" x="1066"/>
        <item m="1" x="1150"/>
        <item m="1" x="1576"/>
        <item m="1" x="1680"/>
        <item m="1" x="1782"/>
        <item m="1" x="1885"/>
        <item m="1" x="1969"/>
        <item m="1" x="2055"/>
        <item m="1" x="2138"/>
        <item m="1" x="2225"/>
        <item m="1" x="2308"/>
        <item m="1" x="2396"/>
        <item m="1" x="1787"/>
        <item m="1" x="1889"/>
        <item m="1" x="1973"/>
        <item m="1" x="2059"/>
        <item m="1" x="2142"/>
        <item m="1" x="2229"/>
        <item m="1" x="2313"/>
        <item m="1" x="2401"/>
        <item m="1" x="2476"/>
        <item m="1" x="2555"/>
        <item m="1" x="1976"/>
        <item m="1" x="2062"/>
        <item m="1" x="2146"/>
        <item m="1" x="2233"/>
        <item m="1" x="2317"/>
        <item m="1" x="2405"/>
        <item m="1" x="2481"/>
        <item m="1" x="2560"/>
        <item m="1" x="2625"/>
        <item m="1" x="2700"/>
        <item m="1" x="2149"/>
        <item m="1" x="2236"/>
        <item m="1" x="2321"/>
        <item m="1" x="2409"/>
        <item m="1" x="2485"/>
        <item m="1" x="2564"/>
        <item m="1" x="2630"/>
        <item m="1" x="2706"/>
        <item m="1" x="2790"/>
        <item m="1" x="2894"/>
        <item m="1" x="2324"/>
        <item m="1" x="2412"/>
        <item m="1" x="2489"/>
        <item m="1" x="2568"/>
        <item m="1" x="2634"/>
        <item m="1" x="2711"/>
        <item m="1" x="2796"/>
        <item m="1" x="2901"/>
        <item m="1" x="92"/>
        <item m="1" x="203"/>
        <item m="1" x="2492"/>
        <item m="1" x="2571"/>
        <item m="1" x="2638"/>
        <item m="1" x="2716"/>
        <item m="1" x="2801"/>
        <item m="1" x="2907"/>
        <item m="1" x="98"/>
        <item m="1" x="209"/>
        <item m="1" x="313"/>
        <item m="1" x="427"/>
        <item m="1" x="2641"/>
        <item m="1" x="2721"/>
        <item m="1" x="2806"/>
        <item m="1" x="2913"/>
        <item m="1" x="103"/>
        <item m="1" x="214"/>
        <item m="1" x="319"/>
        <item m="1" x="432"/>
        <item m="1" x="520"/>
        <item m="1" x="620"/>
        <item m="1" x="2812"/>
        <item m="1" x="2920"/>
        <item m="1" x="110"/>
        <item m="1" x="220"/>
        <item m="1" x="325"/>
        <item m="1" x="437"/>
        <item m="1" x="525"/>
        <item m="1" x="625"/>
        <item m="1" x="711"/>
        <item m="1" x="808"/>
        <item m="1" x="117"/>
        <item m="1" x="227"/>
        <item m="1" x="333"/>
        <item m="1" x="442"/>
        <item m="1" x="530"/>
        <item m="1" x="630"/>
        <item m="1" x="716"/>
        <item m="1" x="813"/>
        <item m="1" x="898"/>
        <item m="1" x="992"/>
        <item m="1" x="341"/>
        <item m="1" x="448"/>
        <item m="1" x="536"/>
        <item m="1" x="635"/>
        <item m="1" x="721"/>
        <item m="1" x="818"/>
        <item m="1" x="903"/>
        <item m="1" x="996"/>
        <item m="1" x="1070"/>
        <item m="1" x="1153"/>
        <item m="1" x="2916"/>
        <item m="1" x="105"/>
        <item m="1" x="215"/>
        <item m="1" x="320"/>
        <item m="1" x="433"/>
        <item m="1" x="521"/>
        <item m="1" x="621"/>
        <item m="1" x="707"/>
        <item m="1" x="804"/>
        <item m="1" x="890"/>
        <item m="1" x="222"/>
        <item m="1" x="327"/>
        <item m="1" x="438"/>
        <item m="1" x="526"/>
        <item m="1" x="626"/>
        <item m="1" x="712"/>
        <item m="1" x="809"/>
        <item m="1" x="894"/>
        <item m="1" x="989"/>
        <item m="1" x="1064"/>
        <item m="1" x="444"/>
        <item m="1" x="532"/>
        <item m="1" x="631"/>
        <item m="1" x="717"/>
        <item m="1" x="814"/>
        <item m="1" x="899"/>
        <item m="1" x="993"/>
        <item m="1" x="1067"/>
        <item m="1" x="1151"/>
        <item m="1" x="1217"/>
        <item m="1" x="637"/>
        <item m="1" x="723"/>
        <item m="1" x="819"/>
        <item m="1" x="904"/>
        <item m="1" x="997"/>
        <item m="1" x="1071"/>
        <item m="1" x="1154"/>
        <item m="1" x="1219"/>
        <item m="1" x="1298"/>
        <item m="1" x="1381"/>
        <item m="1" x="825"/>
        <item m="1" x="910"/>
        <item m="1" x="1001"/>
        <item m="1" x="1075"/>
        <item m="1" x="1157"/>
        <item m="1" x="1222"/>
        <item m="1" x="1301"/>
        <item m="1" x="1384"/>
        <item m="1" x="1488"/>
        <item m="1" x="1581"/>
        <item m="1" x="1007"/>
        <item m="1" x="1081"/>
        <item m="1" x="1162"/>
        <item m="1" x="1226"/>
        <item m="1" x="1305"/>
        <item m="1" x="1388"/>
        <item m="1" x="1491"/>
        <item m="1" x="1584"/>
        <item m="1" x="1688"/>
        <item m="1" x="1792"/>
        <item m="1" x="1168"/>
        <item m="1" x="1232"/>
        <item m="1" x="1310"/>
        <item m="1" x="1393"/>
        <item m="1" x="1495"/>
        <item m="1" x="1588"/>
        <item m="1" x="1692"/>
        <item m="1" x="1795"/>
        <item m="1" x="1894"/>
        <item m="1" x="1979"/>
        <item m="1" x="1317"/>
        <item m="1" x="1401"/>
        <item m="1" x="1500"/>
        <item m="1" x="1593"/>
        <item m="1" x="1696"/>
        <item m="1" x="1799"/>
        <item m="1" x="1896"/>
        <item m="1" x="1981"/>
        <item m="1" x="2066"/>
        <item m="1" x="2152"/>
        <item m="1" x="1508"/>
        <item m="1" x="1601"/>
        <item m="1" x="1701"/>
        <item m="1" x="1804"/>
        <item m="1" x="1899"/>
        <item m="1" x="1984"/>
        <item m="1" x="2068"/>
        <item m="1" x="2154"/>
        <item m="1" x="2240"/>
        <item m="1" x="2327"/>
        <item m="1" x="1710"/>
        <item m="1" x="1812"/>
        <item m="1" x="1904"/>
        <item m="1" x="1989"/>
        <item m="1" x="2072"/>
        <item m="1" x="2158"/>
        <item m="1" x="2243"/>
        <item m="1" x="2330"/>
        <item m="1" x="2416"/>
        <item m="1" x="2495"/>
        <item m="1" x="2923"/>
        <item m="1" x="113"/>
        <item m="1" x="223"/>
        <item m="1" x="328"/>
        <item m="1" x="439"/>
        <item m="1" x="527"/>
        <item m="1" x="627"/>
        <item m="1" x="713"/>
        <item m="1" x="810"/>
        <item m="1" x="895"/>
        <item m="1" x="229"/>
        <item m="1" x="336"/>
        <item m="1" x="445"/>
        <item m="1" x="533"/>
        <item m="1" x="632"/>
        <item m="1" x="718"/>
        <item m="1" x="815"/>
        <item m="1" x="900"/>
        <item m="1" x="994"/>
        <item m="1" x="1068"/>
        <item m="1" x="450"/>
        <item m="1" x="539"/>
        <item m="1" x="638"/>
        <item m="1" x="724"/>
        <item m="1" x="820"/>
        <item m="1" x="905"/>
        <item m="1" x="998"/>
        <item m="1" x="1072"/>
        <item m="1" x="1155"/>
        <item m="1" x="1220"/>
        <item m="1" x="643"/>
        <item m="1" x="730"/>
        <item m="1" x="826"/>
        <item m="1" x="911"/>
        <item m="1" x="1002"/>
        <item m="1" x="1076"/>
        <item m="1" x="1158"/>
        <item m="1" x="1223"/>
        <item m="1" x="1302"/>
        <item m="1" x="1385"/>
        <item m="1" x="832"/>
        <item m="1" x="918"/>
        <item m="1" x="1008"/>
        <item m="1" x="1082"/>
        <item m="1" x="1163"/>
        <item m="1" x="1227"/>
        <item m="1" x="1306"/>
        <item m="1" x="1389"/>
        <item m="1" x="1492"/>
        <item m="1" x="1585"/>
        <item m="1" x="1014"/>
        <item m="1" x="1089"/>
        <item m="1" x="1169"/>
        <item m="1" x="1233"/>
        <item m="1" x="1311"/>
        <item m="1" x="1394"/>
        <item m="1" x="1496"/>
        <item m="1" x="1589"/>
        <item m="1" x="1693"/>
        <item m="1" x="1796"/>
        <item m="1" x="1175"/>
        <item m="1" x="1240"/>
        <item m="1" x="1318"/>
        <item m="1" x="1402"/>
        <item m="1" x="1501"/>
        <item m="1" x="1594"/>
        <item m="1" x="1697"/>
        <item m="1" x="1800"/>
        <item m="1" x="1897"/>
        <item m="1" x="1982"/>
        <item m="1" x="1326"/>
        <item m="1" x="1411"/>
        <item m="1" x="1509"/>
        <item m="1" x="1602"/>
        <item m="1" x="1702"/>
        <item m="1" x="1805"/>
        <item m="1" x="1900"/>
        <item m="1" x="1985"/>
        <item m="1" x="2069"/>
        <item m="1" x="2155"/>
        <item m="1" x="1518"/>
        <item m="1" x="1612"/>
        <item m="1" x="1711"/>
        <item m="1" x="1813"/>
        <item m="1" x="1905"/>
        <item m="1" x="1990"/>
        <item m="1" x="2073"/>
        <item m="1" x="2159"/>
        <item m="1" x="2244"/>
        <item m="1" x="2331"/>
        <item m="1" x="1721"/>
        <item m="1" x="1823"/>
        <item m="1" x="1912"/>
        <item m="1" x="1997"/>
        <item m="1" x="2078"/>
        <item m="1" x="2164"/>
        <item m="1" x="2248"/>
        <item m="1" x="2335"/>
        <item m="1" x="2419"/>
        <item m="1" x="2498"/>
        <item m="1" x="17"/>
        <item m="1" x="120"/>
        <item m="1" x="230"/>
        <item m="1" x="337"/>
        <item m="1" x="446"/>
        <item m="1" x="534"/>
        <item m="1" x="633"/>
        <item m="1" x="719"/>
        <item m="1" x="816"/>
        <item m="1" x="901"/>
        <item m="1" x="233"/>
        <item m="1" x="344"/>
        <item m="1" x="451"/>
        <item m="1" x="540"/>
        <item m="1" x="639"/>
        <item m="1" x="725"/>
        <item m="1" x="821"/>
        <item m="1" x="906"/>
        <item m="1" x="999"/>
        <item m="1" x="1073"/>
        <item m="1" x="454"/>
        <item m="1" x="545"/>
        <item m="1" x="644"/>
        <item m="1" x="731"/>
        <item m="1" x="827"/>
        <item m="1" x="912"/>
        <item m="1" x="1003"/>
        <item m="1" x="1077"/>
        <item m="1" x="1159"/>
        <item m="1" x="1224"/>
        <item m="1" x="648"/>
        <item m="1" x="737"/>
        <item m="1" x="833"/>
        <item m="1" x="919"/>
        <item m="1" x="1009"/>
        <item m="1" x="1083"/>
        <item m="1" x="1164"/>
        <item m="1" x="1228"/>
        <item m="1" x="1307"/>
        <item m="1" x="1390"/>
        <item m="1" x="838"/>
        <item m="1" x="926"/>
        <item m="1" x="1015"/>
        <item m="1" x="1090"/>
        <item m="1" x="1170"/>
        <item m="1" x="1234"/>
        <item m="1" x="1312"/>
        <item m="1" x="1395"/>
        <item m="1" x="1497"/>
        <item m="1" x="1590"/>
        <item m="1" x="1020"/>
        <item m="1" x="1097"/>
        <item m="1" x="1176"/>
        <item m="1" x="1241"/>
        <item m="1" x="1319"/>
        <item m="1" x="1403"/>
        <item m="1" x="1502"/>
        <item m="1" x="1595"/>
        <item m="1" x="1698"/>
        <item m="1" x="1801"/>
        <item m="1" x="1181"/>
        <item m="1" x="1248"/>
        <item m="1" x="1327"/>
        <item m="1" x="1412"/>
        <item m="1" x="1510"/>
        <item m="1" x="1603"/>
        <item m="1" x="1703"/>
        <item m="1" x="1806"/>
        <item m="1" x="1901"/>
        <item m="1" x="1986"/>
        <item m="1" x="1333"/>
        <item m="1" x="1422"/>
        <item m="1" x="1519"/>
        <item m="1" x="1613"/>
        <item m="1" x="1712"/>
        <item m="1" x="1814"/>
        <item m="1" x="1906"/>
        <item m="1" x="1991"/>
        <item m="1" x="2074"/>
        <item m="1" x="2160"/>
        <item m="1" x="1526"/>
        <item m="1" x="1623"/>
        <item m="1" x="1722"/>
        <item m="1" x="1824"/>
        <item m="1" x="1913"/>
        <item m="1" x="1998"/>
        <item m="1" x="2079"/>
        <item m="1" x="2165"/>
        <item m="1" x="2249"/>
        <item m="1" x="2336"/>
        <item m="1" x="1730"/>
        <item m="1" x="1834"/>
        <item m="1" x="1921"/>
        <item m="1" x="2006"/>
        <item m="1" x="2086"/>
        <item m="1" x="2172"/>
        <item m="1" x="2254"/>
        <item m="1" x="2341"/>
        <item m="1" x="2423"/>
        <item m="1" x="2502"/>
        <item m="1" x="21"/>
        <item m="1" x="124"/>
        <item m="1" x="234"/>
        <item m="1" x="345"/>
        <item m="1" x="452"/>
        <item m="1" x="541"/>
        <item m="1" x="640"/>
        <item m="1" x="726"/>
        <item m="1" x="822"/>
        <item m="1" x="907"/>
        <item m="1" x="237"/>
        <item m="1" x="349"/>
        <item m="1" x="455"/>
        <item m="1" x="546"/>
        <item m="1" x="645"/>
        <item m="1" x="732"/>
        <item m="1" x="828"/>
        <item m="1" x="913"/>
        <item m="1" x="1004"/>
        <item m="1" x="1078"/>
        <item m="1" x="458"/>
        <item m="1" x="550"/>
        <item m="1" x="649"/>
        <item m="1" x="738"/>
        <item m="1" x="834"/>
        <item m="1" x="920"/>
        <item m="1" x="1010"/>
        <item m="1" x="1084"/>
        <item m="1" x="1165"/>
        <item m="1" x="1229"/>
        <item m="1" x="653"/>
        <item m="1" x="743"/>
        <item m="1" x="839"/>
        <item m="1" x="927"/>
        <item m="1" x="1016"/>
        <item m="1" x="1091"/>
        <item m="1" x="1171"/>
        <item m="1" x="1235"/>
        <item m="1" x="1313"/>
        <item m="1" x="1396"/>
        <item m="1" x="844"/>
        <item m="1" x="933"/>
        <item m="1" x="1021"/>
        <item m="1" x="1098"/>
        <item m="1" x="1177"/>
        <item m="1" x="1242"/>
        <item m="1" x="1320"/>
        <item m="1" x="1404"/>
        <item m="1" x="1503"/>
        <item m="1" x="1596"/>
        <item m="1" x="1026"/>
        <item m="1" x="1104"/>
        <item m="1" x="1182"/>
        <item m="1" x="1249"/>
        <item m="1" x="1328"/>
        <item m="1" x="1413"/>
        <item m="1" x="1511"/>
        <item m="1" x="1604"/>
        <item m="1" x="1704"/>
        <item m="1" x="1807"/>
        <item m="1" x="1187"/>
        <item m="1" x="1255"/>
        <item m="1" x="1334"/>
        <item m="1" x="1423"/>
        <item m="1" x="1520"/>
        <item m="1" x="1614"/>
        <item m="1" x="1713"/>
        <item m="1" x="1815"/>
        <item m="1" x="1907"/>
        <item m="1" x="1992"/>
        <item m="1" x="1340"/>
        <item m="1" x="1431"/>
        <item m="1" x="1527"/>
        <item m="1" x="1624"/>
        <item m="1" x="1723"/>
        <item m="1" x="1825"/>
        <item m="1" x="1914"/>
        <item m="1" x="1999"/>
        <item m="1" x="2080"/>
        <item m="1" x="2166"/>
        <item m="1" x="1534"/>
        <item m="1" x="1632"/>
        <item m="1" x="1731"/>
        <item m="1" x="1835"/>
        <item m="1" x="1922"/>
        <item m="1" x="2007"/>
        <item m="1" x="2087"/>
        <item m="1" x="2173"/>
        <item m="1" x="2255"/>
        <item m="1" x="2342"/>
        <item m="1" x="1739"/>
        <item m="1" x="1843"/>
        <item m="1" x="1929"/>
        <item m="1" x="2015"/>
        <item m="1" x="2095"/>
        <item m="1" x="2181"/>
        <item m="1" x="2262"/>
        <item m="1" x="2349"/>
        <item m="1" x="2428"/>
        <item m="1" x="2507"/>
        <item m="1" x="25"/>
        <item m="1" x="130"/>
        <item m="1" x="238"/>
        <item m="1" x="350"/>
        <item m="1" x="456"/>
        <item m="1" x="547"/>
        <item m="1" x="646"/>
        <item m="1" x="733"/>
        <item m="1" x="829"/>
        <item m="1" x="914"/>
        <item m="1" x="242"/>
        <item m="1" x="355"/>
        <item m="1" x="459"/>
        <item m="1" x="551"/>
        <item m="1" x="650"/>
        <item m="1" x="739"/>
        <item m="1" x="835"/>
        <item m="1" x="921"/>
        <item m="1" x="1011"/>
        <item m="1" x="1085"/>
        <item m="1" x="463"/>
        <item m="1" x="556"/>
        <item m="1" x="654"/>
        <item m="1" x="744"/>
        <item m="1" x="840"/>
        <item m="1" x="928"/>
        <item m="1" x="1017"/>
        <item m="1" x="1092"/>
        <item m="1" x="1172"/>
        <item m="1" x="1236"/>
        <item m="1" x="659"/>
        <item m="1" x="750"/>
        <item m="1" x="845"/>
        <item m="1" x="934"/>
        <item m="1" x="1022"/>
        <item m="1" x="1099"/>
        <item m="1" x="1178"/>
        <item m="1" x="1243"/>
        <item m="1" x="1321"/>
        <item m="1" x="1405"/>
        <item m="1" x="851"/>
        <item m="1" x="941"/>
        <item m="1" x="1027"/>
        <item m="1" x="1105"/>
        <item m="1" x="1183"/>
        <item m="1" x="1250"/>
        <item m="1" x="1329"/>
        <item m="1" x="1414"/>
        <item m="1" x="1512"/>
        <item m="1" x="1605"/>
        <item m="1" x="1033"/>
        <item m="1" x="1112"/>
        <item m="1" x="1188"/>
        <item m="1" x="1256"/>
        <item m="1" x="1335"/>
        <item m="1" x="1424"/>
        <item m="1" x="1521"/>
        <item m="1" x="1615"/>
        <item m="1" x="1714"/>
        <item m="1" x="1816"/>
        <item m="1" x="1193"/>
        <item m="1" x="1262"/>
        <item m="1" x="1341"/>
        <item m="1" x="1432"/>
        <item m="1" x="1528"/>
        <item m="1" x="1625"/>
        <item m="1" x="1724"/>
        <item m="1" x="1826"/>
        <item m="1" x="1915"/>
        <item m="1" x="2000"/>
        <item m="1" x="1347"/>
        <item m="1" x="1440"/>
        <item m="1" x="1535"/>
        <item m="1" x="1633"/>
        <item m="1" x="1732"/>
        <item m="1" x="1836"/>
        <item m="1" x="1923"/>
        <item m="1" x="2008"/>
        <item m="1" x="2088"/>
        <item m="1" x="2174"/>
        <item m="1" x="1542"/>
        <item m="1" x="1641"/>
        <item m="1" x="1740"/>
        <item m="1" x="1844"/>
        <item m="1" x="1930"/>
        <item m="1" x="2016"/>
        <item m="1" x="2096"/>
        <item m="1" x="2182"/>
        <item m="1" x="2263"/>
        <item m="1" x="2350"/>
        <item m="1" x="1748"/>
        <item m="1" x="1852"/>
        <item m="1" x="1937"/>
        <item m="1" x="2023"/>
        <item m="1" x="2103"/>
        <item m="1" x="2190"/>
        <item m="1" x="2271"/>
        <item m="1" x="2358"/>
        <item m="1" x="2436"/>
        <item m="1" x="2514"/>
        <item m="1" x="30"/>
        <item m="1" x="136"/>
        <item m="1" x="243"/>
        <item m="1" x="356"/>
        <item m="1" x="460"/>
        <item m="1" x="552"/>
        <item m="1" x="651"/>
        <item m="1" x="740"/>
        <item m="1" x="836"/>
        <item m="1" x="922"/>
        <item m="1" x="248"/>
        <item m="1" x="362"/>
        <item m="1" x="464"/>
        <item m="1" x="557"/>
        <item m="1" x="655"/>
        <item m="1" x="745"/>
        <item m="1" x="841"/>
        <item m="1" x="929"/>
        <item m="1" x="1018"/>
        <item m="1" x="1093"/>
        <item m="1" x="469"/>
        <item m="1" x="563"/>
        <item m="1" x="660"/>
        <item m="1" x="751"/>
        <item m="1" x="846"/>
        <item m="1" x="935"/>
        <item m="1" x="1023"/>
        <item m="1" x="1100"/>
        <item m="1" x="1179"/>
        <item m="1" x="1244"/>
        <item m="1" x="666"/>
        <item m="1" x="758"/>
        <item m="1" x="852"/>
        <item m="1" x="942"/>
        <item m="1" x="1028"/>
        <item m="1" x="1106"/>
        <item m="1" x="1184"/>
        <item m="1" x="1251"/>
        <item m="1" x="1330"/>
        <item m="1" x="1415"/>
        <item m="1" x="859"/>
        <item m="1" x="950"/>
        <item m="1" x="1034"/>
        <item m="1" x="1113"/>
        <item m="1" x="1189"/>
        <item m="1" x="1257"/>
        <item m="1" x="1336"/>
        <item m="1" x="1425"/>
        <item m="1" x="1522"/>
        <item m="1" x="1616"/>
        <item m="1" x="1040"/>
        <item m="1" x="1120"/>
        <item m="1" x="1194"/>
        <item m="1" x="1263"/>
        <item m="1" x="1342"/>
        <item m="1" x="1433"/>
        <item m="1" x="1529"/>
        <item m="1" x="1626"/>
        <item m="1" x="1725"/>
        <item m="1" x="1827"/>
        <item m="1" x="1199"/>
        <item m="1" x="1269"/>
        <item m="1" x="1348"/>
        <item m="1" x="1441"/>
        <item m="1" x="1536"/>
        <item m="1" x="1634"/>
        <item m="1" x="1733"/>
        <item m="1" x="1837"/>
        <item m="1" x="1924"/>
        <item m="1" x="2009"/>
        <item m="1" x="1354"/>
        <item m="1" x="1449"/>
        <item m="1" x="1543"/>
        <item m="1" x="1642"/>
        <item m="1" x="1741"/>
        <item m="1" x="1845"/>
        <item m="1" x="1931"/>
        <item m="1" x="2017"/>
        <item m="1" x="2097"/>
        <item m="1" x="2183"/>
        <item m="1" x="1550"/>
        <item m="1" x="1650"/>
        <item m="1" x="1749"/>
        <item m="1" x="1853"/>
        <item m="1" x="1938"/>
        <item m="1" x="2024"/>
        <item m="1" x="2104"/>
        <item m="1" x="2191"/>
        <item m="1" x="2272"/>
        <item m="1" x="2359"/>
        <item m="1" x="1757"/>
        <item m="1" x="1861"/>
        <item m="1" x="1945"/>
        <item m="1" x="2031"/>
        <item m="1" x="2111"/>
        <item m="1" x="2198"/>
        <item m="1" x="2279"/>
        <item m="1" x="2367"/>
        <item m="1" x="2444"/>
        <item m="1" x="2522"/>
        <item m="1" x="36"/>
        <item m="1" x="143"/>
        <item m="1" x="249"/>
        <item m="1" x="363"/>
        <item m="1" x="465"/>
        <item m="1" x="558"/>
        <item m="1" x="656"/>
        <item m="1" x="746"/>
        <item m="1" x="842"/>
        <item m="1" x="930"/>
        <item m="1" x="255"/>
        <item m="1" x="370"/>
        <item m="1" x="470"/>
        <item m="1" x="564"/>
        <item m="1" x="661"/>
        <item m="1" x="752"/>
        <item m="1" x="847"/>
        <item m="1" x="936"/>
        <item m="1" x="1024"/>
        <item m="1" x="1101"/>
        <item m="1" x="476"/>
        <item m="1" x="571"/>
        <item m="1" x="667"/>
        <item m="1" x="759"/>
        <item m="1" x="853"/>
        <item m="1" x="943"/>
        <item m="1" x="1029"/>
        <item m="1" x="1107"/>
        <item m="1" x="1185"/>
        <item m="1" x="1252"/>
        <item m="1" x="674"/>
        <item m="1" x="767"/>
        <item m="1" x="860"/>
        <item m="1" x="951"/>
        <item m="1" x="1035"/>
        <item m="1" x="1114"/>
        <item m="1" x="1190"/>
        <item m="1" x="1258"/>
        <item m="1" x="1337"/>
        <item m="1" x="1426"/>
        <item m="1" x="867"/>
        <item m="1" x="959"/>
        <item m="1" x="1041"/>
        <item m="1" x="1121"/>
        <item m="1" x="1195"/>
        <item m="1" x="1264"/>
        <item m="1" x="1343"/>
        <item m="1" x="1434"/>
        <item m="1" x="1530"/>
        <item m="1" x="1627"/>
        <item m="1" x="1046"/>
        <item m="1" x="1127"/>
        <item m="1" x="1200"/>
        <item m="1" x="1270"/>
        <item m="1" x="1349"/>
        <item m="1" x="1442"/>
        <item m="1" x="1537"/>
        <item m="1" x="1635"/>
        <item m="1" x="1734"/>
        <item m="1" x="1838"/>
        <item m="1" x="1204"/>
        <item m="1" x="1275"/>
        <item m="1" x="1355"/>
        <item m="1" x="1450"/>
        <item m="1" x="1544"/>
        <item m="1" x="1643"/>
        <item m="1" x="1742"/>
        <item m="1" x="1846"/>
        <item m="1" x="1932"/>
        <item m="1" x="2018"/>
        <item m="1" x="1360"/>
        <item m="1" x="1457"/>
        <item m="1" x="1551"/>
        <item m="1" x="1651"/>
        <item m="1" x="1750"/>
        <item m="1" x="1854"/>
        <item m="1" x="1939"/>
        <item m="1" x="2025"/>
        <item m="1" x="2105"/>
        <item m="1" x="2192"/>
        <item m="1" x="1557"/>
        <item m="1" x="1658"/>
        <item m="1" x="1758"/>
        <item m="1" x="1862"/>
        <item m="1" x="1946"/>
        <item m="1" x="2032"/>
        <item m="1" x="2112"/>
        <item m="1" x="2199"/>
        <item m="1" x="2280"/>
        <item m="1" x="2368"/>
        <item m="1" x="1765"/>
        <item m="1" x="1869"/>
        <item m="1" x="1953"/>
        <item m="1" x="2039"/>
        <item m="1" x="2119"/>
        <item m="1" x="2206"/>
        <item m="1" x="2287"/>
        <item m="1" x="2375"/>
        <item m="1" x="2451"/>
        <item m="1" x="2530"/>
        <item m="1" x="43"/>
        <item m="1" x="151"/>
        <item m="1" x="256"/>
        <item m="1" x="371"/>
        <item m="1" x="471"/>
        <item m="1" x="565"/>
        <item m="1" x="662"/>
        <item m="1" x="753"/>
        <item m="1" x="848"/>
        <item m="1" x="937"/>
        <item m="1" x="263"/>
        <item m="1" x="379"/>
        <item m="1" x="477"/>
        <item m="1" x="572"/>
        <item m="1" x="668"/>
        <item m="1" x="760"/>
        <item m="1" x="854"/>
        <item m="1" x="944"/>
        <item m="1" x="1030"/>
        <item m="1" x="1108"/>
        <item m="1" x="484"/>
        <item m="1" x="580"/>
        <item m="1" x="675"/>
        <item m="1" x="768"/>
        <item m="1" x="861"/>
        <item m="1" x="952"/>
        <item m="1" x="1036"/>
        <item m="1" x="1115"/>
        <item m="1" x="1191"/>
        <item m="1" x="1259"/>
        <item m="1" x="682"/>
        <item m="1" x="776"/>
        <item m="1" x="868"/>
        <item m="1" x="960"/>
        <item m="1" x="1042"/>
        <item m="1" x="1122"/>
        <item m="1" x="1196"/>
        <item m="1" x="1265"/>
        <item m="1" x="1344"/>
        <item m="1" x="1435"/>
        <item m="1" x="873"/>
        <item m="1" x="966"/>
        <item m="1" x="1047"/>
        <item m="1" x="1128"/>
        <item m="1" x="1201"/>
        <item m="1" x="1271"/>
        <item m="1" x="1350"/>
        <item m="1" x="1443"/>
        <item m="1" x="1538"/>
        <item m="1" x="1636"/>
        <item m="1" x="1051"/>
        <item m="1" x="1133"/>
        <item m="1" x="1205"/>
        <item m="1" x="1276"/>
        <item m="1" x="1356"/>
        <item m="1" x="1451"/>
        <item m="1" x="1545"/>
        <item m="1" x="1644"/>
        <item m="1" x="1743"/>
        <item m="1" x="1847"/>
        <item m="1" x="1208"/>
        <item m="1" x="1280"/>
        <item m="1" x="1361"/>
        <item m="1" x="1458"/>
        <item m="1" x="1552"/>
        <item m="1" x="1652"/>
        <item m="1" x="1751"/>
        <item m="1" x="1855"/>
        <item m="1" x="1940"/>
        <item m="1" x="2026"/>
        <item m="1" x="1365"/>
        <item m="1" x="1464"/>
        <item m="1" x="1558"/>
        <item m="1" x="1659"/>
        <item m="1" x="1759"/>
        <item m="1" x="1863"/>
        <item m="1" x="1947"/>
        <item m="1" x="2033"/>
        <item m="1" x="2113"/>
        <item m="1" x="2200"/>
        <item m="1" x="1563"/>
        <item m="1" x="1665"/>
        <item m="1" x="1766"/>
        <item m="1" x="1870"/>
        <item m="1" x="1954"/>
        <item m="1" x="2040"/>
        <item m="1" x="2120"/>
        <item m="1" x="2207"/>
        <item m="1" x="2288"/>
        <item m="1" x="2376"/>
        <item m="1" x="1772"/>
        <item m="1" x="1876"/>
        <item m="1" x="1960"/>
        <item m="1" x="2046"/>
        <item m="1" x="2127"/>
        <item m="1" x="2214"/>
        <item m="1" x="2295"/>
        <item m="1" x="2383"/>
        <item m="1" x="2458"/>
        <item m="1" x="2537"/>
        <item m="1" x="54"/>
        <item m="1" x="162"/>
        <item m="1" x="264"/>
        <item m="1" x="380"/>
        <item m="1" x="478"/>
        <item m="1" x="573"/>
        <item m="1" x="669"/>
        <item m="1" x="761"/>
        <item m="1" x="855"/>
        <item m="1" x="945"/>
        <item m="1" x="274"/>
        <item m="1" x="390"/>
        <item m="1" x="485"/>
        <item m="1" x="581"/>
        <item m="1" x="676"/>
        <item m="1" x="769"/>
        <item m="1" x="862"/>
        <item m="1" x="953"/>
        <item m="1" x="1037"/>
        <item m="1" x="1116"/>
        <item m="1" x="493"/>
        <item m="1" x="590"/>
        <item m="1" x="683"/>
        <item m="1" x="777"/>
        <item m="1" x="869"/>
        <item m="1" x="961"/>
        <item m="1" x="1043"/>
        <item m="1" x="1123"/>
        <item m="1" x="1197"/>
        <item m="1" x="1266"/>
        <item m="1" x="689"/>
        <item m="1" x="784"/>
        <item m="1" x="874"/>
        <item m="1" x="967"/>
        <item m="1" x="1048"/>
        <item m="1" x="1129"/>
        <item m="1" x="1202"/>
        <item m="1" x="1272"/>
        <item m="1" x="1351"/>
        <item m="1" x="1444"/>
        <item m="1" x="879"/>
        <item m="1" x="973"/>
        <item m="1" x="1052"/>
        <item m="1" x="1134"/>
        <item m="1" x="1206"/>
        <item m="1" x="1277"/>
        <item m="1" x="1357"/>
        <item m="1" x="1452"/>
        <item m="1" x="1546"/>
        <item m="1" x="1645"/>
        <item m="1" x="1056"/>
        <item m="1" x="1139"/>
        <item m="1" x="1209"/>
        <item m="1" x="1281"/>
        <item m="1" x="1362"/>
        <item m="1" x="1459"/>
        <item m="1" x="1553"/>
        <item m="1" x="1653"/>
        <item m="1" x="1752"/>
        <item m="1" x="1856"/>
        <item m="1" x="1212"/>
        <item m="1" x="1285"/>
        <item m="1" x="1366"/>
        <item m="1" x="1465"/>
        <item m="1" x="1559"/>
        <item m="1" x="1660"/>
        <item m="1" x="1760"/>
        <item m="1" x="1864"/>
        <item m="1" x="1948"/>
        <item m="1" x="2034"/>
        <item m="1" x="1370"/>
        <item m="1" x="1471"/>
        <item m="1" x="1564"/>
        <item m="1" x="1666"/>
        <item m="1" x="1767"/>
        <item m="1" x="1871"/>
        <item m="1" x="1955"/>
        <item m="1" x="2041"/>
        <item m="1" x="2121"/>
        <item m="1" x="2208"/>
        <item m="1" x="1569"/>
        <item m="1" x="1672"/>
        <item m="1" x="1773"/>
        <item m="1" x="1877"/>
        <item m="1" x="1961"/>
        <item m="1" x="2047"/>
        <item m="1" x="2128"/>
        <item m="1" x="2215"/>
        <item m="1" x="2296"/>
        <item m="1" x="2384"/>
        <item m="1" x="1779"/>
        <item m="1" x="1882"/>
        <item m="1" x="1966"/>
        <item m="1" x="2052"/>
        <item m="1" x="2134"/>
        <item m="1" x="2221"/>
        <item m="1" x="2303"/>
        <item m="1" x="2391"/>
        <item m="1" x="2465"/>
        <item m="1" x="2544"/>
        <item m="1" x="64"/>
        <item m="1" x="173"/>
        <item m="1" x="275"/>
        <item m="1" x="391"/>
        <item m="1" x="486"/>
        <item m="1" x="582"/>
        <item m="1" x="677"/>
        <item m="1" x="770"/>
        <item m="1" x="863"/>
        <item m="1" x="954"/>
        <item m="1" x="285"/>
        <item m="1" x="401"/>
        <item m="1" x="494"/>
        <item m="1" x="591"/>
        <item m="1" x="610"/>
        <item m="1" x="45"/>
        <item m="1" x="18"/>
        <item x="0"/>
        <item m="1" x="168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2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sponsável" axis="axisRow" compact="0" outline="0" showAll="0" defaultSubtotal="0">
      <items count="2911">
        <item x="2"/>
        <item m="1" x="1736"/>
        <item m="1" x="1041"/>
        <item m="1" x="1779"/>
        <item m="1" x="1650"/>
        <item m="1" x="1581"/>
        <item m="1" x="1500"/>
        <item m="1" x="1409"/>
        <item m="1" x="1310"/>
        <item m="1" x="1203"/>
        <item m="1" x="1102"/>
        <item m="1" x="1008"/>
        <item m="1" x="913"/>
        <item m="1" x="809"/>
        <item m="1" x="1777"/>
        <item m="1" x="1707"/>
        <item m="1" x="1642"/>
        <item m="1" x="1571"/>
        <item m="1" x="1490"/>
        <item m="1" x="1401"/>
        <item m="1" x="1300"/>
        <item m="1" x="1191"/>
        <item m="1" x="1091"/>
        <item m="1" x="999"/>
        <item m="1" x="1940"/>
        <item m="1" x="1849"/>
        <item m="1" x="1769"/>
        <item m="1" x="1699"/>
        <item m="1" x="1634"/>
        <item m="1" x="1563"/>
        <item m="1" x="1479"/>
        <item m="1" x="1386"/>
        <item m="1" x="1284"/>
        <item m="1" x="1178"/>
        <item m="1" x="2105"/>
        <item m="1" x="2019"/>
        <item m="1" x="1930"/>
        <item m="1" x="1838"/>
        <item m="1" x="1760"/>
        <item m="1" x="1692"/>
        <item m="1" x="1626"/>
        <item m="1" x="1552"/>
        <item m="1" x="1468"/>
        <item m="1" x="1377"/>
        <item m="1" x="2255"/>
        <item m="1" x="2179"/>
        <item m="1" x="2094"/>
        <item m="1" x="2005"/>
        <item m="1" x="1917"/>
        <item m="1" x="1828"/>
        <item m="1" x="1751"/>
        <item m="1" x="1617"/>
        <item m="1" x="1543"/>
        <item m="1" x="2403"/>
        <item m="1" x="2322"/>
        <item m="1" x="2246"/>
        <item m="1" x="2167"/>
        <item m="1" x="2083"/>
        <item m="1" x="1996"/>
        <item m="1" x="1907"/>
        <item m="1" x="1817"/>
        <item m="1" x="1741"/>
        <item m="1" x="1675"/>
        <item m="1" x="2592"/>
        <item m="1" x="2486"/>
        <item m="1" x="2392"/>
        <item m="1" x="2311"/>
        <item m="1" x="2237"/>
        <item m="1" x="2159"/>
        <item m="1" x="2073"/>
        <item m="1" x="1983"/>
        <item m="1" x="1893"/>
        <item m="1" x="1807"/>
        <item m="1" x="2796"/>
        <item m="1" x="2689"/>
        <item m="1" x="2580"/>
        <item m="1" x="2473"/>
        <item m="1" x="2382"/>
        <item m="1" x="2303"/>
        <item m="1" x="2228"/>
        <item m="1" x="2147"/>
        <item m="1" x="2062"/>
        <item m="1" x="1974"/>
        <item m="1" x="80"/>
        <item m="1" x="2890"/>
        <item m="1" x="2783"/>
        <item m="1" x="2673"/>
        <item m="1" x="2566"/>
        <item m="1" x="2462"/>
        <item m="1" x="2372"/>
        <item m="1" x="2293"/>
        <item m="1" x="2219"/>
        <item m="1" x="2139"/>
        <item m="1" x="2635"/>
        <item m="1" x="2660"/>
        <item m="1" x="2685"/>
        <item m="1" x="2712"/>
        <item m="1" x="2739"/>
        <item m="1" x="2764"/>
        <item m="1" x="2788"/>
        <item m="1" x="2815"/>
        <item m="1" x="2842"/>
        <item m="1" x="2868"/>
        <item m="1" x="2525"/>
        <item m="1" x="2551"/>
        <item m="1" x="2575"/>
        <item m="1" x="2602"/>
        <item m="1" x="2628"/>
        <item m="1" x="2653"/>
        <item m="1" x="2678"/>
        <item m="1" x="2706"/>
        <item m="1" x="2735"/>
        <item m="1" x="2762"/>
        <item m="1" x="2426"/>
        <item m="1" x="2448"/>
        <item m="1" x="2469"/>
        <item m="1" x="2494"/>
        <item m="1" x="2519"/>
        <item m="1" x="2545"/>
        <item m="1" x="2569"/>
        <item m="1" x="2597"/>
        <item m="1" x="2624"/>
        <item m="1" x="2651"/>
        <item m="1" x="2342"/>
        <item m="1" x="2361"/>
        <item m="1" x="2379"/>
        <item m="1" x="2400"/>
        <item m="1" x="2422"/>
        <item m="1" x="2444"/>
        <item m="1" x="2465"/>
        <item m="1" x="2490"/>
        <item m="1" x="2516"/>
        <item m="1" x="2543"/>
        <item m="1" x="2266"/>
        <item m="1" x="2284"/>
        <item m="1" x="2300"/>
        <item m="1" x="2319"/>
        <item m="1" x="2338"/>
        <item m="1" x="2357"/>
        <item m="1" x="2375"/>
        <item m="1" x="2396"/>
        <item m="1" x="2419"/>
        <item m="1" x="2442"/>
        <item m="1" x="2189"/>
        <item m="1" x="2208"/>
        <item m="1" x="2225"/>
        <item m="1" x="2243"/>
        <item m="1" x="2262"/>
        <item m="1" x="2280"/>
        <item m="1" x="2296"/>
        <item m="1" x="2315"/>
        <item m="1" x="2335"/>
        <item m="1" x="2355"/>
        <item m="1" x="2107"/>
        <item m="1" x="2126"/>
        <item m="1" x="2145"/>
        <item m="1" x="2165"/>
        <item m="1" x="2186"/>
        <item m="1" x="2205"/>
        <item m="1" x="2222"/>
        <item m="1" x="2240"/>
        <item m="1" x="2260"/>
        <item m="1" x="2278"/>
        <item m="1" x="2021"/>
        <item m="1" x="2041"/>
        <item m="1" x="2060"/>
        <item m="1" x="2081"/>
        <item m="1" x="2103"/>
        <item m="1" x="2123"/>
        <item m="1" x="2142"/>
        <item m="1" x="2162"/>
        <item m="1" x="2184"/>
        <item m="1" x="2203"/>
        <item m="1" x="1933"/>
        <item m="1" x="1953"/>
        <item m="1" x="1972"/>
        <item m="1" x="1994"/>
        <item m="1" x="2017"/>
        <item m="1" x="2038"/>
        <item m="1" x="2057"/>
        <item m="1" x="2078"/>
        <item m="1" x="2101"/>
        <item m="1" x="2121"/>
        <item m="1" x="1841"/>
        <item m="1" x="1861"/>
        <item m="1" x="1881"/>
        <item m="1" x="1904"/>
        <item m="1" x="1927"/>
        <item m="1" x="1948"/>
        <item m="1" x="1967"/>
        <item m="1" x="1989"/>
        <item m="1" x="2013"/>
        <item m="1" x="2035"/>
        <item m="1" x="2837"/>
        <item m="1" x="2862"/>
        <item m="1" x="2886"/>
        <item m="1" x="4"/>
        <item m="1" x="29"/>
        <item m="1" x="51"/>
        <item m="1" x="72"/>
        <item m="1" x="96"/>
        <item m="1" x="121"/>
        <item m="1" x="144"/>
        <item m="1" x="2728"/>
        <item m="1" x="2754"/>
        <item m="1" x="2778"/>
        <item m="1" x="2804"/>
        <item m="1" x="2830"/>
        <item m="1" x="2855"/>
        <item m="1" x="2879"/>
        <item m="1" x="2905"/>
        <item m="1" x="25"/>
        <item m="1" x="49"/>
        <item m="1" x="2620"/>
        <item m="1" x="2646"/>
        <item m="1" x="2670"/>
        <item m="1" x="2697"/>
        <item m="1" x="2724"/>
        <item m="1" x="2750"/>
        <item m="1" x="2774"/>
        <item m="1" x="2800"/>
        <item m="1" x="2827"/>
        <item m="1" x="2853"/>
        <item m="1" x="2512"/>
        <item m="1" x="2538"/>
        <item m="1" x="2563"/>
        <item m="1" x="2589"/>
        <item m="1" x="2616"/>
        <item m="1" x="2642"/>
        <item m="1" x="2666"/>
        <item m="1" x="2693"/>
        <item m="1" x="2721"/>
        <item m="1" x="2748"/>
        <item m="1" x="2415"/>
        <item m="1" x="2438"/>
        <item m="1" x="2459"/>
        <item m="1" x="2483"/>
        <item m="1" x="2508"/>
        <item m="1" x="2534"/>
        <item m="1" x="2559"/>
        <item m="1" x="2585"/>
        <item m="1" x="2613"/>
        <item m="1" x="2640"/>
        <item m="1" x="2331"/>
        <item m="1" x="2351"/>
        <item m="1" x="2369"/>
        <item m="1" x="2389"/>
        <item m="1" x="2411"/>
        <item m="1" x="2434"/>
        <item m="1" x="2455"/>
        <item m="1" x="2479"/>
        <item m="1" x="2505"/>
        <item m="1" x="2532"/>
        <item m="1" x="2257"/>
        <item m="1" x="2275"/>
        <item m="1" x="2291"/>
        <item m="1" x="2309"/>
        <item m="1" x="2328"/>
        <item m="1" x="2348"/>
        <item m="1" x="2366"/>
        <item m="1" x="2386"/>
        <item m="1" x="2409"/>
        <item m="1" x="2432"/>
        <item m="1" x="2181"/>
        <item m="1" x="2200"/>
        <item m="1" x="2217"/>
        <item m="1" x="2235"/>
        <item m="1" x="2253"/>
        <item m="1" x="2272"/>
        <item m="1" x="2288"/>
        <item m="1" x="2306"/>
        <item m="1" x="2326"/>
        <item m="1" x="2346"/>
        <item m="1" x="2097"/>
        <item m="1" x="2118"/>
        <item m="1" x="2137"/>
        <item m="1" x="2157"/>
        <item m="1" x="2177"/>
        <item m="1" x="2197"/>
        <item m="1" x="2214"/>
        <item m="1" x="2232"/>
        <item m="1" x="2251"/>
        <item m="1" x="2270"/>
        <item m="1" x="2007"/>
        <item m="1" x="2029"/>
        <item m="1" x="2049"/>
        <item m="1" x="2070"/>
        <item m="1" x="2091"/>
        <item m="1" x="2113"/>
        <item m="1" x="2132"/>
        <item m="1" x="2152"/>
        <item m="1" x="2173"/>
        <item m="1" x="2194"/>
        <item m="1" x="116"/>
        <item m="1" x="139"/>
        <item m="1" x="160"/>
        <item m="1" x="183"/>
        <item m="1" x="207"/>
        <item m="1" x="230"/>
        <item m="1" x="252"/>
        <item m="1" x="277"/>
        <item m="1" x="306"/>
        <item m="1" x="333"/>
        <item m="1" x="20"/>
        <item m="1" x="44"/>
        <item m="1" x="65"/>
        <item m="1" x="88"/>
        <item m="1" x="111"/>
        <item m="1" x="134"/>
        <item m="1" x="155"/>
        <item m="1" x="178"/>
        <item m="1" x="204"/>
        <item m="1" x="228"/>
        <item m="1" x="2823"/>
        <item m="1" x="2849"/>
        <item m="1" x="2873"/>
        <item m="1" x="2898"/>
        <item m="1" x="16"/>
        <item m="1" x="40"/>
        <item m="1" x="61"/>
        <item m="1" x="84"/>
        <item m="1" x="108"/>
        <item m="1" x="132"/>
        <item m="1" x="2717"/>
        <item m="1" x="2744"/>
        <item m="1" x="2769"/>
        <item m="1" x="2793"/>
        <item m="1" x="2819"/>
        <item m="1" x="2845"/>
        <item m="1" x="2869"/>
        <item m="1" x="2894"/>
        <item m="1" x="13"/>
        <item m="1" x="38"/>
        <item m="1" x="2609"/>
        <item m="1" x="2636"/>
        <item m="1" x="2661"/>
        <item m="1" x="2686"/>
        <item m="1" x="2713"/>
        <item m="1" x="2740"/>
        <item m="1" x="2765"/>
        <item m="1" x="2789"/>
        <item m="1" x="2816"/>
        <item m="1" x="2843"/>
        <item m="1" x="2500"/>
        <item m="1" x="2526"/>
        <item m="1" x="2552"/>
        <item m="1" x="2576"/>
        <item m="1" x="2603"/>
        <item m="1" x="2629"/>
        <item m="1" x="2654"/>
        <item m="1" x="2679"/>
        <item m="1" x="2707"/>
        <item m="1" x="2736"/>
        <item m="1" x="2405"/>
        <item m="1" x="2427"/>
        <item m="1" x="2449"/>
        <item m="1" x="2470"/>
        <item m="1" x="2495"/>
        <item m="1" x="2520"/>
        <item m="1" x="2546"/>
        <item m="1" x="2570"/>
        <item m="1" x="2598"/>
        <item m="1" x="2625"/>
        <item m="1" x="2324"/>
        <item m="1" x="2343"/>
        <item m="1" x="2362"/>
        <item m="1" x="2380"/>
        <item m="1" x="2401"/>
        <item m="1" x="2423"/>
        <item m="1" x="2445"/>
        <item m="1" x="2466"/>
        <item m="1" x="2491"/>
        <item m="1" x="2517"/>
        <item m="1" x="2248"/>
        <item m="1" x="2267"/>
        <item m="1" x="2285"/>
        <item m="1" x="2301"/>
        <item m="1" x="2320"/>
        <item m="1" x="2339"/>
        <item m="1" x="2358"/>
        <item m="1" x="2376"/>
        <item m="1" x="2397"/>
        <item m="1" x="2420"/>
        <item m="1" x="2169"/>
        <item m="1" x="2190"/>
        <item m="1" x="2209"/>
        <item m="1" x="2226"/>
        <item m="1" x="2244"/>
        <item m="1" x="2263"/>
        <item m="1" x="2281"/>
        <item m="1" x="2297"/>
        <item m="1" x="2316"/>
        <item m="1" x="2336"/>
        <item m="1" x="301"/>
        <item m="1" x="328"/>
        <item m="1" x="354"/>
        <item m="1" x="382"/>
        <item m="1" x="413"/>
        <item m="1" x="443"/>
        <item m="1" x="471"/>
        <item m="1" x="500"/>
        <item m="1" x="533"/>
        <item m="1" x="563"/>
        <item m="1" x="199"/>
        <item m="1" x="223"/>
        <item m="1" x="245"/>
        <item m="1" x="269"/>
        <item m="1" x="296"/>
        <item m="1" x="323"/>
        <item m="1" x="349"/>
        <item m="1" x="377"/>
        <item m="1" x="409"/>
        <item m="1" x="440"/>
        <item m="1" x="104"/>
        <item m="1" x="128"/>
        <item m="1" x="149"/>
        <item m="1" x="171"/>
        <item m="1" x="195"/>
        <item m="1" x="219"/>
        <item m="1" x="241"/>
        <item m="1" x="265"/>
        <item m="1" x="292"/>
        <item m="1" x="320"/>
        <item m="1" x="9"/>
        <item m="1" x="34"/>
        <item m="1" x="56"/>
        <item m="1" x="77"/>
        <item m="1" x="100"/>
        <item m="1" x="124"/>
        <item m="1" x="145"/>
        <item m="1" x="167"/>
        <item m="1" x="191"/>
        <item m="1" x="216"/>
        <item m="1" x="2811"/>
        <item m="1" x="2838"/>
        <item m="1" x="2863"/>
        <item m="1" x="2887"/>
        <item m="1" x="5"/>
        <item m="1" x="30"/>
        <item m="1" x="52"/>
        <item m="1" x="73"/>
        <item m="1" x="97"/>
        <item m="1" x="122"/>
        <item m="1" x="2701"/>
        <item m="1" x="2729"/>
        <item m="1" x="2755"/>
        <item m="1" x="2779"/>
        <item m="1" x="2805"/>
        <item m="1" x="2831"/>
        <item m="1" x="2856"/>
        <item m="1" x="2880"/>
        <item m="1" x="2906"/>
        <item m="1" x="26"/>
        <item m="1" x="2594"/>
        <item m="1" x="2621"/>
        <item m="1" x="2647"/>
        <item m="1" x="2671"/>
        <item m="1" x="2698"/>
        <item m="1" x="2725"/>
        <item m="1" x="2751"/>
        <item m="1" x="2775"/>
        <item m="1" x="2801"/>
        <item m="1" x="2828"/>
        <item m="1" x="2488"/>
        <item m="1" x="2513"/>
        <item m="1" x="2539"/>
        <item m="1" x="2564"/>
        <item m="1" x="2590"/>
        <item m="1" x="2617"/>
        <item m="1" x="2643"/>
        <item m="1" x="2667"/>
        <item m="1" x="2694"/>
        <item m="1" x="2722"/>
        <item m="1" x="2394"/>
        <item m="1" x="2416"/>
        <item m="1" x="2439"/>
        <item m="1" x="2460"/>
        <item m="1" x="2484"/>
        <item m="1" x="2509"/>
        <item m="1" x="2535"/>
        <item m="1" x="2560"/>
        <item m="1" x="2586"/>
        <item m="1" x="2614"/>
        <item m="1" x="2313"/>
        <item m="1" x="2332"/>
        <item m="1" x="2352"/>
        <item m="1" x="2370"/>
        <item m="1" x="2390"/>
        <item m="1" x="2412"/>
        <item m="1" x="2435"/>
        <item m="1" x="2456"/>
        <item m="1" x="2480"/>
        <item m="1" x="2506"/>
        <item m="1" x="526"/>
        <item m="1" x="556"/>
        <item m="1" x="584"/>
        <item m="1" x="612"/>
        <item m="1" x="642"/>
        <item m="1" x="671"/>
        <item m="1" x="698"/>
        <item m="1" x="725"/>
        <item m="1" x="755"/>
        <item m="1" x="784"/>
        <item m="1" x="401"/>
        <item m="1" x="431"/>
        <item m="1" x="460"/>
        <item m="1" x="488"/>
        <item m="1" x="519"/>
        <item m="1" x="549"/>
        <item m="1" x="577"/>
        <item m="1" x="605"/>
        <item m="1" x="636"/>
        <item m="1" x="667"/>
        <item m="1" x="286"/>
        <item m="1" x="313"/>
        <item m="1" x="339"/>
        <item m="1" x="365"/>
        <item m="1" x="395"/>
        <item m="1" x="425"/>
        <item m="1" x="454"/>
        <item m="1" x="482"/>
        <item m="1" x="513"/>
        <item m="1" x="545"/>
        <item m="1" x="188"/>
        <item m="1" x="212"/>
        <item m="1" x="235"/>
        <item m="1" x="257"/>
        <item m="1" x="282"/>
        <item m="1" x="309"/>
        <item m="1" x="335"/>
        <item m="1" x="361"/>
        <item m="1" x="390"/>
        <item m="1" x="422"/>
        <item m="1" x="93"/>
        <item m="1" x="117"/>
        <item m="1" x="140"/>
        <item m="1" x="161"/>
        <item m="1" x="184"/>
        <item m="1" x="208"/>
        <item m="1" x="231"/>
        <item m="1" x="253"/>
        <item m="1" x="278"/>
        <item m="1" x="307"/>
        <item m="1" x="2902"/>
        <item m="1" x="21"/>
        <item m="1" x="45"/>
        <item m="1" x="66"/>
        <item m="1" x="89"/>
        <item m="1" x="112"/>
        <item m="1" x="135"/>
        <item m="1" x="156"/>
        <item m="1" x="179"/>
        <item m="1" x="205"/>
        <item m="1" x="2798"/>
        <item m="1" x="2824"/>
        <item m="1" x="2850"/>
        <item m="1" x="2874"/>
        <item m="1" x="2899"/>
        <item m="1" x="17"/>
        <item m="1" x="41"/>
        <item m="1" x="62"/>
        <item m="1" x="85"/>
        <item m="1" x="109"/>
        <item m="1" x="2691"/>
        <item m="1" x="2718"/>
        <item m="1" x="2745"/>
        <item m="1" x="2770"/>
        <item m="1" x="2794"/>
        <item m="1" x="2820"/>
        <item m="1" x="2846"/>
        <item m="1" x="2870"/>
        <item m="1" x="2895"/>
        <item m="1" x="14"/>
        <item m="1" x="2583"/>
        <item m="1" x="2610"/>
        <item m="1" x="2637"/>
        <item m="1" x="2662"/>
        <item m="1" x="2687"/>
        <item m="1" x="2714"/>
        <item m="1" x="2741"/>
        <item m="1" x="2766"/>
        <item m="1" x="2790"/>
        <item m="1" x="2817"/>
        <item m="1" x="2476"/>
        <item m="1" x="2501"/>
        <item m="1" x="2527"/>
        <item m="1" x="2553"/>
        <item m="1" x="2577"/>
        <item m="1" x="2604"/>
        <item m="1" x="2630"/>
        <item m="1" x="2655"/>
        <item m="1" x="2680"/>
        <item m="1" x="2708"/>
        <item m="1" x="749"/>
        <item m="1" x="778"/>
        <item m="1" x="805"/>
        <item m="1" x="831"/>
        <item m="1" x="857"/>
        <item m="1" x="883"/>
        <item m="1" x="906"/>
        <item m="1" x="929"/>
        <item m="1" x="953"/>
        <item m="1" x="977"/>
        <item m="1" x="630"/>
        <item m="1" x="660"/>
        <item m="1" x="688"/>
        <item m="1" x="715"/>
        <item m="1" x="743"/>
        <item m="1" x="772"/>
        <item m="1" x="799"/>
        <item m="1" x="825"/>
        <item m="1" x="852"/>
        <item m="1" x="879"/>
        <item m="1" x="509"/>
        <item m="1" x="541"/>
        <item m="1" x="570"/>
        <item m="1" x="597"/>
        <item m="1" x="626"/>
        <item m="1" x="656"/>
        <item m="1" x="684"/>
        <item m="1" x="711"/>
        <item m="1" x="739"/>
        <item m="1" x="769"/>
        <item m="1" x="387"/>
        <item m="1" x="418"/>
        <item m="1" x="448"/>
        <item m="1" x="476"/>
        <item m="1" x="505"/>
        <item m="1" x="537"/>
        <item m="1" x="566"/>
        <item m="1" x="593"/>
        <item m="1" x="622"/>
        <item m="1" x="653"/>
        <item m="1" x="274"/>
        <item m="1" x="302"/>
        <item m="1" x="329"/>
        <item m="1" x="355"/>
        <item m="1" x="383"/>
        <item m="1" x="414"/>
        <item m="1" x="444"/>
        <item m="1" x="472"/>
        <item m="1" x="501"/>
        <item m="1" x="534"/>
        <item m="1" x="175"/>
        <item m="1" x="200"/>
        <item m="1" x="224"/>
        <item m="1" x="246"/>
        <item m="1" x="270"/>
        <item m="1" x="297"/>
        <item m="1" x="324"/>
        <item m="1" x="350"/>
        <item m="1" x="378"/>
        <item m="1" x="410"/>
        <item m="1" x="82"/>
        <item m="1" x="105"/>
        <item m="1" x="129"/>
        <item m="1" x="150"/>
        <item m="1" x="172"/>
        <item m="1" x="196"/>
        <item m="1" x="220"/>
        <item m="1" x="242"/>
        <item m="1" x="266"/>
        <item m="1" x="293"/>
        <item m="1" x="2892"/>
        <item m="1" x="10"/>
        <item m="1" x="35"/>
        <item m="1" x="57"/>
        <item m="1" x="78"/>
        <item m="1" x="101"/>
        <item m="1" x="125"/>
        <item m="1" x="146"/>
        <item m="1" x="168"/>
        <item m="1" x="192"/>
        <item m="1" x="2786"/>
        <item m="1" x="2812"/>
        <item m="1" x="2839"/>
        <item m="1" x="2864"/>
        <item m="1" x="2888"/>
        <item m="1" x="6"/>
        <item m="1" x="31"/>
        <item m="1" x="53"/>
        <item m="1" x="74"/>
        <item m="1" x="98"/>
        <item m="1" x="2675"/>
        <item m="1" x="2702"/>
        <item m="1" x="2730"/>
        <item m="1" x="2756"/>
        <item m="1" x="2780"/>
        <item m="1" x="2806"/>
        <item m="1" x="2832"/>
        <item m="1" x="2857"/>
        <item m="1" x="2881"/>
        <item m="1" x="2907"/>
        <item m="1" x="948"/>
        <item m="1" x="971"/>
        <item m="1" x="994"/>
        <item m="1" x="1016"/>
        <item m="1" x="1038"/>
        <item m="1" x="1061"/>
        <item m="1" x="1083"/>
        <item m="1" x="1106"/>
        <item m="1" x="1129"/>
        <item m="1" x="1154"/>
        <item m="1" x="847"/>
        <item m="1" x="873"/>
        <item m="1" x="898"/>
        <item m="1" x="921"/>
        <item m="1" x="944"/>
        <item m="1" x="967"/>
        <item m="1" x="990"/>
        <item m="1" x="1012"/>
        <item m="1" x="1034"/>
        <item m="1" x="1058"/>
        <item m="1" x="734"/>
        <item m="1" x="763"/>
        <item m="1" x="791"/>
        <item m="1" x="817"/>
        <item m="1" x="843"/>
        <item m="1" x="869"/>
        <item m="1" x="894"/>
        <item m="1" x="917"/>
        <item m="1" x="940"/>
        <item m="1" x="964"/>
        <item m="1" x="617"/>
        <item m="1" x="647"/>
        <item m="1" x="676"/>
        <item m="1" x="703"/>
        <item m="1" x="730"/>
        <item m="1" x="759"/>
        <item m="1" x="787"/>
        <item m="1" x="813"/>
        <item m="1" x="839"/>
        <item m="1" x="866"/>
        <item m="1" x="495"/>
        <item m="1" x="527"/>
        <item m="1" x="557"/>
        <item m="1" x="585"/>
        <item m="1" x="613"/>
        <item m="1" x="643"/>
        <item m="1" x="672"/>
        <item m="1" x="699"/>
        <item m="1" x="726"/>
        <item m="1" x="756"/>
        <item m="1" x="371"/>
        <item m="1" x="402"/>
        <item m="1" x="432"/>
        <item m="1" x="461"/>
        <item m="1" x="489"/>
        <item m="1" x="520"/>
        <item m="1" x="550"/>
        <item m="1" x="578"/>
        <item m="1" x="606"/>
        <item m="1" x="637"/>
        <item m="1" x="261"/>
        <item m="1" x="287"/>
        <item m="1" x="314"/>
        <item m="1" x="340"/>
        <item m="1" x="366"/>
        <item m="1" x="396"/>
        <item m="1" x="426"/>
        <item m="1" x="455"/>
        <item m="1" x="483"/>
        <item m="1" x="514"/>
        <item m="1" x="165"/>
        <item m="1" x="189"/>
        <item m="1" x="213"/>
        <item m="1" x="236"/>
        <item m="1" x="258"/>
        <item m="1" x="283"/>
        <item m="1" x="310"/>
        <item m="1" x="336"/>
        <item m="1" x="362"/>
        <item m="1" x="391"/>
        <item m="1" x="70"/>
        <item m="1" x="94"/>
        <item m="1" x="118"/>
        <item m="1" x="141"/>
        <item m="1" x="162"/>
        <item m="1" x="185"/>
        <item m="1" x="209"/>
        <item m="1" x="232"/>
        <item m="1" x="254"/>
        <item m="1" x="279"/>
        <item m="1" x="2877"/>
        <item m="1" x="2903"/>
        <item m="1" x="22"/>
        <item m="1" x="46"/>
        <item m="1" x="67"/>
        <item m="1" x="90"/>
        <item m="1" x="113"/>
        <item m="1" x="136"/>
        <item m="1" x="157"/>
        <item m="1" x="180"/>
        <item m="1" x="1125"/>
        <item m="1" x="1149"/>
        <item m="1" x="1174"/>
        <item m="1" x="1200"/>
        <item m="1" x="1225"/>
        <item m="1" x="1252"/>
        <item m="1" x="1278"/>
        <item m="1" x="1305"/>
        <item m="1" x="1329"/>
        <item m="1" x="1354"/>
        <item m="1" x="1030"/>
        <item m="1" x="1053"/>
        <item m="1" x="1076"/>
        <item m="1" x="1099"/>
        <item m="1" x="1122"/>
        <item m="1" x="1146"/>
        <item m="1" x="1171"/>
        <item m="1" x="1197"/>
        <item m="1" x="1222"/>
        <item m="1" x="1249"/>
        <item m="1" x="936"/>
        <item m="1" x="959"/>
        <item m="1" x="983"/>
        <item m="1" x="1005"/>
        <item m="1" x="1027"/>
        <item m="1" x="1050"/>
        <item m="1" x="1073"/>
        <item m="1" x="1096"/>
        <item m="1" x="1119"/>
        <item m="1" x="1143"/>
        <item m="1" x="835"/>
        <item m="1" x="861"/>
        <item m="1" x="887"/>
        <item m="1" x="910"/>
        <item m="1" x="933"/>
        <item m="1" x="956"/>
        <item m="1" x="980"/>
        <item m="1" x="1002"/>
        <item m="1" x="1024"/>
        <item m="1" x="1047"/>
        <item m="1" x="721"/>
        <item m="1" x="750"/>
        <item m="1" x="779"/>
        <item m="1" x="806"/>
        <item m="1" x="832"/>
        <item m="1" x="858"/>
        <item m="1" x="884"/>
        <item m="1" x="907"/>
        <item m="1" x="930"/>
        <item m="1" x="954"/>
        <item m="1" x="601"/>
        <item m="1" x="631"/>
        <item m="1" x="661"/>
        <item m="1" x="689"/>
        <item m="1" x="716"/>
        <item m="1" x="744"/>
        <item m="1" x="773"/>
        <item m="1" x="800"/>
        <item m="1" x="826"/>
        <item m="1" x="853"/>
        <item m="1" x="480"/>
        <item m="1" x="510"/>
        <item m="1" x="542"/>
        <item m="1" x="571"/>
        <item m="1" x="598"/>
        <item m="1" x="627"/>
        <item m="1" x="657"/>
        <item m="1" x="685"/>
        <item m="1" x="712"/>
        <item m="1" x="740"/>
        <item m="1" x="359"/>
        <item m="1" x="388"/>
        <item m="1" x="419"/>
        <item m="1" x="449"/>
        <item m="1" x="477"/>
        <item m="1" x="506"/>
        <item m="1" x="538"/>
        <item m="1" x="567"/>
        <item m="1" x="594"/>
        <item m="1" x="623"/>
        <item m="1" x="250"/>
        <item m="1" x="275"/>
        <item m="1" x="303"/>
        <item m="1" x="330"/>
        <item m="1" x="356"/>
        <item m="1" x="384"/>
        <item m="1" x="415"/>
        <item m="1" x="445"/>
        <item m="1" x="473"/>
        <item m="1" x="502"/>
        <item m="1" x="153"/>
        <item m="1" x="176"/>
        <item m="1" x="201"/>
        <item m="1" x="225"/>
        <item m="1" x="247"/>
        <item m="1" x="271"/>
        <item m="1" x="298"/>
        <item m="1" x="325"/>
        <item m="1" x="351"/>
        <item m="1" x="379"/>
        <item m="1" x="1324"/>
        <item m="1" x="1348"/>
        <item m="1" x="1372"/>
        <item m="1" x="1397"/>
        <item m="1" x="1420"/>
        <item m="1" x="1441"/>
        <item m="1" x="1462"/>
        <item m="1" x="1485"/>
        <item m="1" x="1505"/>
        <item m="1" x="1524"/>
        <item m="1" x="1215"/>
        <item m="1" x="1241"/>
        <item m="1" x="1267"/>
        <item m="1" x="1294"/>
        <item m="1" x="1319"/>
        <item m="1" x="1343"/>
        <item m="1" x="1367"/>
        <item m="1" x="1392"/>
        <item m="1" x="1415"/>
        <item m="1" x="1436"/>
        <item m="1" x="1113"/>
        <item m="1" x="1136"/>
        <item m="1" x="1160"/>
        <item m="1" x="1185"/>
        <item m="1" x="1210"/>
        <item m="1" x="1236"/>
        <item m="1" x="1262"/>
        <item m="1" x="1289"/>
        <item m="1" x="1314"/>
        <item m="1" x="1338"/>
        <item m="1" x="1020"/>
        <item m="1" x="1043"/>
        <item m="1" x="1065"/>
        <item m="1" x="1087"/>
        <item m="1" x="1110"/>
        <item m="1" x="1133"/>
        <item m="1" x="1157"/>
        <item m="1" x="1182"/>
        <item m="1" x="1207"/>
        <item m="1" x="1232"/>
        <item m="1" x="925"/>
        <item m="1" x="949"/>
        <item m="1" x="972"/>
        <item m="1" x="995"/>
        <item m="1" x="1017"/>
        <item m="1" x="1039"/>
        <item m="1" x="1062"/>
        <item m="1" x="1084"/>
        <item m="1" x="1107"/>
        <item m="1" x="1130"/>
        <item m="1" x="821"/>
        <item m="1" x="848"/>
        <item m="1" x="874"/>
        <item m="1" x="899"/>
        <item m="1" x="922"/>
        <item m="1" x="945"/>
        <item m="1" x="968"/>
        <item m="1" x="991"/>
        <item m="1" x="1013"/>
        <item m="1" x="1035"/>
        <item m="1" x="707"/>
        <item m="1" x="735"/>
        <item m="1" x="764"/>
        <item m="1" x="792"/>
        <item m="1" x="818"/>
        <item m="1" x="844"/>
        <item m="1" x="870"/>
        <item m="1" x="895"/>
        <item m="1" x="918"/>
        <item m="1" x="941"/>
        <item m="1" x="589"/>
        <item m="1" x="618"/>
        <item m="1" x="648"/>
        <item m="1" x="677"/>
        <item m="1" x="704"/>
        <item m="1" x="731"/>
        <item m="1" x="760"/>
        <item m="1" x="788"/>
        <item m="1" x="814"/>
        <item m="1" x="840"/>
        <item m="1" x="467"/>
        <item m="1" x="496"/>
        <item m="1" x="528"/>
        <item m="1" x="558"/>
        <item m="1" x="586"/>
        <item m="1" x="614"/>
        <item m="1" x="644"/>
        <item m="1" x="673"/>
        <item m="1" x="700"/>
        <item m="1" x="727"/>
        <item m="1" x="345"/>
        <item m="1" x="372"/>
        <item m="1" x="403"/>
        <item m="1" x="433"/>
        <item m="1" x="462"/>
        <item m="1" x="490"/>
        <item m="1" x="521"/>
        <item m="1" x="551"/>
        <item m="1" x="579"/>
        <item m="1" x="607"/>
        <item m="1" x="1168"/>
        <item m="1" x="1820"/>
        <item m="1" x="2477"/>
        <item m="1" x="374"/>
        <item m="1" x="1218"/>
        <item m="1" x="1862"/>
        <item m="1" x="2528"/>
        <item m="1" x="434"/>
        <item m="1" x="1268"/>
        <item m="1" x="1901"/>
        <item m="1" x="1195"/>
        <item m="1" x="1843"/>
        <item m="1" x="2503"/>
        <item m="1" x="406"/>
        <item m="1" x="1245"/>
        <item m="1" x="1882"/>
        <item m="1" x="2554"/>
        <item m="1" x="463"/>
        <item m="1" x="1295"/>
        <item m="1" x="1925"/>
        <item m="1" x="1220"/>
        <item m="1" x="1864"/>
        <item m="1" x="2530"/>
        <item m="1" x="437"/>
        <item m="1" x="1272"/>
        <item m="1" x="1905"/>
        <item m="1" x="2578"/>
        <item m="1" x="491"/>
        <item m="1" x="1320"/>
        <item m="1" x="1947"/>
        <item m="1" x="1247"/>
        <item m="1" x="1884"/>
        <item m="1" x="2556"/>
        <item m="1" x="465"/>
        <item m="1" x="1298"/>
        <item m="1" x="1928"/>
        <item m="1" x="2605"/>
        <item m="1" x="522"/>
        <item m="1" x="1344"/>
        <item m="1" x="1966"/>
        <item m="1" x="1274"/>
        <item m="1" x="1908"/>
        <item m="1" x="2581"/>
        <item m="1" x="493"/>
        <item m="1" x="1322"/>
        <item m="1" x="1949"/>
        <item m="1" x="2631"/>
        <item m="1" x="552"/>
        <item m="1" x="1368"/>
        <item m="1" x="1988"/>
        <item m="1" x="1301"/>
        <item m="1" x="1931"/>
        <item m="1" x="2607"/>
        <item m="1" x="524"/>
        <item m="1" x="1346"/>
        <item m="1" x="1968"/>
        <item m="1" x="2656"/>
        <item m="1" x="580"/>
        <item m="1" x="1393"/>
        <item m="1" x="2012"/>
        <item m="1" x="1325"/>
        <item m="1" x="1951"/>
        <item m="1" x="2633"/>
        <item m="1" x="554"/>
        <item m="1" x="1370"/>
        <item m="1" x="1990"/>
        <item m="1" x="2681"/>
        <item m="1" x="608"/>
        <item m="1" x="1416"/>
        <item m="1" x="2034"/>
        <item m="1" x="1349"/>
        <item m="1" x="1970"/>
        <item m="1" x="2658"/>
        <item m="1" x="582"/>
        <item m="1" x="1395"/>
        <item m="1" x="2014"/>
        <item m="1" x="2709"/>
        <item m="1" x="638"/>
        <item m="1" x="1437"/>
        <item m="1" x="2054"/>
        <item m="1" x="1373"/>
        <item m="1" x="1992"/>
        <item m="1" x="2683"/>
        <item m="1" x="610"/>
        <item m="1" x="1418"/>
        <item m="1" x="2036"/>
        <item m="1" x="2737"/>
        <item m="1" x="668"/>
        <item m="1" x="1459"/>
        <item m="1" x="2076"/>
        <item m="1" x="1398"/>
        <item m="1" x="2016"/>
        <item m="1" x="2711"/>
        <item m="1" x="641"/>
        <item m="1" x="1440"/>
        <item m="1" x="2056"/>
        <item m="1" x="2763"/>
        <item m="1" x="696"/>
        <item m="1" x="1483"/>
        <item m="1" x="2099"/>
        <item m="1" x="1070"/>
        <item m="1" x="1743"/>
        <item m="1" x="2384"/>
        <item m="1" x="262"/>
        <item m="1" x="1115"/>
        <item m="1" x="1780"/>
        <item m="1" x="2428"/>
        <item m="1" x="315"/>
        <item m="1" x="1161"/>
        <item m="1" x="1813"/>
        <item m="1" x="1094"/>
        <item m="1" x="1763"/>
        <item m="1" x="2407"/>
        <item m="1" x="289"/>
        <item m="1" x="1139"/>
        <item m="1" x="1796"/>
        <item m="1" x="2450"/>
        <item m="1" x="341"/>
        <item m="1" x="1186"/>
        <item m="1" x="1834"/>
        <item m="1" x="1117"/>
        <item m="1" x="1782"/>
        <item m="1" x="2430"/>
        <item m="1" x="317"/>
        <item m="1" x="1164"/>
        <item m="1" x="1815"/>
        <item m="1" x="2471"/>
        <item m="1" x="367"/>
        <item m="1" x="1211"/>
        <item m="1" x="1855"/>
        <item m="1" x="1141"/>
        <item m="1" x="1798"/>
        <item m="1" x="2452"/>
        <item m="1" x="343"/>
        <item m="1" x="1189"/>
        <item m="1" x="1836"/>
        <item m="1" x="2496"/>
        <item m="1" x="397"/>
        <item m="1" x="1237"/>
        <item m="1" x="1876"/>
        <item m="1" x="1166"/>
        <item m="1" x="1818"/>
        <item m="1" x="2474"/>
        <item m="1" x="369"/>
        <item m="1" x="1213"/>
        <item m="1" x="1856"/>
        <item m="1" x="2521"/>
        <item m="1" x="427"/>
        <item m="1" x="1263"/>
        <item m="1" x="1898"/>
        <item m="1" x="1192"/>
        <item m="1" x="1839"/>
        <item m="1" x="2498"/>
        <item m="1" x="399"/>
        <item m="1" x="1239"/>
        <item m="1" x="1877"/>
        <item m="1" x="2547"/>
        <item m="1" x="456"/>
        <item m="1" x="1290"/>
        <item m="1" x="1922"/>
        <item m="1" x="1216"/>
        <item m="1" x="1858"/>
        <item m="1" x="2523"/>
        <item m="1" x="429"/>
        <item m="1" x="1265"/>
        <item m="1" x="1899"/>
        <item m="1" x="2571"/>
        <item m="1" x="484"/>
        <item m="1" x="1315"/>
        <item m="1" x="1944"/>
        <item m="1" x="1242"/>
        <item m="1" x="1879"/>
        <item m="1" x="2549"/>
        <item m="1" x="458"/>
        <item m="1" x="1292"/>
        <item m="1" x="1923"/>
        <item m="1" x="2599"/>
        <item m="1" x="515"/>
        <item m="1" x="1339"/>
        <item m="1" x="1963"/>
        <item m="1" x="1269"/>
        <item m="1" x="1902"/>
        <item m="1" x="2573"/>
        <item m="1" x="486"/>
        <item m="1" x="1317"/>
        <item m="1" x="1945"/>
        <item m="1" x="2626"/>
        <item m="1" x="546"/>
        <item m="1" x="1363"/>
        <item m="1" x="1985"/>
        <item m="1" x="1296"/>
        <item m="1" x="1926"/>
        <item m="1" x="2601"/>
        <item m="1" x="518"/>
        <item m="1" x="1342"/>
        <item m="1" x="1965"/>
        <item m="1" x="2652"/>
        <item m="1" x="575"/>
        <item m="1" x="1389"/>
        <item m="1" x="2009"/>
        <item m="1" x="978"/>
        <item m="1" x="1677"/>
        <item m="1" x="2305"/>
        <item m="1" x="166"/>
        <item m="1" x="1022"/>
        <item m="1" x="1709"/>
        <item m="1" x="2344"/>
        <item m="1" x="214"/>
        <item m="1" x="1066"/>
        <item m="1" x="1738"/>
        <item m="1" x="1001"/>
        <item m="1" x="1694"/>
        <item m="1" x="2325"/>
        <item m="1" x="190"/>
        <item m="1" x="1045"/>
        <item m="1" x="1723"/>
        <item m="1" x="2363"/>
        <item m="1" x="237"/>
        <item m="1" x="1088"/>
        <item m="1" x="1757"/>
        <item m="1" x="1023"/>
        <item m="1" x="1710"/>
        <item m="1" x="2345"/>
        <item m="1" x="215"/>
        <item m="1" x="1068"/>
        <item m="1" x="1740"/>
        <item m="1" x="2381"/>
        <item m="1" x="259"/>
        <item m="1" x="1111"/>
        <item m="1" x="1775"/>
        <item m="1" x="1046"/>
        <item m="1" x="1724"/>
        <item m="1" x="2364"/>
        <item m="1" x="238"/>
        <item m="1" x="1090"/>
        <item m="1" x="1759"/>
        <item m="1" x="2402"/>
        <item m="1" x="284"/>
        <item m="1" x="1134"/>
        <item m="1" x="1793"/>
        <item m="1" x="1069"/>
        <item m="1" x="1742"/>
        <item m="1" x="2383"/>
        <item m="1" x="260"/>
        <item m="1" x="1112"/>
        <item m="1" x="1776"/>
        <item m="1" x="2424"/>
        <item m="1" x="311"/>
        <item m="1" x="1158"/>
        <item m="1" x="1811"/>
        <item m="1" x="1092"/>
        <item m="1" x="1761"/>
        <item m="1" x="2404"/>
        <item m="1" x="285"/>
        <item m="1" x="1135"/>
        <item m="1" x="1794"/>
        <item m="1" x="2446"/>
        <item m="1" x="337"/>
        <item m="1" x="1183"/>
        <item m="1" x="1832"/>
        <item m="1" x="1114"/>
        <item m="1" x="1778"/>
        <item m="1" x="2425"/>
        <item m="1" x="312"/>
        <item m="1" x="1159"/>
        <item m="1" x="1812"/>
        <item m="1" x="2467"/>
        <item m="1" x="363"/>
        <item m="1" x="1208"/>
        <item m="1" x="1853"/>
        <item m="1" x="1137"/>
        <item m="1" x="1795"/>
        <item m="1" x="2447"/>
        <item m="1" x="338"/>
        <item m="1" x="1184"/>
        <item m="1" x="1833"/>
        <item m="1" x="2492"/>
        <item m="1" x="392"/>
        <item m="1" x="1233"/>
        <item m="1" x="1873"/>
        <item m="1" x="1162"/>
        <item m="1" x="1814"/>
        <item m="1" x="2468"/>
        <item m="1" x="364"/>
        <item m="1" x="1209"/>
        <item m="1" x="1854"/>
        <item m="1" x="2518"/>
        <item m="1" x="423"/>
        <item m="1" x="1259"/>
        <item m="1" x="1895"/>
        <item m="1" x="1187"/>
        <item m="1" x="1835"/>
        <item m="1" x="2493"/>
        <item m="1" x="394"/>
        <item m="1" x="1235"/>
        <item m="1" x="1875"/>
        <item m="1" x="2544"/>
        <item m="1" x="453"/>
        <item m="1" x="1287"/>
        <item m="1" x="1920"/>
        <item m="1" x="880"/>
        <item m="1" x="1609"/>
        <item m="1" x="2230"/>
        <item m="1" x="71"/>
        <item m="1" x="927"/>
        <item m="1" x="1644"/>
        <item m="1" x="2268"/>
        <item m="1" x="119"/>
        <item m="1" x="973"/>
        <item m="1" x="1672"/>
        <item m="1" x="904"/>
        <item m="1" x="1628"/>
        <item m="1" x="2249"/>
        <item m="1" x="95"/>
        <item m="1" x="951"/>
        <item m="1" x="1659"/>
        <item m="1" x="2286"/>
        <item m="1" x="142"/>
        <item m="1" x="996"/>
        <item m="1" x="1689"/>
        <item m="1" x="928"/>
        <item m="1" x="1645"/>
        <item m="1" x="2269"/>
        <item m="1" x="120"/>
        <item m="1" x="975"/>
        <item m="1" x="1674"/>
        <item m="1" x="2302"/>
        <item m="1" x="163"/>
        <item m="1" x="1018"/>
        <item m="1" x="1705"/>
        <item m="1" x="952"/>
        <item m="1" x="1660"/>
        <item m="1" x="2287"/>
        <item m="1" x="143"/>
        <item m="1" x="998"/>
        <item m="1" x="1691"/>
        <item m="1" x="2321"/>
        <item m="1" x="186"/>
        <item m="1" x="1040"/>
        <item m="1" x="1720"/>
        <item m="1" x="976"/>
        <item m="1" x="1676"/>
        <item m="1" x="2304"/>
        <item m="1" x="164"/>
        <item m="1" x="1019"/>
        <item m="1" x="1706"/>
        <item m="1" x="2340"/>
        <item m="1" x="210"/>
        <item m="1" x="1063"/>
        <item m="1" x="1735"/>
        <item m="1" x="1000"/>
        <item m="1" x="1693"/>
        <item m="1" x="2323"/>
        <item m="1" x="187"/>
        <item m="1" x="1042"/>
        <item m="1" x="1721"/>
        <item m="1" x="2359"/>
        <item m="1" x="233"/>
        <item m="1" x="1085"/>
        <item m="1" x="1755"/>
        <item m="1" x="1021"/>
        <item m="1" x="1708"/>
        <item m="1" x="2341"/>
        <item m="1" x="211"/>
        <item m="1" x="1064"/>
        <item m="1" x="1737"/>
        <item m="1" x="2377"/>
        <item m="1" x="255"/>
        <item m="1" x="1108"/>
        <item m="1" x="1773"/>
        <item m="1" x="1044"/>
        <item m="1" x="1722"/>
        <item m="1" x="2360"/>
        <item m="1" x="234"/>
        <item m="1" x="1086"/>
        <item m="1" x="1756"/>
        <item m="1" x="2398"/>
        <item m="1" x="280"/>
        <item m="1" x="1131"/>
        <item m="1" x="1791"/>
        <item m="1" x="1067"/>
        <item m="1" x="1739"/>
        <item m="1" x="2378"/>
        <item m="1" x="256"/>
        <item m="1" x="1109"/>
        <item m="1" x="1774"/>
        <item m="1" x="2421"/>
        <item m="1" x="308"/>
        <item m="1" x="1155"/>
        <item m="1" x="1809"/>
        <item m="1" x="1089"/>
        <item m="1" x="1758"/>
        <item m="1" x="2399"/>
        <item m="1" x="281"/>
        <item m="1" x="1132"/>
        <item m="1" x="1792"/>
        <item m="1" x="2443"/>
        <item m="1" x="334"/>
        <item m="1" x="1180"/>
        <item m="1" x="1830"/>
        <item m="1" x="770"/>
        <item m="1" x="1533"/>
        <item m="1" x="2149"/>
        <item m="1" x="2878"/>
        <item m="1" x="823"/>
        <item m="1" x="1573"/>
        <item m="1" x="2191"/>
        <item m="1" x="23"/>
        <item m="1" x="875"/>
        <item m="1" x="1605"/>
        <item m="1" x="797"/>
        <item m="1" x="1554"/>
        <item m="1" x="2170"/>
        <item m="1" x="2904"/>
        <item m="1" x="850"/>
        <item m="1" x="1590"/>
        <item m="1" x="2210"/>
        <item m="1" x="47"/>
        <item m="1" x="900"/>
        <item m="1" x="1623"/>
        <item m="1" x="824"/>
        <item m="1" x="1574"/>
        <item m="1" x="2192"/>
        <item m="1" x="24"/>
        <item m="1" x="877"/>
        <item m="1" x="1607"/>
        <item m="1" x="2227"/>
        <item m="1" x="68"/>
        <item m="1" x="923"/>
        <item m="1" x="1640"/>
        <item m="1" x="851"/>
        <item m="1" x="1591"/>
        <item m="1" x="2211"/>
        <item m="1" x="48"/>
        <item m="1" x="902"/>
        <item m="1" x="1625"/>
        <item m="1" x="2245"/>
        <item m="1" x="91"/>
        <item m="1" x="946"/>
        <item m="1" x="1656"/>
        <item m="1" x="878"/>
        <item m="1" x="1608"/>
        <item m="1" x="2229"/>
        <item m="1" x="69"/>
        <item m="1" x="924"/>
        <item m="1" x="1641"/>
        <item m="1" x="2264"/>
        <item m="1" x="114"/>
        <item m="1" x="969"/>
        <item m="1" x="1670"/>
        <item m="1" x="903"/>
        <item m="1" x="1627"/>
        <item m="1" x="2247"/>
        <item m="1" x="92"/>
        <item m="1" x="947"/>
        <item m="1" x="1657"/>
        <item m="1" x="2282"/>
        <item m="1" x="137"/>
        <item m="1" x="992"/>
        <item m="1" x="1687"/>
        <item m="1" x="926"/>
        <item m="1" x="1643"/>
        <item m="1" x="2265"/>
        <item m="1" x="115"/>
        <item m="1" x="970"/>
        <item m="1" x="1671"/>
        <item m="1" x="2298"/>
        <item m="1" x="158"/>
        <item m="1" x="1014"/>
        <item m="1" x="1703"/>
        <item m="1" x="950"/>
        <item m="1" x="1658"/>
        <item m="1" x="2283"/>
        <item m="1" x="138"/>
        <item m="1" x="993"/>
        <item m="1" x="1688"/>
        <item m="1" x="2317"/>
        <item m="1" x="181"/>
        <item m="1" x="1036"/>
        <item m="1" x="1718"/>
        <item m="1" x="974"/>
        <item m="1" x="1673"/>
        <item m="1" x="2299"/>
        <item m="1" x="159"/>
        <item m="1" x="1015"/>
        <item m="1" x="1704"/>
        <item m="1" x="2337"/>
        <item m="1" x="206"/>
        <item m="1" x="1059"/>
        <item m="1" x="1733"/>
        <item m="1" x="997"/>
        <item m="1" x="1690"/>
        <item m="1" x="2318"/>
        <item m="1" x="182"/>
        <item m="1" x="1037"/>
        <item m="1" x="1719"/>
        <item m="1" x="2356"/>
        <item m="1" x="229"/>
        <item m="1" x="1081"/>
        <item m="1" x="1753"/>
        <item m="1" x="654"/>
        <item m="1" x="1448"/>
        <item m="1" x="2064"/>
        <item m="1" x="2773"/>
        <item m="1" x="709"/>
        <item m="1" x="1492"/>
        <item m="1" x="2108"/>
        <item m="1" x="2825"/>
        <item m="1" x="765"/>
        <item m="1" x="1529"/>
        <item m="1" x="682"/>
        <item m="1" x="1470"/>
        <item m="1" x="2085"/>
        <item m="1" x="2799"/>
        <item m="1" x="737"/>
        <item m="1" x="1511"/>
        <item m="1" x="2127"/>
        <item m="1" x="2851"/>
        <item m="1" x="793"/>
        <item m="1" x="1549"/>
        <item m="1" x="710"/>
        <item m="1" x="1493"/>
        <item m="1" x="2109"/>
        <item m="1" x="2826"/>
        <item m="1" x="767"/>
        <item m="1" x="1531"/>
        <item m="1" x="2146"/>
        <item m="1" x="2875"/>
        <item m="1" x="819"/>
        <item m="1" x="1569"/>
        <item m="1" x="738"/>
        <item m="1" x="1512"/>
        <item m="1" x="2128"/>
        <item m="1" x="2852"/>
        <item m="1" x="795"/>
        <item m="1" x="1551"/>
        <item m="1" x="2166"/>
        <item m="1" x="2900"/>
        <item m="1" x="845"/>
        <item m="1" x="1587"/>
        <item m="1" x="768"/>
        <item m="1" x="1532"/>
        <item m="1" x="2148"/>
        <item m="1" x="2876"/>
        <item m="1" x="820"/>
        <item m="1" x="1570"/>
        <item m="1" x="2187"/>
        <item m="1" x="18"/>
        <item m="1" x="871"/>
        <item m="1" x="1603"/>
        <item m="1" x="796"/>
        <item m="1" x="1553"/>
        <item m="1" x="2168"/>
        <item m="1" x="2901"/>
        <item m="1" x="846"/>
        <item m="1" x="1588"/>
        <item m="1" x="2206"/>
        <item m="1" x="42"/>
        <item m="1" x="896"/>
        <item m="1" x="1621"/>
        <item m="1" x="822"/>
        <item m="1" x="1572"/>
        <item m="1" x="2188"/>
        <item m="1" x="19"/>
        <item m="1" x="872"/>
        <item m="1" x="1604"/>
        <item m="1" x="2223"/>
        <item m="1" x="63"/>
        <item m="1" x="919"/>
        <item m="1" x="1638"/>
        <item m="1" x="849"/>
        <item m="1" x="1589"/>
        <item m="1" x="2207"/>
        <item m="1" x="43"/>
        <item m="1" x="897"/>
        <item m="1" x="1622"/>
        <item m="1" x="2241"/>
        <item m="1" x="86"/>
        <item m="1" x="942"/>
        <item m="1" x="1654"/>
        <item m="1" x="876"/>
        <item m="1" x="1606"/>
        <item m="1" x="2224"/>
        <item m="1" x="64"/>
        <item m="1" x="920"/>
        <item m="1" x="1639"/>
        <item m="1" x="2261"/>
        <item m="1" x="110"/>
        <item m="1" x="965"/>
        <item m="1" x="1668"/>
        <item m="1" x="901"/>
        <item m="1" x="1624"/>
        <item m="1" x="2242"/>
        <item m="1" x="87"/>
        <item m="1" x="943"/>
        <item m="1" x="1655"/>
        <item m="1" x="2279"/>
        <item m="1" x="133"/>
        <item m="1" x="988"/>
        <item m="1" x="1685"/>
        <item m="1" x="535"/>
        <item m="1" x="1355"/>
        <item m="1" x="1976"/>
        <item m="1" x="2665"/>
        <item m="1" x="591"/>
        <item m="1" x="1403"/>
        <item m="1" x="2022"/>
        <item m="1" x="2719"/>
        <item m="1" x="649"/>
        <item m="1" x="1444"/>
        <item m="1" x="564"/>
        <item m="1" x="1379"/>
        <item m="1" x="1998"/>
        <item m="1" x="2692"/>
        <item m="1" x="620"/>
        <item m="1" x="1424"/>
        <item m="1" x="2042"/>
        <item m="1" x="2746"/>
        <item m="1" x="678"/>
        <item m="1" x="1465"/>
        <item m="1" x="592"/>
        <item m="1" x="1404"/>
        <item m="1" x="2023"/>
        <item m="1" x="2720"/>
        <item m="1" x="651"/>
        <item m="1" x="1446"/>
        <item m="1" x="2061"/>
        <item m="1" x="2771"/>
        <item m="1" x="705"/>
        <item m="1" x="1488"/>
        <item m="1" x="621"/>
        <item m="1" x="1425"/>
        <item m="1" x="2043"/>
        <item m="1" x="2747"/>
        <item m="1" x="680"/>
        <item m="1" x="1467"/>
        <item m="1" x="2082"/>
        <item m="1" x="2795"/>
        <item m="1" x="732"/>
        <item m="1" x="1508"/>
        <item m="1" x="652"/>
        <item m="1" x="1447"/>
        <item m="1" x="2063"/>
        <item m="1" x="2772"/>
        <item m="1" x="706"/>
        <item m="1" x="1489"/>
        <item m="1" x="2104"/>
        <item m="1" x="2821"/>
        <item m="1" x="761"/>
        <item m="1" x="1527"/>
        <item m="1" x="681"/>
        <item m="1" x="1469"/>
        <item m="1" x="2084"/>
        <item m="1" x="2797"/>
        <item m="1" x="733"/>
        <item m="1" x="1509"/>
        <item m="1" x="2124"/>
        <item m="1" x="2847"/>
        <item m="1" x="789"/>
        <item m="1" x="1547"/>
        <item m="1" x="708"/>
        <item m="1" x="1491"/>
        <item m="1" x="2106"/>
        <item m="1" x="2822"/>
        <item m="1" x="762"/>
        <item m="1" x="1528"/>
        <item m="1" x="2143"/>
        <item m="1" x="2871"/>
        <item m="1" x="815"/>
        <item m="1" x="1567"/>
        <item m="1" x="736"/>
        <item m="1" x="1510"/>
        <item m="1" x="2125"/>
        <item m="1" x="2848"/>
        <item m="1" x="790"/>
        <item m="1" x="1548"/>
        <item m="1" x="2163"/>
        <item m="1" x="2896"/>
        <item m="1" x="841"/>
        <item m="1" x="1585"/>
        <item m="1" x="766"/>
        <item m="1" x="1530"/>
        <item m="1" x="2144"/>
        <item m="1" x="2872"/>
        <item m="1" x="816"/>
        <item m="1" x="1568"/>
        <item m="1" x="2185"/>
        <item m="1" x="15"/>
        <item m="1" x="867"/>
        <item m="1" x="1601"/>
        <item m="1" x="794"/>
        <item m="1" x="1550"/>
        <item m="1" x="2164"/>
        <item m="1" x="2897"/>
        <item m="1" x="842"/>
        <item m="1" x="1586"/>
        <item m="1" x="2204"/>
        <item m="1" x="39"/>
        <item m="1" x="892"/>
        <item m="1" x="1619"/>
        <item m="1" x="411"/>
        <item m="1" x="1250"/>
        <item m="1" x="1886"/>
        <item m="1" x="2558"/>
        <item m="1" x="469"/>
        <item m="1" x="1303"/>
        <item m="1" x="1934"/>
        <item m="1" x="2611"/>
        <item m="1" x="529"/>
        <item m="1" x="1350"/>
        <item m="1" x="441"/>
        <item m="1" x="1276"/>
        <item m="1" x="1910"/>
        <item m="1" x="2584"/>
        <item m="1" x="498"/>
        <item m="1" x="1327"/>
        <item m="1" x="1954"/>
        <item m="1" x="2638"/>
        <item m="1" x="559"/>
        <item m="1" x="1374"/>
        <item m="1" x="470"/>
        <item m="1" x="1304"/>
        <item m="1" x="1935"/>
        <item m="1" x="2612"/>
        <item m="1" x="531"/>
        <item m="1" x="1352"/>
        <item m="1" x="1973"/>
        <item m="1" x="2663"/>
        <item m="1" x="587"/>
        <item m="1" x="1399"/>
        <item m="1" x="499"/>
        <item m="1" x="1328"/>
        <item m="1" x="1955"/>
        <item m="1" x="2639"/>
        <item m="1" x="561"/>
        <item m="1" x="1376"/>
        <item m="1" x="1995"/>
        <item m="1" x="2688"/>
        <item m="1" x="615"/>
        <item m="1" x="1421"/>
        <item m="1" x="532"/>
        <item m="1" x="1353"/>
        <item m="1" x="1975"/>
        <item m="1" x="2664"/>
        <item m="1" x="588"/>
        <item m="1" x="1400"/>
        <item m="1" x="2018"/>
        <item m="1" x="2715"/>
        <item m="1" x="645"/>
        <item m="1" x="1442"/>
        <item m="1" x="562"/>
        <item m="1" x="1378"/>
        <item m="1" x="1997"/>
        <item m="1" x="2690"/>
        <item m="1" x="616"/>
        <item m="1" x="1422"/>
        <item m="1" x="2039"/>
        <item m="1" x="2742"/>
        <item m="1" x="674"/>
        <item m="1" x="1463"/>
        <item m="1" x="590"/>
        <item m="1" x="1402"/>
        <item m="1" x="2020"/>
        <item m="1" x="2716"/>
        <item m="1" x="646"/>
        <item m="1" x="1443"/>
        <item m="1" x="2058"/>
        <item m="1" x="2767"/>
        <item m="1" x="701"/>
        <item m="1" x="1486"/>
        <item m="1" x="619"/>
        <item m="1" x="1423"/>
        <item m="1" x="2040"/>
        <item m="1" x="2743"/>
        <item m="1" x="675"/>
        <item m="1" x="1464"/>
        <item m="1" x="2079"/>
        <item m="1" x="2791"/>
        <item m="1" x="728"/>
        <item m="1" x="1506"/>
        <item m="1" x="650"/>
        <item m="1" x="1445"/>
        <item m="1" x="2059"/>
        <item m="1" x="2768"/>
        <item m="1" x="702"/>
        <item m="1" x="1487"/>
        <item m="1" x="2102"/>
        <item m="1" x="2818"/>
        <item m="1" x="757"/>
        <item m="1" x="1525"/>
        <item m="1" x="679"/>
        <item m="1" x="1466"/>
        <item m="1" x="2080"/>
        <item m="1" x="2792"/>
        <item m="1" x="729"/>
        <item m="1" x="1507"/>
        <item m="1" x="2122"/>
        <item m="1" x="2844"/>
        <item m="1" x="785"/>
        <item m="1" x="1545"/>
        <item m="1" x="294"/>
        <item m="1" x="1144"/>
        <item m="1" x="1800"/>
        <item m="1" x="2454"/>
        <item m="1" x="347"/>
        <item m="1" x="1194"/>
        <item m="1" x="1842"/>
        <item m="1" x="2502"/>
        <item m="1" x="404"/>
        <item m="1" x="1243"/>
        <item m="1" x="321"/>
        <item m="1" x="1169"/>
        <item m="1" x="1821"/>
        <item m="1" x="2478"/>
        <item m="1" x="375"/>
        <item m="1" x="1219"/>
        <item m="1" x="1863"/>
        <item m="1" x="2529"/>
        <item m="1" x="435"/>
        <item m="1" x="1270"/>
        <item m="1" x="348"/>
        <item m="1" x="1196"/>
        <item m="1" x="1844"/>
        <item m="1" x="2504"/>
        <item m="1" x="407"/>
        <item m="1" x="1246"/>
        <item m="1" x="1883"/>
        <item m="1" x="2555"/>
        <item m="1" x="464"/>
        <item m="1" x="1297"/>
        <item m="1" x="376"/>
        <item m="1" x="1221"/>
        <item m="1" x="1865"/>
        <item m="1" x="2531"/>
        <item m="1" x="438"/>
        <item m="1" x="1273"/>
        <item m="1" x="1906"/>
        <item m="1" x="2579"/>
        <item m="1" x="492"/>
        <item m="1" x="1321"/>
        <item m="1" x="408"/>
        <item m="1" x="1248"/>
        <item m="1" x="1885"/>
        <item m="1" x="2557"/>
        <item m="1" x="466"/>
        <item m="1" x="1299"/>
        <item m="1" x="1929"/>
        <item m="1" x="2606"/>
        <item m="1" x="523"/>
        <item m="1" x="1345"/>
        <item m="1" x="439"/>
        <item m="1" x="1275"/>
        <item m="1" x="1909"/>
        <item m="1" x="2582"/>
        <item m="1" x="494"/>
        <item m="1" x="1323"/>
        <item m="1" x="1950"/>
        <item m="1" x="2632"/>
        <item m="1" x="553"/>
        <item m="1" x="1369"/>
        <item m="1" x="468"/>
        <item m="1" x="1302"/>
        <item m="1" x="1932"/>
        <item m="1" x="2608"/>
        <item m="1" x="525"/>
        <item m="1" x="1347"/>
        <item m="1" x="1969"/>
        <item m="1" x="2657"/>
        <item m="1" x="581"/>
        <item m="1" x="1394"/>
        <item m="1" x="497"/>
        <item m="1" x="1326"/>
        <item m="1" x="1952"/>
        <item m="1" x="2634"/>
        <item m="1" x="555"/>
        <item m="1" x="1371"/>
        <item m="1" x="1991"/>
        <item m="1" x="2682"/>
        <item m="1" x="609"/>
        <item m="1" x="1417"/>
        <item m="1" x="530"/>
        <item m="1" x="1351"/>
        <item m="1" x="1971"/>
        <item m="1" x="2659"/>
        <item m="1" x="583"/>
        <item m="1" x="1396"/>
        <item m="1" x="2015"/>
        <item m="1" x="2710"/>
        <item m="1" x="639"/>
        <item m="1" x="1438"/>
        <item m="1" x="560"/>
        <item m="1" x="1375"/>
        <item m="1" x="1993"/>
        <item m="1" x="2684"/>
        <item m="1" x="611"/>
        <item m="1" x="1419"/>
        <item m="1" x="2037"/>
        <item m="1" x="2738"/>
        <item m="1" x="669"/>
        <item m="1" x="1460"/>
        <item m="1" x="193"/>
        <item m="1" x="1048"/>
        <item m="1" x="1725"/>
        <item m="1" x="2365"/>
        <item m="1" x="239"/>
        <item m="1" x="1093"/>
        <item m="1" x="1762"/>
        <item m="1" x="2406"/>
        <item m="1" x="288"/>
        <item m="1" x="1138"/>
        <item m="1" x="217"/>
        <item m="1" x="1071"/>
        <item m="1" x="1744"/>
        <item m="1" x="2385"/>
        <item m="1" x="263"/>
        <item m="1" x="1116"/>
        <item m="1" x="1781"/>
        <item m="1" x="2429"/>
        <item m="1" x="316"/>
        <item m="1" x="1163"/>
        <item m="1" x="240"/>
        <item m="1" x="1095"/>
        <item m="1" x="1764"/>
        <item m="1" x="2408"/>
        <item m="1" x="290"/>
        <item m="1" x="1140"/>
        <item m="1" x="1797"/>
        <item m="1" x="2451"/>
        <item m="1" x="342"/>
        <item m="1" x="1188"/>
        <item m="1" x="264"/>
        <item m="1" x="1118"/>
        <item m="1" x="1783"/>
        <item m="1" x="2431"/>
        <item m="1" x="318"/>
        <item m="1" x="1165"/>
        <item m="1" x="1816"/>
        <item m="1" x="2472"/>
        <item m="1" x="368"/>
        <item m="1" x="1212"/>
        <item m="1" x="291"/>
        <item m="1" x="1142"/>
        <item m="1" x="1799"/>
        <item m="1" x="2453"/>
        <item m="1" x="344"/>
        <item m="1" x="1190"/>
        <item m="1" x="1837"/>
        <item m="1" x="2497"/>
        <item m="1" x="398"/>
        <item m="1" x="1238"/>
        <item m="1" x="319"/>
        <item m="1" x="1167"/>
        <item m="1" x="1819"/>
        <item m="1" x="2475"/>
        <item m="1" x="370"/>
        <item m="1" x="1214"/>
        <item m="1" x="1857"/>
        <item m="1" x="2522"/>
        <item m="1" x="428"/>
        <item m="1" x="1264"/>
        <item m="1" x="346"/>
        <item m="1" x="1193"/>
        <item m="1" x="1840"/>
        <item m="1" x="2499"/>
        <item m="1" x="400"/>
        <item m="1" x="1240"/>
        <item m="1" x="1878"/>
        <item m="1" x="2548"/>
        <item m="1" x="457"/>
        <item m="1" x="1291"/>
        <item m="1" x="373"/>
        <item m="1" x="1217"/>
        <item m="1" x="1859"/>
        <item m="1" x="2524"/>
        <item m="1" x="430"/>
        <item m="1" x="1266"/>
        <item m="1" x="1900"/>
        <item m="1" x="2572"/>
        <item m="1" x="485"/>
        <item m="1" x="1316"/>
        <item m="1" x="405"/>
        <item m="1" x="1244"/>
        <item m="1" x="1880"/>
        <item m="1" x="2550"/>
        <item m="1" x="459"/>
        <item m="1" x="1293"/>
        <item m="1" x="1924"/>
        <item m="1" x="2600"/>
        <item m="1" x="516"/>
        <item m="1" x="1340"/>
        <item m="1" x="436"/>
        <item m="1" x="1271"/>
        <item m="1" x="1903"/>
        <item m="1" x="2574"/>
        <item m="1" x="487"/>
        <item m="1" x="1318"/>
        <item m="1" x="1946"/>
        <item m="1" x="2627"/>
        <item m="1" x="547"/>
        <item m="1" x="1364"/>
        <item m="1" x="1365"/>
        <item m="1" x="1986"/>
        <item m="1" x="2676"/>
        <item m="1" x="602"/>
        <item m="1" x="1411"/>
        <item m="1" x="2030"/>
        <item m="1" x="2731"/>
        <item m="1" x="662"/>
        <item m="1" x="1452"/>
        <item m="1" x="2068"/>
        <item m="1" x="1390"/>
        <item m="1" x="2010"/>
        <item m="1" x="2704"/>
        <item m="1" x="633"/>
        <item m="1" x="1432"/>
        <item m="1" x="2050"/>
        <item m="1" x="2757"/>
        <item m="1" x="690"/>
        <item m="1" x="1474"/>
        <item m="1" x="2089"/>
        <item m="1" x="1413"/>
        <item m="1" x="2032"/>
        <item m="1" x="2733"/>
        <item m="1" x="664"/>
        <item m="1" x="1455"/>
        <item m="1" x="2071"/>
        <item m="1" x="2781"/>
        <item m="1" x="717"/>
        <item m="1" x="1496"/>
        <item m="1" x="2112"/>
        <item m="1" x="1434"/>
        <item m="1" x="2052"/>
        <item m="1" x="2759"/>
        <item m="1" x="692"/>
        <item m="1" x="1477"/>
        <item m="1" x="2092"/>
        <item m="1" x="2807"/>
        <item m="1" x="745"/>
        <item m="1" x="1515"/>
        <item m="1" x="2131"/>
        <item m="1" x="1457"/>
        <item m="1" x="2074"/>
        <item m="1" x="2784"/>
        <item m="1" x="719"/>
        <item m="1" x="1498"/>
        <item m="1" x="2114"/>
        <item m="1" x="2833"/>
        <item m="1" x="774"/>
        <item m="1" x="1535"/>
        <item m="1" x="2151"/>
        <item m="1" x="1480"/>
        <item m="1" x="2095"/>
        <item m="1" x="2809"/>
        <item m="1" x="747"/>
        <item m="1" x="1517"/>
        <item m="1" x="2133"/>
        <item m="1" x="2858"/>
        <item m="1" x="801"/>
        <item m="1" x="1556"/>
        <item m="1" x="2172"/>
        <item m="1" x="1501"/>
        <item m="1" x="2116"/>
        <item m="1" x="2835"/>
        <item m="1" x="776"/>
        <item m="1" x="1537"/>
        <item m="1" x="2153"/>
        <item m="1" x="2882"/>
        <item m="1" x="827"/>
        <item m="1" x="1575"/>
        <item m="1" x="2193"/>
        <item m="1" x="1519"/>
        <item m="1" x="2135"/>
        <item m="1" x="2860"/>
        <item m="1" x="803"/>
        <item m="1" x="1558"/>
        <item m="1" x="2174"/>
        <item m="1" x="2908"/>
        <item m="1" x="854"/>
        <item m="1" x="1592"/>
        <item m="1" x="2212"/>
        <item m="1" x="1539"/>
        <item m="1" x="2155"/>
        <item m="1" x="2884"/>
        <item m="1" x="829"/>
        <item m="1" x="1577"/>
        <item m="1" x="2195"/>
        <item m="1" x="27"/>
        <item m="1" x="881"/>
        <item m="1" x="1610"/>
        <item m="1" x="2231"/>
        <item m="1" x="1560"/>
        <item m="1" x="2176"/>
        <item m="1" x="2910"/>
        <item m="1" x="856"/>
        <item m="1" x="1594"/>
        <item m="1" x="2213"/>
        <item m="1" x="50"/>
        <item m="1" x="905"/>
        <item m="1" x="1629"/>
        <item m="1" x="2250"/>
        <item m="1" x="1260"/>
        <item m="1" x="1896"/>
        <item m="1" x="2568"/>
        <item m="1" x="481"/>
        <item m="1" x="1312"/>
        <item m="1" x="1942"/>
        <item m="1" x="2622"/>
        <item m="1" x="543"/>
        <item m="1" x="1359"/>
        <item m="1" x="1980"/>
        <item m="1" x="1288"/>
        <item m="1" x="1921"/>
        <item m="1" x="2596"/>
        <item m="1" x="512"/>
        <item m="1" x="1336"/>
        <item m="1" x="1961"/>
        <item m="1" x="2648"/>
        <item m="1" x="572"/>
        <item m="1" x="1383"/>
        <item m="1" x="2002"/>
        <item m="1" x="1313"/>
        <item m="1" x="1943"/>
        <item m="1" x="2623"/>
        <item m="1" x="544"/>
        <item m="1" x="1361"/>
        <item m="1" x="1982"/>
        <item m="1" x="2672"/>
        <item m="1" x="599"/>
        <item m="1" x="1407"/>
        <item m="1" x="2026"/>
        <item m="1" x="1337"/>
        <item m="1" x="1962"/>
        <item m="1" x="2649"/>
        <item m="1" x="573"/>
        <item m="1" x="1385"/>
        <item m="1" x="2004"/>
        <item m="1" x="2699"/>
        <item m="1" x="628"/>
        <item m="1" x="1428"/>
        <item m="1" x="2046"/>
        <item m="1" x="1362"/>
        <item m="1" x="1984"/>
        <item m="1" x="2674"/>
        <item m="1" x="600"/>
        <item m="1" x="1408"/>
        <item m="1" x="2027"/>
        <item m="1" x="2726"/>
        <item m="1" x="658"/>
        <item m="1" x="1450"/>
        <item m="1" x="2066"/>
        <item m="1" x="1387"/>
        <item m="1" x="2006"/>
        <item m="1" x="2700"/>
        <item m="1" x="629"/>
        <item m="1" x="1429"/>
        <item m="1" x="2047"/>
        <item m="1" x="2752"/>
        <item m="1" x="686"/>
        <item m="1" x="1472"/>
        <item m="1" x="2087"/>
        <item m="1" x="1410"/>
        <item m="1" x="2028"/>
        <item m="1" x="2727"/>
        <item m="1" x="659"/>
        <item m="1" x="1451"/>
        <item m="1" x="2067"/>
        <item m="1" x="2776"/>
        <item m="1" x="713"/>
        <item m="1" x="1494"/>
        <item m="1" x="2110"/>
        <item m="1" x="1430"/>
        <item m="1" x="2048"/>
        <item m="1" x="2753"/>
        <item m="1" x="687"/>
        <item m="1" x="1473"/>
        <item m="1" x="2088"/>
        <item m="1" x="2802"/>
        <item m="1" x="741"/>
        <item m="1" x="1513"/>
        <item m="1" x="2129"/>
        <item m="1" x="1453"/>
        <item m="1" x="2069"/>
        <item m="1" x="2777"/>
        <item m="1" x="714"/>
        <item m="1" x="1495"/>
        <item m="1" x="2111"/>
        <item m="1" x="2829"/>
        <item m="1" x="771"/>
        <item m="1" x="1534"/>
        <item m="1" x="2150"/>
        <item m="1" x="1475"/>
        <item m="1" x="2090"/>
        <item m="1" x="2803"/>
        <item m="1" x="742"/>
        <item m="1" x="1514"/>
        <item m="1" x="2130"/>
        <item m="1" x="2854"/>
        <item m="1" x="798"/>
        <item m="1" x="1555"/>
        <item m="1" x="2171"/>
        <item m="1" x="1156"/>
        <item m="1" x="1810"/>
        <item m="1" x="2464"/>
        <item m="1" x="360"/>
        <item m="1" x="1205"/>
        <item m="1" x="1851"/>
        <item m="1" x="2514"/>
        <item m="1" x="420"/>
        <item m="1" x="1255"/>
        <item m="1" x="1890"/>
        <item m="1" x="1181"/>
        <item m="1" x="1831"/>
        <item m="1" x="2489"/>
        <item m="1" x="389"/>
        <item m="1" x="1229"/>
        <item m="1" x="1871"/>
        <item m="1" x="2540"/>
        <item m="1" x="450"/>
        <item m="1" x="1281"/>
        <item m="1" x="1914"/>
        <item m="1" x="1206"/>
        <item m="1" x="1852"/>
        <item m="1" x="2515"/>
        <item m="1" x="421"/>
        <item m="1" x="1257"/>
        <item m="1" x="1892"/>
        <item m="1" x="2565"/>
        <item m="1" x="478"/>
        <item m="1" x="1308"/>
        <item m="1" x="1938"/>
        <item m="1" x="1231"/>
        <item m="1" x="1872"/>
        <item m="1" x="2541"/>
        <item m="1" x="451"/>
        <item m="1" x="1283"/>
        <item m="1" x="1916"/>
        <item m="1" x="2591"/>
        <item m="1" x="507"/>
        <item m="1" x="1332"/>
        <item m="1" x="1958"/>
        <item m="1" x="1258"/>
        <item m="1" x="1894"/>
        <item m="1" x="2567"/>
        <item m="1" x="479"/>
        <item m="1" x="1309"/>
        <item m="1" x="1939"/>
        <item m="1" x="2618"/>
        <item m="1" x="539"/>
        <item m="1" x="1357"/>
        <item m="1" x="1978"/>
        <item m="1" x="1285"/>
        <item m="1" x="1918"/>
        <item m="1" x="2593"/>
        <item m="1" x="508"/>
        <item m="1" x="1333"/>
        <item m="1" x="1959"/>
        <item m="1" x="2644"/>
        <item m="1" x="568"/>
        <item m="1" x="1381"/>
        <item m="1" x="2000"/>
        <item m="1" x="1311"/>
        <item m="1" x="1941"/>
        <item m="1" x="2619"/>
        <item m="1" x="540"/>
        <item m="1" x="1358"/>
        <item m="1" x="1979"/>
        <item m="1" x="2668"/>
        <item m="1" x="595"/>
        <item m="1" x="1405"/>
        <item m="1" x="2024"/>
        <item m="1" x="1334"/>
        <item m="1" x="1960"/>
        <item m="1" x="2645"/>
        <item m="1" x="569"/>
        <item m="1" x="1382"/>
        <item m="1" x="2001"/>
        <item m="1" x="2695"/>
        <item m="1" x="624"/>
        <item m="1" x="1426"/>
        <item m="1" x="2044"/>
        <item m="1" x="1360"/>
        <item m="1" x="1981"/>
        <item m="1" x="2669"/>
        <item m="1" x="596"/>
        <item m="1" x="1406"/>
        <item m="1" x="2025"/>
        <item m="1" x="2723"/>
        <item m="1" x="655"/>
        <item m="1" x="1449"/>
        <item m="1" x="2065"/>
        <item m="1" x="1384"/>
        <item m="1" x="2003"/>
        <item m="1" x="2696"/>
        <item m="1" x="625"/>
        <item m="1" x="1427"/>
        <item m="1" x="2045"/>
        <item m="1" x="2749"/>
        <item m="1" x="683"/>
        <item m="1" x="1471"/>
        <item m="1" x="2086"/>
        <item m="1" x="1060"/>
        <item m="1" x="1734"/>
        <item m="1" x="2374"/>
        <item m="1" x="251"/>
        <item m="1" x="1104"/>
        <item m="1" x="1771"/>
        <item m="1" x="2417"/>
        <item m="1" x="304"/>
        <item m="1" x="1150"/>
        <item m="1" x="1804"/>
        <item m="1" x="1082"/>
        <item m="1" x="1754"/>
        <item m="1" x="2395"/>
        <item m="1" x="276"/>
        <item m="1" x="1127"/>
        <item m="1" x="1789"/>
        <item m="1" x="2440"/>
        <item m="1" x="331"/>
        <item m="1" x="1175"/>
        <item m="1" x="1825"/>
        <item m="1" x="1105"/>
        <item m="1" x="1772"/>
        <item m="1" x="2418"/>
        <item m="1" x="305"/>
        <item m="1" x="1152"/>
        <item m="1" x="1806"/>
        <item m="1" x="2461"/>
        <item m="1" x="357"/>
        <item m="1" x="1201"/>
        <item m="1" x="1847"/>
        <item m="1" x="1128"/>
        <item m="1" x="1790"/>
        <item m="1" x="2441"/>
        <item m="1" x="332"/>
        <item m="1" x="1177"/>
        <item m="1" x="1827"/>
        <item m="1" x="2485"/>
        <item m="1" x="385"/>
        <item m="1" x="1226"/>
        <item m="1" x="1868"/>
        <item m="1" x="1153"/>
        <item m="1" x="1808"/>
        <item m="1" x="2463"/>
        <item m="1" x="358"/>
        <item m="1" x="1202"/>
        <item m="1" x="1848"/>
        <item m="1" x="2510"/>
        <item m="1" x="416"/>
        <item m="1" x="1253"/>
        <item m="1" x="1888"/>
        <item m="1" x="1179"/>
        <item m="1" x="1829"/>
        <item m="1" x="2487"/>
        <item m="1" x="386"/>
        <item m="1" x="1227"/>
        <item m="1" x="1869"/>
        <item m="1" x="2536"/>
        <item m="1" x="446"/>
        <item m="1" x="1279"/>
        <item m="1" x="1912"/>
        <item m="1" x="1204"/>
        <item m="1" x="1850"/>
        <item m="1" x="2511"/>
        <item m="1" x="417"/>
        <item m="1" x="1254"/>
        <item m="1" x="1889"/>
        <item m="1" x="2561"/>
        <item m="1" x="474"/>
        <item m="1" x="1306"/>
        <item m="1" x="1936"/>
        <item m="1" x="1228"/>
        <item m="1" x="1870"/>
        <item m="1" x="2537"/>
        <item m="1" x="447"/>
        <item m="1" x="1280"/>
        <item m="1" x="1913"/>
        <item m="1" x="2587"/>
        <item m="1" x="503"/>
        <item m="1" x="1330"/>
        <item m="1" x="1956"/>
        <item m="1" x="1256"/>
        <item m="1" x="1891"/>
        <item m="1" x="2562"/>
        <item m="1" x="475"/>
        <item m="1" x="1307"/>
        <item m="1" x="1937"/>
        <item m="1" x="2615"/>
        <item m="1" x="536"/>
        <item m="1" x="1356"/>
        <item m="1" x="1977"/>
        <item m="1" x="1282"/>
        <item m="1" x="1915"/>
        <item m="1" x="2588"/>
        <item m="1" x="504"/>
        <item m="1" x="1331"/>
        <item m="1" x="1957"/>
        <item m="1" x="2641"/>
        <item m="1" x="565"/>
        <item m="1" x="1380"/>
        <item m="1" x="1999"/>
        <item m="1" x="966"/>
        <item m="1" x="1669"/>
        <item m="1" x="2295"/>
        <item m="1" x="154"/>
        <item m="1" x="1010"/>
        <item m="1" x="1701"/>
        <item m="1" x="2333"/>
        <item m="1" x="202"/>
        <item m="1" x="1054"/>
        <item m="1" x="1729"/>
        <item m="1" x="989"/>
        <item m="1" x="1686"/>
        <item m="1" x="2314"/>
        <item m="1" x="177"/>
        <item m="1" x="1032"/>
        <item m="1" x="1716"/>
        <item m="1" x="2353"/>
        <item m="1" x="226"/>
        <item m="1" x="1077"/>
        <item m="1" x="1748"/>
        <item m="1" x="1011"/>
        <item m="1" x="1702"/>
        <item m="1" x="2334"/>
        <item m="1" x="203"/>
        <item m="1" x="1056"/>
        <item m="1" x="1731"/>
        <item m="1" x="2371"/>
        <item m="1" x="248"/>
        <item m="1" x="1100"/>
        <item m="1" x="1767"/>
        <item m="1" x="1033"/>
        <item m="1" x="1717"/>
        <item m="1" x="2354"/>
        <item m="1" x="227"/>
        <item m="1" x="1079"/>
        <item m="1" x="1750"/>
        <item m="1" x="2391"/>
        <item m="1" x="272"/>
        <item m="1" x="1123"/>
        <item m="1" x="1786"/>
        <item m="1" x="1057"/>
        <item m="1" x="1732"/>
        <item m="1" x="2373"/>
        <item m="1" x="249"/>
        <item m="1" x="1101"/>
        <item m="1" x="1768"/>
        <item m="1" x="2413"/>
        <item m="1" x="299"/>
        <item m="1" x="1147"/>
        <item m="1" x="1802"/>
        <item m="1" x="1080"/>
        <item m="1" x="1752"/>
        <item m="1" x="2393"/>
        <item m="1" x="273"/>
        <item m="1" x="1124"/>
        <item m="1" x="1787"/>
        <item m="1" x="2436"/>
        <item m="1" x="326"/>
        <item m="1" x="1172"/>
        <item m="1" x="1823"/>
        <item m="1" x="1103"/>
        <item m="1" x="1770"/>
        <item m="1" x="2414"/>
        <item m="1" x="300"/>
        <item m="1" x="1148"/>
        <item m="1" x="1803"/>
        <item m="1" x="2457"/>
        <item m="1" x="352"/>
        <item m="1" x="1198"/>
        <item m="1" x="1845"/>
        <item m="1" x="1126"/>
        <item m="1" x="1788"/>
        <item m="1" x="2437"/>
        <item m="1" x="327"/>
        <item m="1" x="1173"/>
        <item m="1" x="1824"/>
        <item m="1" x="2481"/>
        <item m="1" x="380"/>
        <item m="1" x="1223"/>
        <item m="1" x="1866"/>
        <item m="1" x="1151"/>
        <item m="1" x="1805"/>
        <item m="1" x="2458"/>
        <item m="1" x="353"/>
        <item m="1" x="1199"/>
        <item m="1" x="1846"/>
        <item m="1" x="2507"/>
        <item m="1" x="412"/>
        <item m="1" x="1251"/>
        <item m="1" x="1887"/>
        <item m="1" x="1176"/>
        <item m="1" x="1826"/>
        <item m="1" x="2482"/>
        <item m="1" x="381"/>
        <item m="1" x="1224"/>
        <item m="1" x="1867"/>
        <item m="1" x="2533"/>
        <item m="1" x="442"/>
        <item m="1" x="1277"/>
        <item m="1" x="1911"/>
        <item m="1" x="868"/>
        <item m="1" x="1602"/>
        <item m="1" x="2221"/>
        <item m="1" x="60"/>
        <item m="1" x="915"/>
        <item m="1" x="1636"/>
        <item m="1" x="2258"/>
        <item m="1" x="106"/>
        <item m="1" x="960"/>
        <item m="1" x="1664"/>
        <item m="1" x="893"/>
        <item m="1" x="1620"/>
        <item m="1" x="2239"/>
        <item m="1" x="83"/>
        <item m="1" x="938"/>
        <item m="1" x="1652"/>
        <item m="1" x="2276"/>
        <item m="1" x="130"/>
        <item m="1" x="984"/>
        <item m="1" x="1681"/>
        <item m="1" x="916"/>
        <item m="1" x="1637"/>
        <item m="1" x="2259"/>
        <item m="1" x="107"/>
        <item m="1" x="962"/>
        <item m="1" x="1666"/>
        <item m="1" x="2292"/>
        <item m="1" x="151"/>
        <item m="1" x="1006"/>
        <item m="1" x="1697"/>
        <item m="1" x="939"/>
        <item m="1" x="1653"/>
        <item m="1" x="2277"/>
        <item m="1" x="131"/>
        <item m="1" x="986"/>
        <item m="1" x="1683"/>
        <item m="1" x="2310"/>
        <item m="1" x="173"/>
        <item m="1" x="1028"/>
        <item m="1" x="1713"/>
        <item m="1" x="963"/>
        <item m="1" x="1667"/>
        <item m="1" x="2294"/>
        <item m="1" x="152"/>
        <item m="1" x="1007"/>
        <item m="1" x="1698"/>
        <item m="1" x="2329"/>
        <item m="1" x="197"/>
        <item m="1" x="1051"/>
        <item m="1" x="1727"/>
        <item m="1" x="987"/>
        <item m="1" x="1684"/>
        <item m="1" x="2312"/>
        <item m="1" x="174"/>
        <item m="1" x="1029"/>
        <item m="1" x="1714"/>
        <item m="1" x="2349"/>
        <item m="1" x="221"/>
        <item m="1" x="1074"/>
        <item m="1" x="1746"/>
        <item m="1" x="1009"/>
        <item m="1" x="1700"/>
        <item m="1" x="2330"/>
        <item m="1" x="198"/>
        <item m="1" x="1052"/>
        <item m="1" x="1728"/>
        <item m="1" x="2367"/>
        <item m="1" x="243"/>
        <item m="1" x="1097"/>
        <item m="1" x="1765"/>
        <item m="1" x="1031"/>
        <item m="1" x="1715"/>
        <item m="1" x="2350"/>
        <item m="1" x="222"/>
        <item m="1" x="1075"/>
        <item m="1" x="1747"/>
        <item m="1" x="2387"/>
        <item m="1" x="267"/>
        <item m="1" x="1120"/>
        <item m="1" x="1784"/>
        <item m="1" x="1055"/>
        <item m="1" x="1730"/>
        <item m="1" x="2368"/>
        <item m="1" x="244"/>
        <item m="1" x="1098"/>
        <item m="1" x="1766"/>
        <item m="1" x="2410"/>
        <item m="1" x="295"/>
        <item m="1" x="1145"/>
        <item m="1" x="1801"/>
        <item m="1" x="1078"/>
        <item m="1" x="1749"/>
        <item m="1" x="2388"/>
        <item m="1" x="268"/>
        <item m="1" x="1121"/>
        <item m="1" x="1785"/>
        <item m="1" x="2433"/>
        <item m="1" x="322"/>
        <item m="1" x="1170"/>
        <item m="1" x="1822"/>
        <item m="1" x="758"/>
        <item m="1" x="1526"/>
        <item m="1" x="2141"/>
        <item m="1" x="2867"/>
        <item m="1" x="811"/>
        <item m="1" x="1565"/>
        <item m="1" x="2182"/>
        <item m="1" x="11"/>
        <item m="1" x="862"/>
        <item m="1" x="1597"/>
        <item m="1" x="786"/>
        <item m="1" x="1546"/>
        <item m="1" x="2161"/>
        <item m="1" x="2893"/>
        <item m="1" x="837"/>
        <item m="1" x="1583"/>
        <item m="1" x="2201"/>
        <item m="1" x="36"/>
        <item m="1" x="888"/>
        <item m="1" x="1614"/>
        <item m="1" x="812"/>
        <item m="1" x="1566"/>
        <item m="1" x="2183"/>
        <item m="1" x="12"/>
        <item m="1" x="864"/>
        <item m="1" x="1599"/>
        <item m="1" x="2218"/>
        <item m="1" x="58"/>
        <item m="1" x="911"/>
        <item m="1" x="1632"/>
        <item m="1" x="838"/>
        <item m="1" x="1584"/>
        <item m="1" x="2202"/>
        <item m="1" x="37"/>
        <item m="1" x="890"/>
        <item m="1" x="1616"/>
        <item m="1" x="2236"/>
        <item m="1" x="79"/>
        <item m="1" x="934"/>
        <item m="1" x="1648"/>
        <item m="1" x="865"/>
        <item m="1" x="1600"/>
        <item m="1" x="2220"/>
        <item m="1" x="59"/>
        <item m="1" x="912"/>
        <item m="1" x="1633"/>
        <item m="1" x="2254"/>
        <item m="1" x="102"/>
        <item m="1" x="957"/>
        <item m="1" x="1662"/>
        <item m="1" x="891"/>
        <item m="1" x="1618"/>
        <item m="1" x="2238"/>
        <item m="1" x="81"/>
        <item m="1" x="935"/>
        <item m="1" x="1649"/>
        <item m="1" x="2273"/>
        <item m="1" x="126"/>
        <item m="1" x="981"/>
        <item m="1" x="1679"/>
        <item m="1" x="914"/>
        <item m="1" x="1635"/>
        <item m="1" x="2256"/>
        <item m="1" x="103"/>
        <item m="1" x="958"/>
        <item m="1" x="1663"/>
        <item m="1" x="2289"/>
        <item m="1" x="147"/>
        <item m="1" x="1003"/>
        <item m="1" x="1695"/>
        <item m="1" x="937"/>
        <item m="1" x="1651"/>
        <item m="1" x="2274"/>
        <item m="1" x="127"/>
        <item m="1" x="982"/>
        <item m="1" x="1680"/>
        <item m="1" x="2307"/>
        <item m="1" x="169"/>
        <item m="1" x="1025"/>
        <item m="1" x="1711"/>
        <item m="1" x="961"/>
        <item m="1" x="1665"/>
        <item m="1" x="2290"/>
        <item m="1" x="148"/>
        <item m="1" x="1004"/>
        <item m="1" x="1696"/>
        <item m="1" x="2327"/>
        <item m="1" x="194"/>
        <item m="1" x="1049"/>
        <item m="1" x="1726"/>
        <item m="1" x="985"/>
        <item m="1" x="1682"/>
        <item m="1" x="2308"/>
        <item m="1" x="170"/>
        <item m="1" x="1026"/>
        <item m="1" x="1712"/>
        <item m="1" x="2347"/>
        <item m="1" x="218"/>
        <item m="1" x="1072"/>
        <item m="1" x="1745"/>
        <item m="1" x="640"/>
        <item m="1" x="1439"/>
        <item m="1" x="2055"/>
        <item m="1" x="2761"/>
        <item m="1" x="695"/>
        <item m="1" x="1482"/>
        <item m="1" x="2098"/>
        <item m="1" x="2813"/>
        <item m="1" x="751"/>
        <item m="1" x="1520"/>
        <item m="1" x="670"/>
        <item m="1" x="1461"/>
        <item m="1" x="2077"/>
        <item m="1" x="2787"/>
        <item m="1" x="723"/>
        <item m="1" x="1503"/>
        <item m="1" x="2119"/>
        <item m="1" x="2840"/>
        <item m="1" x="780"/>
        <item m="1" x="1540"/>
        <item m="1" x="697"/>
        <item m="1" x="1484"/>
        <item m="1" x="2100"/>
        <item m="1" x="2814"/>
        <item m="1" x="753"/>
        <item m="1" x="1522"/>
        <item m="1" x="2138"/>
        <item m="1" x="2865"/>
        <item m="1" x="807"/>
        <item m="1" x="1561"/>
        <item m="1" x="724"/>
        <item m="1" x="1504"/>
        <item m="1" x="2120"/>
        <item m="1" x="2841"/>
        <item m="1" x="782"/>
        <item m="1" x="1542"/>
        <item m="1" x="2158"/>
        <item m="1" x="2889"/>
        <item m="1" x="833"/>
        <item m="1" x="1579"/>
        <item m="1" x="754"/>
        <item m="1" x="1523"/>
        <item m="1" x="2140"/>
        <item m="1" x="2866"/>
        <item m="1" x="808"/>
        <item m="1" x="1562"/>
        <item m="1" x="2178"/>
        <item m="1" x="7"/>
        <item m="1" x="859"/>
        <item m="1" x="1595"/>
        <item m="1" x="783"/>
        <item m="1" x="1544"/>
        <item m="1" x="2160"/>
        <item m="1" x="2891"/>
        <item m="1" x="834"/>
        <item m="1" x="1580"/>
        <item m="1" x="2198"/>
        <item m="1" x="32"/>
        <item m="1" x="885"/>
        <item m="1" x="1612"/>
        <item m="1" x="810"/>
        <item m="1" x="1564"/>
        <item m="1" x="2180"/>
        <item m="1" x="8"/>
        <item m="1" x="860"/>
        <item m="1" x="1596"/>
        <item m="1" x="2215"/>
        <item m="1" x="54"/>
        <item m="1" x="908"/>
        <item m="1" x="1630"/>
        <item m="1" x="836"/>
        <item m="1" x="1582"/>
        <item m="1" x="2199"/>
        <item m="1" x="33"/>
        <item m="1" x="886"/>
        <item m="1" x="1613"/>
        <item m="1" x="2233"/>
        <item m="1" x="75"/>
        <item m="1" x="931"/>
        <item m="1" x="1646"/>
        <item m="1" x="863"/>
        <item m="1" x="1598"/>
        <item m="1" x="2216"/>
        <item m="1" x="55"/>
        <item m="1" x="909"/>
        <item m="1" x="1631"/>
        <item m="1" x="2252"/>
        <item m="1" x="99"/>
        <item m="1" x="955"/>
        <item m="1" x="1661"/>
        <item m="1" x="889"/>
        <item m="1" x="1615"/>
        <item m="1" x="2234"/>
        <item m="1" x="76"/>
        <item m="1" x="932"/>
        <item m="1" x="1647"/>
        <item m="1" x="2271"/>
        <item m="1" x="123"/>
        <item m="1" x="979"/>
        <item m="1" x="1678"/>
        <item m="1" x="517"/>
        <item m="1" x="1341"/>
        <item m="1" x="1964"/>
        <item m="1" x="2650"/>
        <item m="1" x="574"/>
        <item m="1" x="1388"/>
        <item m="1" x="2008"/>
        <item m="1" x="2703"/>
        <item m="1" x="632"/>
        <item m="1" x="1431"/>
        <item m="1" x="548"/>
        <item m="1" x="1366"/>
        <item m="1" x="1987"/>
        <item m="1" x="2677"/>
        <item m="1" x="603"/>
        <item m="1" x="1412"/>
        <item m="1" x="2031"/>
        <item m="1" x="2732"/>
        <item m="1" x="663"/>
        <item m="1" x="1454"/>
        <item m="1" x="576"/>
        <item m="1" x="1391"/>
        <item m="1" x="2011"/>
        <item m="1" x="2705"/>
        <item m="1" x="634"/>
        <item m="1" x="1433"/>
        <item m="1" x="2051"/>
        <item m="1" x="2758"/>
        <item m="1" x="691"/>
        <item m="1" x="1476"/>
        <item m="1" x="604"/>
        <item m="1" x="1414"/>
        <item m="1" x="2033"/>
        <item m="1" x="2734"/>
        <item m="1" x="665"/>
        <item m="1" x="1456"/>
        <item m="1" x="2072"/>
        <item m="1" x="2782"/>
        <item m="1" x="718"/>
        <item m="1" x="1497"/>
        <item m="1" x="635"/>
        <item m="1" x="1435"/>
        <item m="1" x="2053"/>
        <item m="1" x="2760"/>
        <item m="1" x="693"/>
        <item m="1" x="1478"/>
        <item m="1" x="2093"/>
        <item m="1" x="2808"/>
        <item m="1" x="746"/>
        <item m="1" x="1516"/>
        <item m="1" x="666"/>
        <item m="1" x="1458"/>
        <item m="1" x="2075"/>
        <item m="1" x="2785"/>
        <item m="1" x="720"/>
        <item m="1" x="1499"/>
        <item m="1" x="2115"/>
        <item m="1" x="2834"/>
        <item m="1" x="775"/>
        <item m="1" x="1536"/>
        <item m="1" x="694"/>
        <item m="1" x="1481"/>
        <item m="1" x="2096"/>
        <item m="1" x="2810"/>
        <item m="1" x="748"/>
        <item m="1" x="1518"/>
        <item m="1" x="2134"/>
        <item m="1" x="2859"/>
        <item m="1" x="802"/>
        <item m="1" x="1557"/>
        <item m="1" x="722"/>
        <item m="1" x="1502"/>
        <item m="1" x="2117"/>
        <item m="1" x="2836"/>
        <item m="1" x="777"/>
        <item m="1" x="1538"/>
        <item m="1" x="2154"/>
        <item m="1" x="2883"/>
        <item m="1" x="828"/>
        <item m="1" x="1576"/>
        <item m="1" x="752"/>
        <item m="1" x="1521"/>
        <item m="1" x="2136"/>
        <item m="1" x="2861"/>
        <item m="1" x="804"/>
        <item m="1" x="1559"/>
        <item m="1" x="2175"/>
        <item m="1" x="2909"/>
        <item m="1" x="855"/>
        <item m="1" x="1593"/>
        <item m="1" x="781"/>
        <item m="1" x="1541"/>
        <item m="1" x="2156"/>
        <item m="1" x="2885"/>
        <item m="1" x="830"/>
        <item m="1" x="1578"/>
        <item m="1" x="2196"/>
        <item m="1" x="28"/>
        <item m="1" x="882"/>
        <item m="1" x="1611"/>
        <item m="1" x="393"/>
        <item m="1" x="1234"/>
        <item m="1" x="1874"/>
        <item m="1" x="2542"/>
        <item m="1" x="452"/>
        <item m="1" x="1286"/>
        <item m="1" x="1919"/>
        <item m="1" x="2595"/>
        <item m="1" x="511"/>
        <item m="1" x="1335"/>
        <item m="1" x="424"/>
        <item m="1" x="1261"/>
        <item m="1" x="1897"/>
        <item m="1" x="1860"/>
        <item m="1" x="1230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4" outline="0" showAll="0" defaultSubtotal="0">
      <items count="15">
        <item m="1" x="9"/>
        <item m="1" x="10"/>
        <item m="1" x="14"/>
        <item m="1" x="7"/>
        <item x="2"/>
        <item x="5"/>
        <item x="0"/>
        <item x="4"/>
        <item x="6"/>
        <item x="3"/>
        <item x="1"/>
        <item m="1" x="12"/>
        <item m="1" x="8"/>
        <item m="1" x="11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">
        <item m="1"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0"/>
    <field x="4"/>
    <field x="1"/>
    <field x="2"/>
    <field x="13"/>
    <field x="14"/>
    <field x="11"/>
    <field x="12"/>
    <field x="15"/>
  </rowFields>
  <rowItems count="18">
    <i>
      <x v="1970"/>
      <x v="2909"/>
      <x v="14"/>
      <x v="13"/>
      <x v="6"/>
      <x/>
      <x v="1"/>
      <x v="2908"/>
      <x v="2"/>
    </i>
    <i>
      <x v="1971"/>
      <x v="2909"/>
      <x v="14"/>
      <x v="14"/>
      <x v="10"/>
      <x v="3"/>
      <x v="2"/>
      <x v="2908"/>
      <x v="1"/>
    </i>
    <i>
      <x v="1972"/>
      <x v="2911"/>
      <x v="14"/>
      <x v="13"/>
      <x v="6"/>
      <x/>
      <x v="1"/>
      <x v="2909"/>
      <x v="2"/>
    </i>
    <i>
      <x v="1973"/>
      <x v="2912"/>
      <x v="16"/>
      <x v="15"/>
      <x v="4"/>
      <x/>
      <x/>
      <x/>
      <x v="2"/>
    </i>
    <i>
      <x v="1974"/>
      <x v="2913"/>
      <x v="16"/>
      <x v="16"/>
      <x v="9"/>
      <x/>
      <x v="2"/>
      <x v="2908"/>
      <x v="2"/>
    </i>
    <i>
      <x v="1975"/>
      <x v="2914"/>
      <x v="16"/>
      <x v="13"/>
      <x v="6"/>
      <x/>
      <x/>
      <x/>
      <x v="2"/>
    </i>
    <i>
      <x v="1976"/>
      <x v="2915"/>
      <x v="16"/>
      <x v="17"/>
      <x v="7"/>
      <x/>
      <x/>
      <x/>
      <x v="2"/>
    </i>
    <i>
      <x v="1977"/>
      <x v="2916"/>
      <x v="16"/>
      <x v="15"/>
      <x v="4"/>
      <x/>
      <x/>
      <x/>
      <x v="2"/>
    </i>
    <i>
      <x v="1978"/>
      <x v="2917"/>
      <x v="16"/>
      <x v="14"/>
      <x v="10"/>
      <x v="3"/>
      <x v="3"/>
      <x v="2910"/>
      <x v="1"/>
    </i>
    <i>
      <x v="1979"/>
      <x v="2918"/>
      <x v="16"/>
      <x v="16"/>
      <x v="9"/>
      <x/>
      <x/>
      <x/>
      <x v="2"/>
    </i>
    <i>
      <x v="1980"/>
      <x v="2919"/>
      <x v="16"/>
      <x v="15"/>
      <x v="4"/>
      <x v="3"/>
      <x/>
      <x/>
      <x v="1"/>
    </i>
    <i>
      <x v="1981"/>
      <x v="2920"/>
      <x v="17"/>
      <x v="18"/>
      <x v="5"/>
      <x/>
      <x/>
      <x/>
      <x v="2"/>
    </i>
    <i>
      <x v="1982"/>
      <x v="2921"/>
      <x v="17"/>
      <x v="18"/>
      <x v="5"/>
      <x v="3"/>
      <x/>
      <x/>
      <x v="1"/>
    </i>
    <i>
      <x v="1983"/>
      <x v="2922"/>
      <x v="17"/>
      <x v="15"/>
      <x v="4"/>
      <x/>
      <x/>
      <x/>
      <x v="2"/>
    </i>
    <i>
      <x v="1984"/>
      <x v="2923"/>
      <x v="17"/>
      <x v="18"/>
      <x v="5"/>
      <x v="3"/>
      <x/>
      <x/>
      <x v="1"/>
    </i>
    <i>
      <x v="1985"/>
      <x v="2924"/>
      <x v="17"/>
      <x v="18"/>
      <x v="5"/>
      <x v="3"/>
      <x/>
      <x/>
      <x v="1"/>
    </i>
    <i>
      <x v="1986"/>
      <x v="2925"/>
      <x v="17"/>
      <x v="13"/>
      <x v="6"/>
      <x v="3"/>
      <x/>
      <x/>
      <x v="1"/>
    </i>
    <i>
      <x v="1987"/>
      <x v="2926"/>
      <x v="17"/>
      <x v="19"/>
      <x v="8"/>
      <x/>
      <x/>
      <x/>
      <x v="2"/>
    </i>
  </rowItems>
  <colItems count="1">
    <i/>
  </colItems>
  <formats count="60">
    <format dxfId="90">
      <pivotArea type="all" dataOnly="0" outline="0" fieldPosition="0"/>
    </format>
    <format dxfId="89">
      <pivotArea field="0" type="button" dataOnly="0" labelOnly="1" outline="0" axis="axisRow" fieldPosition="0"/>
    </format>
    <format dxfId="88">
      <pivotArea field="4" type="button" dataOnly="0" labelOnly="1" outline="0" axis="axisRow" fieldPosition="1"/>
    </format>
    <format dxfId="87">
      <pivotArea field="1" type="button" dataOnly="0" labelOnly="1" outline="0" axis="axisRow" fieldPosition="2"/>
    </format>
    <format dxfId="86">
      <pivotArea field="2" type="button" dataOnly="0" labelOnly="1" outline="0" axis="axisRow" fieldPosition="3"/>
    </format>
    <format dxfId="85">
      <pivotArea field="13" type="button" dataOnly="0" labelOnly="1" outline="0" axis="axisRow" fieldPosition="4"/>
    </format>
    <format dxfId="84">
      <pivotArea field="14" type="button" dataOnly="0" labelOnly="1" outline="0" axis="axisRow" fieldPosition="5"/>
    </format>
    <format dxfId="83">
      <pivotArea field="11" type="button" dataOnly="0" labelOnly="1" outline="0" axis="axisRow" fieldPosition="6"/>
    </format>
    <format dxfId="82">
      <pivotArea field="12" type="button" dataOnly="0" labelOnly="1" outline="0" axis="axisRow" fieldPosition="7"/>
    </format>
    <format dxfId="81">
      <pivotArea dataOnly="0" labelOnly="1" outline="0" fieldPosition="0">
        <references count="1">
          <reference field="0" count="0"/>
        </references>
      </pivotArea>
    </format>
    <format dxfId="80">
      <pivotArea dataOnly="0" labelOnly="1" outline="0" fieldPosition="0">
        <references count="2">
          <reference field="0" count="1" selected="0">
            <x v="0"/>
          </reference>
          <reference field="4" count="1">
            <x v="0"/>
          </reference>
        </references>
      </pivotArea>
    </format>
    <format dxfId="79">
      <pivotArea dataOnly="0" labelOnly="1" outline="0" fieldPosition="0">
        <references count="2">
          <reference field="0" count="1" selected="0">
            <x v="2"/>
          </reference>
          <reference field="4" count="1">
            <x v="1"/>
          </reference>
        </references>
      </pivotArea>
    </format>
    <format dxfId="78">
      <pivotArea type="all" dataOnly="0" outline="0" fieldPosition="0"/>
    </format>
    <format dxfId="77">
      <pivotArea field="0" type="button" dataOnly="0" labelOnly="1" outline="0" axis="axisRow" fieldPosition="0"/>
    </format>
    <format dxfId="76">
      <pivotArea field="4" type="button" dataOnly="0" labelOnly="1" outline="0" axis="axisRow" fieldPosition="1"/>
    </format>
    <format dxfId="75">
      <pivotArea field="1" type="button" dataOnly="0" labelOnly="1" outline="0" axis="axisRow" fieldPosition="2"/>
    </format>
    <format dxfId="74">
      <pivotArea field="2" type="button" dataOnly="0" labelOnly="1" outline="0" axis="axisRow" fieldPosition="3"/>
    </format>
    <format dxfId="73">
      <pivotArea field="13" type="button" dataOnly="0" labelOnly="1" outline="0" axis="axisRow" fieldPosition="4"/>
    </format>
    <format dxfId="72">
      <pivotArea field="14" type="button" dataOnly="0" labelOnly="1" outline="0" axis="axisRow" fieldPosition="5"/>
    </format>
    <format dxfId="71">
      <pivotArea field="11" type="button" dataOnly="0" labelOnly="1" outline="0" axis="axisRow" fieldPosition="6"/>
    </format>
    <format dxfId="70">
      <pivotArea field="12" type="button" dataOnly="0" labelOnly="1" outline="0" axis="axisRow" fieldPosition="7"/>
    </format>
    <format dxfId="69">
      <pivotArea dataOnly="0" labelOnly="1" outline="0" fieldPosition="0">
        <references count="1">
          <reference field="0" count="0"/>
        </references>
      </pivotArea>
    </format>
    <format dxfId="68">
      <pivotArea dataOnly="0" labelOnly="1" outline="0" fieldPosition="0">
        <references count="2">
          <reference field="0" count="1" selected="0">
            <x v="0"/>
          </reference>
          <reference field="4" count="1">
            <x v="0"/>
          </reference>
        </references>
      </pivotArea>
    </format>
    <format dxfId="67">
      <pivotArea dataOnly="0" labelOnly="1" outline="0" fieldPosition="0">
        <references count="2">
          <reference field="0" count="1" selected="0">
            <x v="2"/>
          </reference>
          <reference field="4" count="1">
            <x v="1"/>
          </reference>
        </references>
      </pivotArea>
    </format>
    <format dxfId="66">
      <pivotArea dataOnly="0" labelOnly="1" outline="0" fieldPosition="0">
        <references count="1">
          <reference field="0" count="0"/>
        </references>
      </pivotArea>
    </format>
    <format dxfId="65">
      <pivotArea dataOnly="0" labelOnly="1" outline="0" fieldPosition="0">
        <references count="1">
          <reference field="4" count="0"/>
        </references>
      </pivotArea>
    </format>
    <format dxfId="64">
      <pivotArea dataOnly="0" labelOnly="1" outline="0" fieldPosition="0">
        <references count="1">
          <reference field="1" count="0"/>
        </references>
      </pivotArea>
    </format>
    <format dxfId="63">
      <pivotArea dataOnly="0" labelOnly="1" outline="0" fieldPosition="0">
        <references count="1">
          <reference field="2" count="0"/>
        </references>
      </pivotArea>
    </format>
    <format dxfId="62">
      <pivotArea dataOnly="0" labelOnly="1" outline="0" fieldPosition="0">
        <references count="1">
          <reference field="13" count="0"/>
        </references>
      </pivotArea>
    </format>
    <format dxfId="61">
      <pivotArea dataOnly="0" labelOnly="1" outline="0" fieldPosition="0">
        <references count="1">
          <reference field="14" count="0"/>
        </references>
      </pivotArea>
    </format>
    <format dxfId="60">
      <pivotArea dataOnly="0" labelOnly="1" outline="0" fieldPosition="0">
        <references count="1">
          <reference field="11" count="0"/>
        </references>
      </pivotArea>
    </format>
    <format dxfId="59">
      <pivotArea dataOnly="0" labelOnly="1" outline="0" fieldPosition="0">
        <references count="1">
          <reference field="12" count="0"/>
        </references>
      </pivotArea>
    </format>
    <format dxfId="58">
      <pivotArea field="0" type="button" dataOnly="0" labelOnly="1" outline="0" axis="axisRow" fieldPosition="0"/>
    </format>
    <format dxfId="57">
      <pivotArea field="4" type="button" dataOnly="0" labelOnly="1" outline="0" axis="axisRow" fieldPosition="1"/>
    </format>
    <format dxfId="56">
      <pivotArea field="1" type="button" dataOnly="0" labelOnly="1" outline="0" axis="axisRow" fieldPosition="2"/>
    </format>
    <format dxfId="55">
      <pivotArea field="2" type="button" dataOnly="0" labelOnly="1" outline="0" axis="axisRow" fieldPosition="3"/>
    </format>
    <format dxfId="54">
      <pivotArea field="13" type="button" dataOnly="0" labelOnly="1" outline="0" axis="axisRow" fieldPosition="4"/>
    </format>
    <format dxfId="53">
      <pivotArea field="14" type="button" dataOnly="0" labelOnly="1" outline="0" axis="axisRow" fieldPosition="5"/>
    </format>
    <format dxfId="52">
      <pivotArea field="11" type="button" dataOnly="0" labelOnly="1" outline="0" axis="axisRow" fieldPosition="6"/>
    </format>
    <format dxfId="51">
      <pivotArea field="12" type="button" dataOnly="0" labelOnly="1" outline="0" axis="axisRow" fieldPosition="7"/>
    </format>
    <format dxfId="50">
      <pivotArea field="0" type="button" dataOnly="0" labelOnly="1" outline="0" axis="axisRow" fieldPosition="0"/>
    </format>
    <format dxfId="49">
      <pivotArea field="4" type="button" dataOnly="0" labelOnly="1" outline="0" axis="axisRow" fieldPosition="1"/>
    </format>
    <format dxfId="48">
      <pivotArea field="1" type="button" dataOnly="0" labelOnly="1" outline="0" axis="axisRow" fieldPosition="2"/>
    </format>
    <format dxfId="47">
      <pivotArea field="2" type="button" dataOnly="0" labelOnly="1" outline="0" axis="axisRow" fieldPosition="3"/>
    </format>
    <format dxfId="46">
      <pivotArea field="13" type="button" dataOnly="0" labelOnly="1" outline="0" axis="axisRow" fieldPosition="4"/>
    </format>
    <format dxfId="45">
      <pivotArea field="14" type="button" dataOnly="0" labelOnly="1" outline="0" axis="axisRow" fieldPosition="5"/>
    </format>
    <format dxfId="44">
      <pivotArea field="11" type="button" dataOnly="0" labelOnly="1" outline="0" axis="axisRow" fieldPosition="6"/>
    </format>
    <format dxfId="43">
      <pivotArea field="12" type="button" dataOnly="0" labelOnly="1" outline="0" axis="axisRow" fieldPosition="7"/>
    </format>
    <format dxfId="42">
      <pivotArea field="0" type="button" dataOnly="0" labelOnly="1" outline="0" axis="axisRow" fieldPosition="0"/>
    </format>
    <format dxfId="41">
      <pivotArea field="4" type="button" dataOnly="0" labelOnly="1" outline="0" axis="axisRow" fieldPosition="1"/>
    </format>
    <format dxfId="40">
      <pivotArea field="1" type="button" dataOnly="0" labelOnly="1" outline="0" axis="axisRow" fieldPosition="2"/>
    </format>
    <format dxfId="39">
      <pivotArea field="2" type="button" dataOnly="0" labelOnly="1" outline="0" axis="axisRow" fieldPosition="3"/>
    </format>
    <format dxfId="38">
      <pivotArea field="13" type="button" dataOnly="0" labelOnly="1" outline="0" axis="axisRow" fieldPosition="4"/>
    </format>
    <format dxfId="37">
      <pivotArea field="14" type="button" dataOnly="0" labelOnly="1" outline="0" axis="axisRow" fieldPosition="5"/>
    </format>
    <format dxfId="36">
      <pivotArea field="11" type="button" dataOnly="0" labelOnly="1" outline="0" axis="axisRow" fieldPosition="6"/>
    </format>
    <format dxfId="35">
      <pivotArea field="12" type="button" dataOnly="0" labelOnly="1" outline="0" axis="axisRow" fieldPosition="7"/>
    </format>
    <format dxfId="34">
      <pivotArea dataOnly="0" labelOnly="1" outline="0" fieldPosition="0">
        <references count="1">
          <reference field="13" count="0"/>
        </references>
      </pivotArea>
    </format>
    <format dxfId="33">
      <pivotArea field="15" type="button" dataOnly="0" labelOnly="1" outline="0" axis="axisRow" fieldPosition="8"/>
    </format>
    <format dxfId="32">
      <pivotArea field="15" type="button" dataOnly="0" labelOnly="1" outline="0" axis="axisRow" fieldPosition="8"/>
    </format>
    <format dxfId="31">
      <pivotArea dataOnly="0" labelOnly="1" outline="0" fieldPosition="0">
        <references count="1">
          <reference field="4" count="0"/>
        </references>
      </pivotArea>
    </format>
  </formats>
  <pivotTableStyleInfo name="PivotStyleLight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Interno" xr10:uid="{CEBB538F-D1F0-4D03-B3BF-E27FB1C442EA}" sourceName="Status Interno">
  <pivotTables>
    <pivotTable tabId="21" name="TB_Acompanhamento"/>
  </pivotTables>
  <data>
    <tabular pivotCacheId="6523699">
      <items count="4">
        <i x="1" s="1"/>
        <i x="0" s="1"/>
        <i x="3" s="1"/>
        <i x="2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sponsavel" xr10:uid="{1D45F07C-09A8-4610-89D0-62C8545593CD}" sourceName="Responsavel">
  <pivotTables>
    <pivotTable tabId="21" name="TB_Acompanhamento"/>
  </pivotTables>
  <data>
    <tabular pivotCacheId="6523699">
      <items count="2911">
        <i x="3" s="1"/>
        <i x="1" s="1"/>
        <i x="0" s="1"/>
        <i x="2" s="1"/>
        <i x="1230" s="1" nd="1"/>
        <i x="1041" s="1" nd="1"/>
        <i x="1736" s="1" nd="1"/>
        <i x="1860" s="1" nd="1"/>
        <i x="1650" s="1" nd="1"/>
        <i x="2635" s="1" nd="1"/>
        <i x="1168" s="1" nd="1"/>
        <i x="1820" s="1" nd="1"/>
        <i x="2477" s="1" nd="1"/>
        <i x="374" s="1" nd="1"/>
        <i x="1218" s="1" nd="1"/>
        <i x="1862" s="1" nd="1"/>
        <i x="2528" s="1" nd="1"/>
        <i x="434" s="1" nd="1"/>
        <i x="1268" s="1" nd="1"/>
        <i x="1901" s="1" nd="1"/>
        <i x="2660" s="1" nd="1"/>
        <i x="1195" s="1" nd="1"/>
        <i x="1843" s="1" nd="1"/>
        <i x="2503" s="1" nd="1"/>
        <i x="406" s="1" nd="1"/>
        <i x="1245" s="1" nd="1"/>
        <i x="1882" s="1" nd="1"/>
        <i x="2554" s="1" nd="1"/>
        <i x="463" s="1" nd="1"/>
        <i x="1295" s="1" nd="1"/>
        <i x="1925" s="1" nd="1"/>
        <i x="2685" s="1" nd="1"/>
        <i x="1220" s="1" nd="1"/>
        <i x="1864" s="1" nd="1"/>
        <i x="2530" s="1" nd="1"/>
        <i x="437" s="1" nd="1"/>
        <i x="1272" s="1" nd="1"/>
        <i x="1905" s="1" nd="1"/>
        <i x="2578" s="1" nd="1"/>
        <i x="491" s="1" nd="1"/>
        <i x="1320" s="1" nd="1"/>
        <i x="1947" s="1" nd="1"/>
        <i x="2712" s="1" nd="1"/>
        <i x="1247" s="1" nd="1"/>
        <i x="1884" s="1" nd="1"/>
        <i x="2556" s="1" nd="1"/>
        <i x="465" s="1" nd="1"/>
        <i x="1298" s="1" nd="1"/>
        <i x="1928" s="1" nd="1"/>
        <i x="2605" s="1" nd="1"/>
        <i x="522" s="1" nd="1"/>
        <i x="1344" s="1" nd="1"/>
        <i x="1966" s="1" nd="1"/>
        <i x="2739" s="1" nd="1"/>
        <i x="1274" s="1" nd="1"/>
        <i x="1908" s="1" nd="1"/>
        <i x="2581" s="1" nd="1"/>
        <i x="493" s="1" nd="1"/>
        <i x="1322" s="1" nd="1"/>
        <i x="1949" s="1" nd="1"/>
        <i x="2631" s="1" nd="1"/>
        <i x="552" s="1" nd="1"/>
        <i x="1368" s="1" nd="1"/>
        <i x="1988" s="1" nd="1"/>
        <i x="2764" s="1" nd="1"/>
        <i x="1301" s="1" nd="1"/>
        <i x="1931" s="1" nd="1"/>
        <i x="2607" s="1" nd="1"/>
        <i x="524" s="1" nd="1"/>
        <i x="1346" s="1" nd="1"/>
        <i x="1968" s="1" nd="1"/>
        <i x="2656" s="1" nd="1"/>
        <i x="580" s="1" nd="1"/>
        <i x="1393" s="1" nd="1"/>
        <i x="2012" s="1" nd="1"/>
        <i x="2788" s="1" nd="1"/>
        <i x="1325" s="1" nd="1"/>
        <i x="1951" s="1" nd="1"/>
        <i x="2633" s="1" nd="1"/>
        <i x="554" s="1" nd="1"/>
        <i x="1370" s="1" nd="1"/>
        <i x="1990" s="1" nd="1"/>
        <i x="2681" s="1" nd="1"/>
        <i x="608" s="1" nd="1"/>
        <i x="1416" s="1" nd="1"/>
        <i x="2034" s="1" nd="1"/>
        <i x="2815" s="1" nd="1"/>
        <i x="1349" s="1" nd="1"/>
        <i x="1970" s="1" nd="1"/>
        <i x="2658" s="1" nd="1"/>
        <i x="582" s="1" nd="1"/>
        <i x="1395" s="1" nd="1"/>
        <i x="2014" s="1" nd="1"/>
        <i x="2709" s="1" nd="1"/>
        <i x="638" s="1" nd="1"/>
        <i x="1437" s="1" nd="1"/>
        <i x="2054" s="1" nd="1"/>
        <i x="2842" s="1" nd="1"/>
        <i x="1373" s="1" nd="1"/>
        <i x="1992" s="1" nd="1"/>
        <i x="2683" s="1" nd="1"/>
        <i x="610" s="1" nd="1"/>
        <i x="1418" s="1" nd="1"/>
        <i x="2036" s="1" nd="1"/>
        <i x="2737" s="1" nd="1"/>
        <i x="668" s="1" nd="1"/>
        <i x="1459" s="1" nd="1"/>
        <i x="2076" s="1" nd="1"/>
        <i x="2868" s="1" nd="1"/>
        <i x="1398" s="1" nd="1"/>
        <i x="2016" s="1" nd="1"/>
        <i x="2711" s="1" nd="1"/>
        <i x="641" s="1" nd="1"/>
        <i x="1440" s="1" nd="1"/>
        <i x="2056" s="1" nd="1"/>
        <i x="2763" s="1" nd="1"/>
        <i x="696" s="1" nd="1"/>
        <i x="1483" s="1" nd="1"/>
        <i x="2099" s="1" nd="1"/>
        <i x="1581" s="1" nd="1"/>
        <i x="2525" s="1" nd="1"/>
        <i x="1070" s="1" nd="1"/>
        <i x="1743" s="1" nd="1"/>
        <i x="2384" s="1" nd="1"/>
        <i x="262" s="1" nd="1"/>
        <i x="1115" s="1" nd="1"/>
        <i x="1780" s="1" nd="1"/>
        <i x="2428" s="1" nd="1"/>
        <i x="315" s="1" nd="1"/>
        <i x="1161" s="1" nd="1"/>
        <i x="1813" s="1" nd="1"/>
        <i x="2551" s="1" nd="1"/>
        <i x="1094" s="1" nd="1"/>
        <i x="1763" s="1" nd="1"/>
        <i x="2407" s="1" nd="1"/>
        <i x="289" s="1" nd="1"/>
        <i x="1139" s="1" nd="1"/>
        <i x="1796" s="1" nd="1"/>
        <i x="2450" s="1" nd="1"/>
        <i x="341" s="1" nd="1"/>
        <i x="1186" s="1" nd="1"/>
        <i x="1834" s="1" nd="1"/>
        <i x="2575" s="1" nd="1"/>
        <i x="1117" s="1" nd="1"/>
        <i x="1782" s="1" nd="1"/>
        <i x="2430" s="1" nd="1"/>
        <i x="317" s="1" nd="1"/>
        <i x="1164" s="1" nd="1"/>
        <i x="1815" s="1" nd="1"/>
        <i x="2471" s="1" nd="1"/>
        <i x="367" s="1" nd="1"/>
        <i x="1211" s="1" nd="1"/>
        <i x="1855" s="1" nd="1"/>
        <i x="2602" s="1" nd="1"/>
        <i x="1141" s="1" nd="1"/>
        <i x="1798" s="1" nd="1"/>
        <i x="2452" s="1" nd="1"/>
        <i x="343" s="1" nd="1"/>
        <i x="1189" s="1" nd="1"/>
        <i x="1836" s="1" nd="1"/>
        <i x="2496" s="1" nd="1"/>
        <i x="397" s="1" nd="1"/>
        <i x="1237" s="1" nd="1"/>
        <i x="1876" s="1" nd="1"/>
        <i x="2628" s="1" nd="1"/>
        <i x="1166" s="1" nd="1"/>
        <i x="1818" s="1" nd="1"/>
        <i x="2474" s="1" nd="1"/>
        <i x="369" s="1" nd="1"/>
        <i x="1213" s="1" nd="1"/>
        <i x="1856" s="1" nd="1"/>
        <i x="2521" s="1" nd="1"/>
        <i x="427" s="1" nd="1"/>
        <i x="1263" s="1" nd="1"/>
        <i x="1898" s="1" nd="1"/>
        <i x="2653" s="1" nd="1"/>
        <i x="1192" s="1" nd="1"/>
        <i x="1839" s="1" nd="1"/>
        <i x="2498" s="1" nd="1"/>
        <i x="399" s="1" nd="1"/>
        <i x="1239" s="1" nd="1"/>
        <i x="1877" s="1" nd="1"/>
        <i x="2547" s="1" nd="1"/>
        <i x="456" s="1" nd="1"/>
        <i x="1290" s="1" nd="1"/>
        <i x="1922" s="1" nd="1"/>
        <i x="2678" s="1" nd="1"/>
        <i x="1216" s="1" nd="1"/>
        <i x="1858" s="1" nd="1"/>
        <i x="2523" s="1" nd="1"/>
        <i x="429" s="1" nd="1"/>
        <i x="1265" s="1" nd="1"/>
        <i x="1899" s="1" nd="1"/>
        <i x="2571" s="1" nd="1"/>
        <i x="484" s="1" nd="1"/>
        <i x="1315" s="1" nd="1"/>
        <i x="1944" s="1" nd="1"/>
        <i x="2706" s="1" nd="1"/>
        <i x="1242" s="1" nd="1"/>
        <i x="1879" s="1" nd="1"/>
        <i x="2549" s="1" nd="1"/>
        <i x="458" s="1" nd="1"/>
        <i x="1292" s="1" nd="1"/>
        <i x="1923" s="1" nd="1"/>
        <i x="2599" s="1" nd="1"/>
        <i x="515" s="1" nd="1"/>
        <i x="1339" s="1" nd="1"/>
        <i x="1963" s="1" nd="1"/>
        <i x="2735" s="1" nd="1"/>
        <i x="1269" s="1" nd="1"/>
        <i x="1902" s="1" nd="1"/>
        <i x="2573" s="1" nd="1"/>
        <i x="486" s="1" nd="1"/>
        <i x="1317" s="1" nd="1"/>
        <i x="1945" s="1" nd="1"/>
        <i x="2626" s="1" nd="1"/>
        <i x="546" s="1" nd="1"/>
        <i x="1363" s="1" nd="1"/>
        <i x="1985" s="1" nd="1"/>
        <i x="2762" s="1" nd="1"/>
        <i x="1296" s="1" nd="1"/>
        <i x="1926" s="1" nd="1"/>
        <i x="2601" s="1" nd="1"/>
        <i x="518" s="1" nd="1"/>
        <i x="1342" s="1" nd="1"/>
        <i x="1965" s="1" nd="1"/>
        <i x="2652" s="1" nd="1"/>
        <i x="575" s="1" nd="1"/>
        <i x="1389" s="1" nd="1"/>
        <i x="2009" s="1" nd="1"/>
        <i x="1500" s="1" nd="1"/>
        <i x="2426" s="1" nd="1"/>
        <i x="978" s="1" nd="1"/>
        <i x="1677" s="1" nd="1"/>
        <i x="2305" s="1" nd="1"/>
        <i x="166" s="1" nd="1"/>
        <i x="1022" s="1" nd="1"/>
        <i x="1709" s="1" nd="1"/>
        <i x="2344" s="1" nd="1"/>
        <i x="214" s="1" nd="1"/>
        <i x="1066" s="1" nd="1"/>
        <i x="1738" s="1" nd="1"/>
        <i x="2448" s="1" nd="1"/>
        <i x="1001" s="1" nd="1"/>
        <i x="1694" s="1" nd="1"/>
        <i x="2325" s="1" nd="1"/>
        <i x="190" s="1" nd="1"/>
        <i x="1045" s="1" nd="1"/>
        <i x="1723" s="1" nd="1"/>
        <i x="2363" s="1" nd="1"/>
        <i x="237" s="1" nd="1"/>
        <i x="1088" s="1" nd="1"/>
        <i x="1757" s="1" nd="1"/>
        <i x="2469" s="1" nd="1"/>
        <i x="1023" s="1" nd="1"/>
        <i x="1710" s="1" nd="1"/>
        <i x="2345" s="1" nd="1"/>
        <i x="215" s="1" nd="1"/>
        <i x="1068" s="1" nd="1"/>
        <i x="1740" s="1" nd="1"/>
        <i x="2381" s="1" nd="1"/>
        <i x="259" s="1" nd="1"/>
        <i x="1111" s="1" nd="1"/>
        <i x="1775" s="1" nd="1"/>
        <i x="2494" s="1" nd="1"/>
        <i x="1046" s="1" nd="1"/>
        <i x="1724" s="1" nd="1"/>
        <i x="2364" s="1" nd="1"/>
        <i x="238" s="1" nd="1"/>
        <i x="1090" s="1" nd="1"/>
        <i x="1759" s="1" nd="1"/>
        <i x="2402" s="1" nd="1"/>
        <i x="284" s="1" nd="1"/>
        <i x="1134" s="1" nd="1"/>
        <i x="1793" s="1" nd="1"/>
        <i x="2519" s="1" nd="1"/>
        <i x="1069" s="1" nd="1"/>
        <i x="1742" s="1" nd="1"/>
        <i x="2383" s="1" nd="1"/>
        <i x="260" s="1" nd="1"/>
        <i x="1112" s="1" nd="1"/>
        <i x="1776" s="1" nd="1"/>
        <i x="2424" s="1" nd="1"/>
        <i x="311" s="1" nd="1"/>
        <i x="1158" s="1" nd="1"/>
        <i x="1811" s="1" nd="1"/>
        <i x="2545" s="1" nd="1"/>
        <i x="1092" s="1" nd="1"/>
        <i x="1761" s="1" nd="1"/>
        <i x="2404" s="1" nd="1"/>
        <i x="285" s="1" nd="1"/>
        <i x="1135" s="1" nd="1"/>
        <i x="1794" s="1" nd="1"/>
        <i x="2446" s="1" nd="1"/>
        <i x="337" s="1" nd="1"/>
        <i x="1183" s="1" nd="1"/>
        <i x="1832" s="1" nd="1"/>
        <i x="2569" s="1" nd="1"/>
        <i x="1114" s="1" nd="1"/>
        <i x="1778" s="1" nd="1"/>
        <i x="2425" s="1" nd="1"/>
        <i x="312" s="1" nd="1"/>
        <i x="1159" s="1" nd="1"/>
        <i x="1812" s="1" nd="1"/>
        <i x="2467" s="1" nd="1"/>
        <i x="363" s="1" nd="1"/>
        <i x="1208" s="1" nd="1"/>
        <i x="1853" s="1" nd="1"/>
        <i x="2597" s="1" nd="1"/>
        <i x="1137" s="1" nd="1"/>
        <i x="1795" s="1" nd="1"/>
        <i x="2447" s="1" nd="1"/>
        <i x="338" s="1" nd="1"/>
        <i x="1184" s="1" nd="1"/>
        <i x="1833" s="1" nd="1"/>
        <i x="2492" s="1" nd="1"/>
        <i x="392" s="1" nd="1"/>
        <i x="1233" s="1" nd="1"/>
        <i x="1873" s="1" nd="1"/>
        <i x="2624" s="1" nd="1"/>
        <i x="1162" s="1" nd="1"/>
        <i x="1814" s="1" nd="1"/>
        <i x="2468" s="1" nd="1"/>
        <i x="364" s="1" nd="1"/>
        <i x="1209" s="1" nd="1"/>
        <i x="1854" s="1" nd="1"/>
        <i x="2518" s="1" nd="1"/>
        <i x="423" s="1" nd="1"/>
        <i x="1259" s="1" nd="1"/>
        <i x="1895" s="1" nd="1"/>
        <i x="2651" s="1" nd="1"/>
        <i x="1187" s="1" nd="1"/>
        <i x="1835" s="1" nd="1"/>
        <i x="2493" s="1" nd="1"/>
        <i x="394" s="1" nd="1"/>
        <i x="1235" s="1" nd="1"/>
        <i x="1875" s="1" nd="1"/>
        <i x="2544" s="1" nd="1"/>
        <i x="453" s="1" nd="1"/>
        <i x="1287" s="1" nd="1"/>
        <i x="1920" s="1" nd="1"/>
        <i x="1409" s="1" nd="1"/>
        <i x="2342" s="1" nd="1"/>
        <i x="880" s="1" nd="1"/>
        <i x="1609" s="1" nd="1"/>
        <i x="2230" s="1" nd="1"/>
        <i x="71" s="1" nd="1"/>
        <i x="927" s="1" nd="1"/>
        <i x="1644" s="1" nd="1"/>
        <i x="2268" s="1" nd="1"/>
        <i x="119" s="1" nd="1"/>
        <i x="973" s="1" nd="1"/>
        <i x="1672" s="1" nd="1"/>
        <i x="2361" s="1" nd="1"/>
        <i x="904" s="1" nd="1"/>
        <i x="1628" s="1" nd="1"/>
        <i x="2249" s="1" nd="1"/>
        <i x="95" s="1" nd="1"/>
        <i x="951" s="1" nd="1"/>
        <i x="1659" s="1" nd="1"/>
        <i x="2286" s="1" nd="1"/>
        <i x="142" s="1" nd="1"/>
        <i x="996" s="1" nd="1"/>
        <i x="1689" s="1" nd="1"/>
        <i x="2379" s="1" nd="1"/>
        <i x="928" s="1" nd="1"/>
        <i x="1645" s="1" nd="1"/>
        <i x="2269" s="1" nd="1"/>
        <i x="120" s="1" nd="1"/>
        <i x="975" s="1" nd="1"/>
        <i x="1674" s="1" nd="1"/>
        <i x="2302" s="1" nd="1"/>
        <i x="163" s="1" nd="1"/>
        <i x="1018" s="1" nd="1"/>
        <i x="1705" s="1" nd="1"/>
        <i x="2400" s="1" nd="1"/>
        <i x="952" s="1" nd="1"/>
        <i x="1660" s="1" nd="1"/>
        <i x="2287" s="1" nd="1"/>
        <i x="143" s="1" nd="1"/>
        <i x="998" s="1" nd="1"/>
        <i x="1691" s="1" nd="1"/>
        <i x="2321" s="1" nd="1"/>
        <i x="186" s="1" nd="1"/>
        <i x="1040" s="1" nd="1"/>
        <i x="1720" s="1" nd="1"/>
        <i x="2422" s="1" nd="1"/>
        <i x="976" s="1" nd="1"/>
        <i x="1676" s="1" nd="1"/>
        <i x="2304" s="1" nd="1"/>
        <i x="164" s="1" nd="1"/>
        <i x="1019" s="1" nd="1"/>
        <i x="1706" s="1" nd="1"/>
        <i x="2340" s="1" nd="1"/>
        <i x="210" s="1" nd="1"/>
        <i x="1063" s="1" nd="1"/>
        <i x="1735" s="1" nd="1"/>
        <i x="2444" s="1" nd="1"/>
        <i x="1000" s="1" nd="1"/>
        <i x="1693" s="1" nd="1"/>
        <i x="2323" s="1" nd="1"/>
        <i x="187" s="1" nd="1"/>
        <i x="1042" s="1" nd="1"/>
        <i x="1721" s="1" nd="1"/>
        <i x="2359" s="1" nd="1"/>
        <i x="233" s="1" nd="1"/>
        <i x="1085" s="1" nd="1"/>
        <i x="1755" s="1" nd="1"/>
        <i x="2465" s="1" nd="1"/>
        <i x="1021" s="1" nd="1"/>
        <i x="1708" s="1" nd="1"/>
        <i x="2341" s="1" nd="1"/>
        <i x="211" s="1" nd="1"/>
        <i x="1064" s="1" nd="1"/>
        <i x="1737" s="1" nd="1"/>
        <i x="2377" s="1" nd="1"/>
        <i x="255" s="1" nd="1"/>
        <i x="1108" s="1" nd="1"/>
        <i x="1773" s="1" nd="1"/>
        <i x="2490" s="1" nd="1"/>
        <i x="1044" s="1" nd="1"/>
        <i x="1722" s="1" nd="1"/>
        <i x="2360" s="1" nd="1"/>
        <i x="234" s="1" nd="1"/>
        <i x="1086" s="1" nd="1"/>
        <i x="1756" s="1" nd="1"/>
        <i x="2398" s="1" nd="1"/>
        <i x="280" s="1" nd="1"/>
        <i x="1131" s="1" nd="1"/>
        <i x="1791" s="1" nd="1"/>
        <i x="2516" s="1" nd="1"/>
        <i x="1067" s="1" nd="1"/>
        <i x="1739" s="1" nd="1"/>
        <i x="2378" s="1" nd="1"/>
        <i x="256" s="1" nd="1"/>
        <i x="1109" s="1" nd="1"/>
        <i x="1774" s="1" nd="1"/>
        <i x="2421" s="1" nd="1"/>
        <i x="308" s="1" nd="1"/>
        <i x="1155" s="1" nd="1"/>
        <i x="1809" s="1" nd="1"/>
        <i x="2543" s="1" nd="1"/>
        <i x="1089" s="1" nd="1"/>
        <i x="1758" s="1" nd="1"/>
        <i x="2399" s="1" nd="1"/>
        <i x="281" s="1" nd="1"/>
        <i x="1132" s="1" nd="1"/>
        <i x="1792" s="1" nd="1"/>
        <i x="2443" s="1" nd="1"/>
        <i x="334" s="1" nd="1"/>
        <i x="1180" s="1" nd="1"/>
        <i x="1830" s="1" nd="1"/>
        <i x="1310" s="1" nd="1"/>
        <i x="2266" s="1" nd="1"/>
        <i x="770" s="1" nd="1"/>
        <i x="1533" s="1" nd="1"/>
        <i x="2149" s="1" nd="1"/>
        <i x="2878" s="1" nd="1"/>
        <i x="823" s="1" nd="1"/>
        <i x="1573" s="1" nd="1"/>
        <i x="2191" s="1" nd="1"/>
        <i x="23" s="1" nd="1"/>
        <i x="875" s="1" nd="1"/>
        <i x="1605" s="1" nd="1"/>
        <i x="2284" s="1" nd="1"/>
        <i x="797" s="1" nd="1"/>
        <i x="1554" s="1" nd="1"/>
        <i x="2170" s="1" nd="1"/>
        <i x="2904" s="1" nd="1"/>
        <i x="850" s="1" nd="1"/>
        <i x="1590" s="1" nd="1"/>
        <i x="2210" s="1" nd="1"/>
        <i x="47" s="1" nd="1"/>
        <i x="900" s="1" nd="1"/>
        <i x="1623" s="1" nd="1"/>
        <i x="2300" s="1" nd="1"/>
        <i x="824" s="1" nd="1"/>
        <i x="1574" s="1" nd="1"/>
        <i x="2192" s="1" nd="1"/>
        <i x="24" s="1" nd="1"/>
        <i x="877" s="1" nd="1"/>
        <i x="1607" s="1" nd="1"/>
        <i x="2227" s="1" nd="1"/>
        <i x="68" s="1" nd="1"/>
        <i x="923" s="1" nd="1"/>
        <i x="1640" s="1" nd="1"/>
        <i x="2319" s="1" nd="1"/>
        <i x="851" s="1" nd="1"/>
        <i x="1591" s="1" nd="1"/>
        <i x="2211" s="1" nd="1"/>
        <i x="48" s="1" nd="1"/>
        <i x="902" s="1" nd="1"/>
        <i x="1625" s="1" nd="1"/>
        <i x="2245" s="1" nd="1"/>
        <i x="91" s="1" nd="1"/>
        <i x="946" s="1" nd="1"/>
        <i x="1656" s="1" nd="1"/>
        <i x="2338" s="1" nd="1"/>
        <i x="878" s="1" nd="1"/>
        <i x="1608" s="1" nd="1"/>
        <i x="2229" s="1" nd="1"/>
        <i x="69" s="1" nd="1"/>
        <i x="924" s="1" nd="1"/>
        <i x="1641" s="1" nd="1"/>
        <i x="2264" s="1" nd="1"/>
        <i x="114" s="1" nd="1"/>
        <i x="969" s="1" nd="1"/>
        <i x="1670" s="1" nd="1"/>
        <i x="2357" s="1" nd="1"/>
        <i x="903" s="1" nd="1"/>
        <i x="1627" s="1" nd="1"/>
        <i x="2247" s="1" nd="1"/>
        <i x="92" s="1" nd="1"/>
        <i x="947" s="1" nd="1"/>
        <i x="1657" s="1" nd="1"/>
        <i x="2282" s="1" nd="1"/>
        <i x="137" s="1" nd="1"/>
        <i x="992" s="1" nd="1"/>
        <i x="1687" s="1" nd="1"/>
        <i x="2375" s="1" nd="1"/>
        <i x="926" s="1" nd="1"/>
        <i x="1643" s="1" nd="1"/>
        <i x="2265" s="1" nd="1"/>
        <i x="115" s="1" nd="1"/>
        <i x="970" s="1" nd="1"/>
        <i x="1671" s="1" nd="1"/>
        <i x="2298" s="1" nd="1"/>
        <i x="158" s="1" nd="1"/>
        <i x="1014" s="1" nd="1"/>
        <i x="1703" s="1" nd="1"/>
        <i x="2396" s="1" nd="1"/>
        <i x="950" s="1" nd="1"/>
        <i x="1658" s="1" nd="1"/>
        <i x="2283" s="1" nd="1"/>
        <i x="138" s="1" nd="1"/>
        <i x="993" s="1" nd="1"/>
        <i x="1688" s="1" nd="1"/>
        <i x="2317" s="1" nd="1"/>
        <i x="181" s="1" nd="1"/>
        <i x="1036" s="1" nd="1"/>
        <i x="1718" s="1" nd="1"/>
        <i x="2419" s="1" nd="1"/>
        <i x="974" s="1" nd="1"/>
        <i x="1673" s="1" nd="1"/>
        <i x="2299" s="1" nd="1"/>
        <i x="159" s="1" nd="1"/>
        <i x="1015" s="1" nd="1"/>
        <i x="1704" s="1" nd="1"/>
        <i x="2337" s="1" nd="1"/>
        <i x="206" s="1" nd="1"/>
        <i x="1059" s="1" nd="1"/>
        <i x="1733" s="1" nd="1"/>
        <i x="2442" s="1" nd="1"/>
        <i x="997" s="1" nd="1"/>
        <i x="1690" s="1" nd="1"/>
        <i x="2318" s="1" nd="1"/>
        <i x="182" s="1" nd="1"/>
        <i x="1037" s="1" nd="1"/>
        <i x="1719" s="1" nd="1"/>
        <i x="2356" s="1" nd="1"/>
        <i x="229" s="1" nd="1"/>
        <i x="1081" s="1" nd="1"/>
        <i x="1753" s="1" nd="1"/>
        <i x="1203" s="1" nd="1"/>
        <i x="2189" s="1" nd="1"/>
        <i x="654" s="1" nd="1"/>
        <i x="1448" s="1" nd="1"/>
        <i x="2064" s="1" nd="1"/>
        <i x="2773" s="1" nd="1"/>
        <i x="709" s="1" nd="1"/>
        <i x="1492" s="1" nd="1"/>
        <i x="2108" s="1" nd="1"/>
        <i x="2825" s="1" nd="1"/>
        <i x="765" s="1" nd="1"/>
        <i x="1529" s="1" nd="1"/>
        <i x="2208" s="1" nd="1"/>
        <i x="682" s="1" nd="1"/>
        <i x="1470" s="1" nd="1"/>
        <i x="2085" s="1" nd="1"/>
        <i x="2799" s="1" nd="1"/>
        <i x="737" s="1" nd="1"/>
        <i x="1511" s="1" nd="1"/>
        <i x="2127" s="1" nd="1"/>
        <i x="2851" s="1" nd="1"/>
        <i x="793" s="1" nd="1"/>
        <i x="1549" s="1" nd="1"/>
        <i x="2225" s="1" nd="1"/>
        <i x="710" s="1" nd="1"/>
        <i x="1493" s="1" nd="1"/>
        <i x="2109" s="1" nd="1"/>
        <i x="2826" s="1" nd="1"/>
        <i x="767" s="1" nd="1"/>
        <i x="1531" s="1" nd="1"/>
        <i x="2146" s="1" nd="1"/>
        <i x="2875" s="1" nd="1"/>
        <i x="819" s="1" nd="1"/>
        <i x="1569" s="1" nd="1"/>
        <i x="2243" s="1" nd="1"/>
        <i x="738" s="1" nd="1"/>
        <i x="1512" s="1" nd="1"/>
        <i x="2128" s="1" nd="1"/>
        <i x="2852" s="1" nd="1"/>
        <i x="795" s="1" nd="1"/>
        <i x="1551" s="1" nd="1"/>
        <i x="2166" s="1" nd="1"/>
        <i x="2900" s="1" nd="1"/>
        <i x="845" s="1" nd="1"/>
        <i x="1587" s="1" nd="1"/>
        <i x="2262" s="1" nd="1"/>
        <i x="768" s="1" nd="1"/>
        <i x="1532" s="1" nd="1"/>
        <i x="2148" s="1" nd="1"/>
        <i x="2876" s="1" nd="1"/>
        <i x="820" s="1" nd="1"/>
        <i x="1570" s="1" nd="1"/>
        <i x="2187" s="1" nd="1"/>
        <i x="18" s="1" nd="1"/>
        <i x="871" s="1" nd="1"/>
        <i x="1603" s="1" nd="1"/>
        <i x="2280" s="1" nd="1"/>
        <i x="796" s="1" nd="1"/>
        <i x="1553" s="1" nd="1"/>
        <i x="2168" s="1" nd="1"/>
        <i x="2901" s="1" nd="1"/>
        <i x="846" s="1" nd="1"/>
        <i x="1588" s="1" nd="1"/>
        <i x="2206" s="1" nd="1"/>
        <i x="42" s="1" nd="1"/>
        <i x="896" s="1" nd="1"/>
        <i x="1621" s="1" nd="1"/>
        <i x="2296" s="1" nd="1"/>
        <i x="822" s="1" nd="1"/>
        <i x="1572" s="1" nd="1"/>
        <i x="2188" s="1" nd="1"/>
        <i x="19" s="1" nd="1"/>
        <i x="872" s="1" nd="1"/>
        <i x="1604" s="1" nd="1"/>
        <i x="2223" s="1" nd="1"/>
        <i x="63" s="1" nd="1"/>
        <i x="919" s="1" nd="1"/>
        <i x="1638" s="1" nd="1"/>
        <i x="2315" s="1" nd="1"/>
        <i x="849" s="1" nd="1"/>
        <i x="1589" s="1" nd="1"/>
        <i x="2207" s="1" nd="1"/>
        <i x="43" s="1" nd="1"/>
        <i x="897" s="1" nd="1"/>
        <i x="1622" s="1" nd="1"/>
        <i x="2241" s="1" nd="1"/>
        <i x="86" s="1" nd="1"/>
        <i x="942" s="1" nd="1"/>
        <i x="1654" s="1" nd="1"/>
        <i x="2335" s="1" nd="1"/>
        <i x="876" s="1" nd="1"/>
        <i x="1606" s="1" nd="1"/>
        <i x="2224" s="1" nd="1"/>
        <i x="64" s="1" nd="1"/>
        <i x="920" s="1" nd="1"/>
        <i x="1639" s="1" nd="1"/>
        <i x="2261" s="1" nd="1"/>
        <i x="110" s="1" nd="1"/>
        <i x="965" s="1" nd="1"/>
        <i x="1668" s="1" nd="1"/>
        <i x="2355" s="1" nd="1"/>
        <i x="901" s="1" nd="1"/>
        <i x="1624" s="1" nd="1"/>
        <i x="2242" s="1" nd="1"/>
        <i x="87" s="1" nd="1"/>
        <i x="943" s="1" nd="1"/>
        <i x="1655" s="1" nd="1"/>
        <i x="2279" s="1" nd="1"/>
        <i x="133" s="1" nd="1"/>
        <i x="988" s="1" nd="1"/>
        <i x="1685" s="1" nd="1"/>
        <i x="1102" s="1" nd="1"/>
        <i x="2107" s="1" nd="1"/>
        <i x="535" s="1" nd="1"/>
        <i x="1355" s="1" nd="1"/>
        <i x="1976" s="1" nd="1"/>
        <i x="2665" s="1" nd="1"/>
        <i x="591" s="1" nd="1"/>
        <i x="1403" s="1" nd="1"/>
        <i x="2022" s="1" nd="1"/>
        <i x="2719" s="1" nd="1"/>
        <i x="649" s="1" nd="1"/>
        <i x="1444" s="1" nd="1"/>
        <i x="2126" s="1" nd="1"/>
        <i x="564" s="1" nd="1"/>
        <i x="1379" s="1" nd="1"/>
        <i x="1998" s="1" nd="1"/>
        <i x="2692" s="1" nd="1"/>
        <i x="620" s="1" nd="1"/>
        <i x="1424" s="1" nd="1"/>
        <i x="2042" s="1" nd="1"/>
        <i x="2746" s="1" nd="1"/>
        <i x="678" s="1" nd="1"/>
        <i x="1465" s="1" nd="1"/>
        <i x="2145" s="1" nd="1"/>
        <i x="592" s="1" nd="1"/>
        <i x="1404" s="1" nd="1"/>
        <i x="2023" s="1" nd="1"/>
        <i x="2720" s="1" nd="1"/>
        <i x="651" s="1" nd="1"/>
        <i x="1446" s="1" nd="1"/>
        <i x="2061" s="1" nd="1"/>
        <i x="2771" s="1" nd="1"/>
        <i x="705" s="1" nd="1"/>
        <i x="1488" s="1" nd="1"/>
        <i x="2165" s="1" nd="1"/>
        <i x="621" s="1" nd="1"/>
        <i x="1425" s="1" nd="1"/>
        <i x="2043" s="1" nd="1"/>
        <i x="2747" s="1" nd="1"/>
        <i x="680" s="1" nd="1"/>
        <i x="1467" s="1" nd="1"/>
        <i x="2082" s="1" nd="1"/>
        <i x="2795" s="1" nd="1"/>
        <i x="732" s="1" nd="1"/>
        <i x="1508" s="1" nd="1"/>
        <i x="2186" s="1" nd="1"/>
        <i x="652" s="1" nd="1"/>
        <i x="1447" s="1" nd="1"/>
        <i x="2063" s="1" nd="1"/>
        <i x="2772" s="1" nd="1"/>
        <i x="706" s="1" nd="1"/>
        <i x="1489" s="1" nd="1"/>
        <i x="2104" s="1" nd="1"/>
        <i x="2821" s="1" nd="1"/>
        <i x="761" s="1" nd="1"/>
        <i x="1527" s="1" nd="1"/>
        <i x="2205" s="1" nd="1"/>
        <i x="681" s="1" nd="1"/>
        <i x="1469" s="1" nd="1"/>
        <i x="2084" s="1" nd="1"/>
        <i x="2797" s="1" nd="1"/>
        <i x="733" s="1" nd="1"/>
        <i x="1509" s="1" nd="1"/>
        <i x="2124" s="1" nd="1"/>
        <i x="2847" s="1" nd="1"/>
        <i x="789" s="1" nd="1"/>
        <i x="1547" s="1" nd="1"/>
        <i x="2222" s="1" nd="1"/>
        <i x="708" s="1" nd="1"/>
        <i x="1491" s="1" nd="1"/>
        <i x="2106" s="1" nd="1"/>
        <i x="2822" s="1" nd="1"/>
        <i x="762" s="1" nd="1"/>
        <i x="1528" s="1" nd="1"/>
        <i x="2143" s="1" nd="1"/>
        <i x="2871" s="1" nd="1"/>
        <i x="815" s="1" nd="1"/>
        <i x="1567" s="1" nd="1"/>
        <i x="2240" s="1" nd="1"/>
        <i x="736" s="1" nd="1"/>
        <i x="1510" s="1" nd="1"/>
        <i x="2125" s="1" nd="1"/>
        <i x="2848" s="1" nd="1"/>
        <i x="790" s="1" nd="1"/>
        <i x="1548" s="1" nd="1"/>
        <i x="2163" s="1" nd="1"/>
        <i x="2896" s="1" nd="1"/>
        <i x="841" s="1" nd="1"/>
        <i x="1585" s="1" nd="1"/>
        <i x="2260" s="1" nd="1"/>
        <i x="766" s="1" nd="1"/>
        <i x="1530" s="1" nd="1"/>
        <i x="2144" s="1" nd="1"/>
        <i x="2872" s="1" nd="1"/>
        <i x="816" s="1" nd="1"/>
        <i x="1568" s="1" nd="1"/>
        <i x="2185" s="1" nd="1"/>
        <i x="15" s="1" nd="1"/>
        <i x="867" s="1" nd="1"/>
        <i x="1601" s="1" nd="1"/>
        <i x="2278" s="1" nd="1"/>
        <i x="794" s="1" nd="1"/>
        <i x="1550" s="1" nd="1"/>
        <i x="2164" s="1" nd="1"/>
        <i x="2897" s="1" nd="1"/>
        <i x="842" s="1" nd="1"/>
        <i x="1586" s="1" nd="1"/>
        <i x="2204" s="1" nd="1"/>
        <i x="39" s="1" nd="1"/>
        <i x="892" s="1" nd="1"/>
        <i x="1619" s="1" nd="1"/>
        <i x="1008" s="1" nd="1"/>
        <i x="2021" s="1" nd="1"/>
        <i x="411" s="1" nd="1"/>
        <i x="1250" s="1" nd="1"/>
        <i x="1886" s="1" nd="1"/>
        <i x="2558" s="1" nd="1"/>
        <i x="469" s="1" nd="1"/>
        <i x="1303" s="1" nd="1"/>
        <i x="1934" s="1" nd="1"/>
        <i x="2611" s="1" nd="1"/>
        <i x="529" s="1" nd="1"/>
        <i x="1350" s="1" nd="1"/>
        <i x="2041" s="1" nd="1"/>
        <i x="441" s="1" nd="1"/>
        <i x="1276" s="1" nd="1"/>
        <i x="1910" s="1" nd="1"/>
        <i x="2584" s="1" nd="1"/>
        <i x="498" s="1" nd="1"/>
        <i x="1327" s="1" nd="1"/>
        <i x="1954" s="1" nd="1"/>
        <i x="2638" s="1" nd="1"/>
        <i x="559" s="1" nd="1"/>
        <i x="1374" s="1" nd="1"/>
        <i x="2060" s="1" nd="1"/>
        <i x="470" s="1" nd="1"/>
        <i x="1304" s="1" nd="1"/>
        <i x="1935" s="1" nd="1"/>
        <i x="2612" s="1" nd="1"/>
        <i x="531" s="1" nd="1"/>
        <i x="1352" s="1" nd="1"/>
        <i x="1973" s="1" nd="1"/>
        <i x="2663" s="1" nd="1"/>
        <i x="587" s="1" nd="1"/>
        <i x="1399" s="1" nd="1"/>
        <i x="2081" s="1" nd="1"/>
        <i x="499" s="1" nd="1"/>
        <i x="1328" s="1" nd="1"/>
        <i x="1955" s="1" nd="1"/>
        <i x="2639" s="1" nd="1"/>
        <i x="561" s="1" nd="1"/>
        <i x="1376" s="1" nd="1"/>
        <i x="1995" s="1" nd="1"/>
        <i x="2688" s="1" nd="1"/>
        <i x="615" s="1" nd="1"/>
        <i x="1421" s="1" nd="1"/>
        <i x="2103" s="1" nd="1"/>
        <i x="532" s="1" nd="1"/>
        <i x="1353" s="1" nd="1"/>
        <i x="1975" s="1" nd="1"/>
        <i x="2664" s="1" nd="1"/>
        <i x="588" s="1" nd="1"/>
        <i x="1400" s="1" nd="1"/>
        <i x="2018" s="1" nd="1"/>
        <i x="2715" s="1" nd="1"/>
        <i x="645" s="1" nd="1"/>
        <i x="1442" s="1" nd="1"/>
        <i x="2123" s="1" nd="1"/>
        <i x="562" s="1" nd="1"/>
        <i x="1378" s="1" nd="1"/>
        <i x="1997" s="1" nd="1"/>
        <i x="2690" s="1" nd="1"/>
        <i x="616" s="1" nd="1"/>
        <i x="1422" s="1" nd="1"/>
        <i x="2039" s="1" nd="1"/>
        <i x="2742" s="1" nd="1"/>
        <i x="674" s="1" nd="1"/>
        <i x="1463" s="1" nd="1"/>
        <i x="2142" s="1" nd="1"/>
        <i x="590" s="1" nd="1"/>
        <i x="1402" s="1" nd="1"/>
        <i x="2020" s="1" nd="1"/>
        <i x="2716" s="1" nd="1"/>
        <i x="646" s="1" nd="1"/>
        <i x="1443" s="1" nd="1"/>
        <i x="2058" s="1" nd="1"/>
        <i x="2767" s="1" nd="1"/>
        <i x="701" s="1" nd="1"/>
        <i x="1486" s="1" nd="1"/>
        <i x="2162" s="1" nd="1"/>
        <i x="619" s="1" nd="1"/>
        <i x="1423" s="1" nd="1"/>
        <i x="2040" s="1" nd="1"/>
        <i x="2743" s="1" nd="1"/>
        <i x="675" s="1" nd="1"/>
        <i x="1464" s="1" nd="1"/>
        <i x="2079" s="1" nd="1"/>
        <i x="2791" s="1" nd="1"/>
        <i x="728" s="1" nd="1"/>
        <i x="1506" s="1" nd="1"/>
        <i x="2184" s="1" nd="1"/>
        <i x="650" s="1" nd="1"/>
        <i x="1445" s="1" nd="1"/>
        <i x="2059" s="1" nd="1"/>
        <i x="2768" s="1" nd="1"/>
        <i x="702" s="1" nd="1"/>
        <i x="1487" s="1" nd="1"/>
        <i x="2102" s="1" nd="1"/>
        <i x="2818" s="1" nd="1"/>
        <i x="757" s="1" nd="1"/>
        <i x="1525" s="1" nd="1"/>
        <i x="2203" s="1" nd="1"/>
        <i x="679" s="1" nd="1"/>
        <i x="1466" s="1" nd="1"/>
        <i x="2080" s="1" nd="1"/>
        <i x="2792" s="1" nd="1"/>
        <i x="729" s="1" nd="1"/>
        <i x="1507" s="1" nd="1"/>
        <i x="2122" s="1" nd="1"/>
        <i x="2844" s="1" nd="1"/>
        <i x="785" s="1" nd="1"/>
        <i x="1545" s="1" nd="1"/>
        <i x="913" s="1" nd="1"/>
        <i x="1933" s="1" nd="1"/>
        <i x="294" s="1" nd="1"/>
        <i x="1144" s="1" nd="1"/>
        <i x="1800" s="1" nd="1"/>
        <i x="2454" s="1" nd="1"/>
        <i x="347" s="1" nd="1"/>
        <i x="1194" s="1" nd="1"/>
        <i x="1842" s="1" nd="1"/>
        <i x="2502" s="1" nd="1"/>
        <i x="404" s="1" nd="1"/>
        <i x="1243" s="1" nd="1"/>
        <i x="1953" s="1" nd="1"/>
        <i x="321" s="1" nd="1"/>
        <i x="1169" s="1" nd="1"/>
        <i x="1821" s="1" nd="1"/>
        <i x="2478" s="1" nd="1"/>
        <i x="375" s="1" nd="1"/>
        <i x="1219" s="1" nd="1"/>
        <i x="1863" s="1" nd="1"/>
        <i x="2529" s="1" nd="1"/>
        <i x="435" s="1" nd="1"/>
        <i x="1270" s="1" nd="1"/>
        <i x="1972" s="1" nd="1"/>
        <i x="348" s="1" nd="1"/>
        <i x="1196" s="1" nd="1"/>
        <i x="1844" s="1" nd="1"/>
        <i x="2504" s="1" nd="1"/>
        <i x="407" s="1" nd="1"/>
        <i x="1246" s="1" nd="1"/>
        <i x="1883" s="1" nd="1"/>
        <i x="2555" s="1" nd="1"/>
        <i x="464" s="1" nd="1"/>
        <i x="1297" s="1" nd="1"/>
        <i x="1994" s="1" nd="1"/>
        <i x="376" s="1" nd="1"/>
        <i x="1221" s="1" nd="1"/>
        <i x="1865" s="1" nd="1"/>
        <i x="2531" s="1" nd="1"/>
        <i x="438" s="1" nd="1"/>
        <i x="1273" s="1" nd="1"/>
        <i x="1906" s="1" nd="1"/>
        <i x="2579" s="1" nd="1"/>
        <i x="492" s="1" nd="1"/>
        <i x="1321" s="1" nd="1"/>
        <i x="2017" s="1" nd="1"/>
        <i x="408" s="1" nd="1"/>
        <i x="1248" s="1" nd="1"/>
        <i x="1885" s="1" nd="1"/>
        <i x="2557" s="1" nd="1"/>
        <i x="466" s="1" nd="1"/>
        <i x="1299" s="1" nd="1"/>
        <i x="1929" s="1" nd="1"/>
        <i x="2606" s="1" nd="1"/>
        <i x="523" s="1" nd="1"/>
        <i x="1345" s="1" nd="1"/>
        <i x="2038" s="1" nd="1"/>
        <i x="439" s="1" nd="1"/>
        <i x="1275" s="1" nd="1"/>
        <i x="1909" s="1" nd="1"/>
        <i x="2582" s="1" nd="1"/>
        <i x="494" s="1" nd="1"/>
        <i x="1323" s="1" nd="1"/>
        <i x="1950" s="1" nd="1"/>
        <i x="2632" s="1" nd="1"/>
        <i x="553" s="1" nd="1"/>
        <i x="1369" s="1" nd="1"/>
        <i x="2057" s="1" nd="1"/>
        <i x="468" s="1" nd="1"/>
        <i x="1302" s="1" nd="1"/>
        <i x="1932" s="1" nd="1"/>
        <i x="2608" s="1" nd="1"/>
        <i x="525" s="1" nd="1"/>
        <i x="1347" s="1" nd="1"/>
        <i x="1969" s="1" nd="1"/>
        <i x="2657" s="1" nd="1"/>
        <i x="581" s="1" nd="1"/>
        <i x="1394" s="1" nd="1"/>
        <i x="2078" s="1" nd="1"/>
        <i x="497" s="1" nd="1"/>
        <i x="1326" s="1" nd="1"/>
        <i x="1952" s="1" nd="1"/>
        <i x="2634" s="1" nd="1"/>
        <i x="555" s="1" nd="1"/>
        <i x="1371" s="1" nd="1"/>
        <i x="1991" s="1" nd="1"/>
        <i x="2682" s="1" nd="1"/>
        <i x="609" s="1" nd="1"/>
        <i x="1417" s="1" nd="1"/>
        <i x="2101" s="1" nd="1"/>
        <i x="530" s="1" nd="1"/>
        <i x="1351" s="1" nd="1"/>
        <i x="1971" s="1" nd="1"/>
        <i x="2659" s="1" nd="1"/>
        <i x="583" s="1" nd="1"/>
        <i x="1396" s="1" nd="1"/>
        <i x="2015" s="1" nd="1"/>
        <i x="2710" s="1" nd="1"/>
        <i x="639" s="1" nd="1"/>
        <i x="1438" s="1" nd="1"/>
        <i x="2121" s="1" nd="1"/>
        <i x="560" s="1" nd="1"/>
        <i x="1375" s="1" nd="1"/>
        <i x="1993" s="1" nd="1"/>
        <i x="2684" s="1" nd="1"/>
        <i x="611" s="1" nd="1"/>
        <i x="1419" s="1" nd="1"/>
        <i x="2037" s="1" nd="1"/>
        <i x="2738" s="1" nd="1"/>
        <i x="669" s="1" nd="1"/>
        <i x="1460" s="1" nd="1"/>
        <i x="809" s="1" nd="1"/>
        <i x="1841" s="1" nd="1"/>
        <i x="193" s="1" nd="1"/>
        <i x="1048" s="1" nd="1"/>
        <i x="1725" s="1" nd="1"/>
        <i x="2365" s="1" nd="1"/>
        <i x="239" s="1" nd="1"/>
        <i x="1093" s="1" nd="1"/>
        <i x="1762" s="1" nd="1"/>
        <i x="2406" s="1" nd="1"/>
        <i x="288" s="1" nd="1"/>
        <i x="1138" s="1" nd="1"/>
        <i x="1861" s="1" nd="1"/>
        <i x="217" s="1" nd="1"/>
        <i x="1071" s="1" nd="1"/>
        <i x="1744" s="1" nd="1"/>
        <i x="2385" s="1" nd="1"/>
        <i x="263" s="1" nd="1"/>
        <i x="1116" s="1" nd="1"/>
        <i x="1781" s="1" nd="1"/>
        <i x="2429" s="1" nd="1"/>
        <i x="316" s="1" nd="1"/>
        <i x="1163" s="1" nd="1"/>
        <i x="1881" s="1" nd="1"/>
        <i x="240" s="1" nd="1"/>
        <i x="1095" s="1" nd="1"/>
        <i x="1764" s="1" nd="1"/>
        <i x="2408" s="1" nd="1"/>
        <i x="290" s="1" nd="1"/>
        <i x="1140" s="1" nd="1"/>
        <i x="1797" s="1" nd="1"/>
        <i x="2451" s="1" nd="1"/>
        <i x="342" s="1" nd="1"/>
        <i x="1188" s="1" nd="1"/>
        <i x="1904" s="1" nd="1"/>
        <i x="264" s="1" nd="1"/>
        <i x="1118" s="1" nd="1"/>
        <i x="1783" s="1" nd="1"/>
        <i x="2431" s="1" nd="1"/>
        <i x="318" s="1" nd="1"/>
        <i x="1165" s="1" nd="1"/>
        <i x="1816" s="1" nd="1"/>
        <i x="2472" s="1" nd="1"/>
        <i x="368" s="1" nd="1"/>
        <i x="1212" s="1" nd="1"/>
        <i x="1927" s="1" nd="1"/>
        <i x="291" s="1" nd="1"/>
        <i x="1142" s="1" nd="1"/>
        <i x="1799" s="1" nd="1"/>
        <i x="2453" s="1" nd="1"/>
        <i x="344" s="1" nd="1"/>
        <i x="1190" s="1" nd="1"/>
        <i x="1837" s="1" nd="1"/>
        <i x="2497" s="1" nd="1"/>
        <i x="398" s="1" nd="1"/>
        <i x="1238" s="1" nd="1"/>
        <i x="1948" s="1" nd="1"/>
        <i x="319" s="1" nd="1"/>
        <i x="1167" s="1" nd="1"/>
        <i x="1819" s="1" nd="1"/>
        <i x="2475" s="1" nd="1"/>
        <i x="370" s="1" nd="1"/>
        <i x="1214" s="1" nd="1"/>
        <i x="1857" s="1" nd="1"/>
        <i x="2522" s="1" nd="1"/>
        <i x="428" s="1" nd="1"/>
        <i x="1264" s="1" nd="1"/>
        <i x="1967" s="1" nd="1"/>
        <i x="346" s="1" nd="1"/>
        <i x="1193" s="1" nd="1"/>
        <i x="1840" s="1" nd="1"/>
        <i x="2499" s="1" nd="1"/>
        <i x="400" s="1" nd="1"/>
        <i x="1240" s="1" nd="1"/>
        <i x="1878" s="1" nd="1"/>
        <i x="2548" s="1" nd="1"/>
        <i x="457" s="1" nd="1"/>
        <i x="1291" s="1" nd="1"/>
        <i x="1989" s="1" nd="1"/>
        <i x="373" s="1" nd="1"/>
        <i x="1217" s="1" nd="1"/>
        <i x="1859" s="1" nd="1"/>
        <i x="2524" s="1" nd="1"/>
        <i x="430" s="1" nd="1"/>
        <i x="1266" s="1" nd="1"/>
        <i x="1900" s="1" nd="1"/>
        <i x="2572" s="1" nd="1"/>
        <i x="485" s="1" nd="1"/>
        <i x="1316" s="1" nd="1"/>
        <i x="2013" s="1" nd="1"/>
        <i x="405" s="1" nd="1"/>
        <i x="1244" s="1" nd="1"/>
        <i x="1880" s="1" nd="1"/>
        <i x="2550" s="1" nd="1"/>
        <i x="459" s="1" nd="1"/>
        <i x="1293" s="1" nd="1"/>
        <i x="1924" s="1" nd="1"/>
        <i x="2600" s="1" nd="1"/>
        <i x="516" s="1" nd="1"/>
        <i x="1340" s="1" nd="1"/>
        <i x="2035" s="1" nd="1"/>
        <i x="436" s="1" nd="1"/>
        <i x="1271" s="1" nd="1"/>
        <i x="1903" s="1" nd="1"/>
        <i x="2574" s="1" nd="1"/>
        <i x="487" s="1" nd="1"/>
        <i x="1318" s="1" nd="1"/>
        <i x="1946" s="1" nd="1"/>
        <i x="2627" s="1" nd="1"/>
        <i x="547" s="1" nd="1"/>
        <i x="1364" s="1" nd="1"/>
        <i x="1777" s="1" nd="1"/>
        <i x="2837" s="1" nd="1"/>
        <i x="1365" s="1" nd="1"/>
        <i x="1986" s="1" nd="1"/>
        <i x="2676" s="1" nd="1"/>
        <i x="602" s="1" nd="1"/>
        <i x="1411" s="1" nd="1"/>
        <i x="2030" s="1" nd="1"/>
        <i x="2731" s="1" nd="1"/>
        <i x="662" s="1" nd="1"/>
        <i x="1452" s="1" nd="1"/>
        <i x="2068" s="1" nd="1"/>
        <i x="2862" s="1" nd="1"/>
        <i x="1390" s="1" nd="1"/>
        <i x="2010" s="1" nd="1"/>
        <i x="2704" s="1" nd="1"/>
        <i x="633" s="1" nd="1"/>
        <i x="1432" s="1" nd="1"/>
        <i x="2050" s="1" nd="1"/>
        <i x="2757" s="1" nd="1"/>
        <i x="690" s="1" nd="1"/>
        <i x="1474" s="1" nd="1"/>
        <i x="2089" s="1" nd="1"/>
        <i x="2886" s="1" nd="1"/>
        <i x="1413" s="1" nd="1"/>
        <i x="2032" s="1" nd="1"/>
        <i x="2733" s="1" nd="1"/>
        <i x="664" s="1" nd="1"/>
        <i x="1455" s="1" nd="1"/>
        <i x="2071" s="1" nd="1"/>
        <i x="2781" s="1" nd="1"/>
        <i x="717" s="1" nd="1"/>
        <i x="1496" s="1" nd="1"/>
        <i x="2112" s="1" nd="1"/>
        <i x="4" s="1" nd="1"/>
        <i x="1434" s="1" nd="1"/>
        <i x="2052" s="1" nd="1"/>
        <i x="2759" s="1" nd="1"/>
        <i x="692" s="1" nd="1"/>
        <i x="1477" s="1" nd="1"/>
        <i x="2092" s="1" nd="1"/>
        <i x="2807" s="1" nd="1"/>
        <i x="745" s="1" nd="1"/>
        <i x="1515" s="1" nd="1"/>
        <i x="2131" s="1" nd="1"/>
        <i x="29" s="1" nd="1"/>
        <i x="1457" s="1" nd="1"/>
        <i x="2074" s="1" nd="1"/>
        <i x="2784" s="1" nd="1"/>
        <i x="719" s="1" nd="1"/>
        <i x="1498" s="1" nd="1"/>
        <i x="2114" s="1" nd="1"/>
        <i x="2833" s="1" nd="1"/>
        <i x="774" s="1" nd="1"/>
        <i x="1535" s="1" nd="1"/>
        <i x="2151" s="1" nd="1"/>
        <i x="51" s="1" nd="1"/>
        <i x="1480" s="1" nd="1"/>
        <i x="2095" s="1" nd="1"/>
        <i x="2809" s="1" nd="1"/>
        <i x="747" s="1" nd="1"/>
        <i x="1517" s="1" nd="1"/>
        <i x="2133" s="1" nd="1"/>
        <i x="2858" s="1" nd="1"/>
        <i x="801" s="1" nd="1"/>
        <i x="1556" s="1" nd="1"/>
        <i x="2172" s="1" nd="1"/>
        <i x="72" s="1" nd="1"/>
        <i x="1501" s="1" nd="1"/>
        <i x="2116" s="1" nd="1"/>
        <i x="2835" s="1" nd="1"/>
        <i x="776" s="1" nd="1"/>
        <i x="1537" s="1" nd="1"/>
        <i x="2153" s="1" nd="1"/>
        <i x="2882" s="1" nd="1"/>
        <i x="827" s="1" nd="1"/>
        <i x="1575" s="1" nd="1"/>
        <i x="2193" s="1" nd="1"/>
        <i x="96" s="1" nd="1"/>
        <i x="1519" s="1" nd="1"/>
        <i x="2135" s="1" nd="1"/>
        <i x="2860" s="1" nd="1"/>
        <i x="803" s="1" nd="1"/>
        <i x="1558" s="1" nd="1"/>
        <i x="2174" s="1" nd="1"/>
        <i x="2908" s="1" nd="1"/>
        <i x="854" s="1" nd="1"/>
        <i x="1592" s="1" nd="1"/>
        <i x="2212" s="1" nd="1"/>
        <i x="121" s="1" nd="1"/>
        <i x="1539" s="1" nd="1"/>
        <i x="2155" s="1" nd="1"/>
        <i x="2884" s="1" nd="1"/>
        <i x="829" s="1" nd="1"/>
        <i x="1577" s="1" nd="1"/>
        <i x="2195" s="1" nd="1"/>
        <i x="27" s="1" nd="1"/>
        <i x="881" s="1" nd="1"/>
        <i x="1610" s="1" nd="1"/>
        <i x="2231" s="1" nd="1"/>
        <i x="144" s="1" nd="1"/>
        <i x="1560" s="1" nd="1"/>
        <i x="2176" s="1" nd="1"/>
        <i x="2910" s="1" nd="1"/>
        <i x="856" s="1" nd="1"/>
        <i x="1594" s="1" nd="1"/>
        <i x="2213" s="1" nd="1"/>
        <i x="50" s="1" nd="1"/>
        <i x="905" s="1" nd="1"/>
        <i x="1629" s="1" nd="1"/>
        <i x="2250" s="1" nd="1"/>
        <i x="1707" s="1" nd="1"/>
        <i x="2728" s="1" nd="1"/>
        <i x="1260" s="1" nd="1"/>
        <i x="1896" s="1" nd="1"/>
        <i x="2568" s="1" nd="1"/>
        <i x="481" s="1" nd="1"/>
        <i x="1312" s="1" nd="1"/>
        <i x="1942" s="1" nd="1"/>
        <i x="2622" s="1" nd="1"/>
        <i x="543" s="1" nd="1"/>
        <i x="1359" s="1" nd="1"/>
        <i x="1980" s="1" nd="1"/>
        <i x="2754" s="1" nd="1"/>
        <i x="1288" s="1" nd="1"/>
        <i x="1921" s="1" nd="1"/>
        <i x="2596" s="1" nd="1"/>
        <i x="512" s="1" nd="1"/>
        <i x="1336" s="1" nd="1"/>
        <i x="1961" s="1" nd="1"/>
        <i x="2648" s="1" nd="1"/>
        <i x="572" s="1" nd="1"/>
        <i x="1383" s="1" nd="1"/>
        <i x="2002" s="1" nd="1"/>
        <i x="2778" s="1" nd="1"/>
        <i x="1313" s="1" nd="1"/>
        <i x="1943" s="1" nd="1"/>
        <i x="2623" s="1" nd="1"/>
        <i x="544" s="1" nd="1"/>
        <i x="1361" s="1" nd="1"/>
        <i x="1982" s="1" nd="1"/>
        <i x="2672" s="1" nd="1"/>
        <i x="599" s="1" nd="1"/>
        <i x="1407" s="1" nd="1"/>
        <i x="2026" s="1" nd="1"/>
        <i x="2804" s="1" nd="1"/>
        <i x="1337" s="1" nd="1"/>
        <i x="1962" s="1" nd="1"/>
        <i x="2649" s="1" nd="1"/>
        <i x="573" s="1" nd="1"/>
        <i x="1385" s="1" nd="1"/>
        <i x="2004" s="1" nd="1"/>
        <i x="2699" s="1" nd="1"/>
        <i x="628" s="1" nd="1"/>
        <i x="1428" s="1" nd="1"/>
        <i x="2046" s="1" nd="1"/>
        <i x="2830" s="1" nd="1"/>
        <i x="1362" s="1" nd="1"/>
        <i x="1984" s="1" nd="1"/>
        <i x="2674" s="1" nd="1"/>
        <i x="600" s="1" nd="1"/>
        <i x="1408" s="1" nd="1"/>
        <i x="2027" s="1" nd="1"/>
        <i x="2726" s="1" nd="1"/>
        <i x="658" s="1" nd="1"/>
        <i x="1450" s="1" nd="1"/>
        <i x="2066" s="1" nd="1"/>
        <i x="2855" s="1" nd="1"/>
        <i x="1387" s="1" nd="1"/>
        <i x="2006" s="1" nd="1"/>
        <i x="2700" s="1" nd="1"/>
        <i x="629" s="1" nd="1"/>
        <i x="1429" s="1" nd="1"/>
        <i x="2047" s="1" nd="1"/>
        <i x="2752" s="1" nd="1"/>
        <i x="686" s="1" nd="1"/>
        <i x="1472" s="1" nd="1"/>
        <i x="2087" s="1" nd="1"/>
        <i x="2879" s="1" nd="1"/>
        <i x="1410" s="1" nd="1"/>
        <i x="2028" s="1" nd="1"/>
        <i x="2727" s="1" nd="1"/>
        <i x="659" s="1" nd="1"/>
        <i x="1451" s="1" nd="1"/>
        <i x="2067" s="1" nd="1"/>
        <i x="2776" s="1" nd="1"/>
        <i x="713" s="1" nd="1"/>
        <i x="1494" s="1" nd="1"/>
        <i x="2110" s="1" nd="1"/>
        <i x="2905" s="1" nd="1"/>
        <i x="1430" s="1" nd="1"/>
        <i x="2048" s="1" nd="1"/>
        <i x="2753" s="1" nd="1"/>
        <i x="687" s="1" nd="1"/>
        <i x="1473" s="1" nd="1"/>
        <i x="2088" s="1" nd="1"/>
        <i x="2802" s="1" nd="1"/>
        <i x="741" s="1" nd="1"/>
        <i x="1513" s="1" nd="1"/>
        <i x="2129" s="1" nd="1"/>
        <i x="25" s="1" nd="1"/>
        <i x="1453" s="1" nd="1"/>
        <i x="2069" s="1" nd="1"/>
        <i x="2777" s="1" nd="1"/>
        <i x="714" s="1" nd="1"/>
        <i x="1495" s="1" nd="1"/>
        <i x="2111" s="1" nd="1"/>
        <i x="2829" s="1" nd="1"/>
        <i x="771" s="1" nd="1"/>
        <i x="1534" s="1" nd="1"/>
        <i x="2150" s="1" nd="1"/>
        <i x="49" s="1" nd="1"/>
        <i x="1475" s="1" nd="1"/>
        <i x="2090" s="1" nd="1"/>
        <i x="2803" s="1" nd="1"/>
        <i x="742" s="1" nd="1"/>
        <i x="1514" s="1" nd="1"/>
        <i x="2130" s="1" nd="1"/>
        <i x="2854" s="1" nd="1"/>
        <i x="798" s="1" nd="1"/>
        <i x="1555" s="1" nd="1"/>
        <i x="2171" s="1" nd="1"/>
        <i x="1642" s="1" nd="1"/>
        <i x="2620" s="1" nd="1"/>
        <i x="1156" s="1" nd="1"/>
        <i x="1810" s="1" nd="1"/>
        <i x="2464" s="1" nd="1"/>
        <i x="360" s="1" nd="1"/>
        <i x="1205" s="1" nd="1"/>
        <i x="1851" s="1" nd="1"/>
        <i x="2514" s="1" nd="1"/>
        <i x="420" s="1" nd="1"/>
        <i x="1255" s="1" nd="1"/>
        <i x="1890" s="1" nd="1"/>
        <i x="2646" s="1" nd="1"/>
        <i x="1181" s="1" nd="1"/>
        <i x="1831" s="1" nd="1"/>
        <i x="2489" s="1" nd="1"/>
        <i x="389" s="1" nd="1"/>
        <i x="1229" s="1" nd="1"/>
        <i x="1871" s="1" nd="1"/>
        <i x="2540" s="1" nd="1"/>
        <i x="450" s="1" nd="1"/>
        <i x="1281" s="1" nd="1"/>
        <i x="1914" s="1" nd="1"/>
        <i x="2670" s="1" nd="1"/>
        <i x="1206" s="1" nd="1"/>
        <i x="1852" s="1" nd="1"/>
        <i x="2515" s="1" nd="1"/>
        <i x="421" s="1" nd="1"/>
        <i x="1257" s="1" nd="1"/>
        <i x="1892" s="1" nd="1"/>
        <i x="2565" s="1" nd="1"/>
        <i x="478" s="1" nd="1"/>
        <i x="1308" s="1" nd="1"/>
        <i x="1938" s="1" nd="1"/>
        <i x="2697" s="1" nd="1"/>
        <i x="1231" s="1" nd="1"/>
        <i x="1872" s="1" nd="1"/>
        <i x="2541" s="1" nd="1"/>
        <i x="451" s="1" nd="1"/>
        <i x="1283" s="1" nd="1"/>
        <i x="1916" s="1" nd="1"/>
        <i x="2591" s="1" nd="1"/>
        <i x="507" s="1" nd="1"/>
        <i x="1332" s="1" nd="1"/>
        <i x="1958" s="1" nd="1"/>
        <i x="2724" s="1" nd="1"/>
        <i x="1258" s="1" nd="1"/>
        <i x="1894" s="1" nd="1"/>
        <i x="2567" s="1" nd="1"/>
        <i x="479" s="1" nd="1"/>
        <i x="1309" s="1" nd="1"/>
        <i x="1939" s="1" nd="1"/>
        <i x="2618" s="1" nd="1"/>
        <i x="539" s="1" nd="1"/>
        <i x="1357" s="1" nd="1"/>
        <i x="1978" s="1" nd="1"/>
        <i x="2750" s="1" nd="1"/>
        <i x="1285" s="1" nd="1"/>
        <i x="1918" s="1" nd="1"/>
        <i x="2593" s="1" nd="1"/>
        <i x="508" s="1" nd="1"/>
        <i x="1333" s="1" nd="1"/>
        <i x="1959" s="1" nd="1"/>
        <i x="2644" s="1" nd="1"/>
        <i x="568" s="1" nd="1"/>
        <i x="1381" s="1" nd="1"/>
        <i x="2000" s="1" nd="1"/>
        <i x="2774" s="1" nd="1"/>
        <i x="1311" s="1" nd="1"/>
        <i x="1941" s="1" nd="1"/>
        <i x="2619" s="1" nd="1"/>
        <i x="540" s="1" nd="1"/>
        <i x="1358" s="1" nd="1"/>
        <i x="1979" s="1" nd="1"/>
        <i x="2668" s="1" nd="1"/>
        <i x="595" s="1" nd="1"/>
        <i x="1405" s="1" nd="1"/>
        <i x="2024" s="1" nd="1"/>
        <i x="2800" s="1" nd="1"/>
        <i x="1334" s="1" nd="1"/>
        <i x="1960" s="1" nd="1"/>
        <i x="2645" s="1" nd="1"/>
        <i x="569" s="1" nd="1"/>
        <i x="1382" s="1" nd="1"/>
        <i x="2001" s="1" nd="1"/>
        <i x="2695" s="1" nd="1"/>
        <i x="624" s="1" nd="1"/>
        <i x="1426" s="1" nd="1"/>
        <i x="2044" s="1" nd="1"/>
        <i x="2827" s="1" nd="1"/>
        <i x="1360" s="1" nd="1"/>
        <i x="1981" s="1" nd="1"/>
        <i x="2669" s="1" nd="1"/>
        <i x="596" s="1" nd="1"/>
        <i x="1406" s="1" nd="1"/>
        <i x="2025" s="1" nd="1"/>
        <i x="2723" s="1" nd="1"/>
        <i x="655" s="1" nd="1"/>
        <i x="1449" s="1" nd="1"/>
        <i x="2065" s="1" nd="1"/>
        <i x="2853" s="1" nd="1"/>
        <i x="1384" s="1" nd="1"/>
        <i x="2003" s="1" nd="1"/>
        <i x="2696" s="1" nd="1"/>
        <i x="625" s="1" nd="1"/>
        <i x="1427" s="1" nd="1"/>
        <i x="2045" s="1" nd="1"/>
        <i x="2749" s="1" nd="1"/>
        <i x="683" s="1" nd="1"/>
        <i x="1471" s="1" nd="1"/>
        <i x="2086" s="1" nd="1"/>
        <i x="1571" s="1" nd="1"/>
        <i x="2512" s="1" nd="1"/>
        <i x="1060" s="1" nd="1"/>
        <i x="1734" s="1" nd="1"/>
        <i x="2374" s="1" nd="1"/>
        <i x="251" s="1" nd="1"/>
        <i x="1104" s="1" nd="1"/>
        <i x="1771" s="1" nd="1"/>
        <i x="2417" s="1" nd="1"/>
        <i x="304" s="1" nd="1"/>
        <i x="1150" s="1" nd="1"/>
        <i x="1804" s="1" nd="1"/>
        <i x="2538" s="1" nd="1"/>
        <i x="1082" s="1" nd="1"/>
        <i x="1754" s="1" nd="1"/>
        <i x="2395" s="1" nd="1"/>
        <i x="276" s="1" nd="1"/>
        <i x="1127" s="1" nd="1"/>
        <i x="1789" s="1" nd="1"/>
        <i x="2440" s="1" nd="1"/>
        <i x="331" s="1" nd="1"/>
        <i x="1175" s="1" nd="1"/>
        <i x="1825" s="1" nd="1"/>
        <i x="2563" s="1" nd="1"/>
        <i x="1105" s="1" nd="1"/>
        <i x="1772" s="1" nd="1"/>
        <i x="2418" s="1" nd="1"/>
        <i x="305" s="1" nd="1"/>
        <i x="1152" s="1" nd="1"/>
        <i x="1806" s="1" nd="1"/>
        <i x="2461" s="1" nd="1"/>
        <i x="357" s="1" nd="1"/>
        <i x="1201" s="1" nd="1"/>
        <i x="1847" s="1" nd="1"/>
        <i x="2589" s="1" nd="1"/>
        <i x="1128" s="1" nd="1"/>
        <i x="1790" s="1" nd="1"/>
        <i x="2441" s="1" nd="1"/>
        <i x="332" s="1" nd="1"/>
        <i x="1177" s="1" nd="1"/>
        <i x="1827" s="1" nd="1"/>
        <i x="2485" s="1" nd="1"/>
        <i x="385" s="1" nd="1"/>
        <i x="1226" s="1" nd="1"/>
        <i x="1868" s="1" nd="1"/>
        <i x="2616" s="1" nd="1"/>
        <i x="1153" s="1" nd="1"/>
        <i x="1808" s="1" nd="1"/>
        <i x="2463" s="1" nd="1"/>
        <i x="358" s="1" nd="1"/>
        <i x="1202" s="1" nd="1"/>
        <i x="1848" s="1" nd="1"/>
        <i x="2510" s="1" nd="1"/>
        <i x="416" s="1" nd="1"/>
        <i x="1253" s="1" nd="1"/>
        <i x="1888" s="1" nd="1"/>
        <i x="2642" s="1" nd="1"/>
        <i x="1179" s="1" nd="1"/>
        <i x="1829" s="1" nd="1"/>
        <i x="2487" s="1" nd="1"/>
        <i x="386" s="1" nd="1"/>
        <i x="1227" s="1" nd="1"/>
        <i x="1869" s="1" nd="1"/>
        <i x="2536" s="1" nd="1"/>
        <i x="446" s="1" nd="1"/>
        <i x="1279" s="1" nd="1"/>
        <i x="1912" s="1" nd="1"/>
        <i x="2666" s="1" nd="1"/>
        <i x="1204" s="1" nd="1"/>
        <i x="1850" s="1" nd="1"/>
        <i x="2511" s="1" nd="1"/>
        <i x="417" s="1" nd="1"/>
        <i x="1254" s="1" nd="1"/>
        <i x="1889" s="1" nd="1"/>
        <i x="2561" s="1" nd="1"/>
        <i x="474" s="1" nd="1"/>
        <i x="1306" s="1" nd="1"/>
        <i x="1936" s="1" nd="1"/>
        <i x="2693" s="1" nd="1"/>
        <i x="1228" s="1" nd="1"/>
        <i x="1870" s="1" nd="1"/>
        <i x="2537" s="1" nd="1"/>
        <i x="447" s="1" nd="1"/>
        <i x="1280" s="1" nd="1"/>
        <i x="1913" s="1" nd="1"/>
        <i x="2587" s="1" nd="1"/>
        <i x="503" s="1" nd="1"/>
        <i x="1330" s="1" nd="1"/>
        <i x="1956" s="1" nd="1"/>
        <i x="2721" s="1" nd="1"/>
        <i x="1256" s="1" nd="1"/>
        <i x="1891" s="1" nd="1"/>
        <i x="2562" s="1" nd="1"/>
        <i x="475" s="1" nd="1"/>
        <i x="1307" s="1" nd="1"/>
        <i x="1937" s="1" nd="1"/>
        <i x="2615" s="1" nd="1"/>
        <i x="536" s="1" nd="1"/>
        <i x="1356" s="1" nd="1"/>
        <i x="1977" s="1" nd="1"/>
        <i x="2748" s="1" nd="1"/>
        <i x="1282" s="1" nd="1"/>
        <i x="1915" s="1" nd="1"/>
        <i x="2588" s="1" nd="1"/>
        <i x="504" s="1" nd="1"/>
        <i x="1331" s="1" nd="1"/>
        <i x="1957" s="1" nd="1"/>
        <i x="2641" s="1" nd="1"/>
        <i x="565" s="1" nd="1"/>
        <i x="1380" s="1" nd="1"/>
        <i x="1999" s="1" nd="1"/>
        <i x="1490" s="1" nd="1"/>
        <i x="2415" s="1" nd="1"/>
        <i x="966" s="1" nd="1"/>
        <i x="1669" s="1" nd="1"/>
        <i x="2295" s="1" nd="1"/>
        <i x="154" s="1" nd="1"/>
        <i x="1010" s="1" nd="1"/>
        <i x="1701" s="1" nd="1"/>
        <i x="2333" s="1" nd="1"/>
        <i x="202" s="1" nd="1"/>
        <i x="1054" s="1" nd="1"/>
        <i x="1729" s="1" nd="1"/>
        <i x="2438" s="1" nd="1"/>
        <i x="989" s="1" nd="1"/>
        <i x="1686" s="1" nd="1"/>
        <i x="2314" s="1" nd="1"/>
        <i x="177" s="1" nd="1"/>
        <i x="1032" s="1" nd="1"/>
        <i x="1716" s="1" nd="1"/>
        <i x="2353" s="1" nd="1"/>
        <i x="226" s="1" nd="1"/>
        <i x="1077" s="1" nd="1"/>
        <i x="1748" s="1" nd="1"/>
        <i x="2459" s="1" nd="1"/>
        <i x="1011" s="1" nd="1"/>
        <i x="1702" s="1" nd="1"/>
        <i x="2334" s="1" nd="1"/>
        <i x="203" s="1" nd="1"/>
        <i x="1056" s="1" nd="1"/>
        <i x="1731" s="1" nd="1"/>
        <i x="2371" s="1" nd="1"/>
        <i x="248" s="1" nd="1"/>
        <i x="1100" s="1" nd="1"/>
        <i x="1767" s="1" nd="1"/>
        <i x="2483" s="1" nd="1"/>
        <i x="1033" s="1" nd="1"/>
        <i x="1717" s="1" nd="1"/>
        <i x="2354" s="1" nd="1"/>
        <i x="227" s="1" nd="1"/>
        <i x="1079" s="1" nd="1"/>
        <i x="1750" s="1" nd="1"/>
        <i x="2391" s="1" nd="1"/>
        <i x="272" s="1" nd="1"/>
        <i x="1123" s="1" nd="1"/>
        <i x="1786" s="1" nd="1"/>
        <i x="2508" s="1" nd="1"/>
        <i x="1057" s="1" nd="1"/>
        <i x="1732" s="1" nd="1"/>
        <i x="2373" s="1" nd="1"/>
        <i x="249" s="1" nd="1"/>
        <i x="1101" s="1" nd="1"/>
        <i x="1768" s="1" nd="1"/>
        <i x="2413" s="1" nd="1"/>
        <i x="299" s="1" nd="1"/>
        <i x="1147" s="1" nd="1"/>
        <i x="1802" s="1" nd="1"/>
        <i x="2534" s="1" nd="1"/>
        <i x="1080" s="1" nd="1"/>
        <i x="1752" s="1" nd="1"/>
        <i x="2393" s="1" nd="1"/>
        <i x="273" s="1" nd="1"/>
        <i x="1124" s="1" nd="1"/>
        <i x="1787" s="1" nd="1"/>
        <i x="2436" s="1" nd="1"/>
        <i x="326" s="1" nd="1"/>
        <i x="1172" s="1" nd="1"/>
        <i x="1823" s="1" nd="1"/>
        <i x="2559" s="1" nd="1"/>
        <i x="1103" s="1" nd="1"/>
        <i x="1770" s="1" nd="1"/>
        <i x="2414" s="1" nd="1"/>
        <i x="300" s="1" nd="1"/>
        <i x="1148" s="1" nd="1"/>
        <i x="1803" s="1" nd="1"/>
        <i x="2457" s="1" nd="1"/>
        <i x="352" s="1" nd="1"/>
        <i x="1198" s="1" nd="1"/>
        <i x="1845" s="1" nd="1"/>
        <i x="2585" s="1" nd="1"/>
        <i x="1126" s="1" nd="1"/>
        <i x="1788" s="1" nd="1"/>
        <i x="2437" s="1" nd="1"/>
        <i x="327" s="1" nd="1"/>
        <i x="1173" s="1" nd="1"/>
        <i x="1824" s="1" nd="1"/>
        <i x="2481" s="1" nd="1"/>
        <i x="380" s="1" nd="1"/>
        <i x="1223" s="1" nd="1"/>
        <i x="1866" s="1" nd="1"/>
        <i x="2613" s="1" nd="1"/>
        <i x="1151" s="1" nd="1"/>
        <i x="1805" s="1" nd="1"/>
        <i x="2458" s="1" nd="1"/>
        <i x="353" s="1" nd="1"/>
        <i x="1199" s="1" nd="1"/>
        <i x="1846" s="1" nd="1"/>
        <i x="2507" s="1" nd="1"/>
        <i x="412" s="1" nd="1"/>
        <i x="1251" s="1" nd="1"/>
        <i x="1887" s="1" nd="1"/>
        <i x="2640" s="1" nd="1"/>
        <i x="1176" s="1" nd="1"/>
        <i x="1826" s="1" nd="1"/>
        <i x="2482" s="1" nd="1"/>
        <i x="381" s="1" nd="1"/>
        <i x="1224" s="1" nd="1"/>
        <i x="1867" s="1" nd="1"/>
        <i x="2533" s="1" nd="1"/>
        <i x="442" s="1" nd="1"/>
        <i x="1277" s="1" nd="1"/>
        <i x="1911" s="1" nd="1"/>
        <i x="1401" s="1" nd="1"/>
        <i x="2331" s="1" nd="1"/>
        <i x="868" s="1" nd="1"/>
        <i x="1602" s="1" nd="1"/>
        <i x="2221" s="1" nd="1"/>
        <i x="60" s="1" nd="1"/>
        <i x="915" s="1" nd="1"/>
        <i x="1636" s="1" nd="1"/>
        <i x="2258" s="1" nd="1"/>
        <i x="106" s="1" nd="1"/>
        <i x="960" s="1" nd="1"/>
        <i x="1664" s="1" nd="1"/>
        <i x="2351" s="1" nd="1"/>
        <i x="893" s="1" nd="1"/>
        <i x="1620" s="1" nd="1"/>
        <i x="2239" s="1" nd="1"/>
        <i x="83" s="1" nd="1"/>
        <i x="938" s="1" nd="1"/>
        <i x="1652" s="1" nd="1"/>
        <i x="2276" s="1" nd="1"/>
        <i x="130" s="1" nd="1"/>
        <i x="984" s="1" nd="1"/>
        <i x="1681" s="1" nd="1"/>
        <i x="2369" s="1" nd="1"/>
        <i x="916" s="1" nd="1"/>
        <i x="1637" s="1" nd="1"/>
        <i x="2259" s="1" nd="1"/>
        <i x="107" s="1" nd="1"/>
        <i x="962" s="1" nd="1"/>
        <i x="1666" s="1" nd="1"/>
        <i x="2292" s="1" nd="1"/>
        <i x="151" s="1" nd="1"/>
        <i x="1006" s="1" nd="1"/>
        <i x="1697" s="1" nd="1"/>
        <i x="2389" s="1" nd="1"/>
        <i x="939" s="1" nd="1"/>
        <i x="1653" s="1" nd="1"/>
        <i x="2277" s="1" nd="1"/>
        <i x="131" s="1" nd="1"/>
        <i x="986" s="1" nd="1"/>
        <i x="1683" s="1" nd="1"/>
        <i x="2310" s="1" nd="1"/>
        <i x="173" s="1" nd="1"/>
        <i x="1028" s="1" nd="1"/>
        <i x="1713" s="1" nd="1"/>
        <i x="2411" s="1" nd="1"/>
        <i x="963" s="1" nd="1"/>
        <i x="1667" s="1" nd="1"/>
        <i x="2294" s="1" nd="1"/>
        <i x="152" s="1" nd="1"/>
        <i x="1007" s="1" nd="1"/>
        <i x="1698" s="1" nd="1"/>
        <i x="2329" s="1" nd="1"/>
        <i x="197" s="1" nd="1"/>
        <i x="1051" s="1" nd="1"/>
        <i x="1727" s="1" nd="1"/>
        <i x="2434" s="1" nd="1"/>
        <i x="987" s="1" nd="1"/>
        <i x="1684" s="1" nd="1"/>
        <i x="2312" s="1" nd="1"/>
        <i x="174" s="1" nd="1"/>
        <i x="1029" s="1" nd="1"/>
        <i x="1714" s="1" nd="1"/>
        <i x="2349" s="1" nd="1"/>
        <i x="221" s="1" nd="1"/>
        <i x="1074" s="1" nd="1"/>
        <i x="1746" s="1" nd="1"/>
        <i x="2455" s="1" nd="1"/>
        <i x="1009" s="1" nd="1"/>
        <i x="1700" s="1" nd="1"/>
        <i x="2330" s="1" nd="1"/>
        <i x="198" s="1" nd="1"/>
        <i x="1052" s="1" nd="1"/>
        <i x="1728" s="1" nd="1"/>
        <i x="2367" s="1" nd="1"/>
        <i x="243" s="1" nd="1"/>
        <i x="1097" s="1" nd="1"/>
        <i x="1765" s="1" nd="1"/>
        <i x="2479" s="1" nd="1"/>
        <i x="1031" s="1" nd="1"/>
        <i x="1715" s="1" nd="1"/>
        <i x="2350" s="1" nd="1"/>
        <i x="222" s="1" nd="1"/>
        <i x="1075" s="1" nd="1"/>
        <i x="1747" s="1" nd="1"/>
        <i x="2387" s="1" nd="1"/>
        <i x="267" s="1" nd="1"/>
        <i x="1120" s="1" nd="1"/>
        <i x="1784" s="1" nd="1"/>
        <i x="2505" s="1" nd="1"/>
        <i x="1055" s="1" nd="1"/>
        <i x="1730" s="1" nd="1"/>
        <i x="2368" s="1" nd="1"/>
        <i x="244" s="1" nd="1"/>
        <i x="1098" s="1" nd="1"/>
        <i x="1766" s="1" nd="1"/>
        <i x="2410" s="1" nd="1"/>
        <i x="295" s="1" nd="1"/>
        <i x="1145" s="1" nd="1"/>
        <i x="1801" s="1" nd="1"/>
        <i x="2532" s="1" nd="1"/>
        <i x="1078" s="1" nd="1"/>
        <i x="1749" s="1" nd="1"/>
        <i x="2388" s="1" nd="1"/>
        <i x="268" s="1" nd="1"/>
        <i x="1121" s="1" nd="1"/>
        <i x="1785" s="1" nd="1"/>
        <i x="2433" s="1" nd="1"/>
        <i x="322" s="1" nd="1"/>
        <i x="1170" s="1" nd="1"/>
        <i x="1822" s="1" nd="1"/>
        <i x="1300" s="1" nd="1"/>
        <i x="2257" s="1" nd="1"/>
        <i x="758" s="1" nd="1"/>
        <i x="1526" s="1" nd="1"/>
        <i x="2141" s="1" nd="1"/>
        <i x="2867" s="1" nd="1"/>
        <i x="811" s="1" nd="1"/>
        <i x="1565" s="1" nd="1"/>
        <i x="2182" s="1" nd="1"/>
        <i x="11" s="1" nd="1"/>
        <i x="862" s="1" nd="1"/>
        <i x="1597" s="1" nd="1"/>
        <i x="2275" s="1" nd="1"/>
        <i x="786" s="1" nd="1"/>
        <i x="1546" s="1" nd="1"/>
        <i x="2161" s="1" nd="1"/>
        <i x="2893" s="1" nd="1"/>
        <i x="837" s="1" nd="1"/>
        <i x="1583" s="1" nd="1"/>
        <i x="2201" s="1" nd="1"/>
        <i x="36" s="1" nd="1"/>
        <i x="888" s="1" nd="1"/>
        <i x="1614" s="1" nd="1"/>
        <i x="2291" s="1" nd="1"/>
        <i x="812" s="1" nd="1"/>
        <i x="1566" s="1" nd="1"/>
        <i x="2183" s="1" nd="1"/>
        <i x="12" s="1" nd="1"/>
        <i x="864" s="1" nd="1"/>
        <i x="1599" s="1" nd="1"/>
        <i x="2218" s="1" nd="1"/>
        <i x="58" s="1" nd="1"/>
        <i x="911" s="1" nd="1"/>
        <i x="1632" s="1" nd="1"/>
        <i x="2309" s="1" nd="1"/>
        <i x="838" s="1" nd="1"/>
        <i x="1584" s="1" nd="1"/>
        <i x="2202" s="1" nd="1"/>
        <i x="37" s="1" nd="1"/>
        <i x="890" s="1" nd="1"/>
        <i x="1616" s="1" nd="1"/>
        <i x="2236" s="1" nd="1"/>
        <i x="79" s="1" nd="1"/>
        <i x="934" s="1" nd="1"/>
        <i x="1648" s="1" nd="1"/>
        <i x="2328" s="1" nd="1"/>
        <i x="865" s="1" nd="1"/>
        <i x="1600" s="1" nd="1"/>
        <i x="2220" s="1" nd="1"/>
        <i x="59" s="1" nd="1"/>
        <i x="912" s="1" nd="1"/>
        <i x="1633" s="1" nd="1"/>
        <i x="2254" s="1" nd="1"/>
        <i x="102" s="1" nd="1"/>
        <i x="957" s="1" nd="1"/>
        <i x="1662" s="1" nd="1"/>
        <i x="2348" s="1" nd="1"/>
        <i x="891" s="1" nd="1"/>
        <i x="1618" s="1" nd="1"/>
        <i x="2238" s="1" nd="1"/>
        <i x="81" s="1" nd="1"/>
        <i x="935" s="1" nd="1"/>
        <i x="1649" s="1" nd="1"/>
        <i x="2273" s="1" nd="1"/>
        <i x="126" s="1" nd="1"/>
        <i x="981" s="1" nd="1"/>
        <i x="1679" s="1" nd="1"/>
        <i x="2366" s="1" nd="1"/>
        <i x="914" s="1" nd="1"/>
        <i x="1635" s="1" nd="1"/>
        <i x="2256" s="1" nd="1"/>
        <i x="103" s="1" nd="1"/>
        <i x="958" s="1" nd="1"/>
        <i x="1663" s="1" nd="1"/>
        <i x="2289" s="1" nd="1"/>
        <i x="147" s="1" nd="1"/>
        <i x="1003" s="1" nd="1"/>
        <i x="1695" s="1" nd="1"/>
        <i x="2386" s="1" nd="1"/>
        <i x="937" s="1" nd="1"/>
        <i x="1651" s="1" nd="1"/>
        <i x="2274" s="1" nd="1"/>
        <i x="127" s="1" nd="1"/>
        <i x="982" s="1" nd="1"/>
        <i x="1680" s="1" nd="1"/>
        <i x="2307" s="1" nd="1"/>
        <i x="169" s="1" nd="1"/>
        <i x="1025" s="1" nd="1"/>
        <i x="1711" s="1" nd="1"/>
        <i x="2409" s="1" nd="1"/>
        <i x="961" s="1" nd="1"/>
        <i x="1665" s="1" nd="1"/>
        <i x="2290" s="1" nd="1"/>
        <i x="148" s="1" nd="1"/>
        <i x="1004" s="1" nd="1"/>
        <i x="1696" s="1" nd="1"/>
        <i x="2327" s="1" nd="1"/>
        <i x="194" s="1" nd="1"/>
        <i x="1049" s="1" nd="1"/>
        <i x="1726" s="1" nd="1"/>
        <i x="2432" s="1" nd="1"/>
        <i x="985" s="1" nd="1"/>
        <i x="1682" s="1" nd="1"/>
        <i x="2308" s="1" nd="1"/>
        <i x="170" s="1" nd="1"/>
        <i x="1026" s="1" nd="1"/>
        <i x="1712" s="1" nd="1"/>
        <i x="2347" s="1" nd="1"/>
        <i x="218" s="1" nd="1"/>
        <i x="1072" s="1" nd="1"/>
        <i x="1745" s="1" nd="1"/>
        <i x="1191" s="1" nd="1"/>
        <i x="2181" s="1" nd="1"/>
        <i x="640" s="1" nd="1"/>
        <i x="1439" s="1" nd="1"/>
        <i x="2055" s="1" nd="1"/>
        <i x="2761" s="1" nd="1"/>
        <i x="695" s="1" nd="1"/>
        <i x="1482" s="1" nd="1"/>
        <i x="2098" s="1" nd="1"/>
        <i x="2813" s="1" nd="1"/>
        <i x="751" s="1" nd="1"/>
        <i x="1520" s="1" nd="1"/>
        <i x="2200" s="1" nd="1"/>
        <i x="670" s="1" nd="1"/>
        <i x="1461" s="1" nd="1"/>
        <i x="2077" s="1" nd="1"/>
        <i x="2787" s="1" nd="1"/>
        <i x="723" s="1" nd="1"/>
        <i x="1503" s="1" nd="1"/>
        <i x="2119" s="1" nd="1"/>
        <i x="2840" s="1" nd="1"/>
        <i x="780" s="1" nd="1"/>
        <i x="1540" s="1" nd="1"/>
        <i x="2217" s="1" nd="1"/>
        <i x="697" s="1" nd="1"/>
        <i x="1484" s="1" nd="1"/>
        <i x="2100" s="1" nd="1"/>
        <i x="2814" s="1" nd="1"/>
        <i x="753" s="1" nd="1"/>
        <i x="1522" s="1" nd="1"/>
        <i x="2138" s="1" nd="1"/>
        <i x="2865" s="1" nd="1"/>
        <i x="807" s="1" nd="1"/>
        <i x="1561" s="1" nd="1"/>
        <i x="2235" s="1" nd="1"/>
        <i x="724" s="1" nd="1"/>
        <i x="1504" s="1" nd="1"/>
        <i x="2120" s="1" nd="1"/>
        <i x="2841" s="1" nd="1"/>
        <i x="782" s="1" nd="1"/>
        <i x="1542" s="1" nd="1"/>
        <i x="2158" s="1" nd="1"/>
        <i x="2889" s="1" nd="1"/>
        <i x="833" s="1" nd="1"/>
        <i x="1579" s="1" nd="1"/>
        <i x="2253" s="1" nd="1"/>
        <i x="754" s="1" nd="1"/>
        <i x="1523" s="1" nd="1"/>
        <i x="2140" s="1" nd="1"/>
        <i x="2866" s="1" nd="1"/>
        <i x="808" s="1" nd="1"/>
        <i x="1562" s="1" nd="1"/>
        <i x="2178" s="1" nd="1"/>
        <i x="7" s="1" nd="1"/>
        <i x="859" s="1" nd="1"/>
        <i x="1595" s="1" nd="1"/>
        <i x="2272" s="1" nd="1"/>
        <i x="783" s="1" nd="1"/>
        <i x="1544" s="1" nd="1"/>
        <i x="2160" s="1" nd="1"/>
        <i x="2891" s="1" nd="1"/>
        <i x="834" s="1" nd="1"/>
        <i x="1580" s="1" nd="1"/>
        <i x="2198" s="1" nd="1"/>
        <i x="32" s="1" nd="1"/>
        <i x="885" s="1" nd="1"/>
        <i x="1612" s="1" nd="1"/>
        <i x="2288" s="1" nd="1"/>
        <i x="810" s="1" nd="1"/>
        <i x="1564" s="1" nd="1"/>
        <i x="2180" s="1" nd="1"/>
        <i x="8" s="1" nd="1"/>
        <i x="860" s="1" nd="1"/>
        <i x="1596" s="1" nd="1"/>
        <i x="2215" s="1" nd="1"/>
        <i x="54" s="1" nd="1"/>
        <i x="908" s="1" nd="1"/>
        <i x="1630" s="1" nd="1"/>
        <i x="2306" s="1" nd="1"/>
        <i x="836" s="1" nd="1"/>
        <i x="1582" s="1" nd="1"/>
        <i x="2199" s="1" nd="1"/>
        <i x="33" s="1" nd="1"/>
        <i x="886" s="1" nd="1"/>
        <i x="1613" s="1" nd="1"/>
        <i x="2233" s="1" nd="1"/>
        <i x="75" s="1" nd="1"/>
        <i x="931" s="1" nd="1"/>
        <i x="1646" s="1" nd="1"/>
        <i x="2326" s="1" nd="1"/>
        <i x="863" s="1" nd="1"/>
        <i x="1598" s="1" nd="1"/>
        <i x="2216" s="1" nd="1"/>
        <i x="55" s="1" nd="1"/>
        <i x="909" s="1" nd="1"/>
        <i x="1631" s="1" nd="1"/>
        <i x="2252" s="1" nd="1"/>
        <i x="99" s="1" nd="1"/>
        <i x="955" s="1" nd="1"/>
        <i x="1661" s="1" nd="1"/>
        <i x="2346" s="1" nd="1"/>
        <i x="889" s="1" nd="1"/>
        <i x="1615" s="1" nd="1"/>
        <i x="2234" s="1" nd="1"/>
        <i x="76" s="1" nd="1"/>
        <i x="932" s="1" nd="1"/>
        <i x="1647" s="1" nd="1"/>
        <i x="2271" s="1" nd="1"/>
        <i x="123" s="1" nd="1"/>
        <i x="979" s="1" nd="1"/>
        <i x="1678" s="1" nd="1"/>
        <i x="1091" s="1" nd="1"/>
        <i x="2097" s="1" nd="1"/>
        <i x="517" s="1" nd="1"/>
        <i x="1341" s="1" nd="1"/>
        <i x="1964" s="1" nd="1"/>
        <i x="2650" s="1" nd="1"/>
        <i x="574" s="1" nd="1"/>
        <i x="1388" s="1" nd="1"/>
        <i x="2008" s="1" nd="1"/>
        <i x="2703" s="1" nd="1"/>
        <i x="632" s="1" nd="1"/>
        <i x="1431" s="1" nd="1"/>
        <i x="2118" s="1" nd="1"/>
        <i x="548" s="1" nd="1"/>
        <i x="1366" s="1" nd="1"/>
        <i x="1987" s="1" nd="1"/>
        <i x="2677" s="1" nd="1"/>
        <i x="603" s="1" nd="1"/>
        <i x="1412" s="1" nd="1"/>
        <i x="2031" s="1" nd="1"/>
        <i x="2732" s="1" nd="1"/>
        <i x="663" s="1" nd="1"/>
        <i x="1454" s="1" nd="1"/>
        <i x="2137" s="1" nd="1"/>
        <i x="576" s="1" nd="1"/>
        <i x="1391" s="1" nd="1"/>
        <i x="2011" s="1" nd="1"/>
        <i x="2705" s="1" nd="1"/>
        <i x="634" s="1" nd="1"/>
        <i x="1433" s="1" nd="1"/>
        <i x="2051" s="1" nd="1"/>
        <i x="2758" s="1" nd="1"/>
        <i x="691" s="1" nd="1"/>
        <i x="1476" s="1" nd="1"/>
        <i x="2157" s="1" nd="1"/>
        <i x="604" s="1" nd="1"/>
        <i x="1414" s="1" nd="1"/>
        <i x="2033" s="1" nd="1"/>
        <i x="2734" s="1" nd="1"/>
        <i x="665" s="1" nd="1"/>
        <i x="1456" s="1" nd="1"/>
        <i x="2072" s="1" nd="1"/>
        <i x="2782" s="1" nd="1"/>
        <i x="718" s="1" nd="1"/>
        <i x="1497" s="1" nd="1"/>
        <i x="2177" s="1" nd="1"/>
        <i x="635" s="1" nd="1"/>
        <i x="1435" s="1" nd="1"/>
        <i x="2053" s="1" nd="1"/>
        <i x="2760" s="1" nd="1"/>
        <i x="693" s="1" nd="1"/>
        <i x="1478" s="1" nd="1"/>
        <i x="2093" s="1" nd="1"/>
        <i x="2808" s="1" nd="1"/>
        <i x="746" s="1" nd="1"/>
        <i x="1516" s="1" nd="1"/>
        <i x="2197" s="1" nd="1"/>
        <i x="666" s="1" nd="1"/>
        <i x="1458" s="1" nd="1"/>
        <i x="2075" s="1" nd="1"/>
        <i x="2785" s="1" nd="1"/>
        <i x="720" s="1" nd="1"/>
        <i x="1499" s="1" nd="1"/>
        <i x="2115" s="1" nd="1"/>
        <i x="2834" s="1" nd="1"/>
        <i x="775" s="1" nd="1"/>
        <i x="1536" s="1" nd="1"/>
        <i x="2214" s="1" nd="1"/>
        <i x="694" s="1" nd="1"/>
        <i x="1481" s="1" nd="1"/>
        <i x="2096" s="1" nd="1"/>
        <i x="2810" s="1" nd="1"/>
        <i x="748" s="1" nd="1"/>
        <i x="1518" s="1" nd="1"/>
        <i x="2134" s="1" nd="1"/>
        <i x="2859" s="1" nd="1"/>
        <i x="802" s="1" nd="1"/>
        <i x="1557" s="1" nd="1"/>
        <i x="2232" s="1" nd="1"/>
        <i x="722" s="1" nd="1"/>
        <i x="1502" s="1" nd="1"/>
        <i x="2117" s="1" nd="1"/>
        <i x="2836" s="1" nd="1"/>
        <i x="777" s="1" nd="1"/>
        <i x="1538" s="1" nd="1"/>
        <i x="2154" s="1" nd="1"/>
        <i x="2883" s="1" nd="1"/>
        <i x="828" s="1" nd="1"/>
        <i x="1576" s="1" nd="1"/>
        <i x="2251" s="1" nd="1"/>
        <i x="752" s="1" nd="1"/>
        <i x="1521" s="1" nd="1"/>
        <i x="2136" s="1" nd="1"/>
        <i x="2861" s="1" nd="1"/>
        <i x="804" s="1" nd="1"/>
        <i x="1559" s="1" nd="1"/>
        <i x="2175" s="1" nd="1"/>
        <i x="2909" s="1" nd="1"/>
        <i x="855" s="1" nd="1"/>
        <i x="1593" s="1" nd="1"/>
        <i x="2270" s="1" nd="1"/>
        <i x="781" s="1" nd="1"/>
        <i x="1541" s="1" nd="1"/>
        <i x="2156" s="1" nd="1"/>
        <i x="2885" s="1" nd="1"/>
        <i x="830" s="1" nd="1"/>
        <i x="1578" s="1" nd="1"/>
        <i x="2196" s="1" nd="1"/>
        <i x="28" s="1" nd="1"/>
        <i x="882" s="1" nd="1"/>
        <i x="1611" s="1" nd="1"/>
        <i x="999" s="1" nd="1"/>
        <i x="2007" s="1" nd="1"/>
        <i x="393" s="1" nd="1"/>
        <i x="1234" s="1" nd="1"/>
        <i x="1874" s="1" nd="1"/>
        <i x="2542" s="1" nd="1"/>
        <i x="452" s="1" nd="1"/>
        <i x="1286" s="1" nd="1"/>
        <i x="1919" s="1" nd="1"/>
        <i x="2595" s="1" nd="1"/>
        <i x="511" s="1" nd="1"/>
        <i x="1335" s="1" nd="1"/>
        <i x="2029" s="1" nd="1"/>
        <i x="424" s="1" nd="1"/>
        <i x="1261" s="1" nd="1"/>
        <i x="1897" s="1" nd="1"/>
        <i x="2049" s="1" nd="1"/>
        <i x="2070" s="1" nd="1"/>
        <i x="2091" s="1" nd="1"/>
        <i x="2113" s="1" nd="1"/>
        <i x="2132" s="1" nd="1"/>
        <i x="2152" s="1" nd="1"/>
        <i x="2173" s="1" nd="1"/>
        <i x="2194" s="1" nd="1"/>
        <i x="1940" s="1" nd="1"/>
        <i x="116" s="1" nd="1"/>
        <i x="139" s="1" nd="1"/>
        <i x="160" s="1" nd="1"/>
        <i x="183" s="1" nd="1"/>
        <i x="207" s="1" nd="1"/>
        <i x="230" s="1" nd="1"/>
        <i x="252" s="1" nd="1"/>
        <i x="277" s="1" nd="1"/>
        <i x="306" s="1" nd="1"/>
        <i x="333" s="1" nd="1"/>
        <i x="1849" s="1" nd="1"/>
        <i x="20" s="1" nd="1"/>
        <i x="44" s="1" nd="1"/>
        <i x="65" s="1" nd="1"/>
        <i x="88" s="1" nd="1"/>
        <i x="111" s="1" nd="1"/>
        <i x="134" s="1" nd="1"/>
        <i x="155" s="1" nd="1"/>
        <i x="178" s="1" nd="1"/>
        <i x="204" s="1" nd="1"/>
        <i x="228" s="1" nd="1"/>
        <i x="1769" s="1" nd="1"/>
        <i x="2823" s="1" nd="1"/>
        <i x="2849" s="1" nd="1"/>
        <i x="2873" s="1" nd="1"/>
        <i x="2898" s="1" nd="1"/>
        <i x="16" s="1" nd="1"/>
        <i x="40" s="1" nd="1"/>
        <i x="61" s="1" nd="1"/>
        <i x="84" s="1" nd="1"/>
        <i x="108" s="1" nd="1"/>
        <i x="132" s="1" nd="1"/>
        <i x="1699" s="1" nd="1"/>
        <i x="2717" s="1" nd="1"/>
        <i x="2744" s="1" nd="1"/>
        <i x="2769" s="1" nd="1"/>
        <i x="2793" s="1" nd="1"/>
        <i x="2819" s="1" nd="1"/>
        <i x="2845" s="1" nd="1"/>
        <i x="2869" s="1" nd="1"/>
        <i x="2894" s="1" nd="1"/>
        <i x="13" s="1" nd="1"/>
        <i x="38" s="1" nd="1"/>
        <i x="1634" s="1" nd="1"/>
        <i x="2609" s="1" nd="1"/>
        <i x="2636" s="1" nd="1"/>
        <i x="2661" s="1" nd="1"/>
        <i x="2686" s="1" nd="1"/>
        <i x="2713" s="1" nd="1"/>
        <i x="2740" s="1" nd="1"/>
        <i x="2765" s="1" nd="1"/>
        <i x="2789" s="1" nd="1"/>
        <i x="2816" s="1" nd="1"/>
        <i x="2843" s="1" nd="1"/>
        <i x="1563" s="1" nd="1"/>
        <i x="2500" s="1" nd="1"/>
        <i x="2526" s="1" nd="1"/>
        <i x="2552" s="1" nd="1"/>
        <i x="2576" s="1" nd="1"/>
        <i x="2603" s="1" nd="1"/>
        <i x="2629" s="1" nd="1"/>
        <i x="2654" s="1" nd="1"/>
        <i x="2679" s="1" nd="1"/>
        <i x="2707" s="1" nd="1"/>
        <i x="2736" s="1" nd="1"/>
        <i x="1479" s="1" nd="1"/>
        <i x="2405" s="1" nd="1"/>
        <i x="2427" s="1" nd="1"/>
        <i x="2449" s="1" nd="1"/>
        <i x="2470" s="1" nd="1"/>
        <i x="2495" s="1" nd="1"/>
        <i x="2520" s="1" nd="1"/>
        <i x="2546" s="1" nd="1"/>
        <i x="2570" s="1" nd="1"/>
        <i x="2598" s="1" nd="1"/>
        <i x="2625" s="1" nd="1"/>
        <i x="1386" s="1" nd="1"/>
        <i x="2324" s="1" nd="1"/>
        <i x="2343" s="1" nd="1"/>
        <i x="2362" s="1" nd="1"/>
        <i x="2380" s="1" nd="1"/>
        <i x="2401" s="1" nd="1"/>
        <i x="2423" s="1" nd="1"/>
        <i x="2445" s="1" nd="1"/>
        <i x="2466" s="1" nd="1"/>
        <i x="2491" s="1" nd="1"/>
        <i x="2517" s="1" nd="1"/>
        <i x="1284" s="1" nd="1"/>
        <i x="2248" s="1" nd="1"/>
        <i x="2267" s="1" nd="1"/>
        <i x="2285" s="1" nd="1"/>
        <i x="2301" s="1" nd="1"/>
        <i x="2320" s="1" nd="1"/>
        <i x="2339" s="1" nd="1"/>
        <i x="2358" s="1" nd="1"/>
        <i x="2376" s="1" nd="1"/>
        <i x="2397" s="1" nd="1"/>
        <i x="2420" s="1" nd="1"/>
        <i x="1178" s="1" nd="1"/>
        <i x="2169" s="1" nd="1"/>
        <i x="2190" s="1" nd="1"/>
        <i x="2209" s="1" nd="1"/>
        <i x="2226" s="1" nd="1"/>
        <i x="2244" s="1" nd="1"/>
        <i x="2263" s="1" nd="1"/>
        <i x="2281" s="1" nd="1"/>
        <i x="2297" s="1" nd="1"/>
        <i x="2316" s="1" nd="1"/>
        <i x="2336" s="1" nd="1"/>
        <i x="2105" s="1" nd="1"/>
        <i x="301" s="1" nd="1"/>
        <i x="328" s="1" nd="1"/>
        <i x="354" s="1" nd="1"/>
        <i x="382" s="1" nd="1"/>
        <i x="413" s="1" nd="1"/>
        <i x="443" s="1" nd="1"/>
        <i x="471" s="1" nd="1"/>
        <i x="500" s="1" nd="1"/>
        <i x="533" s="1" nd="1"/>
        <i x="563" s="1" nd="1"/>
        <i x="2019" s="1" nd="1"/>
        <i x="199" s="1" nd="1"/>
        <i x="223" s="1" nd="1"/>
        <i x="245" s="1" nd="1"/>
        <i x="269" s="1" nd="1"/>
        <i x="296" s="1" nd="1"/>
        <i x="323" s="1" nd="1"/>
        <i x="349" s="1" nd="1"/>
        <i x="377" s="1" nd="1"/>
        <i x="409" s="1" nd="1"/>
        <i x="440" s="1" nd="1"/>
        <i x="1930" s="1" nd="1"/>
        <i x="104" s="1" nd="1"/>
        <i x="128" s="1" nd="1"/>
        <i x="149" s="1" nd="1"/>
        <i x="171" s="1" nd="1"/>
        <i x="195" s="1" nd="1"/>
        <i x="219" s="1" nd="1"/>
        <i x="241" s="1" nd="1"/>
        <i x="265" s="1" nd="1"/>
        <i x="292" s="1" nd="1"/>
        <i x="320" s="1" nd="1"/>
        <i x="1838" s="1" nd="1"/>
        <i x="9" s="1" nd="1"/>
        <i x="34" s="1" nd="1"/>
        <i x="56" s="1" nd="1"/>
        <i x="77" s="1" nd="1"/>
        <i x="100" s="1" nd="1"/>
        <i x="124" s="1" nd="1"/>
        <i x="145" s="1" nd="1"/>
        <i x="167" s="1" nd="1"/>
        <i x="191" s="1" nd="1"/>
        <i x="216" s="1" nd="1"/>
        <i x="1760" s="1" nd="1"/>
        <i x="2811" s="1" nd="1"/>
        <i x="2838" s="1" nd="1"/>
        <i x="2863" s="1" nd="1"/>
        <i x="2887" s="1" nd="1"/>
        <i x="5" s="1" nd="1"/>
        <i x="30" s="1" nd="1"/>
        <i x="52" s="1" nd="1"/>
        <i x="73" s="1" nd="1"/>
        <i x="97" s="1" nd="1"/>
        <i x="122" s="1" nd="1"/>
        <i x="1692" s="1" nd="1"/>
        <i x="2701" s="1" nd="1"/>
        <i x="2729" s="1" nd="1"/>
        <i x="2755" s="1" nd="1"/>
        <i x="2779" s="1" nd="1"/>
        <i x="2805" s="1" nd="1"/>
        <i x="2831" s="1" nd="1"/>
        <i x="2856" s="1" nd="1"/>
        <i x="2880" s="1" nd="1"/>
        <i x="2906" s="1" nd="1"/>
        <i x="26" s="1" nd="1"/>
        <i x="1626" s="1" nd="1"/>
        <i x="2594" s="1" nd="1"/>
        <i x="2621" s="1" nd="1"/>
        <i x="2647" s="1" nd="1"/>
        <i x="2671" s="1" nd="1"/>
        <i x="2698" s="1" nd="1"/>
        <i x="2725" s="1" nd="1"/>
        <i x="2751" s="1" nd="1"/>
        <i x="2775" s="1" nd="1"/>
        <i x="2801" s="1" nd="1"/>
        <i x="2828" s="1" nd="1"/>
        <i x="1552" s="1" nd="1"/>
        <i x="2488" s="1" nd="1"/>
        <i x="2513" s="1" nd="1"/>
        <i x="2539" s="1" nd="1"/>
        <i x="2564" s="1" nd="1"/>
        <i x="2590" s="1" nd="1"/>
        <i x="2617" s="1" nd="1"/>
        <i x="2643" s="1" nd="1"/>
        <i x="2667" s="1" nd="1"/>
        <i x="2694" s="1" nd="1"/>
        <i x="2722" s="1" nd="1"/>
        <i x="1468" s="1" nd="1"/>
        <i x="2394" s="1" nd="1"/>
        <i x="2416" s="1" nd="1"/>
        <i x="2439" s="1" nd="1"/>
        <i x="2460" s="1" nd="1"/>
        <i x="2484" s="1" nd="1"/>
        <i x="2509" s="1" nd="1"/>
        <i x="2535" s="1" nd="1"/>
        <i x="2560" s="1" nd="1"/>
        <i x="2586" s="1" nd="1"/>
        <i x="2614" s="1" nd="1"/>
        <i x="1377" s="1" nd="1"/>
        <i x="2313" s="1" nd="1"/>
        <i x="2332" s="1" nd="1"/>
        <i x="2352" s="1" nd="1"/>
        <i x="2370" s="1" nd="1"/>
        <i x="2390" s="1" nd="1"/>
        <i x="2412" s="1" nd="1"/>
        <i x="2435" s="1" nd="1"/>
        <i x="2456" s="1" nd="1"/>
        <i x="2480" s="1" nd="1"/>
        <i x="2506" s="1" nd="1"/>
        <i x="2255" s="1" nd="1"/>
        <i x="526" s="1" nd="1"/>
        <i x="556" s="1" nd="1"/>
        <i x="584" s="1" nd="1"/>
        <i x="612" s="1" nd="1"/>
        <i x="642" s="1" nd="1"/>
        <i x="671" s="1" nd="1"/>
        <i x="698" s="1" nd="1"/>
        <i x="725" s="1" nd="1"/>
        <i x="755" s="1" nd="1"/>
        <i x="784" s="1" nd="1"/>
        <i x="2179" s="1" nd="1"/>
        <i x="401" s="1" nd="1"/>
        <i x="431" s="1" nd="1"/>
        <i x="460" s="1" nd="1"/>
        <i x="488" s="1" nd="1"/>
        <i x="519" s="1" nd="1"/>
        <i x="549" s="1" nd="1"/>
        <i x="577" s="1" nd="1"/>
        <i x="605" s="1" nd="1"/>
        <i x="636" s="1" nd="1"/>
        <i x="667" s="1" nd="1"/>
        <i x="2094" s="1" nd="1"/>
        <i x="286" s="1" nd="1"/>
        <i x="313" s="1" nd="1"/>
        <i x="339" s="1" nd="1"/>
        <i x="365" s="1" nd="1"/>
        <i x="395" s="1" nd="1"/>
        <i x="425" s="1" nd="1"/>
        <i x="454" s="1" nd="1"/>
        <i x="482" s="1" nd="1"/>
        <i x="513" s="1" nd="1"/>
        <i x="545" s="1" nd="1"/>
        <i x="2005" s="1" nd="1"/>
        <i x="188" s="1" nd="1"/>
        <i x="212" s="1" nd="1"/>
        <i x="235" s="1" nd="1"/>
        <i x="257" s="1" nd="1"/>
        <i x="282" s="1" nd="1"/>
        <i x="309" s="1" nd="1"/>
        <i x="335" s="1" nd="1"/>
        <i x="361" s="1" nd="1"/>
        <i x="390" s="1" nd="1"/>
        <i x="422" s="1" nd="1"/>
        <i x="1917" s="1" nd="1"/>
        <i x="93" s="1" nd="1"/>
        <i x="117" s="1" nd="1"/>
        <i x="140" s="1" nd="1"/>
        <i x="161" s="1" nd="1"/>
        <i x="184" s="1" nd="1"/>
        <i x="208" s="1" nd="1"/>
        <i x="231" s="1" nd="1"/>
        <i x="253" s="1" nd="1"/>
        <i x="278" s="1" nd="1"/>
        <i x="307" s="1" nd="1"/>
        <i x="1828" s="1" nd="1"/>
        <i x="2902" s="1" nd="1"/>
        <i x="21" s="1" nd="1"/>
        <i x="45" s="1" nd="1"/>
        <i x="66" s="1" nd="1"/>
        <i x="89" s="1" nd="1"/>
        <i x="112" s="1" nd="1"/>
        <i x="135" s="1" nd="1"/>
        <i x="156" s="1" nd="1"/>
        <i x="179" s="1" nd="1"/>
        <i x="205" s="1" nd="1"/>
        <i x="1751" s="1" nd="1"/>
        <i x="2798" s="1" nd="1"/>
        <i x="2824" s="1" nd="1"/>
        <i x="2850" s="1" nd="1"/>
        <i x="2874" s="1" nd="1"/>
        <i x="2899" s="1" nd="1"/>
        <i x="17" s="1" nd="1"/>
        <i x="41" s="1" nd="1"/>
        <i x="62" s="1" nd="1"/>
        <i x="85" s="1" nd="1"/>
        <i x="109" s="1" nd="1"/>
        <i x="2691" s="1" nd="1"/>
        <i x="2718" s="1" nd="1"/>
        <i x="2745" s="1" nd="1"/>
        <i x="2770" s="1" nd="1"/>
        <i x="2794" s="1" nd="1"/>
        <i x="2820" s="1" nd="1"/>
        <i x="2846" s="1" nd="1"/>
        <i x="2870" s="1" nd="1"/>
        <i x="2895" s="1" nd="1"/>
        <i x="14" s="1" nd="1"/>
        <i x="1617" s="1" nd="1"/>
        <i x="2583" s="1" nd="1"/>
        <i x="2610" s="1" nd="1"/>
        <i x="2637" s="1" nd="1"/>
        <i x="2662" s="1" nd="1"/>
        <i x="2687" s="1" nd="1"/>
        <i x="2714" s="1" nd="1"/>
        <i x="2741" s="1" nd="1"/>
        <i x="2766" s="1" nd="1"/>
        <i x="2790" s="1" nd="1"/>
        <i x="2817" s="1" nd="1"/>
        <i x="1543" s="1" nd="1"/>
        <i x="2476" s="1" nd="1"/>
        <i x="2501" s="1" nd="1"/>
        <i x="2527" s="1" nd="1"/>
        <i x="2553" s="1" nd="1"/>
        <i x="2577" s="1" nd="1"/>
        <i x="2604" s="1" nd="1"/>
        <i x="2630" s="1" nd="1"/>
        <i x="2655" s="1" nd="1"/>
        <i x="2680" s="1" nd="1"/>
        <i x="2708" s="1" nd="1"/>
        <i x="2403" s="1" nd="1"/>
        <i x="749" s="1" nd="1"/>
        <i x="778" s="1" nd="1"/>
        <i x="805" s="1" nd="1"/>
        <i x="831" s="1" nd="1"/>
        <i x="857" s="1" nd="1"/>
        <i x="883" s="1" nd="1"/>
        <i x="906" s="1" nd="1"/>
        <i x="929" s="1" nd="1"/>
        <i x="953" s="1" nd="1"/>
        <i x="977" s="1" nd="1"/>
        <i x="2322" s="1" nd="1"/>
        <i x="630" s="1" nd="1"/>
        <i x="660" s="1" nd="1"/>
        <i x="688" s="1" nd="1"/>
        <i x="715" s="1" nd="1"/>
        <i x="743" s="1" nd="1"/>
        <i x="772" s="1" nd="1"/>
        <i x="799" s="1" nd="1"/>
        <i x="825" s="1" nd="1"/>
        <i x="852" s="1" nd="1"/>
        <i x="879" s="1" nd="1"/>
        <i x="2246" s="1" nd="1"/>
        <i x="509" s="1" nd="1"/>
        <i x="541" s="1" nd="1"/>
        <i x="570" s="1" nd="1"/>
        <i x="597" s="1" nd="1"/>
        <i x="626" s="1" nd="1"/>
        <i x="656" s="1" nd="1"/>
        <i x="684" s="1" nd="1"/>
        <i x="711" s="1" nd="1"/>
        <i x="739" s="1" nd="1"/>
        <i x="769" s="1" nd="1"/>
        <i x="2167" s="1" nd="1"/>
        <i x="387" s="1" nd="1"/>
        <i x="418" s="1" nd="1"/>
        <i x="448" s="1" nd="1"/>
        <i x="476" s="1" nd="1"/>
        <i x="505" s="1" nd="1"/>
        <i x="537" s="1" nd="1"/>
        <i x="566" s="1" nd="1"/>
        <i x="593" s="1" nd="1"/>
        <i x="622" s="1" nd="1"/>
        <i x="653" s="1" nd="1"/>
        <i x="2083" s="1" nd="1"/>
        <i x="274" s="1" nd="1"/>
        <i x="302" s="1" nd="1"/>
        <i x="329" s="1" nd="1"/>
        <i x="355" s="1" nd="1"/>
        <i x="383" s="1" nd="1"/>
        <i x="414" s="1" nd="1"/>
        <i x="444" s="1" nd="1"/>
        <i x="472" s="1" nd="1"/>
        <i x="501" s="1" nd="1"/>
        <i x="534" s="1" nd="1"/>
        <i x="1996" s="1" nd="1"/>
        <i x="175" s="1" nd="1"/>
        <i x="200" s="1" nd="1"/>
        <i x="224" s="1" nd="1"/>
        <i x="246" s="1" nd="1"/>
        <i x="270" s="1" nd="1"/>
        <i x="297" s="1" nd="1"/>
        <i x="324" s="1" nd="1"/>
        <i x="350" s="1" nd="1"/>
        <i x="378" s="1" nd="1"/>
        <i x="410" s="1" nd="1"/>
        <i x="1907" s="1" nd="1"/>
        <i x="82" s="1" nd="1"/>
        <i x="105" s="1" nd="1"/>
        <i x="129" s="1" nd="1"/>
        <i x="150" s="1" nd="1"/>
        <i x="172" s="1" nd="1"/>
        <i x="196" s="1" nd="1"/>
        <i x="220" s="1" nd="1"/>
        <i x="242" s="1" nd="1"/>
        <i x="266" s="1" nd="1"/>
        <i x="293" s="1" nd="1"/>
        <i x="1817" s="1" nd="1"/>
        <i x="2892" s="1" nd="1"/>
        <i x="10" s="1" nd="1"/>
        <i x="35" s="1" nd="1"/>
        <i x="57" s="1" nd="1"/>
        <i x="78" s="1" nd="1"/>
        <i x="101" s="1" nd="1"/>
        <i x="125" s="1" nd="1"/>
        <i x="146" s="1" nd="1"/>
        <i x="168" s="1" nd="1"/>
        <i x="192" s="1" nd="1"/>
        <i x="1741" s="1" nd="1"/>
        <i x="2786" s="1" nd="1"/>
        <i x="2812" s="1" nd="1"/>
        <i x="2839" s="1" nd="1"/>
        <i x="2864" s="1" nd="1"/>
        <i x="2888" s="1" nd="1"/>
        <i x="6" s="1" nd="1"/>
        <i x="31" s="1" nd="1"/>
        <i x="53" s="1" nd="1"/>
        <i x="74" s="1" nd="1"/>
        <i x="98" s="1" nd="1"/>
        <i x="1675" s="1" nd="1"/>
        <i x="2675" s="1" nd="1"/>
        <i x="2702" s="1" nd="1"/>
        <i x="2730" s="1" nd="1"/>
        <i x="2756" s="1" nd="1"/>
        <i x="2780" s="1" nd="1"/>
        <i x="2806" s="1" nd="1"/>
        <i x="2832" s="1" nd="1"/>
        <i x="2857" s="1" nd="1"/>
        <i x="2881" s="1" nd="1"/>
        <i x="2907" s="1" nd="1"/>
        <i x="2592" s="1" nd="1"/>
        <i x="948" s="1" nd="1"/>
        <i x="971" s="1" nd="1"/>
        <i x="994" s="1" nd="1"/>
        <i x="1016" s="1" nd="1"/>
        <i x="1038" s="1" nd="1"/>
        <i x="1061" s="1" nd="1"/>
        <i x="1083" s="1" nd="1"/>
        <i x="1106" s="1" nd="1"/>
        <i x="1129" s="1" nd="1"/>
        <i x="1154" s="1" nd="1"/>
        <i x="2486" s="1" nd="1"/>
        <i x="847" s="1" nd="1"/>
        <i x="873" s="1" nd="1"/>
        <i x="898" s="1" nd="1"/>
        <i x="921" s="1" nd="1"/>
        <i x="944" s="1" nd="1"/>
        <i x="967" s="1" nd="1"/>
        <i x="990" s="1" nd="1"/>
        <i x="1012" s="1" nd="1"/>
        <i x="1034" s="1" nd="1"/>
        <i x="1058" s="1" nd="1"/>
        <i x="2392" s="1" nd="1"/>
        <i x="734" s="1" nd="1"/>
        <i x="763" s="1" nd="1"/>
        <i x="791" s="1" nd="1"/>
        <i x="817" s="1" nd="1"/>
        <i x="843" s="1" nd="1"/>
        <i x="869" s="1" nd="1"/>
        <i x="894" s="1" nd="1"/>
        <i x="917" s="1" nd="1"/>
        <i x="940" s="1" nd="1"/>
        <i x="964" s="1" nd="1"/>
        <i x="2311" s="1" nd="1"/>
        <i x="617" s="1" nd="1"/>
        <i x="647" s="1" nd="1"/>
        <i x="676" s="1" nd="1"/>
        <i x="703" s="1" nd="1"/>
        <i x="730" s="1" nd="1"/>
        <i x="759" s="1" nd="1"/>
        <i x="787" s="1" nd="1"/>
        <i x="813" s="1" nd="1"/>
        <i x="839" s="1" nd="1"/>
        <i x="866" s="1" nd="1"/>
        <i x="2237" s="1" nd="1"/>
        <i x="495" s="1" nd="1"/>
        <i x="527" s="1" nd="1"/>
        <i x="557" s="1" nd="1"/>
        <i x="585" s="1" nd="1"/>
        <i x="613" s="1" nd="1"/>
        <i x="643" s="1" nd="1"/>
        <i x="672" s="1" nd="1"/>
        <i x="699" s="1" nd="1"/>
        <i x="726" s="1" nd="1"/>
        <i x="756" s="1" nd="1"/>
        <i x="2159" s="1" nd="1"/>
        <i x="371" s="1" nd="1"/>
        <i x="402" s="1" nd="1"/>
        <i x="432" s="1" nd="1"/>
        <i x="461" s="1" nd="1"/>
        <i x="489" s="1" nd="1"/>
        <i x="520" s="1" nd="1"/>
        <i x="550" s="1" nd="1"/>
        <i x="578" s="1" nd="1"/>
        <i x="606" s="1" nd="1"/>
        <i x="637" s="1" nd="1"/>
        <i x="2073" s="1" nd="1"/>
        <i x="261" s="1" nd="1"/>
        <i x="287" s="1" nd="1"/>
        <i x="314" s="1" nd="1"/>
        <i x="340" s="1" nd="1"/>
        <i x="366" s="1" nd="1"/>
        <i x="396" s="1" nd="1"/>
        <i x="426" s="1" nd="1"/>
        <i x="455" s="1" nd="1"/>
        <i x="483" s="1" nd="1"/>
        <i x="514" s="1" nd="1"/>
        <i x="1983" s="1" nd="1"/>
        <i x="165" s="1" nd="1"/>
        <i x="189" s="1" nd="1"/>
        <i x="213" s="1" nd="1"/>
        <i x="236" s="1" nd="1"/>
        <i x="258" s="1" nd="1"/>
        <i x="283" s="1" nd="1"/>
        <i x="310" s="1" nd="1"/>
        <i x="336" s="1" nd="1"/>
        <i x="362" s="1" nd="1"/>
        <i x="391" s="1" nd="1"/>
        <i x="1893" s="1" nd="1"/>
        <i x="70" s="1" nd="1"/>
        <i x="94" s="1" nd="1"/>
        <i x="118" s="1" nd="1"/>
        <i x="141" s="1" nd="1"/>
        <i x="162" s="1" nd="1"/>
        <i x="185" s="1" nd="1"/>
        <i x="209" s="1" nd="1"/>
        <i x="232" s="1" nd="1"/>
        <i x="254" s="1" nd="1"/>
        <i x="279" s="1" nd="1"/>
        <i x="1807" s="1" nd="1"/>
        <i x="2877" s="1" nd="1"/>
        <i x="2903" s="1" nd="1"/>
        <i x="22" s="1" nd="1"/>
        <i x="46" s="1" nd="1"/>
        <i x="67" s="1" nd="1"/>
        <i x="90" s="1" nd="1"/>
        <i x="113" s="1" nd="1"/>
        <i x="136" s="1" nd="1"/>
        <i x="157" s="1" nd="1"/>
        <i x="180" s="1" nd="1"/>
        <i x="2796" s="1" nd="1"/>
        <i x="1125" s="1" nd="1"/>
        <i x="1149" s="1" nd="1"/>
        <i x="1174" s="1" nd="1"/>
        <i x="1200" s="1" nd="1"/>
        <i x="1225" s="1" nd="1"/>
        <i x="1252" s="1" nd="1"/>
        <i x="1278" s="1" nd="1"/>
        <i x="1305" s="1" nd="1"/>
        <i x="1329" s="1" nd="1"/>
        <i x="1354" s="1" nd="1"/>
        <i x="2689" s="1" nd="1"/>
        <i x="1030" s="1" nd="1"/>
        <i x="1053" s="1" nd="1"/>
        <i x="1076" s="1" nd="1"/>
        <i x="1099" s="1" nd="1"/>
        <i x="1122" s="1" nd="1"/>
        <i x="1146" s="1" nd="1"/>
        <i x="1171" s="1" nd="1"/>
        <i x="1197" s="1" nd="1"/>
        <i x="1222" s="1" nd="1"/>
        <i x="1249" s="1" nd="1"/>
        <i x="2580" s="1" nd="1"/>
        <i x="936" s="1" nd="1"/>
        <i x="959" s="1" nd="1"/>
        <i x="983" s="1" nd="1"/>
        <i x="1005" s="1" nd="1"/>
        <i x="1027" s="1" nd="1"/>
        <i x="1050" s="1" nd="1"/>
        <i x="1073" s="1" nd="1"/>
        <i x="1096" s="1" nd="1"/>
        <i x="1119" s="1" nd="1"/>
        <i x="1143" s="1" nd="1"/>
        <i x="2473" s="1" nd="1"/>
        <i x="835" s="1" nd="1"/>
        <i x="861" s="1" nd="1"/>
        <i x="887" s="1" nd="1"/>
        <i x="910" s="1" nd="1"/>
        <i x="933" s="1" nd="1"/>
        <i x="956" s="1" nd="1"/>
        <i x="980" s="1" nd="1"/>
        <i x="1002" s="1" nd="1"/>
        <i x="1024" s="1" nd="1"/>
        <i x="1047" s="1" nd="1"/>
        <i x="2382" s="1" nd="1"/>
        <i x="721" s="1" nd="1"/>
        <i x="750" s="1" nd="1"/>
        <i x="779" s="1" nd="1"/>
        <i x="806" s="1" nd="1"/>
        <i x="832" s="1" nd="1"/>
        <i x="858" s="1" nd="1"/>
        <i x="884" s="1" nd="1"/>
        <i x="907" s="1" nd="1"/>
        <i x="930" s="1" nd="1"/>
        <i x="954" s="1" nd="1"/>
        <i x="2303" s="1" nd="1"/>
        <i x="601" s="1" nd="1"/>
        <i x="631" s="1" nd="1"/>
        <i x="661" s="1" nd="1"/>
        <i x="689" s="1" nd="1"/>
        <i x="716" s="1" nd="1"/>
        <i x="744" s="1" nd="1"/>
        <i x="773" s="1" nd="1"/>
        <i x="800" s="1" nd="1"/>
        <i x="826" s="1" nd="1"/>
        <i x="853" s="1" nd="1"/>
        <i x="2228" s="1" nd="1"/>
        <i x="480" s="1" nd="1"/>
        <i x="510" s="1" nd="1"/>
        <i x="542" s="1" nd="1"/>
        <i x="571" s="1" nd="1"/>
        <i x="598" s="1" nd="1"/>
        <i x="627" s="1" nd="1"/>
        <i x="657" s="1" nd="1"/>
        <i x="685" s="1" nd="1"/>
        <i x="712" s="1" nd="1"/>
        <i x="740" s="1" nd="1"/>
        <i x="2147" s="1" nd="1"/>
        <i x="359" s="1" nd="1"/>
        <i x="388" s="1" nd="1"/>
        <i x="419" s="1" nd="1"/>
        <i x="449" s="1" nd="1"/>
        <i x="477" s="1" nd="1"/>
        <i x="506" s="1" nd="1"/>
        <i x="538" s="1" nd="1"/>
        <i x="567" s="1" nd="1"/>
        <i x="594" s="1" nd="1"/>
        <i x="623" s="1" nd="1"/>
        <i x="2062" s="1" nd="1"/>
        <i x="250" s="1" nd="1"/>
        <i x="275" s="1" nd="1"/>
        <i x="303" s="1" nd="1"/>
        <i x="330" s="1" nd="1"/>
        <i x="356" s="1" nd="1"/>
        <i x="384" s="1" nd="1"/>
        <i x="415" s="1" nd="1"/>
        <i x="445" s="1" nd="1"/>
        <i x="473" s="1" nd="1"/>
        <i x="502" s="1" nd="1"/>
        <i x="1974" s="1" nd="1"/>
        <i x="153" s="1" nd="1"/>
        <i x="176" s="1" nd="1"/>
        <i x="201" s="1" nd="1"/>
        <i x="225" s="1" nd="1"/>
        <i x="247" s="1" nd="1"/>
        <i x="271" s="1" nd="1"/>
        <i x="298" s="1" nd="1"/>
        <i x="325" s="1" nd="1"/>
        <i x="351" s="1" nd="1"/>
        <i x="379" s="1" nd="1"/>
        <i x="1779" s="1" nd="1"/>
        <i x="80" s="1" nd="1"/>
        <i x="1324" s="1" nd="1"/>
        <i x="1348" s="1" nd="1"/>
        <i x="1372" s="1" nd="1"/>
        <i x="1397" s="1" nd="1"/>
        <i x="1420" s="1" nd="1"/>
        <i x="1441" s="1" nd="1"/>
        <i x="1462" s="1" nd="1"/>
        <i x="1485" s="1" nd="1"/>
        <i x="1505" s="1" nd="1"/>
        <i x="1524" s="1" nd="1"/>
        <i x="2890" s="1" nd="1"/>
        <i x="1215" s="1" nd="1"/>
        <i x="1241" s="1" nd="1"/>
        <i x="1267" s="1" nd="1"/>
        <i x="1294" s="1" nd="1"/>
        <i x="1319" s="1" nd="1"/>
        <i x="1343" s="1" nd="1"/>
        <i x="1367" s="1" nd="1"/>
        <i x="1392" s="1" nd="1"/>
        <i x="1415" s="1" nd="1"/>
        <i x="1436" s="1" nd="1"/>
        <i x="2783" s="1" nd="1"/>
        <i x="1113" s="1" nd="1"/>
        <i x="1136" s="1" nd="1"/>
        <i x="1160" s="1" nd="1"/>
        <i x="1185" s="1" nd="1"/>
        <i x="1210" s="1" nd="1"/>
        <i x="1236" s="1" nd="1"/>
        <i x="1262" s="1" nd="1"/>
        <i x="1289" s="1" nd="1"/>
        <i x="1314" s="1" nd="1"/>
        <i x="1338" s="1" nd="1"/>
        <i x="2673" s="1" nd="1"/>
        <i x="1020" s="1" nd="1"/>
        <i x="1043" s="1" nd="1"/>
        <i x="1065" s="1" nd="1"/>
        <i x="1087" s="1" nd="1"/>
        <i x="1110" s="1" nd="1"/>
        <i x="1133" s="1" nd="1"/>
        <i x="1157" s="1" nd="1"/>
        <i x="1182" s="1" nd="1"/>
        <i x="1207" s="1" nd="1"/>
        <i x="1232" s="1" nd="1"/>
        <i x="2566" s="1" nd="1"/>
        <i x="925" s="1" nd="1"/>
        <i x="949" s="1" nd="1"/>
        <i x="972" s="1" nd="1"/>
        <i x="995" s="1" nd="1"/>
        <i x="1017" s="1" nd="1"/>
        <i x="1039" s="1" nd="1"/>
        <i x="1062" s="1" nd="1"/>
        <i x="1084" s="1" nd="1"/>
        <i x="1107" s="1" nd="1"/>
        <i x="1130" s="1" nd="1"/>
        <i x="2462" s="1" nd="1"/>
        <i x="821" s="1" nd="1"/>
        <i x="848" s="1" nd="1"/>
        <i x="874" s="1" nd="1"/>
        <i x="899" s="1" nd="1"/>
        <i x="922" s="1" nd="1"/>
        <i x="945" s="1" nd="1"/>
        <i x="968" s="1" nd="1"/>
        <i x="991" s="1" nd="1"/>
        <i x="1013" s="1" nd="1"/>
        <i x="1035" s="1" nd="1"/>
        <i x="2372" s="1" nd="1"/>
        <i x="707" s="1" nd="1"/>
        <i x="735" s="1" nd="1"/>
        <i x="764" s="1" nd="1"/>
        <i x="792" s="1" nd="1"/>
        <i x="818" s="1" nd="1"/>
        <i x="844" s="1" nd="1"/>
        <i x="870" s="1" nd="1"/>
        <i x="895" s="1" nd="1"/>
        <i x="918" s="1" nd="1"/>
        <i x="941" s="1" nd="1"/>
        <i x="2293" s="1" nd="1"/>
        <i x="589" s="1" nd="1"/>
        <i x="618" s="1" nd="1"/>
        <i x="648" s="1" nd="1"/>
        <i x="677" s="1" nd="1"/>
        <i x="704" s="1" nd="1"/>
        <i x="731" s="1" nd="1"/>
        <i x="760" s="1" nd="1"/>
        <i x="788" s="1" nd="1"/>
        <i x="814" s="1" nd="1"/>
        <i x="840" s="1" nd="1"/>
        <i x="2219" s="1" nd="1"/>
        <i x="467" s="1" nd="1"/>
        <i x="496" s="1" nd="1"/>
        <i x="528" s="1" nd="1"/>
        <i x="558" s="1" nd="1"/>
        <i x="586" s="1" nd="1"/>
        <i x="614" s="1" nd="1"/>
        <i x="644" s="1" nd="1"/>
        <i x="673" s="1" nd="1"/>
        <i x="700" s="1" nd="1"/>
        <i x="727" s="1" nd="1"/>
        <i x="2139" s="1" nd="1"/>
        <i x="345" s="1" nd="1"/>
        <i x="372" s="1" nd="1"/>
        <i x="403" s="1" nd="1"/>
        <i x="433" s="1" nd="1"/>
        <i x="462" s="1" nd="1"/>
        <i x="490" s="1" nd="1"/>
        <i x="521" s="1" nd="1"/>
        <i x="551" s="1" nd="1"/>
        <i x="579" s="1" nd="1"/>
        <i x="60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Prazo" xr10:uid="{C05058B1-7FDC-4334-B3D7-80AF818F6C82}" sourceName="Status Prazo">
  <pivotTables>
    <pivotTable tabId="21" name="TB_Acompanhamento"/>
  </pivotTables>
  <data>
    <tabular pivotCacheId="6523699">
      <items count="4">
        <i x="1" s="1"/>
        <i x="0" s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s Interno" xr10:uid="{C249E306-DDF8-40C1-88EC-65A35E752A66}" cache="SegmentaçãodeDados_Status_Interno" caption="Status Interno" columnCount="2" style="SlicerStyleDark2" rowHeight="241300"/>
  <slicer name="Responsável" xr10:uid="{7F9F8AC4-E077-4E50-8781-DA0B1F722E49}" cache="SegmentaçãodeDados_Responsavel" caption="Responsável" style="SlicerStyleDark2" rowHeight="241300"/>
  <slicer name="Status Prazo" xr10:uid="{D23618B4-3B1C-405B-A0E9-0CA64828484C}" cache="SegmentaçãodeDados_Status_Prazo" caption="Status Prazo" columnCount="2" style="SlicerStyleDark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0EE2697-910D-4CE3-A48E-67817727103E}" name="TB_Despesas" displayName="TB_Despesas" ref="F15:J16" insertRow="1" totalsRowShown="0" headerRowDxfId="101" dataDxfId="100">
  <autoFilter ref="F15:J16" xr:uid="{AA16DAA0-CCAD-4DD3-878D-C1E5F0A3F7CA}"/>
  <tableColumns count="5">
    <tableColumn id="1" xr3:uid="{BD6BAD68-ED2B-4FE6-953E-8A3A8C1D5B0B}" name="Data" dataDxfId="99"/>
    <tableColumn id="2" xr3:uid="{F8DE688F-8362-41BE-BFAB-B0E59F3AA323}" name="Tipo de Despesa" dataDxfId="98"/>
    <tableColumn id="3" xr3:uid="{A5D7B3FC-9C22-4DAE-8FF4-B047A34A983B}" name="Valor" dataDxfId="97"/>
    <tableColumn id="4" xr3:uid="{F16D51C1-270B-4462-B980-A2CA303D9F06}" name="Mês" dataDxfId="96">
      <calculatedColumnFormula>VLOOKUP(MONTH(TB_Despesas[[#This Row],[Data]]),Graficos!$R$2:$S$13,2,0)</calculatedColumnFormula>
    </tableColumn>
    <tableColumn id="5" xr3:uid="{72416BF8-AD9D-4134-8838-14B38802506F}" name="Semana" dataDxfId="95">
      <calculatedColumnFormula>WEEKNUM(TB_Despesas[[#This Row],[Data]])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7F79CA-C243-44A0-A22C-49DDAAD81361}" name="Tabela2" displayName="Tabela2" ref="A1:G5" totalsRowShown="0">
  <autoFilter ref="A1:G5" xr:uid="{BB7F79CA-C243-44A0-A22C-49DDAAD81361}"/>
  <tableColumns count="7">
    <tableColumn id="1" xr3:uid="{36E2DD1B-0F10-4492-9BD7-5ABF19E3EA20}" name="Aba_Ativa"/>
    <tableColumn id="4" xr3:uid="{DFF16425-E3A9-4887-ADB5-110353398668}" name="Aba_Referencia"/>
    <tableColumn id="2" xr3:uid="{1924C4A3-D445-42E8-AA67-EC26E380B9D3}" name="Tabela"/>
    <tableColumn id="3" xr3:uid="{240798E1-66FB-4EFF-A7A3-7776170C2B14}" name="Listbox"/>
    <tableColumn id="5" xr3:uid="{EE6FD37D-03D9-4E1D-A25A-8BE56478564A}" name="Paginador"/>
    <tableColumn id="6" xr3:uid="{EC7ECFEF-D6FF-4681-BD5A-AB833E042291}" name="Pesquisador"/>
    <tableColumn id="7" xr3:uid="{68CC12EE-C8AB-41C9-81E7-94A2DC5A9C87}" name="Pesquisarem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1931E3-B221-4012-A7C2-50443F72942C}" name="Pedidos" displayName="Pedidos" ref="A1:X36" totalsRowShown="0">
  <autoFilter ref="A1:X36" xr:uid="{E91931E3-B221-4012-A7C2-50443F72942C}"/>
  <sortState xmlns:xlrd2="http://schemas.microsoft.com/office/spreadsheetml/2017/richdata2" ref="A2:X36">
    <sortCondition ref="A1:A36"/>
  </sortState>
  <tableColumns count="24">
    <tableColumn id="1" xr3:uid="{10B46442-BF94-48B2-8A96-0D5BD6512CFA}" name="Nº Pedido"/>
    <tableColumn id="2" xr3:uid="{509F953B-D267-41FE-B7CB-316214B7F744}" name="Data"/>
    <tableColumn id="3" xr3:uid="{DDC519F5-C197-480D-9F77-3EDA022A6EC9}" name="Levantamento"/>
    <tableColumn id="4" xr3:uid="{4A107F70-514A-4D01-9ABE-0FD39E170A37}" name="Documento"/>
    <tableColumn id="5" xr3:uid="{CC9CB492-C016-4769-BF02-E9E38ECF006A}" name="Nome"/>
    <tableColumn id="6" xr3:uid="{DA8AF03B-2DF6-4EC1-91DF-9A5B46999C7B}" name="Morada"/>
    <tableColumn id="7" xr3:uid="{8D7B1E0E-4F73-457C-80D2-1563D3431D74}" name="Tipo de Serviço"/>
    <tableColumn id="8" xr3:uid="{68EA2A0B-9E5A-4787-83FF-67D658F099A3}" name="Unidade"/>
    <tableColumn id="9" xr3:uid="{BD30471B-875B-4D0E-937D-9555FFCA9C74}" name="Valor"/>
    <tableColumn id="10" xr3:uid="{7C9C6A02-14AB-4D84-AD9A-DAB2DB50CE23}" name="Quantidade"/>
    <tableColumn id="11" xr3:uid="{BAE9EC0F-B5A7-4447-A993-98C7E7AE4C52}" name="Total"/>
    <tableColumn id="12" xr3:uid="{FA4B0440-A2FE-4A9A-B47B-7C26E32C9CB3}" name="Status Interno"/>
    <tableColumn id="13" xr3:uid="{CD2BDB3C-418B-480C-BD13-659735C5F259}" name="Responsavel"/>
    <tableColumn id="14" xr3:uid="{D7D9DEC2-1533-4383-BD76-66F8A7488E4A}" name="Prazo em dias" dataDxfId="30">
      <calculatedColumnFormula>Pedidos[[#This Row],[Levantamento]]-TODAY()</calculatedColumnFormula>
    </tableColumn>
    <tableColumn id="15" xr3:uid="{B9B7FE45-36C4-45BA-B6E0-ADED65AFF52B}" name="Status Prazo" dataDxfId="29">
      <calculatedColumnFormula>IF(OR(Pedidos[[#This Row],[Pagamento]]="PAGO",Pedidos[[#This Row],[Modelo Entrega]]="ENTREGUE"),"",IF(Pedidos[[#This Row],[Prazo em dias]]&gt;=0,"DENTRO DO PRAZO","FORA DO PRAZO"))</calculatedColumnFormula>
    </tableColumn>
    <tableColumn id="16" xr3:uid="{B6B838DE-4414-49DC-B684-47C83173627D}" name="Pagamento"/>
    <tableColumn id="17" xr3:uid="{0336B5E2-37A5-43C5-99A8-65980B41F553}" name="Modelo Entrega"/>
    <tableColumn id="18" xr3:uid="{CD8C5AF9-A058-4543-90CD-3CAC2A58FA42}" name="Mês" dataDxfId="28">
      <calculatedColumnFormula>VLOOKUP(MONTH(Pedidos[[#This Row],[Data]]),Graficos!$R$2:$S$13,2,0)</calculatedColumnFormula>
    </tableColumn>
    <tableColumn id="19" xr3:uid="{E6CE3C84-45DF-4D51-8F38-2F402CFF9273}" name="ano" dataDxfId="27">
      <calculatedColumnFormula>YEAR(Pedidos[[#This Row],[Data]])</calculatedColumnFormula>
    </tableColumn>
    <tableColumn id="20" xr3:uid="{B101943D-8A35-4160-BBAC-448706950949}" name="Semana" dataDxfId="26">
      <calculatedColumnFormula>WEEKNUM(Pedidos[[#This Row],[Data]])</calculatedColumnFormula>
    </tableColumn>
    <tableColumn id="21" xr3:uid="{FEBC893D-AA80-425B-99A3-C6BDC2798273}" name="Dia da Semana" dataDxfId="25">
      <calculatedColumnFormula>WEEKDAY(Pedidos[[#This Row],[Data]])</calculatedColumnFormula>
    </tableColumn>
    <tableColumn id="22" xr3:uid="{31A561DC-C425-44F4-8B87-D4CBE66578BF}" name="Lavagem"/>
    <tableColumn id="23" xr3:uid="{51D1C1CE-6E1F-48ED-9259-B0B805742DD9}" name="Costura"/>
    <tableColumn id="24" xr3:uid="{17D1C877-A3EA-45AB-B503-24E2DA23A447}" name="FormaPagt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16DAA0-CCAD-4DD3-878D-C1E5F0A3F7CA}" name="Clientes" displayName="Clientes" ref="F15:I141" totalsRowShown="0" headerRowDxfId="22" dataDxfId="21">
  <autoFilter ref="F15:I141" xr:uid="{AA16DAA0-CCAD-4DD3-878D-C1E5F0A3F7CA}"/>
  <sortState xmlns:xlrd2="http://schemas.microsoft.com/office/spreadsheetml/2017/richdata2" ref="F16:I123">
    <sortCondition ref="G15:G123"/>
  </sortState>
  <tableColumns count="4">
    <tableColumn id="1" xr3:uid="{4B8D442F-9CFB-4A31-B85A-F20263EB1B41}" name="Nº Contribuinte" dataDxfId="20"/>
    <tableColumn id="2" xr3:uid="{168AC2AD-EA01-4885-97E5-280A2A38E4F1}" name="Nome" dataDxfId="19"/>
    <tableColumn id="3" xr3:uid="{4766F8ED-8F11-4F35-8436-90BECCE098B2}" name="Telefone" dataDxfId="18"/>
    <tableColumn id="4" xr3:uid="{B6FDBA89-3BBD-4A55-BDFD-2F0AD8AC8B78}" name="Morada2" dataDxfId="17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0F1E6FF-6B2B-42CD-8FFA-B7CAD47568C7}" name="Funcionarios" displayName="Funcionarios" ref="F15:H18" totalsRowShown="0" headerRowDxfId="16" dataDxfId="15">
  <autoFilter ref="F15:H18" xr:uid="{AA16DAA0-CCAD-4DD3-878D-C1E5F0A3F7CA}"/>
  <tableColumns count="3">
    <tableColumn id="1" xr3:uid="{9F74199E-08F7-4B40-83AE-8FB8684A1DF5}" name="Matricula" dataDxfId="14"/>
    <tableColumn id="2" xr3:uid="{371F7679-F758-4E83-9F2B-119FA6562132}" name="Nome" dataDxfId="13"/>
    <tableColumn id="3" xr3:uid="{588E2003-E230-411B-9D30-36D715946344}" name="Função" dataDxfId="12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139E21-5B03-4555-AF0F-07549454F15C}" name="TB_Servicos" displayName="TB_Servicos" ref="F15:H62" totalsRowShown="0" headerRowDxfId="11" dataDxfId="10">
  <autoFilter ref="F15:H62" xr:uid="{AA16DAA0-CCAD-4DD3-878D-C1E5F0A3F7CA}"/>
  <tableColumns count="3">
    <tableColumn id="1" xr3:uid="{F65498C4-AD05-41E3-9432-371C1F042F34}" name="Tipo de Serviço" dataDxfId="9"/>
    <tableColumn id="2" xr3:uid="{3ED632DC-918E-44AC-B331-90C7D84B842B}" name="Unidade" dataDxfId="8"/>
    <tableColumn id="3" xr3:uid="{449A3DD3-8083-42B1-8533-627A079B58B5}" name="Valor" dataDxfId="7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0FD5E4-DA67-424B-B862-72159D80BE54}" name="ListaPesquisa" displayName="ListaPesquisa" ref="A1:AM41" totalsRowShown="0">
  <autoFilter ref="A1:AM41" xr:uid="{1A0FD5E4-DA67-424B-B862-72159D80BE54}"/>
  <tableColumns count="39">
    <tableColumn id="1" xr3:uid="{DB9C2D97-A957-443F-86E6-D384A4F4EB42}" name="Cód."/>
    <tableColumn id="2" xr3:uid="{E99744AF-830E-4126-8177-A0549BEC06BC}" name="NOME DO CLIENTE"/>
    <tableColumn id="3" xr3:uid="{5B812D8A-E20B-45C2-945E-058B855A235A}" name="CELULAR"/>
    <tableColumn id="4" xr3:uid="{FCF0EBA5-2104-4998-8564-8309679D2602}" name="PESSOA"/>
    <tableColumn id="5" xr3:uid="{B6CDDD1C-1E93-4B0B-9A15-EF7191B06B38}" name="CPF/CNPJ"/>
    <tableColumn id="6" xr3:uid="{66A72992-89DE-4B3B-A712-C7791ECD7355}" name="FANTASIA/APELIDO"/>
    <tableColumn id="7" xr3:uid="{0BB162E0-CEDC-4C60-AD0D-A9380BC4906A}" name="RG"/>
    <tableColumn id="8" xr3:uid="{0EBF7091-79E9-45CC-9F45-A63FFB702F51}" name="EMISSÃO"/>
    <tableColumn id="9" xr3:uid="{ADE05EB5-03B4-4665-B5DA-2C28021D00E5}" name="UF EMISSÃO"/>
    <tableColumn id="10" xr3:uid="{AF7D69F1-315B-4CFA-804B-BF0B7E8923D0}" name="SEXO"/>
    <tableColumn id="11" xr3:uid="{000A9055-2AAC-4CC7-9CCD-62A6C8D2F4C0}" name="ENDEREÇO"/>
    <tableColumn id="12" xr3:uid="{C53223E9-E05D-4E9C-AA92-D1C49B5441F4}" name="NUMERO"/>
    <tableColumn id="13" xr3:uid="{082CEF73-2156-4AC3-969C-458CF74C3F28}" name="BAIRRO"/>
    <tableColumn id="14" xr3:uid="{095C74DE-BFEB-4976-806A-56B8C441CA75}" name="CIDADE"/>
    <tableColumn id="15" xr3:uid="{1DD73B37-F546-447E-8FEA-4E42C814B9B5}" name="LOCAL"/>
    <tableColumn id="16" xr3:uid="{8E00B5BB-EB78-45D1-9AAF-4EE2E8C57C3F}" name="CEP"/>
    <tableColumn id="17" xr3:uid="{1726F763-1297-42E4-BA40-2E76F276CEAC}" name="COMPLEMENTO"/>
    <tableColumn id="18" xr3:uid="{6925BE6E-EB5C-47EE-BFA5-C07AD6197AE3}" name="TELEFONE"/>
    <tableColumn id="19" xr3:uid="{01CD4FA9-FC0D-4FDC-BE54-DBDD6BDED2CC}" name="EMAIL"/>
    <tableColumn id="20" xr3:uid="{B8035BA8-FE15-400B-BE9A-4033C31D0CDF}" name="NASCIMENTO"/>
    <tableColumn id="21" xr3:uid="{1F844223-730F-4B1C-8F9F-DADA291E3623}" name="ANIVERSÁRIO"/>
    <tableColumn id="22" xr3:uid="{1BFCE7B4-9E2F-4D4C-987A-D14F2A961296}" name="CADASTRO"/>
    <tableColumn id="23" xr3:uid="{263FA79A-71B3-48EE-A678-C40160E6BA13}" name="DIA"/>
    <tableColumn id="24" xr3:uid="{8A167D30-5CF8-40A7-9C1B-5918AC82B09D}" name="MÊS"/>
    <tableColumn id="25" xr3:uid="{6BB938C5-4274-4F0B-A241-3B57B0BF1AB9}" name="PROFISSÃO/RAMO"/>
    <tableColumn id="26" xr3:uid="{8F784EFE-2186-4050-99A3-996DA862760D}" name="RENDA"/>
    <tableColumn id="27" xr3:uid="{1ABD98D5-7C79-45D2-9CD9-525E6215DE37}" name="EMPRESA/TITULAR"/>
    <tableColumn id="28" xr3:uid="{79664F40-B187-4E13-AE49-4F37BFB7A36F}" name="SITUAÇÃO"/>
    <tableColumn id="29" xr3:uid="{B68E2373-3C3D-41F1-B4A7-7133B81FDD43}" name="LIMITE CREDIÁRIO"/>
    <tableColumn id="30" xr3:uid="{762DB1A6-F765-46D2-AAD9-428881CFA284}" name="DATA ÚLTIMA COMPRA"/>
    <tableColumn id="31" xr3:uid="{9A4F5793-88A4-4C12-9428-010051A9DB60}" name="CREDIÁRIO?"/>
    <tableColumn id="32" xr3:uid="{A0C0EB15-8B93-4AF2-BBAB-686D5EA5EB04}" name="CHEQUES?"/>
    <tableColumn id="33" xr3:uid="{EECEB902-5924-45A8-BA98-4AB418BED20F}" name="VIP?"/>
    <tableColumn id="34" xr3:uid="{33D41B5A-2B7F-498E-900D-E4F3C9C7DD4D}" name="FILIAÇÃO"/>
    <tableColumn id="35" xr3:uid="{F203F781-D149-4095-B81F-F57354051531}" name="ESTAQDO CIVIL"/>
    <tableColumn id="36" xr3:uid="{6C9FC77E-63A0-4D6F-947D-EA3825BC60BF}" name="CONJUGE"/>
    <tableColumn id="37" xr3:uid="{86A64A49-3350-4732-9371-54B7BBF8DAF9}" name="SEXO CONJUGE"/>
    <tableColumn id="38" xr3:uid="{840F707E-4B65-4556-A745-B3B236C7AB7E}" name="REFERENCIA 1"/>
    <tableColumn id="39" xr3:uid="{95C6A425-9CCE-43EA-8924-763D2D5AA321}" name="REFERENCIA 2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8DB3C9-EEC5-4027-A012-ED97CF05E2C6}" name="TB_Resumo" displayName="TB_Resumo" ref="A1:F2" insertRow="1" totalsRowShown="0" dataDxfId="6">
  <autoFilter ref="A1:F2" xr:uid="{958DB3C9-EEC5-4027-A012-ED97CF05E2C6}"/>
  <tableColumns count="6">
    <tableColumn id="1" xr3:uid="{99ECC190-E3BE-49FB-AF88-5C69AB8377CE}" name="Item" dataDxfId="5"/>
    <tableColumn id="2" xr3:uid="{B3D8B7B3-6C0C-4F6A-A827-8BE8AF5D4474}" name="Unidade" dataDxfId="4"/>
    <tableColumn id="3" xr3:uid="{4612FDEC-24FD-4B3B-A32B-92695C3C6E33}" name="Valor" dataDxfId="3"/>
    <tableColumn id="4" xr3:uid="{1037E4AB-86E7-47C5-8C37-0A893DB029D2}" name="Quantidade" dataDxfId="2"/>
    <tableColumn id="5" xr3:uid="{B758611E-AB0B-43AF-95E4-F5A8CB220C6F}" name="Total" dataDxfId="1"/>
    <tableColumn id="6" xr3:uid="{99B4E35E-C05E-470B-8938-E74E621D38FD}" name="Coluna1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Verde-azulado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C00000"/>
        </a:solidFill>
        <a:ln>
          <a:solidFill>
            <a:srgbClr val="C00000"/>
          </a:solidFill>
        </a:ln>
      </a:spPr>
      <a:bodyPr vertOverflow="clip" horzOverflow="clip" rtlCol="0" anchor="ctr"/>
      <a:lstStyle>
        <a:defPPr algn="ctr">
          <a:defRPr sz="105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6" Type="http://schemas.openxmlformats.org/officeDocument/2006/relationships/image" Target="../media/image25.emf"/><Relationship Id="rId5" Type="http://schemas.openxmlformats.org/officeDocument/2006/relationships/control" Target="../activeX/activeX3.xml"/><Relationship Id="rId4" Type="http://schemas.openxmlformats.org/officeDocument/2006/relationships/image" Target="../media/image2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30.emf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5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34.emf"/><Relationship Id="rId34" Type="http://schemas.openxmlformats.org/officeDocument/2006/relationships/ctrlProp" Target="../ctrlProps/ctrlProp3.xml"/><Relationship Id="rId7" Type="http://schemas.openxmlformats.org/officeDocument/2006/relationships/image" Target="../media/image27.emf"/><Relationship Id="rId12" Type="http://schemas.openxmlformats.org/officeDocument/2006/relationships/control" Target="../activeX/activeX8.xml"/><Relationship Id="rId17" Type="http://schemas.openxmlformats.org/officeDocument/2006/relationships/image" Target="../media/image32.emf"/><Relationship Id="rId25" Type="http://schemas.openxmlformats.org/officeDocument/2006/relationships/image" Target="../media/image36.emf"/><Relationship Id="rId33" Type="http://schemas.openxmlformats.org/officeDocument/2006/relationships/ctrlProp" Target="../ctrlProps/ctrlProp2.xml"/><Relationship Id="rId2" Type="http://schemas.openxmlformats.org/officeDocument/2006/relationships/drawing" Target="../drawings/drawing7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29" Type="http://schemas.openxmlformats.org/officeDocument/2006/relationships/image" Target="../media/image3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5.xml"/><Relationship Id="rId11" Type="http://schemas.openxmlformats.org/officeDocument/2006/relationships/image" Target="../media/image29.emf"/><Relationship Id="rId24" Type="http://schemas.openxmlformats.org/officeDocument/2006/relationships/control" Target="../activeX/activeX14.xml"/><Relationship Id="rId32" Type="http://schemas.openxmlformats.org/officeDocument/2006/relationships/ctrlProp" Target="../ctrlProps/ctrlProp1.xml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23" Type="http://schemas.openxmlformats.org/officeDocument/2006/relationships/image" Target="../media/image35.emf"/><Relationship Id="rId28" Type="http://schemas.openxmlformats.org/officeDocument/2006/relationships/control" Target="../activeX/activeX16.xml"/><Relationship Id="rId10" Type="http://schemas.openxmlformats.org/officeDocument/2006/relationships/control" Target="../activeX/activeX7.xml"/><Relationship Id="rId19" Type="http://schemas.openxmlformats.org/officeDocument/2006/relationships/image" Target="../media/image33.emf"/><Relationship Id="rId31" Type="http://schemas.openxmlformats.org/officeDocument/2006/relationships/image" Target="../media/image39.emf"/><Relationship Id="rId4" Type="http://schemas.openxmlformats.org/officeDocument/2006/relationships/control" Target="../activeX/activeX4.xml"/><Relationship Id="rId9" Type="http://schemas.openxmlformats.org/officeDocument/2006/relationships/image" Target="../media/image28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Relationship Id="rId27" Type="http://schemas.openxmlformats.org/officeDocument/2006/relationships/image" Target="../media/image37.emf"/><Relationship Id="rId30" Type="http://schemas.openxmlformats.org/officeDocument/2006/relationships/control" Target="../activeX/activeX17.xml"/><Relationship Id="rId35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5" Type="http://schemas.openxmlformats.org/officeDocument/2006/relationships/table" Target="../tables/table4.xml"/><Relationship Id="rId4" Type="http://schemas.openxmlformats.org/officeDocument/2006/relationships/image" Target="../media/image50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Relationship Id="rId5" Type="http://schemas.openxmlformats.org/officeDocument/2006/relationships/table" Target="../tables/table5.xml"/><Relationship Id="rId4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5" Type="http://schemas.openxmlformats.org/officeDocument/2006/relationships/table" Target="../tables/table6.xml"/><Relationship Id="rId4" Type="http://schemas.openxmlformats.org/officeDocument/2006/relationships/image" Target="../media/image52.emf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E51"/>
  <sheetViews>
    <sheetView showGridLines="0" showRowColHeaders="0" tabSelected="1" topLeftCell="D1" zoomScale="110" zoomScaleNormal="110" workbookViewId="0">
      <selection activeCell="H18" sqref="D14:H18"/>
    </sheetView>
  </sheetViews>
  <sheetFormatPr defaultRowHeight="15" x14ac:dyDescent="0.25"/>
  <sheetData>
    <row r="1" spans="1:3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</sheetData>
  <sheetProtection algorithmName="SHA-512" hashValue="ZzJGxjlwHckYBbR6jGggsOueJCt6lozr0R9a8iW7qBC4c5na2gLG2OPCoQ7Wc8+PF1Upwvrh04JtvXMl9fRu7Q==" saltValue="WI1hHWAlqWe2JLYLebnbjQ==" spinCount="100000" sheet="1" objects="1" scenarios="1" autoFilter="0" pivotTables="0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TextBox1">
          <controlPr defaultSize="0" autoLine="0" r:id="rId4">
            <anchor moveWithCells="1">
              <from>
                <xdr:col>12</xdr:col>
                <xdr:colOff>95250</xdr:colOff>
                <xdr:row>25</xdr:row>
                <xdr:rowOff>104775</xdr:rowOff>
              </from>
              <to>
                <xdr:col>16</xdr:col>
                <xdr:colOff>209550</xdr:colOff>
                <xdr:row>26</xdr:row>
                <xdr:rowOff>161925</xdr:rowOff>
              </to>
            </anchor>
          </controlPr>
        </control>
      </mc:Choice>
      <mc:Fallback>
        <control shapeId="1025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1835F-B43B-4AA8-B846-BEA31361CD5E}">
  <sheetPr codeName="plan_ativacao"/>
  <dimension ref="A1:C2"/>
  <sheetViews>
    <sheetView topLeftCell="B1" zoomScale="70" zoomScaleNormal="70" workbookViewId="0">
      <selection activeCell="F8" sqref="F8"/>
    </sheetView>
  </sheetViews>
  <sheetFormatPr defaultRowHeight="15" x14ac:dyDescent="0.25"/>
  <cols>
    <col min="1" max="1" width="9.140625" hidden="1" customWidth="1"/>
    <col min="2" max="6" width="14.28515625" customWidth="1"/>
  </cols>
  <sheetData>
    <row r="1" spans="2:3" x14ac:dyDescent="0.25">
      <c r="B1" t="s">
        <v>157</v>
      </c>
      <c r="C1" t="s">
        <v>0</v>
      </c>
    </row>
    <row r="2" spans="2:3" x14ac:dyDescent="0.25">
      <c r="B2" s="29" t="s">
        <v>405</v>
      </c>
      <c r="C2" s="29">
        <v>689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046FD-72B3-4112-A475-C65F5C786F28}">
  <sheetPr codeName="Planilha4"/>
  <dimension ref="A1:AD48"/>
  <sheetViews>
    <sheetView showGridLines="0" showRowColHeaders="0" zoomScale="70" zoomScaleNormal="70" workbookViewId="0">
      <selection activeCell="N3" sqref="N3"/>
    </sheetView>
  </sheetViews>
  <sheetFormatPr defaultRowHeight="15" x14ac:dyDescent="0.25"/>
  <cols>
    <col min="5" max="5" width="3.7109375" customWidth="1"/>
    <col min="16" max="16" width="9.140625" customWidth="1"/>
    <col min="18" max="18" width="10.7109375" bestFit="1" customWidth="1"/>
    <col min="23" max="23" width="22.42578125" customWidth="1"/>
  </cols>
  <sheetData>
    <row r="1" spans="1:3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6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25">
      <c r="A3" s="1"/>
      <c r="B3" s="1"/>
      <c r="C3" s="1"/>
      <c r="D3" s="1"/>
      <c r="E3" s="1"/>
      <c r="F3" s="3" t="s">
        <v>398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23"/>
      <c r="S3" s="19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18.75" x14ac:dyDescent="0.25">
      <c r="A4" s="1"/>
      <c r="B4" s="1"/>
      <c r="C4" s="1"/>
      <c r="D4" s="1"/>
      <c r="E4" s="63" t="s">
        <v>397</v>
      </c>
      <c r="F4" s="63"/>
      <c r="G4" s="63"/>
      <c r="H4" s="63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1:3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</sheetData>
  <sheetProtection algorithmName="SHA-512" hashValue="WTmgpppsWSPLWL2sW8OTnJ3qpq8O7hAE1Y7fFJEHzEQeGAxuibaGEc8s36fNM3yLJv7VzovU+b7Y7cPUDX72dw==" saltValue="mojrssxrZeOONQogvLNLTQ==" spinCount="100000" sheet="1" objects="1" scenarios="1" autoFilter="0" pivotTables="0"/>
  <mergeCells count="1">
    <mergeCell ref="E4:H4"/>
  </mergeCells>
  <conditionalFormatting sqref="R3">
    <cfRule type="iconSet" priority="1">
      <iconSet iconSet="3Arrows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73395-246A-4E88-9035-9C7981F20756}">
  <sheetPr codeName="Planilha20"/>
  <dimension ref="A1:AD48"/>
  <sheetViews>
    <sheetView showGridLines="0" showRowColHeaders="0" zoomScale="70" zoomScaleNormal="70" workbookViewId="0">
      <selection activeCell="C43" sqref="C43"/>
    </sheetView>
  </sheetViews>
  <sheetFormatPr defaultRowHeight="15" x14ac:dyDescent="0.25"/>
  <cols>
    <col min="5" max="5" width="3.7109375" customWidth="1"/>
    <col min="16" max="16" width="9.140625" customWidth="1"/>
    <col min="18" max="18" width="10.7109375" bestFit="1" customWidth="1"/>
    <col min="23" max="23" width="22.42578125" customWidth="1"/>
  </cols>
  <sheetData>
    <row r="1" spans="1:3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6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25">
      <c r="A3" s="1"/>
      <c r="B3" s="1"/>
      <c r="C3" s="1"/>
      <c r="D3" s="1"/>
      <c r="E3" s="1"/>
      <c r="F3" s="3" t="s">
        <v>537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23"/>
      <c r="S3" s="19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18.75" x14ac:dyDescent="0.25">
      <c r="A4" s="1"/>
      <c r="B4" s="1"/>
      <c r="C4" s="1"/>
      <c r="D4" s="1"/>
      <c r="E4" s="63" t="s">
        <v>404</v>
      </c>
      <c r="F4" s="63"/>
      <c r="G4" s="63"/>
      <c r="H4" s="63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1:3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</sheetData>
  <sheetProtection algorithmName="SHA-512" hashValue="QhGIxJIP7VNfcdtw4kW5z0CLp5+UtiCSXU9etJAaYpFqOJYyeOSeDkMq6KbGlHC5KYHoNITK0vanDJ3jN8Wyxg==" saltValue="xR9FM0tAzdp+J9zxnMEVsw==" spinCount="100000" sheet="1" objects="1" scenarios="1" autoFilter="0" pivotTables="0"/>
  <mergeCells count="1">
    <mergeCell ref="E4:H4"/>
  </mergeCells>
  <conditionalFormatting sqref="R3">
    <cfRule type="iconSet" priority="1">
      <iconSet iconSet="3Arrows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6364A-E2BC-452E-8E57-21465489186F}">
  <sheetPr codeName="Planilha10"/>
  <dimension ref="B1:AH32"/>
  <sheetViews>
    <sheetView showGridLines="0" zoomScale="70" zoomScaleNormal="70" workbookViewId="0">
      <selection activeCell="I8" sqref="I8"/>
    </sheetView>
  </sheetViews>
  <sheetFormatPr defaultRowHeight="15" x14ac:dyDescent="0.25"/>
  <cols>
    <col min="2" max="2" width="24" bestFit="1" customWidth="1"/>
    <col min="3" max="3" width="10.5703125" bestFit="1" customWidth="1"/>
    <col min="4" max="4" width="10.28515625" bestFit="1" customWidth="1"/>
    <col min="7" max="7" width="12.42578125" bestFit="1" customWidth="1"/>
    <col min="8" max="8" width="9.28515625" bestFit="1" customWidth="1"/>
    <col min="9" max="11" width="13.28515625" bestFit="1" customWidth="1"/>
    <col min="12" max="12" width="9.140625" bestFit="1" customWidth="1"/>
    <col min="15" max="15" width="35.7109375" bestFit="1" customWidth="1"/>
    <col min="18" max="18" width="9.28515625" bestFit="1" customWidth="1"/>
    <col min="20" max="21" width="13.28515625" bestFit="1" customWidth="1"/>
    <col min="24" max="24" width="10.85546875" bestFit="1" customWidth="1"/>
    <col min="26" max="27" width="9.28515625" bestFit="1" customWidth="1"/>
    <col min="30" max="30" width="40.5703125" bestFit="1" customWidth="1"/>
    <col min="31" max="31" width="25.85546875" bestFit="1" customWidth="1"/>
    <col min="32" max="32" width="11.5703125" bestFit="1" customWidth="1"/>
    <col min="33" max="33" width="24" bestFit="1" customWidth="1"/>
    <col min="34" max="34" width="28.7109375" bestFit="1" customWidth="1"/>
    <col min="35" max="35" width="6.28515625" bestFit="1" customWidth="1"/>
  </cols>
  <sheetData>
    <row r="1" spans="2:34" x14ac:dyDescent="0.25">
      <c r="H1" t="s">
        <v>387</v>
      </c>
      <c r="I1" t="s">
        <v>383</v>
      </c>
      <c r="J1" t="s">
        <v>384</v>
      </c>
      <c r="O1" s="26">
        <f ca="1">NOW()</f>
        <v>44991.738010879628</v>
      </c>
      <c r="S1" t="s">
        <v>370</v>
      </c>
      <c r="T1" t="s">
        <v>383</v>
      </c>
      <c r="U1" t="s">
        <v>384</v>
      </c>
      <c r="V1" t="s">
        <v>385</v>
      </c>
      <c r="X1" s="11"/>
    </row>
    <row r="2" spans="2:34" x14ac:dyDescent="0.25">
      <c r="B2" s="16" t="s">
        <v>369</v>
      </c>
      <c r="C2" t="s">
        <v>383</v>
      </c>
      <c r="D2" t="s">
        <v>384</v>
      </c>
      <c r="G2" s="11">
        <f ca="1">TODAY()</f>
        <v>44991</v>
      </c>
      <c r="H2">
        <f ca="1">WEEKNUM(G2)</f>
        <v>10</v>
      </c>
      <c r="I2" s="22">
        <f ca="1">SUMIFS(Pedidos[Total],Pedidos[Semana],Graficos!H2)</f>
        <v>116.1</v>
      </c>
      <c r="J2" s="22">
        <f ca="1">SUMIFS(TB_Despesas[Valor],TB_Despesas[Semana],Graficos!H2)</f>
        <v>0</v>
      </c>
      <c r="K2" s="22">
        <f ca="1">I2-J2</f>
        <v>116.1</v>
      </c>
      <c r="R2">
        <v>1</v>
      </c>
      <c r="S2" t="s">
        <v>371</v>
      </c>
      <c r="T2" s="22">
        <f>SUMIFS(Pedidos[Total],Pedidos[Mês],Graficos!S2)</f>
        <v>0</v>
      </c>
      <c r="U2" s="22">
        <f>SUMIFS(TB_Despesas[Valor],TB_Despesas[Mês],Graficos!S2)</f>
        <v>0</v>
      </c>
      <c r="X2">
        <v>1</v>
      </c>
      <c r="Y2" t="s">
        <v>389</v>
      </c>
      <c r="Z2" s="24">
        <f>AA2/SUM($AA$2:$AA$8)</f>
        <v>0</v>
      </c>
      <c r="AA2">
        <f>COUNTIFS(Pedidos[Dia da Semana],Graficos!X2)</f>
        <v>0</v>
      </c>
      <c r="AD2" s="16" t="s">
        <v>552</v>
      </c>
      <c r="AE2" s="16" t="s">
        <v>399</v>
      </c>
      <c r="AG2" s="16" t="s">
        <v>369</v>
      </c>
      <c r="AH2" t="s">
        <v>553</v>
      </c>
    </row>
    <row r="3" spans="2:34" x14ac:dyDescent="0.25">
      <c r="B3" s="21" t="s">
        <v>373</v>
      </c>
      <c r="C3" s="22">
        <v>916.19999999999982</v>
      </c>
      <c r="D3" s="17">
        <f>SUMIFS(TB_Despesas[Valor],TB_Despesas[Mês],Graficos!B3)</f>
        <v>0</v>
      </c>
      <c r="R3">
        <f>R2+1</f>
        <v>2</v>
      </c>
      <c r="S3" t="s">
        <v>372</v>
      </c>
      <c r="T3" s="22">
        <f>SUMIFS(Pedidos[Total],Pedidos[Mês],Graficos!S3)</f>
        <v>0</v>
      </c>
      <c r="U3" s="22">
        <f>SUMIFS(TB_Despesas[Valor],TB_Despesas[Mês],Graficos!S3)</f>
        <v>0</v>
      </c>
      <c r="X3">
        <f>X2+1</f>
        <v>2</v>
      </c>
      <c r="Y3" t="s">
        <v>390</v>
      </c>
      <c r="Z3" s="24">
        <f t="shared" ref="Z3:Z8" si="0">AA3/SUM($AA$2:$AA$8)</f>
        <v>0.25714285714285712</v>
      </c>
      <c r="AA3">
        <f>COUNTIFS(Pedidos[Dia da Semana],Graficos!X3)</f>
        <v>9</v>
      </c>
      <c r="AD3" s="16" t="s">
        <v>369</v>
      </c>
      <c r="AE3" t="s">
        <v>373</v>
      </c>
      <c r="AG3" s="21" t="s">
        <v>575</v>
      </c>
      <c r="AH3">
        <v>1</v>
      </c>
    </row>
    <row r="4" spans="2:34" ht="15.75" x14ac:dyDescent="0.25">
      <c r="D4" s="17">
        <f>SUMIFS(TB_Despesas[Valor],TB_Despesas[Mês],Graficos!B4)</f>
        <v>0</v>
      </c>
      <c r="H4">
        <f ca="1">H2-1</f>
        <v>9</v>
      </c>
      <c r="I4" s="22">
        <f ca="1">SUMIFS(Pedidos[Total],Pedidos[Semana],Graficos!H4)</f>
        <v>800.09999999999991</v>
      </c>
      <c r="J4" s="22">
        <f ca="1">SUMIFS(TB_Despesas[Valor],TB_Despesas[Semana],Graficos!H4)</f>
        <v>0</v>
      </c>
      <c r="K4" s="22">
        <f ca="1">I4-J4</f>
        <v>800.09999999999991</v>
      </c>
      <c r="L4" s="25">
        <f ca="1">IFERROR(K2/K4-1,"")</f>
        <v>-0.85489313835770531</v>
      </c>
      <c r="R4">
        <f t="shared" ref="R4:R13" si="1">R3+1</f>
        <v>3</v>
      </c>
      <c r="S4" t="s">
        <v>373</v>
      </c>
      <c r="T4" s="22">
        <f>SUMIFS(Pedidos[Total],Pedidos[Mês],Graficos!S4)</f>
        <v>916.19999999999982</v>
      </c>
      <c r="U4" s="22">
        <f>SUMIFS(TB_Despesas[Valor],TB_Despesas[Mês],Graficos!S4)</f>
        <v>0</v>
      </c>
      <c r="X4">
        <f t="shared" ref="X4:X8" si="2">X3+1</f>
        <v>3</v>
      </c>
      <c r="Y4" t="s">
        <v>391</v>
      </c>
      <c r="Z4" s="24">
        <f t="shared" si="0"/>
        <v>0</v>
      </c>
      <c r="AA4">
        <f>COUNTIFS(Pedidos[Dia da Semana],Graficos!X4)</f>
        <v>0</v>
      </c>
      <c r="AD4" s="21" t="s">
        <v>575</v>
      </c>
      <c r="AE4">
        <v>83</v>
      </c>
      <c r="AG4" s="21" t="s">
        <v>544</v>
      </c>
      <c r="AH4">
        <v>1</v>
      </c>
    </row>
    <row r="5" spans="2:34" x14ac:dyDescent="0.25">
      <c r="D5" s="17">
        <f>SUMIFS(TB_Despesas[Valor],TB_Despesas[Mês],Graficos!B5)</f>
        <v>0</v>
      </c>
      <c r="R5">
        <f t="shared" si="1"/>
        <v>4</v>
      </c>
      <c r="S5" t="s">
        <v>374</v>
      </c>
      <c r="T5" s="22">
        <f>SUMIFS(Pedidos[Total],Pedidos[Mês],Graficos!S5)</f>
        <v>0</v>
      </c>
      <c r="U5" s="22">
        <f>SUMIFS(TB_Despesas[Valor],TB_Despesas[Mês],Graficos!S5)</f>
        <v>0</v>
      </c>
      <c r="X5">
        <f t="shared" si="2"/>
        <v>4</v>
      </c>
      <c r="Y5" t="s">
        <v>392</v>
      </c>
      <c r="Z5" s="24">
        <f t="shared" si="0"/>
        <v>0</v>
      </c>
      <c r="AA5">
        <f>COUNTIFS(Pedidos[Dia da Semana],Graficos!X5)</f>
        <v>0</v>
      </c>
      <c r="AD5" s="61" t="s">
        <v>557</v>
      </c>
      <c r="AE5">
        <v>1</v>
      </c>
      <c r="AG5" s="21" t="s">
        <v>546</v>
      </c>
      <c r="AH5">
        <v>1</v>
      </c>
    </row>
    <row r="6" spans="2:34" x14ac:dyDescent="0.25">
      <c r="D6" s="17">
        <f>SUMIFS(TB_Despesas[Valor],TB_Despesas[Mês],Graficos!B6)</f>
        <v>0</v>
      </c>
      <c r="R6">
        <f t="shared" si="1"/>
        <v>5</v>
      </c>
      <c r="S6" t="s">
        <v>375</v>
      </c>
      <c r="T6" s="22">
        <f>SUMIFS(Pedidos[Total],Pedidos[Mês],Graficos!S6)</f>
        <v>0</v>
      </c>
      <c r="U6" s="22">
        <f>SUMIFS(TB_Despesas[Valor],TB_Despesas[Mês],Graficos!S6)</f>
        <v>0</v>
      </c>
      <c r="X6">
        <f t="shared" si="2"/>
        <v>5</v>
      </c>
      <c r="Y6" t="s">
        <v>393</v>
      </c>
      <c r="Z6" s="24">
        <f t="shared" si="0"/>
        <v>0.22857142857142856</v>
      </c>
      <c r="AA6">
        <f>COUNTIFS(Pedidos[Dia da Semana],Graficos!X6)</f>
        <v>8</v>
      </c>
      <c r="AD6" s="61" t="s">
        <v>556</v>
      </c>
      <c r="AE6">
        <v>1</v>
      </c>
      <c r="AG6" s="21" t="s">
        <v>406</v>
      </c>
      <c r="AH6">
        <v>1</v>
      </c>
    </row>
    <row r="7" spans="2:34" x14ac:dyDescent="0.25">
      <c r="H7" t="s">
        <v>388</v>
      </c>
      <c r="I7" t="s">
        <v>383</v>
      </c>
      <c r="J7" t="s">
        <v>384</v>
      </c>
      <c r="R7">
        <f t="shared" si="1"/>
        <v>6</v>
      </c>
      <c r="S7" t="s">
        <v>376</v>
      </c>
      <c r="T7" s="22">
        <f>SUMIFS(Pedidos[Total],Pedidos[Mês],Graficos!S7)</f>
        <v>0</v>
      </c>
      <c r="U7" s="22">
        <f>SUMIFS(TB_Despesas[Valor],TB_Despesas[Mês],Graficos!S7)</f>
        <v>0</v>
      </c>
      <c r="X7">
        <f t="shared" si="2"/>
        <v>6</v>
      </c>
      <c r="Y7" t="s">
        <v>394</v>
      </c>
      <c r="Z7" s="24">
        <f t="shared" si="0"/>
        <v>0.51428571428571423</v>
      </c>
      <c r="AA7">
        <f>COUNTIFS(Pedidos[Dia da Semana],Graficos!X7)</f>
        <v>18</v>
      </c>
      <c r="AD7" s="61" t="s">
        <v>559</v>
      </c>
      <c r="AE7">
        <v>39</v>
      </c>
    </row>
    <row r="8" spans="2:34" x14ac:dyDescent="0.25">
      <c r="G8" s="11">
        <f ca="1">G2</f>
        <v>44991</v>
      </c>
      <c r="H8">
        <f ca="1">WEEKDAY(G8)</f>
        <v>2</v>
      </c>
      <c r="I8" s="22">
        <f ca="1">SUMIFS(Pedidos[Total],Pedidos[Data],Graficos!G8)</f>
        <v>116.1</v>
      </c>
      <c r="J8" s="22">
        <f ca="1">SUMIFS(TB_Despesas[Valor],TB_Despesas[Data],Graficos!G8)</f>
        <v>0</v>
      </c>
      <c r="K8" s="22">
        <f ca="1">I8-J8</f>
        <v>116.1</v>
      </c>
      <c r="R8">
        <f t="shared" si="1"/>
        <v>7</v>
      </c>
      <c r="S8" t="s">
        <v>377</v>
      </c>
      <c r="T8" s="22">
        <f>SUMIFS(Pedidos[Total],Pedidos[Mês],Graficos!S8)</f>
        <v>0</v>
      </c>
      <c r="U8" s="22">
        <f>SUMIFS(TB_Despesas[Valor],TB_Despesas[Mês],Graficos!S8)</f>
        <v>0</v>
      </c>
      <c r="X8">
        <f t="shared" si="2"/>
        <v>7</v>
      </c>
      <c r="Y8" t="s">
        <v>395</v>
      </c>
      <c r="Z8" s="24">
        <f t="shared" si="0"/>
        <v>0</v>
      </c>
      <c r="AA8">
        <f>COUNTIFS(Pedidos[Dia da Semana],Graficos!X8)</f>
        <v>0</v>
      </c>
      <c r="AD8" s="61" t="s">
        <v>561</v>
      </c>
      <c r="AE8">
        <v>18</v>
      </c>
    </row>
    <row r="9" spans="2:34" x14ac:dyDescent="0.25">
      <c r="R9">
        <f t="shared" si="1"/>
        <v>8</v>
      </c>
      <c r="S9" t="s">
        <v>378</v>
      </c>
      <c r="T9" s="22">
        <f>SUMIFS(Pedidos[Total],Pedidos[Mês],Graficos!S9)</f>
        <v>0</v>
      </c>
      <c r="U9" s="22">
        <f>SUMIFS(TB_Despesas[Valor],TB_Despesas[Mês],Graficos!S9)</f>
        <v>0</v>
      </c>
      <c r="AD9" s="61" t="s">
        <v>563</v>
      </c>
      <c r="AE9">
        <v>1</v>
      </c>
    </row>
    <row r="10" spans="2:34" ht="15.75" x14ac:dyDescent="0.25">
      <c r="G10" s="11">
        <f ca="1">WORKDAY.INTL(G8,-1,1)</f>
        <v>44988</v>
      </c>
      <c r="I10" s="22">
        <f ca="1">SUMIFS(Pedidos[Total],Pedidos[Data],Graficos!G10)</f>
        <v>171.8</v>
      </c>
      <c r="J10" s="22">
        <f ca="1">SUMIFS(TB_Despesas[Valor],TB_Despesas[Data],Graficos!G10)</f>
        <v>0</v>
      </c>
      <c r="K10" s="22">
        <f ca="1">I10-J10</f>
        <v>171.8</v>
      </c>
      <c r="L10" s="25">
        <f ca="1">IFERROR(K8/K10-1,"")</f>
        <v>-0.32421420256111766</v>
      </c>
      <c r="R10">
        <f t="shared" si="1"/>
        <v>9</v>
      </c>
      <c r="S10" t="s">
        <v>379</v>
      </c>
      <c r="T10" s="22">
        <f>SUMIFS(Pedidos[Total],Pedidos[Mês],Graficos!S10)</f>
        <v>0</v>
      </c>
      <c r="U10" s="22">
        <f>SUMIFS(TB_Despesas[Valor],TB_Despesas[Mês],Graficos!S10)</f>
        <v>0</v>
      </c>
      <c r="AD10" s="61" t="s">
        <v>578</v>
      </c>
      <c r="AE10">
        <v>0</v>
      </c>
    </row>
    <row r="11" spans="2:34" x14ac:dyDescent="0.25">
      <c r="R11">
        <f t="shared" si="1"/>
        <v>10</v>
      </c>
      <c r="S11" t="s">
        <v>380</v>
      </c>
      <c r="T11" s="22">
        <f>SUMIFS(Pedidos[Total],Pedidos[Mês],Graficos!S11)</f>
        <v>0</v>
      </c>
      <c r="U11" s="22">
        <f>SUMIFS(TB_Despesas[Valor],TB_Despesas[Mês],Graficos!S11)</f>
        <v>0</v>
      </c>
      <c r="AD11" s="61" t="s">
        <v>339</v>
      </c>
      <c r="AE11">
        <v>8</v>
      </c>
    </row>
    <row r="12" spans="2:34" x14ac:dyDescent="0.25">
      <c r="H12" t="s">
        <v>387</v>
      </c>
      <c r="I12" t="s">
        <v>312</v>
      </c>
      <c r="R12">
        <f t="shared" si="1"/>
        <v>11</v>
      </c>
      <c r="S12" t="s">
        <v>381</v>
      </c>
      <c r="T12" s="22">
        <f>SUMIFS(Pedidos[Total],Pedidos[Mês],Graficos!S12)</f>
        <v>0</v>
      </c>
      <c r="U12" s="22">
        <f>SUMIFS(TB_Despesas[Valor],TB_Despesas[Mês],Graficos!S12)</f>
        <v>0</v>
      </c>
      <c r="AD12" s="61" t="s">
        <v>433</v>
      </c>
      <c r="AE12">
        <v>1</v>
      </c>
    </row>
    <row r="13" spans="2:34" x14ac:dyDescent="0.25">
      <c r="G13" s="11">
        <f ca="1">TODAY()</f>
        <v>44991</v>
      </c>
      <c r="H13">
        <f ca="1">WEEKNUM(G13)</f>
        <v>10</v>
      </c>
      <c r="I13" s="27">
        <f ca="1">COUNTIFS(Pedidos[Semana],Graficos!H13)</f>
        <v>9</v>
      </c>
      <c r="R13">
        <f t="shared" si="1"/>
        <v>12</v>
      </c>
      <c r="S13" t="s">
        <v>382</v>
      </c>
      <c r="T13" s="22">
        <f>SUMIFS(Pedidos[Total],Pedidos[Mês],Graficos!S13)</f>
        <v>0</v>
      </c>
      <c r="U13" s="22">
        <f>SUMIFS(TB_Despesas[Valor],TB_Despesas[Mês],Graficos!S13)</f>
        <v>0</v>
      </c>
      <c r="AD13" s="61" t="s">
        <v>427</v>
      </c>
      <c r="AE13">
        <v>1</v>
      </c>
    </row>
    <row r="14" spans="2:34" x14ac:dyDescent="0.25">
      <c r="AD14" s="61" t="s">
        <v>597</v>
      </c>
      <c r="AE14">
        <v>1</v>
      </c>
    </row>
    <row r="15" spans="2:34" x14ac:dyDescent="0.25">
      <c r="H15">
        <f ca="1">H13-1</f>
        <v>9</v>
      </c>
      <c r="I15" s="27">
        <f ca="1">COUNTIFS(Pedidos[Semana],Graficos!H15)</f>
        <v>26</v>
      </c>
      <c r="AD15" s="61" t="s">
        <v>589</v>
      </c>
      <c r="AE15">
        <v>3</v>
      </c>
    </row>
    <row r="16" spans="2:34" x14ac:dyDescent="0.25">
      <c r="AD16" s="61" t="s">
        <v>602</v>
      </c>
      <c r="AE16">
        <v>1</v>
      </c>
    </row>
    <row r="17" spans="9:31" x14ac:dyDescent="0.25">
      <c r="I17" s="27">
        <f ca="1">COUNTIFS(Pedidos[Semana],Graficos!H13,Pedidos[Pagamento],"Aguardando Pagamento")</f>
        <v>5</v>
      </c>
      <c r="AD17" s="61" t="s">
        <v>423</v>
      </c>
      <c r="AE17">
        <v>3</v>
      </c>
    </row>
    <row r="18" spans="9:31" x14ac:dyDescent="0.25">
      <c r="AD18" s="61" t="s">
        <v>596</v>
      </c>
      <c r="AE18">
        <v>1</v>
      </c>
    </row>
    <row r="19" spans="9:31" x14ac:dyDescent="0.25">
      <c r="AD19" s="61" t="s">
        <v>599</v>
      </c>
      <c r="AE19">
        <v>4</v>
      </c>
    </row>
    <row r="20" spans="9:31" x14ac:dyDescent="0.25">
      <c r="AD20" s="21" t="s">
        <v>544</v>
      </c>
      <c r="AE20">
        <v>76</v>
      </c>
    </row>
    <row r="21" spans="9:31" x14ac:dyDescent="0.25">
      <c r="AD21" s="61" t="s">
        <v>437</v>
      </c>
      <c r="AE21">
        <v>1</v>
      </c>
    </row>
    <row r="22" spans="9:31" x14ac:dyDescent="0.25">
      <c r="AD22" s="61" t="s">
        <v>435</v>
      </c>
      <c r="AE22">
        <v>25</v>
      </c>
    </row>
    <row r="23" spans="9:31" x14ac:dyDescent="0.25">
      <c r="AD23" s="61" t="s">
        <v>426</v>
      </c>
      <c r="AE23">
        <v>10</v>
      </c>
    </row>
    <row r="24" spans="9:31" x14ac:dyDescent="0.25">
      <c r="AD24" s="61" t="s">
        <v>434</v>
      </c>
      <c r="AE24">
        <v>1</v>
      </c>
    </row>
    <row r="25" spans="9:31" x14ac:dyDescent="0.25">
      <c r="AD25" s="61" t="s">
        <v>424</v>
      </c>
      <c r="AE25">
        <v>5</v>
      </c>
    </row>
    <row r="26" spans="9:31" x14ac:dyDescent="0.25">
      <c r="AD26" s="61" t="s">
        <v>436</v>
      </c>
      <c r="AE26">
        <v>1</v>
      </c>
    </row>
    <row r="27" spans="9:31" x14ac:dyDescent="0.25">
      <c r="AD27" s="61" t="s">
        <v>559</v>
      </c>
      <c r="AE27">
        <v>17</v>
      </c>
    </row>
    <row r="28" spans="9:31" x14ac:dyDescent="0.25">
      <c r="AD28" s="61" t="s">
        <v>561</v>
      </c>
      <c r="AE28">
        <v>16</v>
      </c>
    </row>
    <row r="29" spans="9:31" x14ac:dyDescent="0.25">
      <c r="AD29" s="21" t="s">
        <v>546</v>
      </c>
      <c r="AE29">
        <v>30</v>
      </c>
    </row>
    <row r="30" spans="9:31" x14ac:dyDescent="0.25">
      <c r="AD30" s="61" t="s">
        <v>420</v>
      </c>
      <c r="AE30">
        <v>30</v>
      </c>
    </row>
    <row r="31" spans="9:31" x14ac:dyDescent="0.25">
      <c r="AD31" s="21" t="s">
        <v>406</v>
      </c>
      <c r="AE31">
        <v>58.8</v>
      </c>
    </row>
    <row r="32" spans="9:31" x14ac:dyDescent="0.25">
      <c r="AD32" s="61" t="s">
        <v>339</v>
      </c>
      <c r="AE32">
        <v>58.8</v>
      </c>
    </row>
  </sheetData>
  <sheetProtection algorithmName="SHA-512" hashValue="4CRD3GPVJQQjO1UnUdhAx4RaF0WQkpsTsC5gBYvh/dO9zYFc+lpC8LAK7X0o8Eku1D+UP5RDh9WnyElIyG2pmg==" saltValue="JaXFT3vrYg9bgshiJJL8GQ==" spinCount="100000" sheet="1" objects="1" scenarios="1" autoFilter="0" pivotTables="0"/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4D3AE933-CDB1-4984-815E-C5A39183A591}">
            <x14:iconSet iconSet="3Triangle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iangles" iconId="0"/>
              <x14:cfIcon iconSet="3Triangles" iconId="0"/>
              <x14:cfIcon iconSet="3Triangles" iconId="2"/>
            </x14:iconSet>
          </x14:cfRule>
          <xm:sqref>L4</xm:sqref>
        </x14:conditionalFormatting>
        <x14:conditionalFormatting xmlns:xm="http://schemas.microsoft.com/office/excel/2006/main">
          <x14:cfRule type="iconSet" priority="3" id="{E65DF239-AB0E-4627-B37D-29FBCAD682DE}">
            <x14:iconSet iconSet="3Triangle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iangles" iconId="0"/>
              <x14:cfIcon iconSet="3Triangles" iconId="0"/>
              <x14:cfIcon iconSet="3Triangles" iconId="2"/>
            </x14:iconSet>
          </x14:cfRule>
          <xm:sqref>L10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0595A-4091-4FE5-9E8B-5EF2A4F52AFF}">
  <sheetPr codeName="Planilha19"/>
  <dimension ref="A1:AD55"/>
  <sheetViews>
    <sheetView showGridLines="0" zoomScale="70" zoomScaleNormal="70" workbookViewId="0">
      <selection activeCell="D9" sqref="D9"/>
    </sheetView>
  </sheetViews>
  <sheetFormatPr defaultRowHeight="15" x14ac:dyDescent="0.25"/>
  <cols>
    <col min="5" max="5" width="3.7109375" customWidth="1"/>
    <col min="6" max="6" width="27.42578125" bestFit="1" customWidth="1"/>
    <col min="7" max="7" width="28.28515625" bestFit="1" customWidth="1"/>
    <col min="8" max="8" width="13.140625" bestFit="1" customWidth="1"/>
    <col min="9" max="9" width="24.140625" customWidth="1"/>
    <col min="16" max="16" width="9.140625" customWidth="1"/>
    <col min="23" max="23" width="22.42578125" customWidth="1"/>
  </cols>
  <sheetData>
    <row r="1" spans="1:30" x14ac:dyDescent="0.25">
      <c r="A1" s="1"/>
      <c r="B1" s="1"/>
      <c r="C1" s="1"/>
      <c r="D1" s="1"/>
      <c r="E1" s="1"/>
      <c r="F1" s="1"/>
      <c r="G1" s="1">
        <f>COUNTA(F16:F1048574)</f>
        <v>0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 t="s">
        <v>410</v>
      </c>
      <c r="W1" s="1"/>
      <c r="X1" s="1"/>
      <c r="Y1" s="1"/>
      <c r="Z1" s="1"/>
      <c r="AA1" s="1"/>
      <c r="AB1" s="1"/>
      <c r="AC1" s="1"/>
      <c r="AD1" s="1"/>
    </row>
    <row r="2" spans="1:30" ht="6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25">
      <c r="A3" s="1"/>
      <c r="B3" s="1"/>
      <c r="C3" s="1"/>
      <c r="D3" s="1"/>
      <c r="E3" s="1"/>
      <c r="F3" s="3" t="s">
        <v>539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20.25" customHeight="1" x14ac:dyDescent="0.25">
      <c r="A4" s="1"/>
      <c r="B4" s="1"/>
      <c r="C4" s="1"/>
      <c r="D4" s="1"/>
      <c r="E4" s="63" t="s">
        <v>538</v>
      </c>
      <c r="F4" s="63"/>
      <c r="G4" s="63"/>
      <c r="H4" s="63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x14ac:dyDescent="0.25">
      <c r="A15" s="2"/>
      <c r="B15" s="2"/>
      <c r="C15" s="2"/>
      <c r="D15" s="2"/>
      <c r="E15" s="2"/>
      <c r="F15" s="9" t="s">
        <v>300</v>
      </c>
      <c r="G15" s="9" t="s">
        <v>366</v>
      </c>
      <c r="H15" s="9" t="s">
        <v>304</v>
      </c>
      <c r="I15" s="9" t="s">
        <v>370</v>
      </c>
      <c r="J15" s="9" t="s">
        <v>387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5">
      <c r="A16" s="2"/>
      <c r="B16" s="2"/>
      <c r="C16" s="2"/>
      <c r="D16" s="2"/>
      <c r="E16" s="2"/>
      <c r="F16" s="35"/>
      <c r="G16" s="36"/>
      <c r="H16" s="37"/>
      <c r="I16" s="10"/>
      <c r="J16" s="10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1:3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x14ac:dyDescent="0.25">
      <c r="A50" s="2"/>
      <c r="B50" s="2"/>
      <c r="C50" s="2"/>
      <c r="D50" s="2"/>
      <c r="E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5">
      <c r="A51" s="2"/>
      <c r="B51" s="2"/>
      <c r="C51" s="2"/>
      <c r="D51" s="2"/>
      <c r="E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5">
      <c r="A52" s="2"/>
      <c r="B52" s="2"/>
      <c r="C52" s="2"/>
      <c r="D52" s="2"/>
      <c r="E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5">
      <c r="A53" s="2"/>
      <c r="B53" s="2"/>
      <c r="C53" s="2"/>
      <c r="D53" s="2"/>
      <c r="E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5">
      <c r="A54" s="2"/>
      <c r="B54" s="2"/>
      <c r="C54" s="2"/>
      <c r="D54" s="2"/>
      <c r="E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5">
      <c r="A55" s="2"/>
      <c r="B55" s="2"/>
      <c r="C55" s="2"/>
      <c r="D55" s="2"/>
      <c r="E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</sheetData>
  <mergeCells count="1">
    <mergeCell ref="E4:H4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6D13A-8959-4E38-884B-056B97B7FA25}">
  <sheetPr codeName="Acompanhamento"/>
  <dimension ref="A1:AA2921"/>
  <sheetViews>
    <sheetView showGridLines="0" showRowColHeaders="0" zoomScale="70" zoomScaleNormal="70" workbookViewId="0">
      <selection activeCell="F20" sqref="F16:F33"/>
      <pivotSelection pane="bottomRight" showHeader="1" axis="axisRow" activeRow="19" activeCol="5" previousRow="19" previousCol="5" click="1" r:id="rId1">
        <pivotArea dataOnly="0" labelOnly="1" outline="0" fieldPosition="0">
          <references count="1">
            <reference field="0" count="0"/>
          </references>
        </pivotArea>
      </pivotSelection>
    </sheetView>
  </sheetViews>
  <sheetFormatPr defaultRowHeight="15" x14ac:dyDescent="0.25"/>
  <cols>
    <col min="5" max="5" width="3.7109375" customWidth="1"/>
    <col min="6" max="6" width="12.42578125" bestFit="1" customWidth="1"/>
    <col min="7" max="7" width="17.42578125" bestFit="1" customWidth="1"/>
    <col min="8" max="8" width="10.42578125" bestFit="1" customWidth="1"/>
    <col min="9" max="9" width="17" bestFit="1" customWidth="1"/>
    <col min="10" max="10" width="16.28515625" bestFit="1" customWidth="1"/>
    <col min="11" max="11" width="16.140625" bestFit="1" customWidth="1"/>
    <col min="12" max="12" width="16.7109375" bestFit="1" customWidth="1"/>
    <col min="13" max="13" width="25.28515625" bestFit="1" customWidth="1"/>
    <col min="14" max="14" width="22.5703125" bestFit="1" customWidth="1"/>
    <col min="15" max="15" width="5.42578125" customWidth="1"/>
    <col min="16" max="16" width="25.42578125" customWidth="1"/>
    <col min="17" max="17" width="9.7109375" bestFit="1" customWidth="1"/>
    <col min="18" max="18" width="8" bestFit="1" customWidth="1"/>
    <col min="19" max="19" width="6.28515625" bestFit="1" customWidth="1"/>
    <col min="20" max="20" width="9.42578125" bestFit="1" customWidth="1"/>
  </cols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6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/>
      <c r="B3" s="1"/>
      <c r="C3" s="1"/>
      <c r="D3" s="1"/>
      <c r="E3" s="1"/>
      <c r="F3" s="3" t="s">
        <v>367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20.25" customHeight="1" x14ac:dyDescent="0.25">
      <c r="A4" s="1"/>
      <c r="B4" s="1"/>
      <c r="C4" s="1"/>
      <c r="D4" s="1"/>
      <c r="E4" s="63" t="s">
        <v>350</v>
      </c>
      <c r="F4" s="63"/>
      <c r="G4" s="63"/>
      <c r="H4" s="63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3" t="s">
        <v>326</v>
      </c>
      <c r="X4" s="3">
        <f>COUNTA(F16:F1048576)</f>
        <v>18</v>
      </c>
      <c r="Y4" s="1"/>
      <c r="Z4" s="1"/>
      <c r="AA4" s="1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3" t="s">
        <v>357</v>
      </c>
      <c r="X5" s="3">
        <f>COUNTIFS($L$16:$L$1048576,W5)</f>
        <v>2</v>
      </c>
      <c r="Y5" s="20">
        <f>X5/X$4</f>
        <v>0.1111111111111111</v>
      </c>
      <c r="Z5" s="1"/>
      <c r="AA5" s="1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3" t="s">
        <v>358</v>
      </c>
      <c r="X6" s="3">
        <f>COUNTIFS($L$16:$L$1048576,W6)</f>
        <v>2</v>
      </c>
      <c r="Y6" s="20">
        <f t="shared" ref="Y6:Y11" si="0">X6/X$4</f>
        <v>0.1111111111111111</v>
      </c>
      <c r="Z6" s="1"/>
      <c r="AA6" s="1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3" t="s">
        <v>359</v>
      </c>
      <c r="X7" s="3">
        <f>COUNTIFS($L$16:$L$1048576,W7)</f>
        <v>1</v>
      </c>
      <c r="Y7" s="20">
        <f t="shared" si="0"/>
        <v>5.5555555555555552E-2</v>
      </c>
      <c r="Z7" s="1"/>
      <c r="AA7" s="1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3" t="s">
        <v>360</v>
      </c>
      <c r="X8" s="3">
        <f>COUNTIFS($N$16:$N$1048576,W8)</f>
        <v>11</v>
      </c>
      <c r="Y8" s="20">
        <f t="shared" si="0"/>
        <v>0.61111111111111116</v>
      </c>
      <c r="Z8" s="1"/>
      <c r="AA8" s="1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3" t="s">
        <v>361</v>
      </c>
      <c r="X9" s="3">
        <f>COUNTIFS($N$16:$N$1048576,W9)</f>
        <v>7</v>
      </c>
      <c r="Y9" s="20">
        <f t="shared" si="0"/>
        <v>0.3888888888888889</v>
      </c>
      <c r="Z9" s="1"/>
      <c r="AA9" s="1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3" t="s">
        <v>348</v>
      </c>
      <c r="X10" s="3">
        <f>COUNTIFS($K$16:$K$1048576,W10)</f>
        <v>11</v>
      </c>
      <c r="Y10" s="20">
        <f t="shared" si="0"/>
        <v>0.61111111111111116</v>
      </c>
      <c r="Z10" s="1"/>
      <c r="AA10" s="1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3" t="s">
        <v>347</v>
      </c>
      <c r="X11" s="3">
        <f>COUNTIFS($K$16:$K$1048576,W11)</f>
        <v>0</v>
      </c>
      <c r="Y11" s="20">
        <f t="shared" si="0"/>
        <v>0</v>
      </c>
      <c r="Z11" s="1"/>
      <c r="AA11" s="1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27" x14ac:dyDescent="0.25">
      <c r="A15" s="2"/>
      <c r="B15" s="2"/>
      <c r="C15" s="2"/>
      <c r="D15" s="2"/>
      <c r="E15" s="2"/>
      <c r="F15" s="14" t="s">
        <v>317</v>
      </c>
      <c r="G15" s="14" t="s">
        <v>268</v>
      </c>
      <c r="H15" s="14" t="s">
        <v>300</v>
      </c>
      <c r="I15" s="14" t="s">
        <v>328</v>
      </c>
      <c r="J15" s="14" t="s">
        <v>344</v>
      </c>
      <c r="K15" s="14" t="s">
        <v>345</v>
      </c>
      <c r="L15" s="14" t="s">
        <v>346</v>
      </c>
      <c r="M15" s="14" t="s">
        <v>349</v>
      </c>
      <c r="N15" s="9" t="s">
        <v>355</v>
      </c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x14ac:dyDescent="0.25">
      <c r="A16" s="2"/>
      <c r="B16" s="2"/>
      <c r="C16" s="2"/>
      <c r="D16" s="2"/>
      <c r="E16" s="2"/>
      <c r="F16" s="13">
        <v>1971</v>
      </c>
      <c r="G16" s="62" t="s">
        <v>541</v>
      </c>
      <c r="H16" s="58">
        <v>44987</v>
      </c>
      <c r="I16" s="58">
        <v>44991</v>
      </c>
      <c r="J16" s="15">
        <v>0</v>
      </c>
      <c r="K16" s="12" t="s">
        <v>348</v>
      </c>
      <c r="L16" s="12" t="s">
        <v>551</v>
      </c>
      <c r="M16" s="12" t="s">
        <v>544</v>
      </c>
      <c r="N16" s="18" t="s">
        <v>356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5">
      <c r="A17" s="2"/>
      <c r="B17" s="2"/>
      <c r="C17" s="2"/>
      <c r="D17" s="2"/>
      <c r="E17" s="2"/>
      <c r="F17" s="13">
        <v>1972</v>
      </c>
      <c r="G17" s="62" t="s">
        <v>541</v>
      </c>
      <c r="H17" s="58">
        <v>44987</v>
      </c>
      <c r="I17" s="58">
        <v>44988</v>
      </c>
      <c r="J17" s="15">
        <v>-3</v>
      </c>
      <c r="K17" s="12"/>
      <c r="L17" s="12" t="s">
        <v>582</v>
      </c>
      <c r="M17" s="12" t="s">
        <v>544</v>
      </c>
      <c r="N17" s="18" t="s">
        <v>410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5">
      <c r="A18" s="2"/>
      <c r="B18" s="2"/>
      <c r="C18" s="2"/>
      <c r="D18" s="2"/>
      <c r="E18" s="2"/>
      <c r="F18" s="13">
        <v>1973</v>
      </c>
      <c r="G18" s="62" t="s">
        <v>463</v>
      </c>
      <c r="H18" s="58">
        <v>44987</v>
      </c>
      <c r="I18" s="58">
        <v>44991</v>
      </c>
      <c r="J18" s="15">
        <v>0</v>
      </c>
      <c r="K18" s="12" t="s">
        <v>348</v>
      </c>
      <c r="L18" s="12" t="s">
        <v>551</v>
      </c>
      <c r="M18" s="12" t="s">
        <v>546</v>
      </c>
      <c r="N18" s="18" t="s">
        <v>356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5">
      <c r="A19" s="2"/>
      <c r="B19" s="2"/>
      <c r="C19" s="2"/>
      <c r="D19" s="2"/>
      <c r="E19" s="2"/>
      <c r="F19" s="13">
        <v>1974</v>
      </c>
      <c r="G19" s="62" t="s">
        <v>569</v>
      </c>
      <c r="H19" s="58">
        <v>44988</v>
      </c>
      <c r="I19" s="58">
        <v>44993</v>
      </c>
      <c r="J19" s="15">
        <v>2</v>
      </c>
      <c r="K19" s="12" t="s">
        <v>348</v>
      </c>
      <c r="L19" s="12" t="s">
        <v>575</v>
      </c>
      <c r="M19" s="12" t="s">
        <v>575</v>
      </c>
      <c r="N19" s="18" t="s">
        <v>356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5">
      <c r="A20" s="2"/>
      <c r="B20" s="2"/>
      <c r="C20" s="2"/>
      <c r="D20" s="2"/>
      <c r="E20" s="2"/>
      <c r="F20" s="13">
        <v>1975</v>
      </c>
      <c r="G20" s="62" t="s">
        <v>571</v>
      </c>
      <c r="H20" s="58">
        <v>44988</v>
      </c>
      <c r="I20" s="58">
        <v>44992</v>
      </c>
      <c r="J20" s="15">
        <v>1</v>
      </c>
      <c r="K20" s="12" t="s">
        <v>348</v>
      </c>
      <c r="L20" s="12" t="s">
        <v>582</v>
      </c>
      <c r="M20" s="12" t="s">
        <v>544</v>
      </c>
      <c r="N20" s="18" t="s">
        <v>356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5">
      <c r="A21" s="2"/>
      <c r="B21" s="2"/>
      <c r="C21" s="2"/>
      <c r="D21" s="2"/>
      <c r="E21" s="2"/>
      <c r="F21" s="13">
        <v>1976</v>
      </c>
      <c r="G21" s="62" t="s">
        <v>573</v>
      </c>
      <c r="H21" s="58">
        <v>44988</v>
      </c>
      <c r="I21" s="58">
        <v>44991</v>
      </c>
      <c r="J21" s="15">
        <v>0</v>
      </c>
      <c r="K21" s="12" t="s">
        <v>348</v>
      </c>
      <c r="L21" s="12" t="s">
        <v>575</v>
      </c>
      <c r="M21" s="12" t="s">
        <v>575</v>
      </c>
      <c r="N21" s="18" t="s">
        <v>356</v>
      </c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5">
      <c r="A22" s="2"/>
      <c r="B22" s="2"/>
      <c r="C22" s="2"/>
      <c r="D22" s="2"/>
      <c r="E22" s="2"/>
      <c r="F22" s="13">
        <v>1977</v>
      </c>
      <c r="G22" s="62" t="s">
        <v>576</v>
      </c>
      <c r="H22" s="58">
        <v>44988</v>
      </c>
      <c r="I22" s="58">
        <v>44998</v>
      </c>
      <c r="J22" s="15">
        <v>7</v>
      </c>
      <c r="K22" s="12" t="s">
        <v>348</v>
      </c>
      <c r="L22" s="12" t="s">
        <v>575</v>
      </c>
      <c r="M22" s="12" t="s">
        <v>575</v>
      </c>
      <c r="N22" s="18" t="s">
        <v>356</v>
      </c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5">
      <c r="A23" s="2"/>
      <c r="B23" s="2"/>
      <c r="C23" s="2"/>
      <c r="D23" s="2"/>
      <c r="E23" s="2"/>
      <c r="F23" s="13">
        <v>1978</v>
      </c>
      <c r="G23" s="62" t="s">
        <v>580</v>
      </c>
      <c r="H23" s="58">
        <v>44988</v>
      </c>
      <c r="I23" s="58">
        <v>44993</v>
      </c>
      <c r="J23" s="15">
        <v>2</v>
      </c>
      <c r="K23" s="12" t="s">
        <v>348</v>
      </c>
      <c r="L23" s="12" t="s">
        <v>575</v>
      </c>
      <c r="M23" s="12" t="s">
        <v>575</v>
      </c>
      <c r="N23" s="18" t="s">
        <v>356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5">
      <c r="A24" s="2"/>
      <c r="B24" s="2"/>
      <c r="C24" s="2"/>
      <c r="D24" s="2"/>
      <c r="E24" s="2"/>
      <c r="F24" s="13">
        <v>1979</v>
      </c>
      <c r="G24" s="62" t="s">
        <v>583</v>
      </c>
      <c r="H24" s="58">
        <v>44988</v>
      </c>
      <c r="I24" s="58">
        <v>44988</v>
      </c>
      <c r="J24" s="15">
        <v>-3</v>
      </c>
      <c r="K24" s="12"/>
      <c r="L24" s="12" t="s">
        <v>598</v>
      </c>
      <c r="M24" s="12" t="s">
        <v>406</v>
      </c>
      <c r="N24" s="18" t="s">
        <v>410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5">
      <c r="A25" s="2"/>
      <c r="B25" s="2"/>
      <c r="C25" s="2"/>
      <c r="D25" s="2"/>
      <c r="E25" s="2"/>
      <c r="F25" s="13">
        <v>1980</v>
      </c>
      <c r="G25" s="62" t="s">
        <v>585</v>
      </c>
      <c r="H25" s="58">
        <v>44988</v>
      </c>
      <c r="I25" s="58">
        <v>44992</v>
      </c>
      <c r="J25" s="15">
        <v>1</v>
      </c>
      <c r="K25" s="12" t="s">
        <v>348</v>
      </c>
      <c r="L25" s="12" t="s">
        <v>575</v>
      </c>
      <c r="M25" s="12" t="s">
        <v>575</v>
      </c>
      <c r="N25" s="18" t="s">
        <v>356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5">
      <c r="A26" s="2"/>
      <c r="B26" s="2"/>
      <c r="C26" s="2"/>
      <c r="D26" s="2"/>
      <c r="E26" s="2"/>
      <c r="F26" s="13">
        <v>1981</v>
      </c>
      <c r="G26" s="62" t="s">
        <v>587</v>
      </c>
      <c r="H26" s="58">
        <v>44988</v>
      </c>
      <c r="I26" s="58">
        <v>44993</v>
      </c>
      <c r="J26" s="15">
        <v>2</v>
      </c>
      <c r="K26" s="12"/>
      <c r="L26" s="12" t="s">
        <v>575</v>
      </c>
      <c r="M26" s="12" t="s">
        <v>575</v>
      </c>
      <c r="N26" s="18" t="s">
        <v>410</v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5">
      <c r="A27" s="2"/>
      <c r="B27" s="2"/>
      <c r="C27" s="2"/>
      <c r="D27" s="2"/>
      <c r="E27" s="2"/>
      <c r="F27" s="13">
        <v>1982</v>
      </c>
      <c r="G27" s="62" t="s">
        <v>600</v>
      </c>
      <c r="H27" s="58">
        <v>44991</v>
      </c>
      <c r="I27" s="58">
        <v>44994</v>
      </c>
      <c r="J27" s="15">
        <v>3</v>
      </c>
      <c r="K27" s="12" t="s">
        <v>348</v>
      </c>
      <c r="L27" s="12" t="s">
        <v>575</v>
      </c>
      <c r="M27" s="12" t="s">
        <v>575</v>
      </c>
      <c r="N27" s="18" t="s">
        <v>356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5">
      <c r="A28" s="2"/>
      <c r="B28" s="2"/>
      <c r="C28" s="2"/>
      <c r="D28" s="2"/>
      <c r="E28" s="2"/>
      <c r="F28" s="13">
        <v>1983</v>
      </c>
      <c r="G28" s="62" t="s">
        <v>601</v>
      </c>
      <c r="H28" s="58">
        <v>44991</v>
      </c>
      <c r="I28" s="58">
        <v>44994</v>
      </c>
      <c r="J28" s="15">
        <v>3</v>
      </c>
      <c r="K28" s="12"/>
      <c r="L28" s="12" t="s">
        <v>575</v>
      </c>
      <c r="M28" s="12" t="s">
        <v>575</v>
      </c>
      <c r="N28" s="18" t="s">
        <v>410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5">
      <c r="A29" s="2"/>
      <c r="B29" s="2"/>
      <c r="C29" s="2"/>
      <c r="D29" s="2"/>
      <c r="E29" s="2"/>
      <c r="F29" s="13">
        <v>1984</v>
      </c>
      <c r="G29" s="62" t="s">
        <v>610</v>
      </c>
      <c r="H29" s="58">
        <v>44991</v>
      </c>
      <c r="I29" s="58">
        <v>44993</v>
      </c>
      <c r="J29" s="15">
        <v>2</v>
      </c>
      <c r="K29" s="12" t="s">
        <v>348</v>
      </c>
      <c r="L29" s="12" t="s">
        <v>575</v>
      </c>
      <c r="M29" s="12" t="s">
        <v>575</v>
      </c>
      <c r="N29" s="18" t="s">
        <v>356</v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5">
      <c r="A30" s="2"/>
      <c r="B30" s="2"/>
      <c r="C30" s="2"/>
      <c r="D30" s="2"/>
      <c r="E30" s="2"/>
      <c r="F30" s="13">
        <v>1985</v>
      </c>
      <c r="G30" s="62" t="s">
        <v>613</v>
      </c>
      <c r="H30" s="58">
        <v>44991</v>
      </c>
      <c r="I30" s="58">
        <v>44994</v>
      </c>
      <c r="J30" s="15">
        <v>3</v>
      </c>
      <c r="K30" s="12"/>
      <c r="L30" s="12" t="s">
        <v>575</v>
      </c>
      <c r="M30" s="12" t="s">
        <v>575</v>
      </c>
      <c r="N30" s="18" t="s">
        <v>410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5">
      <c r="A31" s="2"/>
      <c r="B31" s="2"/>
      <c r="C31" s="2"/>
      <c r="D31" s="2"/>
      <c r="E31" s="2"/>
      <c r="F31" s="13">
        <v>1986</v>
      </c>
      <c r="G31" s="62" t="s">
        <v>614</v>
      </c>
      <c r="H31" s="58">
        <v>44991</v>
      </c>
      <c r="I31" s="58">
        <v>44994</v>
      </c>
      <c r="J31" s="15">
        <v>3</v>
      </c>
      <c r="K31" s="12"/>
      <c r="L31" s="12" t="s">
        <v>575</v>
      </c>
      <c r="M31" s="12" t="s">
        <v>575</v>
      </c>
      <c r="N31" s="18" t="s">
        <v>410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5">
      <c r="A32" s="2"/>
      <c r="B32" s="2"/>
      <c r="C32" s="2"/>
      <c r="D32" s="2"/>
      <c r="E32" s="2"/>
      <c r="F32" s="13">
        <v>1987</v>
      </c>
      <c r="G32" s="62" t="s">
        <v>615</v>
      </c>
      <c r="H32" s="58">
        <v>44991</v>
      </c>
      <c r="I32" s="58">
        <v>44991</v>
      </c>
      <c r="J32" s="15">
        <v>0</v>
      </c>
      <c r="K32" s="12"/>
      <c r="L32" s="12" t="s">
        <v>575</v>
      </c>
      <c r="M32" s="12" t="s">
        <v>575</v>
      </c>
      <c r="N32" s="18" t="s">
        <v>410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5">
      <c r="A33" s="2"/>
      <c r="B33" s="2"/>
      <c r="C33" s="2"/>
      <c r="D33" s="2"/>
      <c r="E33" s="2"/>
      <c r="F33" s="13">
        <v>1988</v>
      </c>
      <c r="G33" s="62" t="s">
        <v>617</v>
      </c>
      <c r="H33" s="58">
        <v>44991</v>
      </c>
      <c r="I33" s="58">
        <v>44995</v>
      </c>
      <c r="J33" s="15">
        <v>4</v>
      </c>
      <c r="K33" s="12" t="s">
        <v>348</v>
      </c>
      <c r="L33" s="12" t="s">
        <v>575</v>
      </c>
      <c r="M33" s="12" t="s">
        <v>575</v>
      </c>
      <c r="N33" s="18" t="s">
        <v>356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5">
      <c r="A34" s="2"/>
      <c r="B34" s="2"/>
      <c r="C34" s="2"/>
      <c r="D34" s="2"/>
      <c r="E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5">
      <c r="A35" s="2"/>
      <c r="B35" s="2"/>
      <c r="C35" s="2"/>
      <c r="D35" s="2"/>
      <c r="E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5">
      <c r="A36" s="2"/>
      <c r="B36" s="2"/>
      <c r="C36" s="2"/>
      <c r="D36" s="2"/>
      <c r="E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5">
      <c r="A37" s="2"/>
      <c r="B37" s="2"/>
      <c r="C37" s="2"/>
      <c r="D37" s="2"/>
      <c r="E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5">
      <c r="A38" s="2"/>
      <c r="B38" s="2"/>
      <c r="C38" s="2"/>
      <c r="D38" s="2"/>
      <c r="E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5">
      <c r="A39" s="2"/>
      <c r="B39" s="2"/>
      <c r="C39" s="2"/>
      <c r="D39" s="2"/>
      <c r="E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5">
      <c r="A40" s="2"/>
      <c r="B40" s="2"/>
      <c r="C40" s="2"/>
      <c r="D40" s="2"/>
      <c r="E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5">
      <c r="A41" s="2"/>
      <c r="B41" s="2"/>
      <c r="C41" s="2"/>
      <c r="D41" s="2"/>
      <c r="E41" s="2"/>
      <c r="O41" s="2"/>
      <c r="U41" s="2"/>
      <c r="V41" s="2"/>
      <c r="W41" s="2"/>
      <c r="X41" s="2"/>
      <c r="Y41" s="2"/>
      <c r="Z41" s="2"/>
      <c r="AA41" s="2"/>
    </row>
    <row r="42" spans="1:27" x14ac:dyDescent="0.25">
      <c r="A42" s="2"/>
      <c r="B42" s="2"/>
      <c r="C42" s="2"/>
      <c r="D42" s="2"/>
      <c r="E42" s="2"/>
      <c r="O42" s="2"/>
      <c r="U42" s="2"/>
      <c r="V42" s="2"/>
      <c r="W42" s="2"/>
      <c r="X42" s="2"/>
      <c r="Y42" s="2"/>
      <c r="Z42" s="2"/>
      <c r="AA42" s="2"/>
    </row>
    <row r="43" spans="1:27" x14ac:dyDescent="0.25">
      <c r="A43" s="2"/>
      <c r="B43" s="2"/>
      <c r="C43" s="2"/>
      <c r="D43" s="2"/>
      <c r="E43" s="2"/>
      <c r="O43" s="2"/>
      <c r="U43" s="2"/>
      <c r="V43" s="2"/>
      <c r="W43" s="2"/>
      <c r="X43" s="2"/>
      <c r="Y43" s="2"/>
      <c r="Z43" s="2"/>
      <c r="AA43" s="2"/>
    </row>
    <row r="44" spans="1:27" x14ac:dyDescent="0.25">
      <c r="A44" s="2"/>
      <c r="B44" s="2"/>
      <c r="C44" s="2"/>
      <c r="D44" s="2"/>
      <c r="E44" s="2"/>
      <c r="O44" s="2"/>
      <c r="U44" s="2"/>
      <c r="V44" s="2"/>
      <c r="W44" s="2"/>
      <c r="X44" s="2"/>
      <c r="Y44" s="2"/>
      <c r="Z44" s="2"/>
      <c r="AA44" s="2"/>
    </row>
    <row r="45" spans="1:27" x14ac:dyDescent="0.25">
      <c r="A45" s="2"/>
      <c r="B45" s="2"/>
      <c r="C45" s="2"/>
      <c r="D45" s="2"/>
      <c r="E45" s="2"/>
      <c r="O45" s="2"/>
      <c r="U45" s="2"/>
      <c r="V45" s="2"/>
      <c r="W45" s="2"/>
      <c r="X45" s="2"/>
      <c r="Y45" s="2"/>
      <c r="Z45" s="2"/>
      <c r="AA45" s="2"/>
    </row>
    <row r="46" spans="1:27" x14ac:dyDescent="0.25">
      <c r="A46" s="2"/>
      <c r="B46" s="2"/>
      <c r="C46" s="2"/>
      <c r="D46" s="2"/>
      <c r="E46" s="2"/>
      <c r="O46" s="2"/>
      <c r="U46" s="2"/>
      <c r="V46" s="2"/>
      <c r="W46" s="2"/>
      <c r="X46" s="2"/>
      <c r="Y46" s="2"/>
      <c r="Z46" s="2"/>
      <c r="AA46" s="2"/>
    </row>
    <row r="47" spans="1:27" x14ac:dyDescent="0.25">
      <c r="A47" s="2"/>
      <c r="B47" s="2"/>
      <c r="C47" s="2"/>
      <c r="D47" s="2"/>
      <c r="E47" s="2"/>
      <c r="O47" s="2"/>
      <c r="U47" s="2"/>
      <c r="V47" s="2"/>
      <c r="W47" s="2"/>
      <c r="X47" s="2"/>
      <c r="Y47" s="2"/>
      <c r="Z47" s="2"/>
      <c r="AA47" s="2"/>
    </row>
    <row r="48" spans="1:27" x14ac:dyDescent="0.25">
      <c r="A48" s="2"/>
      <c r="B48" s="2"/>
      <c r="C48" s="2"/>
      <c r="D48" s="2"/>
      <c r="E48" s="2"/>
      <c r="O48" s="2"/>
      <c r="U48" s="2"/>
      <c r="V48" s="2"/>
      <c r="W48" s="2"/>
      <c r="X48" s="2"/>
      <c r="Y48" s="2"/>
      <c r="Z48" s="2"/>
      <c r="AA48" s="2"/>
    </row>
    <row r="49" spans="1:27" x14ac:dyDescent="0.25">
      <c r="A49" s="2"/>
      <c r="B49" s="2"/>
      <c r="C49" s="2"/>
      <c r="D49" s="2"/>
      <c r="E49" s="2"/>
      <c r="O49" s="2"/>
      <c r="U49" s="2"/>
      <c r="V49" s="2"/>
      <c r="W49" s="2"/>
      <c r="X49" s="2"/>
      <c r="Y49" s="2"/>
      <c r="Z49" s="2"/>
      <c r="AA49" s="2"/>
    </row>
    <row r="50" spans="1:27" x14ac:dyDescent="0.25">
      <c r="A50" s="2"/>
      <c r="B50" s="2"/>
      <c r="C50" s="2"/>
      <c r="D50" s="2"/>
      <c r="E50" s="2"/>
      <c r="O50" s="2"/>
      <c r="U50" s="2"/>
      <c r="V50" s="2"/>
      <c r="W50" s="2"/>
      <c r="X50" s="2"/>
      <c r="Y50" s="2"/>
      <c r="Z50" s="2"/>
      <c r="AA50" s="2"/>
    </row>
    <row r="51" spans="1:27" x14ac:dyDescent="0.25">
      <c r="A51" s="2"/>
      <c r="B51" s="2"/>
      <c r="C51" s="2"/>
      <c r="D51" s="2"/>
      <c r="E51" s="2"/>
      <c r="O51" s="2"/>
      <c r="U51" s="2"/>
      <c r="V51" s="2"/>
      <c r="W51" s="2"/>
      <c r="X51" s="2"/>
      <c r="Y51" s="2"/>
      <c r="Z51" s="2"/>
      <c r="AA51" s="2"/>
    </row>
    <row r="52" spans="1:27" x14ac:dyDescent="0.25">
      <c r="A52" s="2"/>
      <c r="B52" s="2"/>
      <c r="C52" s="2"/>
      <c r="D52" s="2"/>
      <c r="E52" s="2"/>
      <c r="O52" s="2"/>
      <c r="U52" s="2"/>
      <c r="V52" s="2"/>
      <c r="W52" s="2"/>
      <c r="X52" s="2"/>
      <c r="Y52" s="2"/>
      <c r="Z52" s="2"/>
      <c r="AA52" s="2"/>
    </row>
    <row r="53" spans="1:27" x14ac:dyDescent="0.25">
      <c r="A53" s="2"/>
      <c r="B53" s="2"/>
      <c r="C53" s="2"/>
      <c r="D53" s="2"/>
      <c r="E53" s="2"/>
      <c r="O53" s="2"/>
      <c r="U53" s="2"/>
      <c r="V53" s="2"/>
      <c r="W53" s="2"/>
      <c r="X53" s="2"/>
      <c r="Y53" s="2"/>
      <c r="Z53" s="2"/>
      <c r="AA53" s="2"/>
    </row>
    <row r="54" spans="1:27" x14ac:dyDescent="0.25">
      <c r="A54" s="2"/>
      <c r="B54" s="2"/>
      <c r="C54" s="2"/>
      <c r="D54" s="2"/>
      <c r="E54" s="2"/>
      <c r="O54" s="2"/>
      <c r="U54" s="2"/>
      <c r="V54" s="2"/>
      <c r="W54" s="2"/>
      <c r="X54" s="2"/>
      <c r="Y54" s="2"/>
      <c r="Z54" s="2"/>
      <c r="AA54" s="2"/>
    </row>
    <row r="55" spans="1:27" x14ac:dyDescent="0.25">
      <c r="A55" s="2"/>
      <c r="B55" s="2"/>
      <c r="C55" s="2"/>
      <c r="D55" s="2"/>
      <c r="E55" s="2"/>
      <c r="O55" s="2"/>
      <c r="U55" s="2"/>
      <c r="V55" s="2"/>
      <c r="W55" s="2"/>
      <c r="X55" s="2"/>
      <c r="Y55" s="2"/>
      <c r="Z55" s="2"/>
      <c r="AA55" s="2"/>
    </row>
    <row r="56" spans="1:27" x14ac:dyDescent="0.25">
      <c r="O56" s="2"/>
    </row>
    <row r="57" spans="1:27" x14ac:dyDescent="0.25">
      <c r="O57" s="2"/>
    </row>
    <row r="58" spans="1:27" x14ac:dyDescent="0.25">
      <c r="O58" s="2"/>
    </row>
    <row r="59" spans="1:27" x14ac:dyDescent="0.25">
      <c r="O59" s="2"/>
    </row>
    <row r="60" spans="1:27" x14ac:dyDescent="0.25">
      <c r="O60" s="2"/>
    </row>
    <row r="61" spans="1:27" x14ac:dyDescent="0.25">
      <c r="O61" s="2"/>
    </row>
    <row r="62" spans="1:27" x14ac:dyDescent="0.25">
      <c r="O62" s="2"/>
    </row>
    <row r="63" spans="1:27" x14ac:dyDescent="0.25">
      <c r="O63" s="2"/>
    </row>
    <row r="64" spans="1:27" x14ac:dyDescent="0.25">
      <c r="O64" s="2"/>
    </row>
    <row r="65" spans="15:15" x14ac:dyDescent="0.25">
      <c r="O65" s="2"/>
    </row>
    <row r="66" spans="15:15" x14ac:dyDescent="0.25">
      <c r="O66" s="2"/>
    </row>
    <row r="67" spans="15:15" x14ac:dyDescent="0.25">
      <c r="O67" s="2"/>
    </row>
    <row r="68" spans="15:15" x14ac:dyDescent="0.25">
      <c r="O68" s="18"/>
    </row>
    <row r="69" spans="15:15" x14ac:dyDescent="0.25">
      <c r="O69" s="18"/>
    </row>
    <row r="70" spans="15:15" x14ac:dyDescent="0.25">
      <c r="O70" s="18"/>
    </row>
    <row r="71" spans="15:15" x14ac:dyDescent="0.25">
      <c r="O71" s="18"/>
    </row>
    <row r="72" spans="15:15" x14ac:dyDescent="0.25">
      <c r="O72" s="18"/>
    </row>
    <row r="73" spans="15:15" x14ac:dyDescent="0.25">
      <c r="O73" s="18"/>
    </row>
    <row r="74" spans="15:15" x14ac:dyDescent="0.25">
      <c r="O74" s="18"/>
    </row>
    <row r="75" spans="15:15" x14ac:dyDescent="0.25">
      <c r="O75" s="18"/>
    </row>
    <row r="76" spans="15:15" x14ac:dyDescent="0.25">
      <c r="O76" s="18"/>
    </row>
    <row r="77" spans="15:15" x14ac:dyDescent="0.25">
      <c r="O77" s="18"/>
    </row>
    <row r="78" spans="15:15" x14ac:dyDescent="0.25">
      <c r="O78" s="18"/>
    </row>
    <row r="79" spans="15:15" x14ac:dyDescent="0.25">
      <c r="O79" s="18"/>
    </row>
    <row r="80" spans="15:15" x14ac:dyDescent="0.25">
      <c r="O80" s="18"/>
    </row>
    <row r="81" spans="15:15" x14ac:dyDescent="0.25">
      <c r="O81" s="18"/>
    </row>
    <row r="82" spans="15:15" x14ac:dyDescent="0.25">
      <c r="O82" s="18"/>
    </row>
    <row r="83" spans="15:15" x14ac:dyDescent="0.25">
      <c r="O83" s="18"/>
    </row>
    <row r="84" spans="15:15" x14ac:dyDescent="0.25">
      <c r="O84" s="18"/>
    </row>
    <row r="85" spans="15:15" x14ac:dyDescent="0.25">
      <c r="O85" s="18"/>
    </row>
    <row r="86" spans="15:15" x14ac:dyDescent="0.25">
      <c r="O86" s="18"/>
    </row>
    <row r="87" spans="15:15" x14ac:dyDescent="0.25">
      <c r="O87" s="18"/>
    </row>
    <row r="88" spans="15:15" x14ac:dyDescent="0.25">
      <c r="O88" s="18"/>
    </row>
    <row r="89" spans="15:15" x14ac:dyDescent="0.25">
      <c r="O89" s="18"/>
    </row>
    <row r="90" spans="15:15" x14ac:dyDescent="0.25">
      <c r="O90" s="18"/>
    </row>
    <row r="91" spans="15:15" x14ac:dyDescent="0.25">
      <c r="O91" s="18"/>
    </row>
    <row r="92" spans="15:15" x14ac:dyDescent="0.25">
      <c r="O92" s="18"/>
    </row>
    <row r="93" spans="15:15" x14ac:dyDescent="0.25">
      <c r="O93" s="18"/>
    </row>
    <row r="94" spans="15:15" x14ac:dyDescent="0.25">
      <c r="O94" s="18"/>
    </row>
    <row r="95" spans="15:15" x14ac:dyDescent="0.25">
      <c r="O95" s="18"/>
    </row>
    <row r="96" spans="15:15" x14ac:dyDescent="0.25">
      <c r="O96" s="18"/>
    </row>
    <row r="97" spans="15:15" x14ac:dyDescent="0.25">
      <c r="O97" s="18"/>
    </row>
    <row r="98" spans="15:15" x14ac:dyDescent="0.25">
      <c r="O98" s="18"/>
    </row>
    <row r="99" spans="15:15" x14ac:dyDescent="0.25">
      <c r="O99" s="18"/>
    </row>
    <row r="100" spans="15:15" x14ac:dyDescent="0.25">
      <c r="O100" s="18"/>
    </row>
    <row r="101" spans="15:15" x14ac:dyDescent="0.25">
      <c r="O101" s="18"/>
    </row>
    <row r="102" spans="15:15" x14ac:dyDescent="0.25">
      <c r="O102" s="18"/>
    </row>
    <row r="103" spans="15:15" x14ac:dyDescent="0.25">
      <c r="O103" s="18"/>
    </row>
    <row r="104" spans="15:15" x14ac:dyDescent="0.25">
      <c r="O104" s="18"/>
    </row>
    <row r="105" spans="15:15" x14ac:dyDescent="0.25">
      <c r="O105" s="18"/>
    </row>
    <row r="106" spans="15:15" x14ac:dyDescent="0.25">
      <c r="O106" s="18"/>
    </row>
    <row r="107" spans="15:15" x14ac:dyDescent="0.25">
      <c r="O107" s="18"/>
    </row>
    <row r="108" spans="15:15" x14ac:dyDescent="0.25">
      <c r="O108" s="18"/>
    </row>
    <row r="109" spans="15:15" x14ac:dyDescent="0.25">
      <c r="O109" s="18"/>
    </row>
    <row r="110" spans="15:15" x14ac:dyDescent="0.25">
      <c r="O110" s="18"/>
    </row>
    <row r="111" spans="15:15" x14ac:dyDescent="0.25">
      <c r="O111" s="18"/>
    </row>
    <row r="112" spans="15:15" x14ac:dyDescent="0.25">
      <c r="O112" s="18"/>
    </row>
    <row r="113" spans="15:15" x14ac:dyDescent="0.25">
      <c r="O113" s="18"/>
    </row>
    <row r="114" spans="15:15" x14ac:dyDescent="0.25">
      <c r="O114" s="18"/>
    </row>
    <row r="115" spans="15:15" x14ac:dyDescent="0.25">
      <c r="O115" s="18"/>
    </row>
    <row r="116" spans="15:15" x14ac:dyDescent="0.25">
      <c r="O116" s="18"/>
    </row>
    <row r="117" spans="15:15" x14ac:dyDescent="0.25">
      <c r="O117" s="18"/>
    </row>
    <row r="118" spans="15:15" x14ac:dyDescent="0.25">
      <c r="O118" s="18"/>
    </row>
    <row r="119" spans="15:15" x14ac:dyDescent="0.25">
      <c r="O119" s="18"/>
    </row>
    <row r="120" spans="15:15" x14ac:dyDescent="0.25">
      <c r="O120" s="18"/>
    </row>
    <row r="121" spans="15:15" x14ac:dyDescent="0.25">
      <c r="O121" s="18"/>
    </row>
    <row r="122" spans="15:15" x14ac:dyDescent="0.25">
      <c r="O122" s="18"/>
    </row>
    <row r="123" spans="15:15" x14ac:dyDescent="0.25">
      <c r="O123" s="18"/>
    </row>
    <row r="124" spans="15:15" x14ac:dyDescent="0.25">
      <c r="O124" s="18"/>
    </row>
    <row r="125" spans="15:15" x14ac:dyDescent="0.25">
      <c r="O125" s="18"/>
    </row>
    <row r="126" spans="15:15" x14ac:dyDescent="0.25">
      <c r="O126" s="18"/>
    </row>
    <row r="127" spans="15:15" x14ac:dyDescent="0.25">
      <c r="O127" s="18"/>
    </row>
    <row r="128" spans="15:15" x14ac:dyDescent="0.25">
      <c r="O128" s="18"/>
    </row>
    <row r="129" spans="15:15" x14ac:dyDescent="0.25">
      <c r="O129" s="18"/>
    </row>
    <row r="130" spans="15:15" x14ac:dyDescent="0.25">
      <c r="O130" s="18"/>
    </row>
    <row r="131" spans="15:15" x14ac:dyDescent="0.25">
      <c r="O131" s="18"/>
    </row>
    <row r="132" spans="15:15" x14ac:dyDescent="0.25">
      <c r="O132" s="18"/>
    </row>
    <row r="133" spans="15:15" x14ac:dyDescent="0.25">
      <c r="O133" s="18"/>
    </row>
    <row r="134" spans="15:15" x14ac:dyDescent="0.25">
      <c r="O134" s="18"/>
    </row>
    <row r="135" spans="15:15" x14ac:dyDescent="0.25">
      <c r="O135" s="18"/>
    </row>
    <row r="136" spans="15:15" x14ac:dyDescent="0.25">
      <c r="O136" s="18"/>
    </row>
    <row r="137" spans="15:15" x14ac:dyDescent="0.25">
      <c r="O137" s="18"/>
    </row>
    <row r="138" spans="15:15" x14ac:dyDescent="0.25">
      <c r="O138" s="18"/>
    </row>
    <row r="139" spans="15:15" x14ac:dyDescent="0.25">
      <c r="O139" s="18"/>
    </row>
    <row r="140" spans="15:15" x14ac:dyDescent="0.25">
      <c r="O140" s="18"/>
    </row>
    <row r="141" spans="15:15" x14ac:dyDescent="0.25">
      <c r="O141" s="18"/>
    </row>
    <row r="142" spans="15:15" x14ac:dyDescent="0.25">
      <c r="O142" s="18"/>
    </row>
    <row r="143" spans="15:15" x14ac:dyDescent="0.25">
      <c r="O143" s="18"/>
    </row>
    <row r="144" spans="15:15" x14ac:dyDescent="0.25">
      <c r="O144" s="18"/>
    </row>
    <row r="145" spans="15:15" x14ac:dyDescent="0.25">
      <c r="O145" s="18"/>
    </row>
    <row r="146" spans="15:15" x14ac:dyDescent="0.25">
      <c r="O146" s="18"/>
    </row>
    <row r="147" spans="15:15" x14ac:dyDescent="0.25">
      <c r="O147" s="18"/>
    </row>
    <row r="148" spans="15:15" x14ac:dyDescent="0.25">
      <c r="O148" s="18"/>
    </row>
    <row r="149" spans="15:15" x14ac:dyDescent="0.25">
      <c r="O149" s="18"/>
    </row>
    <row r="150" spans="15:15" x14ac:dyDescent="0.25">
      <c r="O150" s="18"/>
    </row>
    <row r="151" spans="15:15" x14ac:dyDescent="0.25">
      <c r="O151" s="18"/>
    </row>
    <row r="152" spans="15:15" x14ac:dyDescent="0.25">
      <c r="O152" s="18"/>
    </row>
    <row r="153" spans="15:15" x14ac:dyDescent="0.25">
      <c r="O153" s="18"/>
    </row>
    <row r="154" spans="15:15" x14ac:dyDescent="0.25">
      <c r="O154" s="18"/>
    </row>
    <row r="155" spans="15:15" x14ac:dyDescent="0.25">
      <c r="O155" s="18"/>
    </row>
    <row r="156" spans="15:15" x14ac:dyDescent="0.25">
      <c r="O156" s="18"/>
    </row>
    <row r="157" spans="15:15" x14ac:dyDescent="0.25">
      <c r="O157" s="18"/>
    </row>
    <row r="158" spans="15:15" x14ac:dyDescent="0.25">
      <c r="O158" s="18"/>
    </row>
    <row r="159" spans="15:15" x14ac:dyDescent="0.25">
      <c r="O159" s="18"/>
    </row>
    <row r="160" spans="15:15" x14ac:dyDescent="0.25">
      <c r="O160" s="18"/>
    </row>
    <row r="161" spans="15:15" x14ac:dyDescent="0.25">
      <c r="O161" s="18"/>
    </row>
    <row r="162" spans="15:15" x14ac:dyDescent="0.25">
      <c r="O162" s="18"/>
    </row>
    <row r="163" spans="15:15" x14ac:dyDescent="0.25">
      <c r="O163" s="18"/>
    </row>
    <row r="164" spans="15:15" x14ac:dyDescent="0.25">
      <c r="O164" s="18"/>
    </row>
    <row r="165" spans="15:15" x14ac:dyDescent="0.25">
      <c r="O165" s="18"/>
    </row>
    <row r="166" spans="15:15" x14ac:dyDescent="0.25">
      <c r="O166" s="18"/>
    </row>
    <row r="167" spans="15:15" x14ac:dyDescent="0.25">
      <c r="O167" s="18"/>
    </row>
    <row r="168" spans="15:15" x14ac:dyDescent="0.25">
      <c r="O168" s="18"/>
    </row>
    <row r="169" spans="15:15" x14ac:dyDescent="0.25">
      <c r="O169" s="18"/>
    </row>
    <row r="170" spans="15:15" x14ac:dyDescent="0.25">
      <c r="O170" s="18"/>
    </row>
    <row r="171" spans="15:15" x14ac:dyDescent="0.25">
      <c r="O171" s="18"/>
    </row>
    <row r="172" spans="15:15" x14ac:dyDescent="0.25">
      <c r="O172" s="18"/>
    </row>
    <row r="173" spans="15:15" x14ac:dyDescent="0.25">
      <c r="O173" s="18"/>
    </row>
    <row r="174" spans="15:15" x14ac:dyDescent="0.25">
      <c r="O174" s="18"/>
    </row>
    <row r="175" spans="15:15" x14ac:dyDescent="0.25">
      <c r="O175" s="18"/>
    </row>
    <row r="176" spans="15:15" x14ac:dyDescent="0.25">
      <c r="O176" s="18"/>
    </row>
    <row r="177" spans="15:15" x14ac:dyDescent="0.25">
      <c r="O177" s="18"/>
    </row>
    <row r="178" spans="15:15" x14ac:dyDescent="0.25">
      <c r="O178" s="18"/>
    </row>
    <row r="179" spans="15:15" x14ac:dyDescent="0.25">
      <c r="O179" s="18"/>
    </row>
    <row r="180" spans="15:15" x14ac:dyDescent="0.25">
      <c r="O180" s="18"/>
    </row>
    <row r="181" spans="15:15" x14ac:dyDescent="0.25">
      <c r="O181" s="18"/>
    </row>
    <row r="182" spans="15:15" x14ac:dyDescent="0.25">
      <c r="O182" s="18"/>
    </row>
    <row r="183" spans="15:15" x14ac:dyDescent="0.25">
      <c r="O183" s="18"/>
    </row>
    <row r="184" spans="15:15" x14ac:dyDescent="0.25">
      <c r="O184" s="18"/>
    </row>
    <row r="185" spans="15:15" x14ac:dyDescent="0.25">
      <c r="O185" s="18"/>
    </row>
    <row r="186" spans="15:15" x14ac:dyDescent="0.25">
      <c r="O186" s="18"/>
    </row>
    <row r="187" spans="15:15" x14ac:dyDescent="0.25">
      <c r="O187" s="18"/>
    </row>
    <row r="188" spans="15:15" x14ac:dyDescent="0.25">
      <c r="O188" s="18"/>
    </row>
    <row r="189" spans="15:15" x14ac:dyDescent="0.25">
      <c r="O189" s="18"/>
    </row>
    <row r="190" spans="15:15" x14ac:dyDescent="0.25">
      <c r="O190" s="18"/>
    </row>
    <row r="191" spans="15:15" x14ac:dyDescent="0.25">
      <c r="O191" s="18"/>
    </row>
    <row r="192" spans="15:15" x14ac:dyDescent="0.25">
      <c r="O192" s="18"/>
    </row>
    <row r="193" spans="15:15" x14ac:dyDescent="0.25">
      <c r="O193" s="18"/>
    </row>
    <row r="194" spans="15:15" x14ac:dyDescent="0.25">
      <c r="O194" s="18"/>
    </row>
    <row r="195" spans="15:15" x14ac:dyDescent="0.25">
      <c r="O195" s="18"/>
    </row>
    <row r="196" spans="15:15" x14ac:dyDescent="0.25">
      <c r="O196" s="18"/>
    </row>
    <row r="197" spans="15:15" x14ac:dyDescent="0.25">
      <c r="O197" s="18"/>
    </row>
    <row r="198" spans="15:15" x14ac:dyDescent="0.25">
      <c r="O198" s="18"/>
    </row>
    <row r="199" spans="15:15" x14ac:dyDescent="0.25">
      <c r="O199" s="18"/>
    </row>
    <row r="200" spans="15:15" x14ac:dyDescent="0.25">
      <c r="O200" s="18"/>
    </row>
    <row r="201" spans="15:15" x14ac:dyDescent="0.25">
      <c r="O201" s="18"/>
    </row>
    <row r="202" spans="15:15" x14ac:dyDescent="0.25">
      <c r="O202" s="18"/>
    </row>
    <row r="203" spans="15:15" x14ac:dyDescent="0.25">
      <c r="O203" s="18"/>
    </row>
    <row r="204" spans="15:15" x14ac:dyDescent="0.25">
      <c r="O204" s="18"/>
    </row>
    <row r="205" spans="15:15" x14ac:dyDescent="0.25">
      <c r="O205" s="18"/>
    </row>
    <row r="206" spans="15:15" x14ac:dyDescent="0.25">
      <c r="O206" s="18"/>
    </row>
    <row r="207" spans="15:15" x14ac:dyDescent="0.25">
      <c r="O207" s="18"/>
    </row>
    <row r="208" spans="15:15" x14ac:dyDescent="0.25">
      <c r="O208" s="18"/>
    </row>
    <row r="209" spans="15:15" x14ac:dyDescent="0.25">
      <c r="O209" s="18"/>
    </row>
    <row r="210" spans="15:15" x14ac:dyDescent="0.25">
      <c r="O210" s="18"/>
    </row>
    <row r="211" spans="15:15" x14ac:dyDescent="0.25">
      <c r="O211" s="18"/>
    </row>
    <row r="212" spans="15:15" x14ac:dyDescent="0.25">
      <c r="O212" s="18"/>
    </row>
    <row r="213" spans="15:15" x14ac:dyDescent="0.25">
      <c r="O213" s="18"/>
    </row>
    <row r="214" spans="15:15" x14ac:dyDescent="0.25">
      <c r="O214" s="18"/>
    </row>
    <row r="215" spans="15:15" x14ac:dyDescent="0.25">
      <c r="O215" s="18"/>
    </row>
    <row r="216" spans="15:15" x14ac:dyDescent="0.25">
      <c r="O216" s="18"/>
    </row>
    <row r="217" spans="15:15" x14ac:dyDescent="0.25">
      <c r="O217" s="18"/>
    </row>
    <row r="218" spans="15:15" x14ac:dyDescent="0.25">
      <c r="O218" s="18"/>
    </row>
    <row r="219" spans="15:15" x14ac:dyDescent="0.25">
      <c r="O219" s="18"/>
    </row>
    <row r="220" spans="15:15" x14ac:dyDescent="0.25">
      <c r="O220" s="18"/>
    </row>
    <row r="221" spans="15:15" x14ac:dyDescent="0.25">
      <c r="O221" s="18"/>
    </row>
    <row r="222" spans="15:15" x14ac:dyDescent="0.25">
      <c r="O222" s="18"/>
    </row>
    <row r="223" spans="15:15" x14ac:dyDescent="0.25">
      <c r="O223" s="18"/>
    </row>
    <row r="224" spans="15:15" x14ac:dyDescent="0.25">
      <c r="O224" s="18"/>
    </row>
    <row r="225" spans="15:15" x14ac:dyDescent="0.25">
      <c r="O225" s="18"/>
    </row>
    <row r="226" spans="15:15" x14ac:dyDescent="0.25">
      <c r="O226" s="18"/>
    </row>
    <row r="227" spans="15:15" x14ac:dyDescent="0.25">
      <c r="O227" s="18"/>
    </row>
    <row r="228" spans="15:15" x14ac:dyDescent="0.25">
      <c r="O228" s="18"/>
    </row>
    <row r="229" spans="15:15" x14ac:dyDescent="0.25">
      <c r="O229" s="18"/>
    </row>
    <row r="230" spans="15:15" x14ac:dyDescent="0.25">
      <c r="O230" s="18"/>
    </row>
    <row r="231" spans="15:15" x14ac:dyDescent="0.25">
      <c r="O231" s="18"/>
    </row>
    <row r="232" spans="15:15" x14ac:dyDescent="0.25">
      <c r="O232" s="18"/>
    </row>
    <row r="233" spans="15:15" x14ac:dyDescent="0.25">
      <c r="O233" s="18"/>
    </row>
    <row r="234" spans="15:15" x14ac:dyDescent="0.25">
      <c r="O234" s="18"/>
    </row>
    <row r="235" spans="15:15" x14ac:dyDescent="0.25">
      <c r="O235" s="18"/>
    </row>
    <row r="236" spans="15:15" x14ac:dyDescent="0.25">
      <c r="O236" s="18"/>
    </row>
    <row r="237" spans="15:15" x14ac:dyDescent="0.25">
      <c r="O237" s="18"/>
    </row>
    <row r="238" spans="15:15" x14ac:dyDescent="0.25">
      <c r="O238" s="18"/>
    </row>
    <row r="239" spans="15:15" x14ac:dyDescent="0.25">
      <c r="O239" s="18"/>
    </row>
    <row r="240" spans="15:15" x14ac:dyDescent="0.25">
      <c r="O240" s="18"/>
    </row>
    <row r="241" spans="15:15" x14ac:dyDescent="0.25">
      <c r="O241" s="18"/>
    </row>
    <row r="242" spans="15:15" x14ac:dyDescent="0.25">
      <c r="O242" s="18"/>
    </row>
    <row r="243" spans="15:15" x14ac:dyDescent="0.25">
      <c r="O243" s="18"/>
    </row>
    <row r="244" spans="15:15" x14ac:dyDescent="0.25">
      <c r="O244" s="18"/>
    </row>
    <row r="245" spans="15:15" x14ac:dyDescent="0.25">
      <c r="O245" s="18"/>
    </row>
    <row r="246" spans="15:15" x14ac:dyDescent="0.25">
      <c r="O246" s="18"/>
    </row>
    <row r="247" spans="15:15" x14ac:dyDescent="0.25">
      <c r="O247" s="18"/>
    </row>
    <row r="248" spans="15:15" x14ac:dyDescent="0.25">
      <c r="O248" s="18"/>
    </row>
    <row r="249" spans="15:15" x14ac:dyDescent="0.25">
      <c r="O249" s="18"/>
    </row>
    <row r="250" spans="15:15" x14ac:dyDescent="0.25">
      <c r="O250" s="18"/>
    </row>
    <row r="251" spans="15:15" x14ac:dyDescent="0.25">
      <c r="O251" s="18"/>
    </row>
    <row r="252" spans="15:15" x14ac:dyDescent="0.25">
      <c r="O252" s="18"/>
    </row>
    <row r="253" spans="15:15" x14ac:dyDescent="0.25">
      <c r="O253" s="18"/>
    </row>
    <row r="254" spans="15:15" x14ac:dyDescent="0.25">
      <c r="O254" s="18"/>
    </row>
    <row r="255" spans="15:15" x14ac:dyDescent="0.25">
      <c r="O255" s="18"/>
    </row>
    <row r="256" spans="15:15" x14ac:dyDescent="0.25">
      <c r="O256" s="18"/>
    </row>
    <row r="257" spans="15:15" x14ac:dyDescent="0.25">
      <c r="O257" s="18"/>
    </row>
    <row r="258" spans="15:15" x14ac:dyDescent="0.25">
      <c r="O258" s="18"/>
    </row>
    <row r="259" spans="15:15" x14ac:dyDescent="0.25">
      <c r="O259" s="18"/>
    </row>
    <row r="260" spans="15:15" x14ac:dyDescent="0.25">
      <c r="O260" s="18"/>
    </row>
    <row r="261" spans="15:15" x14ac:dyDescent="0.25">
      <c r="O261" s="18"/>
    </row>
    <row r="262" spans="15:15" x14ac:dyDescent="0.25">
      <c r="O262" s="18"/>
    </row>
    <row r="263" spans="15:15" x14ac:dyDescent="0.25">
      <c r="O263" s="18"/>
    </row>
    <row r="264" spans="15:15" x14ac:dyDescent="0.25">
      <c r="O264" s="18"/>
    </row>
    <row r="265" spans="15:15" x14ac:dyDescent="0.25">
      <c r="O265" s="18"/>
    </row>
    <row r="266" spans="15:15" x14ac:dyDescent="0.25">
      <c r="O266" s="18"/>
    </row>
    <row r="267" spans="15:15" x14ac:dyDescent="0.25">
      <c r="O267" s="18"/>
    </row>
    <row r="268" spans="15:15" x14ac:dyDescent="0.25">
      <c r="O268" s="18"/>
    </row>
    <row r="269" spans="15:15" x14ac:dyDescent="0.25">
      <c r="O269" s="18"/>
    </row>
    <row r="270" spans="15:15" x14ac:dyDescent="0.25">
      <c r="O270" s="18"/>
    </row>
    <row r="271" spans="15:15" x14ac:dyDescent="0.25">
      <c r="O271" s="18"/>
    </row>
    <row r="272" spans="15:15" x14ac:dyDescent="0.25">
      <c r="O272" s="18"/>
    </row>
    <row r="273" spans="15:15" x14ac:dyDescent="0.25">
      <c r="O273" s="18"/>
    </row>
    <row r="274" spans="15:15" x14ac:dyDescent="0.25">
      <c r="O274" s="18"/>
    </row>
    <row r="275" spans="15:15" x14ac:dyDescent="0.25">
      <c r="O275" s="18"/>
    </row>
    <row r="276" spans="15:15" x14ac:dyDescent="0.25">
      <c r="O276" s="18"/>
    </row>
    <row r="277" spans="15:15" x14ac:dyDescent="0.25">
      <c r="O277" s="18"/>
    </row>
    <row r="278" spans="15:15" x14ac:dyDescent="0.25">
      <c r="O278" s="18"/>
    </row>
    <row r="279" spans="15:15" x14ac:dyDescent="0.25">
      <c r="O279" s="18"/>
    </row>
    <row r="280" spans="15:15" x14ac:dyDescent="0.25">
      <c r="O280" s="18"/>
    </row>
    <row r="281" spans="15:15" x14ac:dyDescent="0.25">
      <c r="O281" s="18"/>
    </row>
    <row r="282" spans="15:15" x14ac:dyDescent="0.25">
      <c r="O282" s="18"/>
    </row>
    <row r="283" spans="15:15" x14ac:dyDescent="0.25">
      <c r="O283" s="18"/>
    </row>
    <row r="284" spans="15:15" x14ac:dyDescent="0.25">
      <c r="O284" s="18"/>
    </row>
    <row r="285" spans="15:15" x14ac:dyDescent="0.25">
      <c r="O285" s="18"/>
    </row>
    <row r="286" spans="15:15" x14ac:dyDescent="0.25">
      <c r="O286" s="18"/>
    </row>
    <row r="287" spans="15:15" x14ac:dyDescent="0.25">
      <c r="O287" s="18"/>
    </row>
    <row r="288" spans="15:15" x14ac:dyDescent="0.25">
      <c r="O288" s="18"/>
    </row>
    <row r="289" spans="15:15" x14ac:dyDescent="0.25">
      <c r="O289" s="18"/>
    </row>
    <row r="290" spans="15:15" x14ac:dyDescent="0.25">
      <c r="O290" s="18"/>
    </row>
    <row r="291" spans="15:15" x14ac:dyDescent="0.25">
      <c r="O291" s="18"/>
    </row>
    <row r="292" spans="15:15" x14ac:dyDescent="0.25">
      <c r="O292" s="18"/>
    </row>
    <row r="293" spans="15:15" x14ac:dyDescent="0.25">
      <c r="O293" s="18"/>
    </row>
    <row r="294" spans="15:15" x14ac:dyDescent="0.25">
      <c r="O294" s="18"/>
    </row>
    <row r="295" spans="15:15" x14ac:dyDescent="0.25">
      <c r="O295" s="18"/>
    </row>
    <row r="296" spans="15:15" x14ac:dyDescent="0.25">
      <c r="O296" s="18"/>
    </row>
    <row r="297" spans="15:15" x14ac:dyDescent="0.25">
      <c r="O297" s="18"/>
    </row>
    <row r="298" spans="15:15" x14ac:dyDescent="0.25">
      <c r="O298" s="18"/>
    </row>
    <row r="299" spans="15:15" x14ac:dyDescent="0.25">
      <c r="O299" s="18"/>
    </row>
    <row r="300" spans="15:15" x14ac:dyDescent="0.25">
      <c r="O300" s="18"/>
    </row>
    <row r="301" spans="15:15" x14ac:dyDescent="0.25">
      <c r="O301" s="18"/>
    </row>
    <row r="302" spans="15:15" x14ac:dyDescent="0.25">
      <c r="O302" s="18"/>
    </row>
    <row r="303" spans="15:15" x14ac:dyDescent="0.25">
      <c r="O303" s="18"/>
    </row>
    <row r="304" spans="15:15" x14ac:dyDescent="0.25">
      <c r="O304" s="18"/>
    </row>
    <row r="305" spans="15:15" x14ac:dyDescent="0.25">
      <c r="O305" s="18"/>
    </row>
    <row r="306" spans="15:15" x14ac:dyDescent="0.25">
      <c r="O306" s="18"/>
    </row>
    <row r="307" spans="15:15" x14ac:dyDescent="0.25">
      <c r="O307" s="18"/>
    </row>
    <row r="308" spans="15:15" x14ac:dyDescent="0.25">
      <c r="O308" s="18"/>
    </row>
    <row r="309" spans="15:15" x14ac:dyDescent="0.25">
      <c r="O309" s="18"/>
    </row>
    <row r="310" spans="15:15" x14ac:dyDescent="0.25">
      <c r="O310" s="18"/>
    </row>
    <row r="311" spans="15:15" x14ac:dyDescent="0.25">
      <c r="O311" s="18"/>
    </row>
    <row r="312" spans="15:15" x14ac:dyDescent="0.25">
      <c r="O312" s="18"/>
    </row>
    <row r="313" spans="15:15" x14ac:dyDescent="0.25">
      <c r="O313" s="18"/>
    </row>
    <row r="314" spans="15:15" x14ac:dyDescent="0.25">
      <c r="O314" s="18"/>
    </row>
    <row r="315" spans="15:15" x14ac:dyDescent="0.25">
      <c r="O315" s="18"/>
    </row>
    <row r="316" spans="15:15" x14ac:dyDescent="0.25">
      <c r="O316" s="18"/>
    </row>
    <row r="317" spans="15:15" x14ac:dyDescent="0.25">
      <c r="O317" s="18"/>
    </row>
    <row r="318" spans="15:15" x14ac:dyDescent="0.25">
      <c r="O318" s="18"/>
    </row>
    <row r="319" spans="15:15" x14ac:dyDescent="0.25">
      <c r="O319" s="18"/>
    </row>
    <row r="320" spans="15:15" x14ac:dyDescent="0.25">
      <c r="O320" s="18"/>
    </row>
    <row r="321" spans="15:15" x14ac:dyDescent="0.25">
      <c r="O321" s="18"/>
    </row>
    <row r="322" spans="15:15" x14ac:dyDescent="0.25">
      <c r="O322" s="18"/>
    </row>
    <row r="323" spans="15:15" x14ac:dyDescent="0.25">
      <c r="O323" s="18"/>
    </row>
    <row r="324" spans="15:15" x14ac:dyDescent="0.25">
      <c r="O324" s="18"/>
    </row>
    <row r="325" spans="15:15" x14ac:dyDescent="0.25">
      <c r="O325" s="18"/>
    </row>
    <row r="326" spans="15:15" x14ac:dyDescent="0.25">
      <c r="O326" s="18"/>
    </row>
    <row r="327" spans="15:15" x14ac:dyDescent="0.25">
      <c r="O327" s="18"/>
    </row>
    <row r="328" spans="15:15" x14ac:dyDescent="0.25">
      <c r="O328" s="18"/>
    </row>
    <row r="329" spans="15:15" x14ac:dyDescent="0.25">
      <c r="O329" s="18"/>
    </row>
    <row r="330" spans="15:15" x14ac:dyDescent="0.25">
      <c r="O330" s="18"/>
    </row>
    <row r="331" spans="15:15" x14ac:dyDescent="0.25">
      <c r="O331" s="18"/>
    </row>
    <row r="332" spans="15:15" x14ac:dyDescent="0.25">
      <c r="O332" s="18"/>
    </row>
    <row r="333" spans="15:15" x14ac:dyDescent="0.25">
      <c r="O333" s="18"/>
    </row>
    <row r="334" spans="15:15" x14ac:dyDescent="0.25">
      <c r="O334" s="18"/>
    </row>
    <row r="335" spans="15:15" x14ac:dyDescent="0.25">
      <c r="O335" s="18"/>
    </row>
    <row r="336" spans="15:15" x14ac:dyDescent="0.25">
      <c r="O336" s="18"/>
    </row>
    <row r="337" spans="15:15" x14ac:dyDescent="0.25">
      <c r="O337" s="18"/>
    </row>
    <row r="338" spans="15:15" x14ac:dyDescent="0.25">
      <c r="O338" s="18"/>
    </row>
    <row r="339" spans="15:15" x14ac:dyDescent="0.25">
      <c r="O339" s="18"/>
    </row>
    <row r="340" spans="15:15" x14ac:dyDescent="0.25">
      <c r="O340" s="18"/>
    </row>
    <row r="341" spans="15:15" x14ac:dyDescent="0.25">
      <c r="O341" s="18"/>
    </row>
    <row r="342" spans="15:15" x14ac:dyDescent="0.25">
      <c r="O342" s="18"/>
    </row>
    <row r="343" spans="15:15" x14ac:dyDescent="0.25">
      <c r="O343" s="18"/>
    </row>
    <row r="344" spans="15:15" x14ac:dyDescent="0.25">
      <c r="O344" s="18"/>
    </row>
    <row r="345" spans="15:15" x14ac:dyDescent="0.25">
      <c r="O345" s="18"/>
    </row>
    <row r="346" spans="15:15" x14ac:dyDescent="0.25">
      <c r="O346" s="18"/>
    </row>
    <row r="347" spans="15:15" x14ac:dyDescent="0.25">
      <c r="O347" s="18"/>
    </row>
    <row r="348" spans="15:15" x14ac:dyDescent="0.25">
      <c r="O348" s="18"/>
    </row>
    <row r="349" spans="15:15" x14ac:dyDescent="0.25">
      <c r="O349" s="18"/>
    </row>
    <row r="350" spans="15:15" x14ac:dyDescent="0.25">
      <c r="O350" s="18"/>
    </row>
    <row r="351" spans="15:15" x14ac:dyDescent="0.25">
      <c r="O351" s="18"/>
    </row>
    <row r="352" spans="15:15" x14ac:dyDescent="0.25">
      <c r="O352" s="18"/>
    </row>
    <row r="353" spans="15:15" x14ac:dyDescent="0.25">
      <c r="O353" s="18"/>
    </row>
    <row r="354" spans="15:15" x14ac:dyDescent="0.25">
      <c r="O354" s="18"/>
    </row>
    <row r="355" spans="15:15" x14ac:dyDescent="0.25">
      <c r="O355" s="18"/>
    </row>
    <row r="356" spans="15:15" x14ac:dyDescent="0.25">
      <c r="O356" s="18"/>
    </row>
    <row r="357" spans="15:15" x14ac:dyDescent="0.25">
      <c r="O357" s="18"/>
    </row>
    <row r="358" spans="15:15" x14ac:dyDescent="0.25">
      <c r="O358" s="18"/>
    </row>
    <row r="359" spans="15:15" x14ac:dyDescent="0.25">
      <c r="O359" s="18"/>
    </row>
    <row r="360" spans="15:15" x14ac:dyDescent="0.25">
      <c r="O360" s="18"/>
    </row>
    <row r="361" spans="15:15" x14ac:dyDescent="0.25">
      <c r="O361" s="18"/>
    </row>
    <row r="362" spans="15:15" x14ac:dyDescent="0.25">
      <c r="O362" s="18"/>
    </row>
    <row r="363" spans="15:15" x14ac:dyDescent="0.25">
      <c r="O363" s="18"/>
    </row>
    <row r="364" spans="15:15" x14ac:dyDescent="0.25">
      <c r="O364" s="18"/>
    </row>
    <row r="365" spans="15:15" x14ac:dyDescent="0.25">
      <c r="O365" s="18"/>
    </row>
    <row r="366" spans="15:15" x14ac:dyDescent="0.25">
      <c r="O366" s="18"/>
    </row>
    <row r="367" spans="15:15" x14ac:dyDescent="0.25">
      <c r="O367" s="18"/>
    </row>
    <row r="368" spans="15:15" x14ac:dyDescent="0.25">
      <c r="O368" s="18"/>
    </row>
    <row r="369" spans="15:15" x14ac:dyDescent="0.25">
      <c r="O369" s="18"/>
    </row>
    <row r="370" spans="15:15" x14ac:dyDescent="0.25">
      <c r="O370" s="18"/>
    </row>
    <row r="371" spans="15:15" x14ac:dyDescent="0.25">
      <c r="O371" s="18"/>
    </row>
    <row r="372" spans="15:15" x14ac:dyDescent="0.25">
      <c r="O372" s="18"/>
    </row>
    <row r="373" spans="15:15" x14ac:dyDescent="0.25">
      <c r="O373" s="18"/>
    </row>
    <row r="374" spans="15:15" x14ac:dyDescent="0.25">
      <c r="O374" s="18"/>
    </row>
    <row r="375" spans="15:15" x14ac:dyDescent="0.25">
      <c r="O375" s="18"/>
    </row>
    <row r="376" spans="15:15" x14ac:dyDescent="0.25">
      <c r="O376" s="18"/>
    </row>
    <row r="377" spans="15:15" x14ac:dyDescent="0.25">
      <c r="O377" s="18"/>
    </row>
    <row r="378" spans="15:15" x14ac:dyDescent="0.25">
      <c r="O378" s="18"/>
    </row>
    <row r="379" spans="15:15" x14ac:dyDescent="0.25">
      <c r="O379" s="18"/>
    </row>
    <row r="380" spans="15:15" x14ac:dyDescent="0.25">
      <c r="O380" s="18"/>
    </row>
    <row r="381" spans="15:15" x14ac:dyDescent="0.25">
      <c r="O381" s="18"/>
    </row>
    <row r="382" spans="15:15" x14ac:dyDescent="0.25">
      <c r="O382" s="18"/>
    </row>
    <row r="383" spans="15:15" x14ac:dyDescent="0.25">
      <c r="O383" s="18"/>
    </row>
    <row r="384" spans="15:15" x14ac:dyDescent="0.25">
      <c r="O384" s="18"/>
    </row>
    <row r="385" spans="15:15" x14ac:dyDescent="0.25">
      <c r="O385" s="18"/>
    </row>
    <row r="386" spans="15:15" x14ac:dyDescent="0.25">
      <c r="O386" s="18"/>
    </row>
    <row r="387" spans="15:15" x14ac:dyDescent="0.25">
      <c r="O387" s="18"/>
    </row>
    <row r="388" spans="15:15" x14ac:dyDescent="0.25">
      <c r="O388" s="18"/>
    </row>
    <row r="389" spans="15:15" x14ac:dyDescent="0.25">
      <c r="O389" s="18"/>
    </row>
    <row r="390" spans="15:15" x14ac:dyDescent="0.25">
      <c r="O390" s="18"/>
    </row>
    <row r="391" spans="15:15" x14ac:dyDescent="0.25">
      <c r="O391" s="18"/>
    </row>
    <row r="392" spans="15:15" x14ac:dyDescent="0.25">
      <c r="O392" s="18"/>
    </row>
    <row r="393" spans="15:15" x14ac:dyDescent="0.25">
      <c r="O393" s="18"/>
    </row>
    <row r="394" spans="15:15" x14ac:dyDescent="0.25">
      <c r="O394" s="18"/>
    </row>
    <row r="395" spans="15:15" x14ac:dyDescent="0.25">
      <c r="O395" s="18"/>
    </row>
    <row r="396" spans="15:15" x14ac:dyDescent="0.25">
      <c r="O396" s="18"/>
    </row>
    <row r="397" spans="15:15" x14ac:dyDescent="0.25">
      <c r="O397" s="18"/>
    </row>
    <row r="398" spans="15:15" x14ac:dyDescent="0.25">
      <c r="O398" s="18"/>
    </row>
    <row r="399" spans="15:15" x14ac:dyDescent="0.25">
      <c r="O399" s="18"/>
    </row>
    <row r="400" spans="15:15" x14ac:dyDescent="0.25">
      <c r="O400" s="18"/>
    </row>
    <row r="401" spans="15:15" x14ac:dyDescent="0.25">
      <c r="O401" s="18"/>
    </row>
    <row r="402" spans="15:15" x14ac:dyDescent="0.25">
      <c r="O402" s="18"/>
    </row>
    <row r="403" spans="15:15" x14ac:dyDescent="0.25">
      <c r="O403" s="18"/>
    </row>
    <row r="404" spans="15:15" x14ac:dyDescent="0.25">
      <c r="O404" s="18"/>
    </row>
    <row r="405" spans="15:15" x14ac:dyDescent="0.25">
      <c r="O405" s="18"/>
    </row>
    <row r="406" spans="15:15" x14ac:dyDescent="0.25">
      <c r="O406" s="18"/>
    </row>
    <row r="407" spans="15:15" x14ac:dyDescent="0.25">
      <c r="O407" s="18"/>
    </row>
    <row r="408" spans="15:15" x14ac:dyDescent="0.25">
      <c r="O408" s="18"/>
    </row>
    <row r="409" spans="15:15" x14ac:dyDescent="0.25">
      <c r="O409" s="18"/>
    </row>
    <row r="410" spans="15:15" x14ac:dyDescent="0.25">
      <c r="O410" s="18"/>
    </row>
    <row r="411" spans="15:15" x14ac:dyDescent="0.25">
      <c r="O411" s="18"/>
    </row>
    <row r="412" spans="15:15" x14ac:dyDescent="0.25">
      <c r="O412" s="18"/>
    </row>
    <row r="413" spans="15:15" x14ac:dyDescent="0.25">
      <c r="O413" s="18"/>
    </row>
    <row r="414" spans="15:15" x14ac:dyDescent="0.25">
      <c r="O414" s="18"/>
    </row>
    <row r="415" spans="15:15" x14ac:dyDescent="0.25">
      <c r="O415" s="18"/>
    </row>
    <row r="416" spans="15:15" x14ac:dyDescent="0.25">
      <c r="O416" s="18"/>
    </row>
    <row r="417" spans="15:15" x14ac:dyDescent="0.25">
      <c r="O417" s="18"/>
    </row>
    <row r="418" spans="15:15" x14ac:dyDescent="0.25">
      <c r="O418" s="18"/>
    </row>
    <row r="419" spans="15:15" x14ac:dyDescent="0.25">
      <c r="O419" s="18"/>
    </row>
    <row r="420" spans="15:15" x14ac:dyDescent="0.25">
      <c r="O420" s="18"/>
    </row>
    <row r="421" spans="15:15" x14ac:dyDescent="0.25">
      <c r="O421" s="18"/>
    </row>
    <row r="422" spans="15:15" x14ac:dyDescent="0.25">
      <c r="O422" s="18"/>
    </row>
    <row r="423" spans="15:15" x14ac:dyDescent="0.25">
      <c r="O423" s="18"/>
    </row>
    <row r="424" spans="15:15" x14ac:dyDescent="0.25">
      <c r="O424" s="18"/>
    </row>
    <row r="425" spans="15:15" x14ac:dyDescent="0.25">
      <c r="O425" s="18"/>
    </row>
    <row r="426" spans="15:15" x14ac:dyDescent="0.25">
      <c r="O426" s="18"/>
    </row>
    <row r="427" spans="15:15" x14ac:dyDescent="0.25">
      <c r="O427" s="18"/>
    </row>
    <row r="428" spans="15:15" x14ac:dyDescent="0.25">
      <c r="O428" s="18"/>
    </row>
    <row r="429" spans="15:15" x14ac:dyDescent="0.25">
      <c r="O429" s="18"/>
    </row>
    <row r="430" spans="15:15" x14ac:dyDescent="0.25">
      <c r="O430" s="18"/>
    </row>
    <row r="431" spans="15:15" x14ac:dyDescent="0.25">
      <c r="O431" s="18"/>
    </row>
    <row r="432" spans="15:15" x14ac:dyDescent="0.25">
      <c r="O432" s="18"/>
    </row>
    <row r="433" spans="15:15" x14ac:dyDescent="0.25">
      <c r="O433" s="18"/>
    </row>
    <row r="434" spans="15:15" x14ac:dyDescent="0.25">
      <c r="O434" s="18"/>
    </row>
    <row r="435" spans="15:15" x14ac:dyDescent="0.25">
      <c r="O435" s="18"/>
    </row>
    <row r="436" spans="15:15" x14ac:dyDescent="0.25">
      <c r="O436" s="18"/>
    </row>
    <row r="437" spans="15:15" x14ac:dyDescent="0.25">
      <c r="O437" s="18"/>
    </row>
    <row r="438" spans="15:15" x14ac:dyDescent="0.25">
      <c r="O438" s="18"/>
    </row>
    <row r="439" spans="15:15" x14ac:dyDescent="0.25">
      <c r="O439" s="18"/>
    </row>
    <row r="440" spans="15:15" x14ac:dyDescent="0.25">
      <c r="O440" s="18"/>
    </row>
    <row r="441" spans="15:15" x14ac:dyDescent="0.25">
      <c r="O441" s="18"/>
    </row>
    <row r="442" spans="15:15" x14ac:dyDescent="0.25">
      <c r="O442" s="18"/>
    </row>
    <row r="443" spans="15:15" x14ac:dyDescent="0.25">
      <c r="O443" s="18"/>
    </row>
    <row r="444" spans="15:15" x14ac:dyDescent="0.25">
      <c r="O444" s="18"/>
    </row>
    <row r="445" spans="15:15" x14ac:dyDescent="0.25">
      <c r="O445" s="18"/>
    </row>
    <row r="446" spans="15:15" x14ac:dyDescent="0.25">
      <c r="O446" s="18"/>
    </row>
    <row r="447" spans="15:15" x14ac:dyDescent="0.25">
      <c r="O447" s="18"/>
    </row>
    <row r="448" spans="15:15" x14ac:dyDescent="0.25">
      <c r="O448" s="18"/>
    </row>
    <row r="449" spans="15:15" x14ac:dyDescent="0.25">
      <c r="O449" s="18"/>
    </row>
    <row r="450" spans="15:15" x14ac:dyDescent="0.25">
      <c r="O450" s="18"/>
    </row>
    <row r="451" spans="15:15" x14ac:dyDescent="0.25">
      <c r="O451" s="18"/>
    </row>
    <row r="452" spans="15:15" x14ac:dyDescent="0.25">
      <c r="O452" s="18"/>
    </row>
    <row r="453" spans="15:15" x14ac:dyDescent="0.25">
      <c r="O453" s="18"/>
    </row>
    <row r="454" spans="15:15" x14ac:dyDescent="0.25">
      <c r="O454" s="18"/>
    </row>
    <row r="455" spans="15:15" x14ac:dyDescent="0.25">
      <c r="O455" s="18"/>
    </row>
    <row r="456" spans="15:15" x14ac:dyDescent="0.25">
      <c r="O456" s="18"/>
    </row>
    <row r="457" spans="15:15" x14ac:dyDescent="0.25">
      <c r="O457" s="18"/>
    </row>
    <row r="458" spans="15:15" x14ac:dyDescent="0.25">
      <c r="O458" s="18"/>
    </row>
    <row r="459" spans="15:15" x14ac:dyDescent="0.25">
      <c r="O459" s="18"/>
    </row>
    <row r="460" spans="15:15" x14ac:dyDescent="0.25">
      <c r="O460" s="18"/>
    </row>
    <row r="461" spans="15:15" x14ac:dyDescent="0.25">
      <c r="O461" s="18"/>
    </row>
    <row r="462" spans="15:15" x14ac:dyDescent="0.25">
      <c r="O462" s="18"/>
    </row>
    <row r="463" spans="15:15" x14ac:dyDescent="0.25">
      <c r="O463" s="18"/>
    </row>
    <row r="464" spans="15:15" x14ac:dyDescent="0.25">
      <c r="O464" s="18"/>
    </row>
    <row r="465" spans="15:15" x14ac:dyDescent="0.25">
      <c r="O465" s="18"/>
    </row>
    <row r="466" spans="15:15" x14ac:dyDescent="0.25">
      <c r="O466" s="18"/>
    </row>
    <row r="467" spans="15:15" x14ac:dyDescent="0.25">
      <c r="O467" s="18"/>
    </row>
    <row r="468" spans="15:15" x14ac:dyDescent="0.25">
      <c r="O468" s="18"/>
    </row>
    <row r="469" spans="15:15" x14ac:dyDescent="0.25">
      <c r="O469" s="18"/>
    </row>
    <row r="470" spans="15:15" x14ac:dyDescent="0.25">
      <c r="O470" s="18"/>
    </row>
    <row r="471" spans="15:15" x14ac:dyDescent="0.25">
      <c r="O471" s="18"/>
    </row>
    <row r="472" spans="15:15" x14ac:dyDescent="0.25">
      <c r="O472" s="18"/>
    </row>
    <row r="473" spans="15:15" x14ac:dyDescent="0.25">
      <c r="O473" s="18"/>
    </row>
    <row r="474" spans="15:15" x14ac:dyDescent="0.25">
      <c r="O474" s="18"/>
    </row>
    <row r="475" spans="15:15" x14ac:dyDescent="0.25">
      <c r="O475" s="18"/>
    </row>
    <row r="476" spans="15:15" x14ac:dyDescent="0.25">
      <c r="O476" s="18"/>
    </row>
    <row r="477" spans="15:15" x14ac:dyDescent="0.25">
      <c r="O477" s="18"/>
    </row>
    <row r="478" spans="15:15" x14ac:dyDescent="0.25">
      <c r="O478" s="18"/>
    </row>
    <row r="479" spans="15:15" x14ac:dyDescent="0.25">
      <c r="O479" s="18"/>
    </row>
    <row r="480" spans="15:15" x14ac:dyDescent="0.25">
      <c r="O480" s="18"/>
    </row>
    <row r="481" spans="15:15" x14ac:dyDescent="0.25">
      <c r="O481" s="18"/>
    </row>
    <row r="482" spans="15:15" x14ac:dyDescent="0.25">
      <c r="O482" s="18"/>
    </row>
    <row r="483" spans="15:15" x14ac:dyDescent="0.25">
      <c r="O483" s="18"/>
    </row>
    <row r="484" spans="15:15" x14ac:dyDescent="0.25">
      <c r="O484" s="18"/>
    </row>
    <row r="485" spans="15:15" x14ac:dyDescent="0.25">
      <c r="O485" s="18"/>
    </row>
    <row r="486" spans="15:15" x14ac:dyDescent="0.25">
      <c r="O486" s="18"/>
    </row>
    <row r="487" spans="15:15" x14ac:dyDescent="0.25">
      <c r="O487" s="18"/>
    </row>
    <row r="488" spans="15:15" x14ac:dyDescent="0.25">
      <c r="O488" s="18"/>
    </row>
    <row r="489" spans="15:15" x14ac:dyDescent="0.25">
      <c r="O489" s="18"/>
    </row>
    <row r="490" spans="15:15" x14ac:dyDescent="0.25">
      <c r="O490" s="18"/>
    </row>
    <row r="491" spans="15:15" x14ac:dyDescent="0.25">
      <c r="O491" s="18"/>
    </row>
    <row r="492" spans="15:15" x14ac:dyDescent="0.25">
      <c r="O492" s="18"/>
    </row>
    <row r="493" spans="15:15" x14ac:dyDescent="0.25">
      <c r="O493" s="18"/>
    </row>
    <row r="494" spans="15:15" x14ac:dyDescent="0.25">
      <c r="O494" s="18"/>
    </row>
    <row r="495" spans="15:15" x14ac:dyDescent="0.25">
      <c r="O495" s="18"/>
    </row>
    <row r="496" spans="15:15" x14ac:dyDescent="0.25">
      <c r="O496" s="18"/>
    </row>
    <row r="497" spans="15:15" x14ac:dyDescent="0.25">
      <c r="O497" s="18"/>
    </row>
    <row r="498" spans="15:15" x14ac:dyDescent="0.25">
      <c r="O498" s="18"/>
    </row>
    <row r="499" spans="15:15" x14ac:dyDescent="0.25">
      <c r="O499" s="18"/>
    </row>
    <row r="500" spans="15:15" x14ac:dyDescent="0.25">
      <c r="O500" s="18"/>
    </row>
    <row r="501" spans="15:15" x14ac:dyDescent="0.25">
      <c r="O501" s="18"/>
    </row>
    <row r="502" spans="15:15" x14ac:dyDescent="0.25">
      <c r="O502" s="18"/>
    </row>
    <row r="503" spans="15:15" x14ac:dyDescent="0.25">
      <c r="O503" s="18"/>
    </row>
    <row r="504" spans="15:15" x14ac:dyDescent="0.25">
      <c r="O504" s="18"/>
    </row>
    <row r="505" spans="15:15" x14ac:dyDescent="0.25">
      <c r="O505" s="18"/>
    </row>
    <row r="506" spans="15:15" x14ac:dyDescent="0.25">
      <c r="O506" s="18"/>
    </row>
    <row r="507" spans="15:15" x14ac:dyDescent="0.25">
      <c r="O507" s="18"/>
    </row>
    <row r="508" spans="15:15" x14ac:dyDescent="0.25">
      <c r="O508" s="18"/>
    </row>
    <row r="509" spans="15:15" x14ac:dyDescent="0.25">
      <c r="O509" s="18"/>
    </row>
    <row r="510" spans="15:15" x14ac:dyDescent="0.25">
      <c r="O510" s="18"/>
    </row>
    <row r="511" spans="15:15" x14ac:dyDescent="0.25">
      <c r="O511" s="18"/>
    </row>
    <row r="512" spans="15:15" x14ac:dyDescent="0.25">
      <c r="O512" s="18"/>
    </row>
    <row r="513" spans="15:15" x14ac:dyDescent="0.25">
      <c r="O513" s="18"/>
    </row>
    <row r="514" spans="15:15" x14ac:dyDescent="0.25">
      <c r="O514" s="18"/>
    </row>
    <row r="515" spans="15:15" x14ac:dyDescent="0.25">
      <c r="O515" s="18"/>
    </row>
    <row r="516" spans="15:15" x14ac:dyDescent="0.25">
      <c r="O516" s="18"/>
    </row>
    <row r="517" spans="15:15" x14ac:dyDescent="0.25">
      <c r="O517" s="18"/>
    </row>
    <row r="518" spans="15:15" x14ac:dyDescent="0.25">
      <c r="O518" s="18"/>
    </row>
    <row r="519" spans="15:15" x14ac:dyDescent="0.25">
      <c r="O519" s="18"/>
    </row>
    <row r="520" spans="15:15" x14ac:dyDescent="0.25">
      <c r="O520" s="18"/>
    </row>
    <row r="521" spans="15:15" x14ac:dyDescent="0.25">
      <c r="O521" s="18"/>
    </row>
    <row r="522" spans="15:15" x14ac:dyDescent="0.25">
      <c r="O522" s="18"/>
    </row>
    <row r="523" spans="15:15" x14ac:dyDescent="0.25">
      <c r="O523" s="18"/>
    </row>
    <row r="524" spans="15:15" x14ac:dyDescent="0.25">
      <c r="O524" s="18"/>
    </row>
    <row r="525" spans="15:15" x14ac:dyDescent="0.25">
      <c r="O525" s="18"/>
    </row>
    <row r="526" spans="15:15" x14ac:dyDescent="0.25">
      <c r="O526" s="18"/>
    </row>
    <row r="527" spans="15:15" x14ac:dyDescent="0.25">
      <c r="O527" s="18"/>
    </row>
    <row r="528" spans="15:15" x14ac:dyDescent="0.25">
      <c r="O528" s="18"/>
    </row>
    <row r="529" spans="15:15" x14ac:dyDescent="0.25">
      <c r="O529" s="18"/>
    </row>
    <row r="530" spans="15:15" x14ac:dyDescent="0.25">
      <c r="O530" s="18"/>
    </row>
    <row r="531" spans="15:15" x14ac:dyDescent="0.25">
      <c r="O531" s="18"/>
    </row>
    <row r="532" spans="15:15" x14ac:dyDescent="0.25">
      <c r="O532" s="18"/>
    </row>
    <row r="533" spans="15:15" x14ac:dyDescent="0.25">
      <c r="O533" s="18"/>
    </row>
    <row r="534" spans="15:15" x14ac:dyDescent="0.25">
      <c r="O534" s="18"/>
    </row>
    <row r="535" spans="15:15" x14ac:dyDescent="0.25">
      <c r="O535" s="18"/>
    </row>
    <row r="536" spans="15:15" x14ac:dyDescent="0.25">
      <c r="O536" s="18"/>
    </row>
    <row r="537" spans="15:15" x14ac:dyDescent="0.25">
      <c r="O537" s="18"/>
    </row>
    <row r="538" spans="15:15" x14ac:dyDescent="0.25">
      <c r="O538" s="18"/>
    </row>
    <row r="539" spans="15:15" x14ac:dyDescent="0.25">
      <c r="O539" s="18"/>
    </row>
    <row r="540" spans="15:15" x14ac:dyDescent="0.25">
      <c r="O540" s="18"/>
    </row>
    <row r="541" spans="15:15" x14ac:dyDescent="0.25">
      <c r="O541" s="18"/>
    </row>
    <row r="542" spans="15:15" x14ac:dyDescent="0.25">
      <c r="O542" s="18"/>
    </row>
    <row r="543" spans="15:15" x14ac:dyDescent="0.25">
      <c r="O543" s="18"/>
    </row>
    <row r="544" spans="15:15" x14ac:dyDescent="0.25">
      <c r="O544" s="18"/>
    </row>
    <row r="545" spans="15:15" x14ac:dyDescent="0.25">
      <c r="O545" s="18"/>
    </row>
    <row r="546" spans="15:15" x14ac:dyDescent="0.25">
      <c r="O546" s="18"/>
    </row>
    <row r="547" spans="15:15" x14ac:dyDescent="0.25">
      <c r="O547" s="18"/>
    </row>
    <row r="548" spans="15:15" x14ac:dyDescent="0.25">
      <c r="O548" s="18"/>
    </row>
    <row r="549" spans="15:15" x14ac:dyDescent="0.25">
      <c r="O549" s="18"/>
    </row>
    <row r="550" spans="15:15" x14ac:dyDescent="0.25">
      <c r="O550" s="18"/>
    </row>
    <row r="551" spans="15:15" x14ac:dyDescent="0.25">
      <c r="O551" s="18"/>
    </row>
    <row r="552" spans="15:15" x14ac:dyDescent="0.25">
      <c r="O552" s="18"/>
    </row>
    <row r="553" spans="15:15" x14ac:dyDescent="0.25">
      <c r="O553" s="18"/>
    </row>
    <row r="554" spans="15:15" x14ac:dyDescent="0.25">
      <c r="O554" s="18"/>
    </row>
    <row r="555" spans="15:15" x14ac:dyDescent="0.25">
      <c r="O555" s="18"/>
    </row>
    <row r="556" spans="15:15" x14ac:dyDescent="0.25">
      <c r="O556" s="18"/>
    </row>
    <row r="557" spans="15:15" x14ac:dyDescent="0.25">
      <c r="O557" s="18"/>
    </row>
    <row r="558" spans="15:15" x14ac:dyDescent="0.25">
      <c r="O558" s="18"/>
    </row>
    <row r="559" spans="15:15" x14ac:dyDescent="0.25">
      <c r="O559" s="18"/>
    </row>
    <row r="560" spans="15:15" x14ac:dyDescent="0.25">
      <c r="O560" s="18"/>
    </row>
    <row r="561" spans="15:15" x14ac:dyDescent="0.25">
      <c r="O561" s="18"/>
    </row>
    <row r="562" spans="15:15" x14ac:dyDescent="0.25">
      <c r="O562" s="18"/>
    </row>
    <row r="563" spans="15:15" x14ac:dyDescent="0.25">
      <c r="O563" s="18"/>
    </row>
    <row r="564" spans="15:15" x14ac:dyDescent="0.25">
      <c r="O564" s="18"/>
    </row>
    <row r="565" spans="15:15" x14ac:dyDescent="0.25">
      <c r="O565" s="18"/>
    </row>
    <row r="566" spans="15:15" x14ac:dyDescent="0.25">
      <c r="O566" s="18"/>
    </row>
    <row r="567" spans="15:15" x14ac:dyDescent="0.25">
      <c r="O567" s="18"/>
    </row>
    <row r="568" spans="15:15" x14ac:dyDescent="0.25">
      <c r="O568" s="18"/>
    </row>
    <row r="569" spans="15:15" x14ac:dyDescent="0.25">
      <c r="O569" s="18"/>
    </row>
    <row r="570" spans="15:15" x14ac:dyDescent="0.25">
      <c r="O570" s="18"/>
    </row>
    <row r="571" spans="15:15" x14ac:dyDescent="0.25">
      <c r="O571" s="18"/>
    </row>
    <row r="572" spans="15:15" x14ac:dyDescent="0.25">
      <c r="O572" s="18"/>
    </row>
    <row r="573" spans="15:15" x14ac:dyDescent="0.25">
      <c r="O573" s="18"/>
    </row>
    <row r="574" spans="15:15" x14ac:dyDescent="0.25">
      <c r="O574" s="18"/>
    </row>
    <row r="575" spans="15:15" x14ac:dyDescent="0.25">
      <c r="O575" s="18"/>
    </row>
    <row r="576" spans="15:15" x14ac:dyDescent="0.25">
      <c r="O576" s="18"/>
    </row>
    <row r="577" spans="15:15" x14ac:dyDescent="0.25">
      <c r="O577" s="18"/>
    </row>
    <row r="578" spans="15:15" x14ac:dyDescent="0.25">
      <c r="O578" s="18"/>
    </row>
    <row r="579" spans="15:15" x14ac:dyDescent="0.25">
      <c r="O579" s="18"/>
    </row>
    <row r="580" spans="15:15" x14ac:dyDescent="0.25">
      <c r="O580" s="18"/>
    </row>
    <row r="581" spans="15:15" x14ac:dyDescent="0.25">
      <c r="O581" s="18"/>
    </row>
    <row r="582" spans="15:15" x14ac:dyDescent="0.25">
      <c r="O582" s="18"/>
    </row>
    <row r="583" spans="15:15" x14ac:dyDescent="0.25">
      <c r="O583" s="18"/>
    </row>
    <row r="584" spans="15:15" x14ac:dyDescent="0.25">
      <c r="O584" s="18"/>
    </row>
    <row r="585" spans="15:15" x14ac:dyDescent="0.25">
      <c r="O585" s="18"/>
    </row>
    <row r="586" spans="15:15" x14ac:dyDescent="0.25">
      <c r="O586" s="18"/>
    </row>
    <row r="587" spans="15:15" x14ac:dyDescent="0.25">
      <c r="O587" s="18"/>
    </row>
    <row r="588" spans="15:15" x14ac:dyDescent="0.25">
      <c r="O588" s="18"/>
    </row>
    <row r="589" spans="15:15" x14ac:dyDescent="0.25">
      <c r="O589" s="18"/>
    </row>
    <row r="590" spans="15:15" x14ac:dyDescent="0.25">
      <c r="O590" s="18"/>
    </row>
    <row r="591" spans="15:15" x14ac:dyDescent="0.25">
      <c r="O591" s="18"/>
    </row>
    <row r="592" spans="15:15" x14ac:dyDescent="0.25">
      <c r="O592" s="18"/>
    </row>
    <row r="593" spans="15:15" x14ac:dyDescent="0.25">
      <c r="O593" s="18"/>
    </row>
    <row r="594" spans="15:15" x14ac:dyDescent="0.25">
      <c r="O594" s="18"/>
    </row>
    <row r="595" spans="15:15" x14ac:dyDescent="0.25">
      <c r="O595" s="18"/>
    </row>
    <row r="596" spans="15:15" x14ac:dyDescent="0.25">
      <c r="O596" s="18"/>
    </row>
    <row r="597" spans="15:15" x14ac:dyDescent="0.25">
      <c r="O597" s="18"/>
    </row>
    <row r="598" spans="15:15" x14ac:dyDescent="0.25">
      <c r="O598" s="18"/>
    </row>
    <row r="599" spans="15:15" x14ac:dyDescent="0.25">
      <c r="O599" s="18"/>
    </row>
    <row r="600" spans="15:15" x14ac:dyDescent="0.25">
      <c r="O600" s="18"/>
    </row>
    <row r="601" spans="15:15" x14ac:dyDescent="0.25">
      <c r="O601" s="18"/>
    </row>
    <row r="602" spans="15:15" x14ac:dyDescent="0.25">
      <c r="O602" s="18"/>
    </row>
    <row r="603" spans="15:15" x14ac:dyDescent="0.25">
      <c r="O603" s="18"/>
    </row>
    <row r="604" spans="15:15" x14ac:dyDescent="0.25">
      <c r="O604" s="18"/>
    </row>
    <row r="605" spans="15:15" x14ac:dyDescent="0.25">
      <c r="O605" s="18"/>
    </row>
    <row r="606" spans="15:15" x14ac:dyDescent="0.25">
      <c r="O606" s="18"/>
    </row>
    <row r="607" spans="15:15" x14ac:dyDescent="0.25">
      <c r="O607" s="18"/>
    </row>
    <row r="608" spans="15:15" x14ac:dyDescent="0.25">
      <c r="O608" s="18"/>
    </row>
    <row r="609" spans="15:15" x14ac:dyDescent="0.25">
      <c r="O609" s="18"/>
    </row>
    <row r="610" spans="15:15" x14ac:dyDescent="0.25">
      <c r="O610" s="18"/>
    </row>
    <row r="611" spans="15:15" x14ac:dyDescent="0.25">
      <c r="O611" s="18"/>
    </row>
    <row r="612" spans="15:15" x14ac:dyDescent="0.25">
      <c r="O612" s="18"/>
    </row>
    <row r="613" spans="15:15" x14ac:dyDescent="0.25">
      <c r="O613" s="18"/>
    </row>
    <row r="614" spans="15:15" x14ac:dyDescent="0.25">
      <c r="O614" s="18"/>
    </row>
    <row r="615" spans="15:15" x14ac:dyDescent="0.25">
      <c r="O615" s="18"/>
    </row>
    <row r="616" spans="15:15" x14ac:dyDescent="0.25">
      <c r="O616" s="18"/>
    </row>
    <row r="617" spans="15:15" x14ac:dyDescent="0.25">
      <c r="O617" s="18"/>
    </row>
    <row r="618" spans="15:15" x14ac:dyDescent="0.25">
      <c r="O618" s="18"/>
    </row>
    <row r="619" spans="15:15" x14ac:dyDescent="0.25">
      <c r="O619" s="18"/>
    </row>
    <row r="620" spans="15:15" x14ac:dyDescent="0.25">
      <c r="O620" s="18"/>
    </row>
    <row r="621" spans="15:15" x14ac:dyDescent="0.25">
      <c r="O621" s="18"/>
    </row>
    <row r="622" spans="15:15" x14ac:dyDescent="0.25">
      <c r="O622" s="18"/>
    </row>
    <row r="623" spans="15:15" x14ac:dyDescent="0.25">
      <c r="O623" s="18"/>
    </row>
    <row r="624" spans="15:15" x14ac:dyDescent="0.25">
      <c r="O624" s="18"/>
    </row>
    <row r="625" spans="15:15" x14ac:dyDescent="0.25">
      <c r="O625" s="18"/>
    </row>
    <row r="626" spans="15:15" x14ac:dyDescent="0.25">
      <c r="O626" s="18"/>
    </row>
    <row r="627" spans="15:15" x14ac:dyDescent="0.25">
      <c r="O627" s="18"/>
    </row>
    <row r="628" spans="15:15" x14ac:dyDescent="0.25">
      <c r="O628" s="18"/>
    </row>
    <row r="629" spans="15:15" x14ac:dyDescent="0.25">
      <c r="O629" s="18"/>
    </row>
    <row r="630" spans="15:15" x14ac:dyDescent="0.25">
      <c r="O630" s="18"/>
    </row>
    <row r="631" spans="15:15" x14ac:dyDescent="0.25">
      <c r="O631" s="18"/>
    </row>
    <row r="632" spans="15:15" x14ac:dyDescent="0.25">
      <c r="O632" s="18"/>
    </row>
    <row r="633" spans="15:15" x14ac:dyDescent="0.25">
      <c r="O633" s="18"/>
    </row>
    <row r="634" spans="15:15" x14ac:dyDescent="0.25">
      <c r="O634" s="18"/>
    </row>
    <row r="635" spans="15:15" x14ac:dyDescent="0.25">
      <c r="O635" s="18"/>
    </row>
    <row r="636" spans="15:15" x14ac:dyDescent="0.25">
      <c r="O636" s="18"/>
    </row>
    <row r="637" spans="15:15" x14ac:dyDescent="0.25">
      <c r="O637" s="18"/>
    </row>
    <row r="638" spans="15:15" x14ac:dyDescent="0.25">
      <c r="O638" s="18"/>
    </row>
    <row r="639" spans="15:15" x14ac:dyDescent="0.25">
      <c r="O639" s="18"/>
    </row>
    <row r="640" spans="15:15" x14ac:dyDescent="0.25">
      <c r="O640" s="18"/>
    </row>
    <row r="641" spans="15:15" x14ac:dyDescent="0.25">
      <c r="O641" s="18"/>
    </row>
    <row r="642" spans="15:15" x14ac:dyDescent="0.25">
      <c r="O642" s="18"/>
    </row>
    <row r="643" spans="15:15" x14ac:dyDescent="0.25">
      <c r="O643" s="18"/>
    </row>
    <row r="644" spans="15:15" x14ac:dyDescent="0.25">
      <c r="O644" s="18"/>
    </row>
    <row r="645" spans="15:15" x14ac:dyDescent="0.25">
      <c r="O645" s="18"/>
    </row>
    <row r="646" spans="15:15" x14ac:dyDescent="0.25">
      <c r="O646" s="18"/>
    </row>
    <row r="647" spans="15:15" x14ac:dyDescent="0.25">
      <c r="O647" s="18"/>
    </row>
    <row r="648" spans="15:15" x14ac:dyDescent="0.25">
      <c r="O648" s="18"/>
    </row>
    <row r="649" spans="15:15" x14ac:dyDescent="0.25">
      <c r="O649" s="18"/>
    </row>
    <row r="650" spans="15:15" x14ac:dyDescent="0.25">
      <c r="O650" s="18"/>
    </row>
    <row r="651" spans="15:15" x14ac:dyDescent="0.25">
      <c r="O651" s="18"/>
    </row>
    <row r="652" spans="15:15" x14ac:dyDescent="0.25">
      <c r="O652" s="18"/>
    </row>
    <row r="653" spans="15:15" x14ac:dyDescent="0.25">
      <c r="O653" s="18"/>
    </row>
    <row r="654" spans="15:15" x14ac:dyDescent="0.25">
      <c r="O654" s="18"/>
    </row>
    <row r="655" spans="15:15" x14ac:dyDescent="0.25">
      <c r="O655" s="18"/>
    </row>
    <row r="656" spans="15:15" x14ac:dyDescent="0.25">
      <c r="O656" s="18"/>
    </row>
    <row r="657" spans="15:15" x14ac:dyDescent="0.25">
      <c r="O657" s="18"/>
    </row>
    <row r="658" spans="15:15" x14ac:dyDescent="0.25">
      <c r="O658" s="18"/>
    </row>
    <row r="659" spans="15:15" x14ac:dyDescent="0.25">
      <c r="O659" s="18"/>
    </row>
    <row r="660" spans="15:15" x14ac:dyDescent="0.25">
      <c r="O660" s="18"/>
    </row>
    <row r="661" spans="15:15" x14ac:dyDescent="0.25">
      <c r="O661" s="18"/>
    </row>
    <row r="662" spans="15:15" x14ac:dyDescent="0.25">
      <c r="O662" s="18"/>
    </row>
    <row r="663" spans="15:15" x14ac:dyDescent="0.25">
      <c r="O663" s="18"/>
    </row>
    <row r="664" spans="15:15" x14ac:dyDescent="0.25">
      <c r="O664" s="18"/>
    </row>
    <row r="665" spans="15:15" x14ac:dyDescent="0.25">
      <c r="O665" s="18"/>
    </row>
    <row r="666" spans="15:15" x14ac:dyDescent="0.25">
      <c r="O666" s="18"/>
    </row>
    <row r="667" spans="15:15" x14ac:dyDescent="0.25">
      <c r="O667" s="18"/>
    </row>
    <row r="668" spans="15:15" x14ac:dyDescent="0.25">
      <c r="O668" s="18"/>
    </row>
    <row r="669" spans="15:15" x14ac:dyDescent="0.25">
      <c r="O669" s="18"/>
    </row>
    <row r="670" spans="15:15" x14ac:dyDescent="0.25">
      <c r="O670" s="18"/>
    </row>
    <row r="671" spans="15:15" x14ac:dyDescent="0.25">
      <c r="O671" s="18"/>
    </row>
    <row r="672" spans="15:15" x14ac:dyDescent="0.25">
      <c r="O672" s="18"/>
    </row>
    <row r="673" spans="15:15" x14ac:dyDescent="0.25">
      <c r="O673" s="18"/>
    </row>
    <row r="674" spans="15:15" x14ac:dyDescent="0.25">
      <c r="O674" s="18"/>
    </row>
    <row r="675" spans="15:15" x14ac:dyDescent="0.25">
      <c r="O675" s="18"/>
    </row>
    <row r="676" spans="15:15" x14ac:dyDescent="0.25">
      <c r="O676" s="18"/>
    </row>
    <row r="677" spans="15:15" x14ac:dyDescent="0.25">
      <c r="O677" s="18"/>
    </row>
    <row r="678" spans="15:15" x14ac:dyDescent="0.25">
      <c r="O678" s="18"/>
    </row>
    <row r="679" spans="15:15" x14ac:dyDescent="0.25">
      <c r="O679" s="18"/>
    </row>
    <row r="680" spans="15:15" x14ac:dyDescent="0.25">
      <c r="O680" s="18"/>
    </row>
    <row r="681" spans="15:15" x14ac:dyDescent="0.25">
      <c r="O681" s="18"/>
    </row>
    <row r="682" spans="15:15" x14ac:dyDescent="0.25">
      <c r="O682" s="18"/>
    </row>
    <row r="683" spans="15:15" x14ac:dyDescent="0.25">
      <c r="O683" s="18"/>
    </row>
    <row r="684" spans="15:15" x14ac:dyDescent="0.25">
      <c r="O684" s="18"/>
    </row>
    <row r="685" spans="15:15" x14ac:dyDescent="0.25">
      <c r="O685" s="18"/>
    </row>
    <row r="686" spans="15:15" x14ac:dyDescent="0.25">
      <c r="O686" s="18"/>
    </row>
    <row r="687" spans="15:15" x14ac:dyDescent="0.25">
      <c r="O687" s="18"/>
    </row>
    <row r="688" spans="15:15" x14ac:dyDescent="0.25">
      <c r="O688" s="18"/>
    </row>
    <row r="689" spans="15:15" x14ac:dyDescent="0.25">
      <c r="O689" s="18"/>
    </row>
    <row r="690" spans="15:15" x14ac:dyDescent="0.25">
      <c r="O690" s="18"/>
    </row>
    <row r="691" spans="15:15" x14ac:dyDescent="0.25">
      <c r="O691" s="18"/>
    </row>
    <row r="692" spans="15:15" x14ac:dyDescent="0.25">
      <c r="O692" s="18"/>
    </row>
    <row r="693" spans="15:15" x14ac:dyDescent="0.25">
      <c r="O693" s="18"/>
    </row>
    <row r="694" spans="15:15" x14ac:dyDescent="0.25">
      <c r="O694" s="18"/>
    </row>
    <row r="695" spans="15:15" x14ac:dyDescent="0.25">
      <c r="O695" s="18"/>
    </row>
    <row r="696" spans="15:15" x14ac:dyDescent="0.25">
      <c r="O696" s="18"/>
    </row>
    <row r="697" spans="15:15" x14ac:dyDescent="0.25">
      <c r="O697" s="18"/>
    </row>
    <row r="698" spans="15:15" x14ac:dyDescent="0.25">
      <c r="O698" s="18"/>
    </row>
    <row r="699" spans="15:15" x14ac:dyDescent="0.25">
      <c r="O699" s="18"/>
    </row>
    <row r="700" spans="15:15" x14ac:dyDescent="0.25">
      <c r="O700" s="18"/>
    </row>
    <row r="701" spans="15:15" x14ac:dyDescent="0.25">
      <c r="O701" s="18"/>
    </row>
    <row r="702" spans="15:15" x14ac:dyDescent="0.25">
      <c r="O702" s="18"/>
    </row>
    <row r="703" spans="15:15" x14ac:dyDescent="0.25">
      <c r="O703" s="18"/>
    </row>
    <row r="704" spans="15:15" x14ac:dyDescent="0.25">
      <c r="O704" s="18"/>
    </row>
    <row r="705" spans="15:15" x14ac:dyDescent="0.25">
      <c r="O705" s="18"/>
    </row>
    <row r="706" spans="15:15" x14ac:dyDescent="0.25">
      <c r="O706" s="18"/>
    </row>
    <row r="707" spans="15:15" x14ac:dyDescent="0.25">
      <c r="O707" s="18"/>
    </row>
    <row r="708" spans="15:15" x14ac:dyDescent="0.25">
      <c r="O708" s="18"/>
    </row>
    <row r="709" spans="15:15" x14ac:dyDescent="0.25">
      <c r="O709" s="18"/>
    </row>
    <row r="710" spans="15:15" x14ac:dyDescent="0.25">
      <c r="O710" s="18"/>
    </row>
    <row r="711" spans="15:15" x14ac:dyDescent="0.25">
      <c r="O711" s="18"/>
    </row>
    <row r="712" spans="15:15" x14ac:dyDescent="0.25">
      <c r="O712" s="18"/>
    </row>
    <row r="713" spans="15:15" x14ac:dyDescent="0.25">
      <c r="O713" s="18"/>
    </row>
    <row r="714" spans="15:15" x14ac:dyDescent="0.25">
      <c r="O714" s="18"/>
    </row>
    <row r="715" spans="15:15" x14ac:dyDescent="0.25">
      <c r="O715" s="18"/>
    </row>
    <row r="716" spans="15:15" x14ac:dyDescent="0.25">
      <c r="O716" s="18"/>
    </row>
    <row r="717" spans="15:15" x14ac:dyDescent="0.25">
      <c r="O717" s="18"/>
    </row>
    <row r="718" spans="15:15" x14ac:dyDescent="0.25">
      <c r="O718" s="18"/>
    </row>
    <row r="719" spans="15:15" x14ac:dyDescent="0.25">
      <c r="O719" s="18"/>
    </row>
    <row r="720" spans="15:15" x14ac:dyDescent="0.25">
      <c r="O720" s="18"/>
    </row>
    <row r="721" spans="15:15" x14ac:dyDescent="0.25">
      <c r="O721" s="18"/>
    </row>
    <row r="722" spans="15:15" x14ac:dyDescent="0.25">
      <c r="O722" s="18"/>
    </row>
    <row r="723" spans="15:15" x14ac:dyDescent="0.25">
      <c r="O723" s="18"/>
    </row>
    <row r="724" spans="15:15" x14ac:dyDescent="0.25">
      <c r="O724" s="18"/>
    </row>
    <row r="725" spans="15:15" x14ac:dyDescent="0.25">
      <c r="O725" s="18"/>
    </row>
    <row r="726" spans="15:15" x14ac:dyDescent="0.25">
      <c r="O726" s="18"/>
    </row>
    <row r="727" spans="15:15" x14ac:dyDescent="0.25">
      <c r="O727" s="18"/>
    </row>
    <row r="728" spans="15:15" x14ac:dyDescent="0.25">
      <c r="O728" s="18"/>
    </row>
    <row r="729" spans="15:15" x14ac:dyDescent="0.25">
      <c r="O729" s="18"/>
    </row>
    <row r="730" spans="15:15" x14ac:dyDescent="0.25">
      <c r="O730" s="18"/>
    </row>
    <row r="731" spans="15:15" x14ac:dyDescent="0.25">
      <c r="O731" s="18"/>
    </row>
    <row r="732" spans="15:15" x14ac:dyDescent="0.25">
      <c r="O732" s="18"/>
    </row>
    <row r="733" spans="15:15" x14ac:dyDescent="0.25">
      <c r="O733" s="18"/>
    </row>
    <row r="734" spans="15:15" x14ac:dyDescent="0.25">
      <c r="O734" s="18"/>
    </row>
    <row r="735" spans="15:15" x14ac:dyDescent="0.25">
      <c r="O735" s="18"/>
    </row>
    <row r="736" spans="15:15" x14ac:dyDescent="0.25">
      <c r="O736" s="18"/>
    </row>
    <row r="737" spans="15:15" x14ac:dyDescent="0.25">
      <c r="O737" s="18"/>
    </row>
    <row r="738" spans="15:15" x14ac:dyDescent="0.25">
      <c r="O738" s="18"/>
    </row>
    <row r="739" spans="15:15" x14ac:dyDescent="0.25">
      <c r="O739" s="18"/>
    </row>
    <row r="740" spans="15:15" x14ac:dyDescent="0.25">
      <c r="O740" s="18"/>
    </row>
    <row r="741" spans="15:15" x14ac:dyDescent="0.25">
      <c r="O741" s="18"/>
    </row>
    <row r="742" spans="15:15" x14ac:dyDescent="0.25">
      <c r="O742" s="18"/>
    </row>
    <row r="743" spans="15:15" x14ac:dyDescent="0.25">
      <c r="O743" s="18"/>
    </row>
    <row r="744" spans="15:15" x14ac:dyDescent="0.25">
      <c r="O744" s="18"/>
    </row>
    <row r="745" spans="15:15" x14ac:dyDescent="0.25">
      <c r="O745" s="18"/>
    </row>
    <row r="746" spans="15:15" x14ac:dyDescent="0.25">
      <c r="O746" s="18"/>
    </row>
    <row r="747" spans="15:15" x14ac:dyDescent="0.25">
      <c r="O747" s="18"/>
    </row>
    <row r="748" spans="15:15" x14ac:dyDescent="0.25">
      <c r="O748" s="18"/>
    </row>
    <row r="749" spans="15:15" x14ac:dyDescent="0.25">
      <c r="O749" s="18"/>
    </row>
    <row r="750" spans="15:15" x14ac:dyDescent="0.25">
      <c r="O750" s="18"/>
    </row>
    <row r="751" spans="15:15" x14ac:dyDescent="0.25">
      <c r="O751" s="18"/>
    </row>
    <row r="752" spans="15:15" x14ac:dyDescent="0.25">
      <c r="O752" s="18"/>
    </row>
    <row r="753" spans="15:15" x14ac:dyDescent="0.25">
      <c r="O753" s="18"/>
    </row>
    <row r="754" spans="15:15" x14ac:dyDescent="0.25">
      <c r="O754" s="18"/>
    </row>
    <row r="755" spans="15:15" x14ac:dyDescent="0.25">
      <c r="O755" s="18"/>
    </row>
    <row r="756" spans="15:15" x14ac:dyDescent="0.25">
      <c r="O756" s="18"/>
    </row>
    <row r="757" spans="15:15" x14ac:dyDescent="0.25">
      <c r="O757" s="18"/>
    </row>
    <row r="758" spans="15:15" x14ac:dyDescent="0.25">
      <c r="O758" s="18"/>
    </row>
    <row r="759" spans="15:15" x14ac:dyDescent="0.25">
      <c r="O759" s="18"/>
    </row>
    <row r="760" spans="15:15" x14ac:dyDescent="0.25">
      <c r="O760" s="18"/>
    </row>
    <row r="761" spans="15:15" x14ac:dyDescent="0.25">
      <c r="O761" s="18"/>
    </row>
    <row r="762" spans="15:15" x14ac:dyDescent="0.25">
      <c r="O762" s="18"/>
    </row>
    <row r="763" spans="15:15" x14ac:dyDescent="0.25">
      <c r="O763" s="18"/>
    </row>
    <row r="764" spans="15:15" x14ac:dyDescent="0.25">
      <c r="O764" s="18"/>
    </row>
    <row r="765" spans="15:15" x14ac:dyDescent="0.25">
      <c r="O765" s="18"/>
    </row>
    <row r="766" spans="15:15" x14ac:dyDescent="0.25">
      <c r="O766" s="18"/>
    </row>
    <row r="767" spans="15:15" x14ac:dyDescent="0.25">
      <c r="O767" s="18"/>
    </row>
    <row r="768" spans="15:15" x14ac:dyDescent="0.25">
      <c r="O768" s="18"/>
    </row>
    <row r="769" spans="15:15" x14ac:dyDescent="0.25">
      <c r="O769" s="18"/>
    </row>
    <row r="770" spans="15:15" x14ac:dyDescent="0.25">
      <c r="O770" s="18"/>
    </row>
    <row r="771" spans="15:15" x14ac:dyDescent="0.25">
      <c r="O771" s="18"/>
    </row>
    <row r="772" spans="15:15" x14ac:dyDescent="0.25">
      <c r="O772" s="18"/>
    </row>
    <row r="773" spans="15:15" x14ac:dyDescent="0.25">
      <c r="O773" s="18"/>
    </row>
    <row r="774" spans="15:15" x14ac:dyDescent="0.25">
      <c r="O774" s="18"/>
    </row>
    <row r="775" spans="15:15" x14ac:dyDescent="0.25">
      <c r="O775" s="18"/>
    </row>
    <row r="776" spans="15:15" x14ac:dyDescent="0.25">
      <c r="O776" s="18"/>
    </row>
    <row r="777" spans="15:15" x14ac:dyDescent="0.25">
      <c r="O777" s="18"/>
    </row>
    <row r="778" spans="15:15" x14ac:dyDescent="0.25">
      <c r="O778" s="18"/>
    </row>
    <row r="779" spans="15:15" x14ac:dyDescent="0.25">
      <c r="O779" s="18"/>
    </row>
    <row r="780" spans="15:15" x14ac:dyDescent="0.25">
      <c r="O780" s="18"/>
    </row>
    <row r="781" spans="15:15" x14ac:dyDescent="0.25">
      <c r="O781" s="18"/>
    </row>
    <row r="782" spans="15:15" x14ac:dyDescent="0.25">
      <c r="O782" s="18"/>
    </row>
    <row r="783" spans="15:15" x14ac:dyDescent="0.25">
      <c r="O783" s="18"/>
    </row>
    <row r="784" spans="15:15" x14ac:dyDescent="0.25">
      <c r="O784" s="18"/>
    </row>
    <row r="785" spans="15:15" x14ac:dyDescent="0.25">
      <c r="O785" s="18"/>
    </row>
    <row r="786" spans="15:15" x14ac:dyDescent="0.25">
      <c r="O786" s="18"/>
    </row>
    <row r="787" spans="15:15" x14ac:dyDescent="0.25">
      <c r="O787" s="18"/>
    </row>
    <row r="788" spans="15:15" x14ac:dyDescent="0.25">
      <c r="O788" s="18"/>
    </row>
    <row r="789" spans="15:15" x14ac:dyDescent="0.25">
      <c r="O789" s="18"/>
    </row>
    <row r="790" spans="15:15" x14ac:dyDescent="0.25">
      <c r="O790" s="18"/>
    </row>
    <row r="791" spans="15:15" x14ac:dyDescent="0.25">
      <c r="O791" s="18"/>
    </row>
    <row r="792" spans="15:15" x14ac:dyDescent="0.25">
      <c r="O792" s="18"/>
    </row>
    <row r="793" spans="15:15" x14ac:dyDescent="0.25">
      <c r="O793" s="18"/>
    </row>
    <row r="794" spans="15:15" x14ac:dyDescent="0.25">
      <c r="O794" s="18"/>
    </row>
    <row r="795" spans="15:15" x14ac:dyDescent="0.25">
      <c r="O795" s="18"/>
    </row>
    <row r="796" spans="15:15" x14ac:dyDescent="0.25">
      <c r="O796" s="18"/>
    </row>
    <row r="797" spans="15:15" x14ac:dyDescent="0.25">
      <c r="O797" s="18"/>
    </row>
    <row r="798" spans="15:15" x14ac:dyDescent="0.25">
      <c r="O798" s="18"/>
    </row>
    <row r="799" spans="15:15" x14ac:dyDescent="0.25">
      <c r="O799" s="18"/>
    </row>
    <row r="800" spans="15:15" x14ac:dyDescent="0.25">
      <c r="O800" s="18"/>
    </row>
    <row r="801" spans="15:15" x14ac:dyDescent="0.25">
      <c r="O801" s="18"/>
    </row>
    <row r="802" spans="15:15" x14ac:dyDescent="0.25">
      <c r="O802" s="18"/>
    </row>
    <row r="803" spans="15:15" x14ac:dyDescent="0.25">
      <c r="O803" s="18"/>
    </row>
    <row r="804" spans="15:15" x14ac:dyDescent="0.25">
      <c r="O804" s="18"/>
    </row>
    <row r="805" spans="15:15" x14ac:dyDescent="0.25">
      <c r="O805" s="18"/>
    </row>
    <row r="806" spans="15:15" x14ac:dyDescent="0.25">
      <c r="O806" s="18"/>
    </row>
    <row r="807" spans="15:15" x14ac:dyDescent="0.25">
      <c r="O807" s="18"/>
    </row>
    <row r="808" spans="15:15" x14ac:dyDescent="0.25">
      <c r="O808" s="18"/>
    </row>
    <row r="809" spans="15:15" x14ac:dyDescent="0.25">
      <c r="O809" s="18"/>
    </row>
    <row r="810" spans="15:15" x14ac:dyDescent="0.25">
      <c r="O810" s="18"/>
    </row>
    <row r="811" spans="15:15" x14ac:dyDescent="0.25">
      <c r="O811" s="18"/>
    </row>
    <row r="812" spans="15:15" x14ac:dyDescent="0.25">
      <c r="O812" s="18"/>
    </row>
    <row r="813" spans="15:15" x14ac:dyDescent="0.25">
      <c r="O813" s="18"/>
    </row>
    <row r="814" spans="15:15" x14ac:dyDescent="0.25">
      <c r="O814" s="18"/>
    </row>
    <row r="815" spans="15:15" x14ac:dyDescent="0.25">
      <c r="O815" s="18"/>
    </row>
    <row r="816" spans="15:15" x14ac:dyDescent="0.25">
      <c r="O816" s="18"/>
    </row>
    <row r="817" spans="15:15" x14ac:dyDescent="0.25">
      <c r="O817" s="18"/>
    </row>
    <row r="818" spans="15:15" x14ac:dyDescent="0.25">
      <c r="O818" s="18"/>
    </row>
    <row r="819" spans="15:15" x14ac:dyDescent="0.25">
      <c r="O819" s="18"/>
    </row>
    <row r="820" spans="15:15" x14ac:dyDescent="0.25">
      <c r="O820" s="18"/>
    </row>
    <row r="821" spans="15:15" x14ac:dyDescent="0.25">
      <c r="O821" s="18"/>
    </row>
    <row r="822" spans="15:15" x14ac:dyDescent="0.25">
      <c r="O822" s="18"/>
    </row>
    <row r="823" spans="15:15" x14ac:dyDescent="0.25">
      <c r="O823" s="18"/>
    </row>
    <row r="824" spans="15:15" x14ac:dyDescent="0.25">
      <c r="O824" s="18"/>
    </row>
    <row r="825" spans="15:15" x14ac:dyDescent="0.25">
      <c r="O825" s="18"/>
    </row>
    <row r="826" spans="15:15" x14ac:dyDescent="0.25">
      <c r="O826" s="18"/>
    </row>
    <row r="827" spans="15:15" x14ac:dyDescent="0.25">
      <c r="O827" s="18"/>
    </row>
    <row r="828" spans="15:15" x14ac:dyDescent="0.25">
      <c r="O828" s="18"/>
    </row>
    <row r="829" spans="15:15" x14ac:dyDescent="0.25">
      <c r="O829" s="18"/>
    </row>
    <row r="830" spans="15:15" x14ac:dyDescent="0.25">
      <c r="O830" s="18"/>
    </row>
    <row r="831" spans="15:15" x14ac:dyDescent="0.25">
      <c r="O831" s="18"/>
    </row>
    <row r="832" spans="15:15" x14ac:dyDescent="0.25">
      <c r="O832" s="18"/>
    </row>
    <row r="833" spans="15:15" x14ac:dyDescent="0.25">
      <c r="O833" s="18"/>
    </row>
    <row r="834" spans="15:15" x14ac:dyDescent="0.25">
      <c r="O834" s="18"/>
    </row>
    <row r="835" spans="15:15" x14ac:dyDescent="0.25">
      <c r="O835" s="18"/>
    </row>
    <row r="836" spans="15:15" x14ac:dyDescent="0.25">
      <c r="O836" s="18"/>
    </row>
    <row r="837" spans="15:15" x14ac:dyDescent="0.25">
      <c r="O837" s="18"/>
    </row>
    <row r="838" spans="15:15" x14ac:dyDescent="0.25">
      <c r="O838" s="18"/>
    </row>
    <row r="839" spans="15:15" x14ac:dyDescent="0.25">
      <c r="O839" s="18"/>
    </row>
    <row r="840" spans="15:15" x14ac:dyDescent="0.25">
      <c r="O840" s="18"/>
    </row>
    <row r="841" spans="15:15" x14ac:dyDescent="0.25">
      <c r="O841" s="18"/>
    </row>
    <row r="842" spans="15:15" x14ac:dyDescent="0.25">
      <c r="O842" s="18"/>
    </row>
    <row r="843" spans="15:15" x14ac:dyDescent="0.25">
      <c r="O843" s="18"/>
    </row>
    <row r="844" spans="15:15" x14ac:dyDescent="0.25">
      <c r="O844" s="18"/>
    </row>
    <row r="845" spans="15:15" x14ac:dyDescent="0.25">
      <c r="O845" s="18"/>
    </row>
    <row r="846" spans="15:15" x14ac:dyDescent="0.25">
      <c r="O846" s="18"/>
    </row>
    <row r="847" spans="15:15" x14ac:dyDescent="0.25">
      <c r="O847" s="18"/>
    </row>
    <row r="848" spans="15:15" x14ac:dyDescent="0.25">
      <c r="O848" s="18"/>
    </row>
    <row r="849" spans="15:15" x14ac:dyDescent="0.25">
      <c r="O849" s="18"/>
    </row>
    <row r="850" spans="15:15" x14ac:dyDescent="0.25">
      <c r="O850" s="18"/>
    </row>
    <row r="851" spans="15:15" x14ac:dyDescent="0.25">
      <c r="O851" s="18"/>
    </row>
    <row r="852" spans="15:15" x14ac:dyDescent="0.25">
      <c r="O852" s="18"/>
    </row>
    <row r="853" spans="15:15" x14ac:dyDescent="0.25">
      <c r="O853" s="18"/>
    </row>
    <row r="854" spans="15:15" x14ac:dyDescent="0.25">
      <c r="O854" s="18"/>
    </row>
    <row r="855" spans="15:15" x14ac:dyDescent="0.25">
      <c r="O855" s="18"/>
    </row>
    <row r="856" spans="15:15" x14ac:dyDescent="0.25">
      <c r="O856" s="18"/>
    </row>
    <row r="857" spans="15:15" x14ac:dyDescent="0.25">
      <c r="O857" s="18"/>
    </row>
    <row r="858" spans="15:15" x14ac:dyDescent="0.25">
      <c r="O858" s="18"/>
    </row>
    <row r="859" spans="15:15" x14ac:dyDescent="0.25">
      <c r="O859" s="18"/>
    </row>
    <row r="860" spans="15:15" x14ac:dyDescent="0.25">
      <c r="O860" s="18"/>
    </row>
    <row r="861" spans="15:15" x14ac:dyDescent="0.25">
      <c r="O861" s="18"/>
    </row>
    <row r="862" spans="15:15" x14ac:dyDescent="0.25">
      <c r="O862" s="18"/>
    </row>
    <row r="863" spans="15:15" x14ac:dyDescent="0.25">
      <c r="O863" s="18"/>
    </row>
    <row r="864" spans="15:15" x14ac:dyDescent="0.25">
      <c r="O864" s="18"/>
    </row>
    <row r="865" spans="15:15" x14ac:dyDescent="0.25">
      <c r="O865" s="18"/>
    </row>
    <row r="866" spans="15:15" x14ac:dyDescent="0.25">
      <c r="O866" s="18"/>
    </row>
    <row r="867" spans="15:15" x14ac:dyDescent="0.25">
      <c r="O867" s="18"/>
    </row>
    <row r="868" spans="15:15" x14ac:dyDescent="0.25">
      <c r="O868" s="18"/>
    </row>
    <row r="869" spans="15:15" x14ac:dyDescent="0.25">
      <c r="O869" s="18"/>
    </row>
    <row r="870" spans="15:15" x14ac:dyDescent="0.25">
      <c r="O870" s="18"/>
    </row>
    <row r="871" spans="15:15" x14ac:dyDescent="0.25">
      <c r="O871" s="18"/>
    </row>
    <row r="872" spans="15:15" x14ac:dyDescent="0.25">
      <c r="O872" s="18"/>
    </row>
    <row r="873" spans="15:15" x14ac:dyDescent="0.25">
      <c r="O873" s="18"/>
    </row>
    <row r="874" spans="15:15" x14ac:dyDescent="0.25">
      <c r="O874" s="18"/>
    </row>
    <row r="875" spans="15:15" x14ac:dyDescent="0.25">
      <c r="O875" s="18"/>
    </row>
    <row r="876" spans="15:15" x14ac:dyDescent="0.25">
      <c r="O876" s="18"/>
    </row>
    <row r="877" spans="15:15" x14ac:dyDescent="0.25">
      <c r="O877" s="18"/>
    </row>
    <row r="878" spans="15:15" x14ac:dyDescent="0.25">
      <c r="O878" s="18"/>
    </row>
    <row r="879" spans="15:15" x14ac:dyDescent="0.25">
      <c r="O879" s="18"/>
    </row>
    <row r="880" spans="15:15" x14ac:dyDescent="0.25">
      <c r="O880" s="18"/>
    </row>
    <row r="881" spans="15:15" x14ac:dyDescent="0.25">
      <c r="O881" s="18"/>
    </row>
    <row r="882" spans="15:15" x14ac:dyDescent="0.25">
      <c r="O882" s="18"/>
    </row>
    <row r="883" spans="15:15" x14ac:dyDescent="0.25">
      <c r="O883" s="18"/>
    </row>
    <row r="884" spans="15:15" x14ac:dyDescent="0.25">
      <c r="O884" s="18"/>
    </row>
    <row r="885" spans="15:15" x14ac:dyDescent="0.25">
      <c r="O885" s="18"/>
    </row>
    <row r="886" spans="15:15" x14ac:dyDescent="0.25">
      <c r="O886" s="18"/>
    </row>
    <row r="887" spans="15:15" x14ac:dyDescent="0.25">
      <c r="O887" s="18"/>
    </row>
    <row r="888" spans="15:15" x14ac:dyDescent="0.25">
      <c r="O888" s="18"/>
    </row>
    <row r="889" spans="15:15" x14ac:dyDescent="0.25">
      <c r="O889" s="18"/>
    </row>
    <row r="890" spans="15:15" x14ac:dyDescent="0.25">
      <c r="O890" s="18"/>
    </row>
    <row r="891" spans="15:15" x14ac:dyDescent="0.25">
      <c r="O891" s="18"/>
    </row>
    <row r="892" spans="15:15" x14ac:dyDescent="0.25">
      <c r="O892" s="18"/>
    </row>
    <row r="893" spans="15:15" x14ac:dyDescent="0.25">
      <c r="O893" s="18"/>
    </row>
    <row r="894" spans="15:15" x14ac:dyDescent="0.25">
      <c r="O894" s="18"/>
    </row>
    <row r="895" spans="15:15" x14ac:dyDescent="0.25">
      <c r="O895" s="18"/>
    </row>
    <row r="896" spans="15:15" x14ac:dyDescent="0.25">
      <c r="O896" s="18"/>
    </row>
    <row r="897" spans="15:15" x14ac:dyDescent="0.25">
      <c r="O897" s="18"/>
    </row>
    <row r="898" spans="15:15" x14ac:dyDescent="0.25">
      <c r="O898" s="18"/>
    </row>
    <row r="899" spans="15:15" x14ac:dyDescent="0.25">
      <c r="O899" s="18"/>
    </row>
    <row r="900" spans="15:15" x14ac:dyDescent="0.25">
      <c r="O900" s="18"/>
    </row>
    <row r="901" spans="15:15" x14ac:dyDescent="0.25">
      <c r="O901" s="18"/>
    </row>
    <row r="902" spans="15:15" x14ac:dyDescent="0.25">
      <c r="O902" s="18"/>
    </row>
    <row r="903" spans="15:15" x14ac:dyDescent="0.25">
      <c r="O903" s="18"/>
    </row>
    <row r="904" spans="15:15" x14ac:dyDescent="0.25">
      <c r="O904" s="18"/>
    </row>
    <row r="905" spans="15:15" x14ac:dyDescent="0.25">
      <c r="O905" s="18"/>
    </row>
    <row r="906" spans="15:15" x14ac:dyDescent="0.25">
      <c r="O906" s="18"/>
    </row>
    <row r="907" spans="15:15" x14ac:dyDescent="0.25">
      <c r="O907" s="18"/>
    </row>
    <row r="908" spans="15:15" x14ac:dyDescent="0.25">
      <c r="O908" s="18"/>
    </row>
    <row r="909" spans="15:15" x14ac:dyDescent="0.25">
      <c r="O909" s="18"/>
    </row>
    <row r="910" spans="15:15" x14ac:dyDescent="0.25">
      <c r="O910" s="18"/>
    </row>
    <row r="911" spans="15:15" x14ac:dyDescent="0.25">
      <c r="O911" s="18"/>
    </row>
    <row r="912" spans="15:15" x14ac:dyDescent="0.25">
      <c r="O912" s="18"/>
    </row>
    <row r="913" spans="15:15" x14ac:dyDescent="0.25">
      <c r="O913" s="18"/>
    </row>
    <row r="914" spans="15:15" x14ac:dyDescent="0.25">
      <c r="O914" s="18"/>
    </row>
    <row r="915" spans="15:15" x14ac:dyDescent="0.25">
      <c r="O915" s="18"/>
    </row>
    <row r="916" spans="15:15" x14ac:dyDescent="0.25">
      <c r="O916" s="18"/>
    </row>
    <row r="917" spans="15:15" x14ac:dyDescent="0.25">
      <c r="O917" s="18"/>
    </row>
    <row r="918" spans="15:15" x14ac:dyDescent="0.25">
      <c r="O918" s="18"/>
    </row>
    <row r="919" spans="15:15" x14ac:dyDescent="0.25">
      <c r="O919" s="18"/>
    </row>
    <row r="920" spans="15:15" x14ac:dyDescent="0.25">
      <c r="O920" s="18"/>
    </row>
    <row r="921" spans="15:15" x14ac:dyDescent="0.25">
      <c r="O921" s="18"/>
    </row>
    <row r="922" spans="15:15" x14ac:dyDescent="0.25">
      <c r="O922" s="18"/>
    </row>
    <row r="923" spans="15:15" x14ac:dyDescent="0.25">
      <c r="O923" s="18"/>
    </row>
    <row r="924" spans="15:15" x14ac:dyDescent="0.25">
      <c r="O924" s="18"/>
    </row>
    <row r="925" spans="15:15" x14ac:dyDescent="0.25">
      <c r="O925" s="18"/>
    </row>
    <row r="926" spans="15:15" x14ac:dyDescent="0.25">
      <c r="O926" s="18"/>
    </row>
    <row r="927" spans="15:15" x14ac:dyDescent="0.25">
      <c r="O927" s="18"/>
    </row>
    <row r="928" spans="15:15" x14ac:dyDescent="0.25">
      <c r="O928" s="18"/>
    </row>
    <row r="929" spans="15:15" x14ac:dyDescent="0.25">
      <c r="O929" s="18"/>
    </row>
    <row r="930" spans="15:15" x14ac:dyDescent="0.25">
      <c r="O930" s="18"/>
    </row>
    <row r="931" spans="15:15" x14ac:dyDescent="0.25">
      <c r="O931" s="18"/>
    </row>
    <row r="932" spans="15:15" x14ac:dyDescent="0.25">
      <c r="O932" s="18"/>
    </row>
    <row r="933" spans="15:15" x14ac:dyDescent="0.25">
      <c r="O933" s="18"/>
    </row>
    <row r="934" spans="15:15" x14ac:dyDescent="0.25">
      <c r="O934" s="18"/>
    </row>
    <row r="935" spans="15:15" x14ac:dyDescent="0.25">
      <c r="O935" s="18"/>
    </row>
    <row r="936" spans="15:15" x14ac:dyDescent="0.25">
      <c r="O936" s="18"/>
    </row>
    <row r="937" spans="15:15" x14ac:dyDescent="0.25">
      <c r="O937" s="18"/>
    </row>
    <row r="938" spans="15:15" x14ac:dyDescent="0.25">
      <c r="O938" s="18"/>
    </row>
    <row r="939" spans="15:15" x14ac:dyDescent="0.25">
      <c r="O939" s="18"/>
    </row>
    <row r="940" spans="15:15" x14ac:dyDescent="0.25">
      <c r="O940" s="18"/>
    </row>
    <row r="941" spans="15:15" x14ac:dyDescent="0.25">
      <c r="O941" s="18"/>
    </row>
    <row r="942" spans="15:15" x14ac:dyDescent="0.25">
      <c r="O942" s="18"/>
    </row>
    <row r="943" spans="15:15" x14ac:dyDescent="0.25">
      <c r="O943" s="18"/>
    </row>
    <row r="944" spans="15:15" x14ac:dyDescent="0.25">
      <c r="O944" s="18"/>
    </row>
    <row r="945" spans="15:15" x14ac:dyDescent="0.25">
      <c r="O945" s="18"/>
    </row>
    <row r="946" spans="15:15" x14ac:dyDescent="0.25">
      <c r="O946" s="18"/>
    </row>
    <row r="947" spans="15:15" x14ac:dyDescent="0.25">
      <c r="O947" s="18"/>
    </row>
    <row r="948" spans="15:15" x14ac:dyDescent="0.25">
      <c r="O948" s="18"/>
    </row>
    <row r="949" spans="15:15" x14ac:dyDescent="0.25">
      <c r="O949" s="18"/>
    </row>
    <row r="950" spans="15:15" x14ac:dyDescent="0.25">
      <c r="O950" s="18"/>
    </row>
    <row r="951" spans="15:15" x14ac:dyDescent="0.25">
      <c r="O951" s="18"/>
    </row>
    <row r="952" spans="15:15" x14ac:dyDescent="0.25">
      <c r="O952" s="18"/>
    </row>
    <row r="953" spans="15:15" x14ac:dyDescent="0.25">
      <c r="O953" s="18"/>
    </row>
    <row r="954" spans="15:15" x14ac:dyDescent="0.25">
      <c r="O954" s="18"/>
    </row>
    <row r="955" spans="15:15" x14ac:dyDescent="0.25">
      <c r="O955" s="18"/>
    </row>
    <row r="956" spans="15:15" x14ac:dyDescent="0.25">
      <c r="O956" s="18"/>
    </row>
    <row r="957" spans="15:15" x14ac:dyDescent="0.25">
      <c r="O957" s="18"/>
    </row>
    <row r="958" spans="15:15" x14ac:dyDescent="0.25">
      <c r="O958" s="18"/>
    </row>
    <row r="959" spans="15:15" x14ac:dyDescent="0.25">
      <c r="O959" s="18"/>
    </row>
    <row r="960" spans="15:15" x14ac:dyDescent="0.25">
      <c r="O960" s="18"/>
    </row>
    <row r="961" spans="15:15" x14ac:dyDescent="0.25">
      <c r="O961" s="18"/>
    </row>
    <row r="962" spans="15:15" x14ac:dyDescent="0.25">
      <c r="O962" s="18"/>
    </row>
    <row r="963" spans="15:15" x14ac:dyDescent="0.25">
      <c r="O963" s="18"/>
    </row>
    <row r="964" spans="15:15" x14ac:dyDescent="0.25">
      <c r="O964" s="18"/>
    </row>
    <row r="965" spans="15:15" x14ac:dyDescent="0.25">
      <c r="O965" s="18"/>
    </row>
    <row r="966" spans="15:15" x14ac:dyDescent="0.25">
      <c r="O966" s="18"/>
    </row>
    <row r="967" spans="15:15" x14ac:dyDescent="0.25">
      <c r="O967" s="18"/>
    </row>
    <row r="968" spans="15:15" x14ac:dyDescent="0.25">
      <c r="O968" s="18"/>
    </row>
    <row r="969" spans="15:15" x14ac:dyDescent="0.25">
      <c r="O969" s="18"/>
    </row>
    <row r="970" spans="15:15" x14ac:dyDescent="0.25">
      <c r="O970" s="18"/>
    </row>
    <row r="971" spans="15:15" x14ac:dyDescent="0.25">
      <c r="O971" s="18"/>
    </row>
    <row r="972" spans="15:15" x14ac:dyDescent="0.25">
      <c r="O972" s="18"/>
    </row>
    <row r="973" spans="15:15" x14ac:dyDescent="0.25">
      <c r="O973" s="18"/>
    </row>
    <row r="974" spans="15:15" x14ac:dyDescent="0.25">
      <c r="O974" s="18"/>
    </row>
    <row r="975" spans="15:15" x14ac:dyDescent="0.25">
      <c r="O975" s="18"/>
    </row>
    <row r="976" spans="15:15" x14ac:dyDescent="0.25">
      <c r="O976" s="18"/>
    </row>
    <row r="977" spans="15:15" x14ac:dyDescent="0.25">
      <c r="O977" s="18"/>
    </row>
    <row r="978" spans="15:15" x14ac:dyDescent="0.25">
      <c r="O978" s="18"/>
    </row>
    <row r="979" spans="15:15" x14ac:dyDescent="0.25">
      <c r="O979" s="18"/>
    </row>
    <row r="980" spans="15:15" x14ac:dyDescent="0.25">
      <c r="O980" s="18"/>
    </row>
    <row r="981" spans="15:15" x14ac:dyDescent="0.25">
      <c r="O981" s="18"/>
    </row>
    <row r="982" spans="15:15" x14ac:dyDescent="0.25">
      <c r="O982" s="18"/>
    </row>
    <row r="983" spans="15:15" x14ac:dyDescent="0.25">
      <c r="O983" s="18"/>
    </row>
    <row r="984" spans="15:15" x14ac:dyDescent="0.25">
      <c r="O984" s="18"/>
    </row>
    <row r="985" spans="15:15" x14ac:dyDescent="0.25">
      <c r="O985" s="18"/>
    </row>
    <row r="986" spans="15:15" x14ac:dyDescent="0.25">
      <c r="O986" s="18"/>
    </row>
    <row r="987" spans="15:15" x14ac:dyDescent="0.25">
      <c r="O987" s="18"/>
    </row>
    <row r="988" spans="15:15" x14ac:dyDescent="0.25">
      <c r="O988" s="18"/>
    </row>
    <row r="989" spans="15:15" x14ac:dyDescent="0.25">
      <c r="O989" s="18"/>
    </row>
    <row r="990" spans="15:15" x14ac:dyDescent="0.25">
      <c r="O990" s="18"/>
    </row>
    <row r="991" spans="15:15" x14ac:dyDescent="0.25">
      <c r="O991" s="18"/>
    </row>
    <row r="992" spans="15:15" x14ac:dyDescent="0.25">
      <c r="O992" s="18"/>
    </row>
    <row r="993" spans="15:15" x14ac:dyDescent="0.25">
      <c r="O993" s="18"/>
    </row>
    <row r="994" spans="15:15" x14ac:dyDescent="0.25">
      <c r="O994" s="18"/>
    </row>
    <row r="995" spans="15:15" x14ac:dyDescent="0.25">
      <c r="O995" s="18"/>
    </row>
    <row r="996" spans="15:15" x14ac:dyDescent="0.25">
      <c r="O996" s="18"/>
    </row>
    <row r="997" spans="15:15" x14ac:dyDescent="0.25">
      <c r="O997" s="18"/>
    </row>
    <row r="998" spans="15:15" x14ac:dyDescent="0.25">
      <c r="O998" s="18"/>
    </row>
    <row r="999" spans="15:15" x14ac:dyDescent="0.25">
      <c r="O999" s="18"/>
    </row>
    <row r="1000" spans="15:15" x14ac:dyDescent="0.25">
      <c r="O1000" s="18"/>
    </row>
    <row r="1001" spans="15:15" x14ac:dyDescent="0.25">
      <c r="O1001" s="18"/>
    </row>
    <row r="1002" spans="15:15" x14ac:dyDescent="0.25">
      <c r="O1002" s="18"/>
    </row>
    <row r="1003" spans="15:15" x14ac:dyDescent="0.25">
      <c r="O1003" s="18"/>
    </row>
    <row r="1004" spans="15:15" x14ac:dyDescent="0.25">
      <c r="O1004" s="18"/>
    </row>
    <row r="1005" spans="15:15" x14ac:dyDescent="0.25">
      <c r="O1005" s="18"/>
    </row>
    <row r="1006" spans="15:15" x14ac:dyDescent="0.25">
      <c r="O1006" s="18"/>
    </row>
    <row r="1007" spans="15:15" x14ac:dyDescent="0.25">
      <c r="O1007" s="18"/>
    </row>
    <row r="1008" spans="15:15" x14ac:dyDescent="0.25">
      <c r="O1008" s="18"/>
    </row>
    <row r="1009" spans="15:15" x14ac:dyDescent="0.25">
      <c r="O1009" s="18"/>
    </row>
    <row r="1010" spans="15:15" x14ac:dyDescent="0.25">
      <c r="O1010" s="18"/>
    </row>
    <row r="1011" spans="15:15" x14ac:dyDescent="0.25">
      <c r="O1011" s="18"/>
    </row>
    <row r="1012" spans="15:15" x14ac:dyDescent="0.25">
      <c r="O1012" s="18"/>
    </row>
    <row r="1013" spans="15:15" x14ac:dyDescent="0.25">
      <c r="O1013" s="18"/>
    </row>
    <row r="1014" spans="15:15" x14ac:dyDescent="0.25">
      <c r="O1014" s="18"/>
    </row>
    <row r="1015" spans="15:15" x14ac:dyDescent="0.25">
      <c r="O1015" s="18"/>
    </row>
    <row r="1016" spans="15:15" x14ac:dyDescent="0.25">
      <c r="O1016" s="18"/>
    </row>
    <row r="1017" spans="15:15" x14ac:dyDescent="0.25">
      <c r="O1017" s="18"/>
    </row>
    <row r="1018" spans="15:15" x14ac:dyDescent="0.25">
      <c r="O1018" s="18"/>
    </row>
    <row r="1019" spans="15:15" x14ac:dyDescent="0.25">
      <c r="O1019" s="18"/>
    </row>
    <row r="1020" spans="15:15" x14ac:dyDescent="0.25">
      <c r="O1020" s="18"/>
    </row>
    <row r="1021" spans="15:15" x14ac:dyDescent="0.25">
      <c r="O1021" s="18"/>
    </row>
    <row r="1022" spans="15:15" x14ac:dyDescent="0.25">
      <c r="O1022" s="18"/>
    </row>
    <row r="1023" spans="15:15" x14ac:dyDescent="0.25">
      <c r="O1023" s="18"/>
    </row>
    <row r="1024" spans="15:15" x14ac:dyDescent="0.25">
      <c r="O1024" s="18"/>
    </row>
    <row r="1025" spans="15:15" x14ac:dyDescent="0.25">
      <c r="O1025" s="18"/>
    </row>
    <row r="1026" spans="15:15" x14ac:dyDescent="0.25">
      <c r="O1026" s="18"/>
    </row>
    <row r="1027" spans="15:15" x14ac:dyDescent="0.25">
      <c r="O1027" s="18"/>
    </row>
    <row r="1028" spans="15:15" x14ac:dyDescent="0.25">
      <c r="O1028" s="18"/>
    </row>
    <row r="1029" spans="15:15" x14ac:dyDescent="0.25">
      <c r="O1029" s="18"/>
    </row>
    <row r="1030" spans="15:15" x14ac:dyDescent="0.25">
      <c r="O1030" s="18"/>
    </row>
    <row r="1031" spans="15:15" x14ac:dyDescent="0.25">
      <c r="O1031" s="18"/>
    </row>
    <row r="1032" spans="15:15" x14ac:dyDescent="0.25">
      <c r="O1032" s="18"/>
    </row>
    <row r="1033" spans="15:15" x14ac:dyDescent="0.25">
      <c r="O1033" s="18"/>
    </row>
    <row r="1034" spans="15:15" x14ac:dyDescent="0.25">
      <c r="O1034" s="18"/>
    </row>
    <row r="1035" spans="15:15" x14ac:dyDescent="0.25">
      <c r="O1035" s="18"/>
    </row>
    <row r="1036" spans="15:15" x14ac:dyDescent="0.25">
      <c r="O1036" s="18"/>
    </row>
    <row r="1037" spans="15:15" x14ac:dyDescent="0.25">
      <c r="O1037" s="18"/>
    </row>
    <row r="1038" spans="15:15" x14ac:dyDescent="0.25">
      <c r="O1038" s="18"/>
    </row>
    <row r="1039" spans="15:15" x14ac:dyDescent="0.25">
      <c r="O1039" s="18"/>
    </row>
    <row r="1040" spans="15:15" x14ac:dyDescent="0.25">
      <c r="O1040" s="18"/>
    </row>
    <row r="1041" spans="15:15" x14ac:dyDescent="0.25">
      <c r="O1041" s="18"/>
    </row>
    <row r="1042" spans="15:15" x14ac:dyDescent="0.25">
      <c r="O1042" s="18"/>
    </row>
    <row r="1043" spans="15:15" x14ac:dyDescent="0.25">
      <c r="O1043" s="18"/>
    </row>
    <row r="1044" spans="15:15" x14ac:dyDescent="0.25">
      <c r="O1044" s="18"/>
    </row>
    <row r="1045" spans="15:15" x14ac:dyDescent="0.25">
      <c r="O1045" s="18"/>
    </row>
    <row r="1046" spans="15:15" x14ac:dyDescent="0.25">
      <c r="O1046" s="18"/>
    </row>
    <row r="1047" spans="15:15" x14ac:dyDescent="0.25">
      <c r="O1047" s="18"/>
    </row>
    <row r="1048" spans="15:15" x14ac:dyDescent="0.25">
      <c r="O1048" s="18"/>
    </row>
    <row r="1049" spans="15:15" x14ac:dyDescent="0.25">
      <c r="O1049" s="18"/>
    </row>
    <row r="1050" spans="15:15" x14ac:dyDescent="0.25">
      <c r="O1050" s="18"/>
    </row>
    <row r="1051" spans="15:15" x14ac:dyDescent="0.25">
      <c r="O1051" s="18"/>
    </row>
    <row r="1052" spans="15:15" x14ac:dyDescent="0.25">
      <c r="O1052" s="18"/>
    </row>
    <row r="1053" spans="15:15" x14ac:dyDescent="0.25">
      <c r="O1053" s="18"/>
    </row>
    <row r="1054" spans="15:15" x14ac:dyDescent="0.25">
      <c r="O1054" s="18"/>
    </row>
    <row r="1055" spans="15:15" x14ac:dyDescent="0.25">
      <c r="O1055" s="18"/>
    </row>
    <row r="1056" spans="15:15" x14ac:dyDescent="0.25">
      <c r="O1056" s="18"/>
    </row>
    <row r="1057" spans="15:15" x14ac:dyDescent="0.25">
      <c r="O1057" s="18"/>
    </row>
    <row r="1058" spans="15:15" x14ac:dyDescent="0.25">
      <c r="O1058" s="18"/>
    </row>
    <row r="1059" spans="15:15" x14ac:dyDescent="0.25">
      <c r="O1059" s="18"/>
    </row>
    <row r="1060" spans="15:15" x14ac:dyDescent="0.25">
      <c r="O1060" s="18"/>
    </row>
    <row r="1061" spans="15:15" x14ac:dyDescent="0.25">
      <c r="O1061" s="18"/>
    </row>
    <row r="1062" spans="15:15" x14ac:dyDescent="0.25">
      <c r="O1062" s="18"/>
    </row>
    <row r="1063" spans="15:15" x14ac:dyDescent="0.25">
      <c r="O1063" s="18"/>
    </row>
    <row r="1064" spans="15:15" x14ac:dyDescent="0.25">
      <c r="O1064" s="18"/>
    </row>
    <row r="1065" spans="15:15" x14ac:dyDescent="0.25">
      <c r="O1065" s="18"/>
    </row>
    <row r="1066" spans="15:15" x14ac:dyDescent="0.25">
      <c r="O1066" s="18"/>
    </row>
    <row r="1067" spans="15:15" x14ac:dyDescent="0.25">
      <c r="O1067" s="18"/>
    </row>
    <row r="1068" spans="15:15" x14ac:dyDescent="0.25">
      <c r="O1068" s="18"/>
    </row>
    <row r="1069" spans="15:15" x14ac:dyDescent="0.25">
      <c r="O1069" s="18"/>
    </row>
    <row r="1070" spans="15:15" x14ac:dyDescent="0.25">
      <c r="O1070" s="18"/>
    </row>
    <row r="1071" spans="15:15" x14ac:dyDescent="0.25">
      <c r="O1071" s="18"/>
    </row>
    <row r="1072" spans="15:15" x14ac:dyDescent="0.25">
      <c r="O1072" s="18"/>
    </row>
    <row r="1073" spans="15:15" x14ac:dyDescent="0.25">
      <c r="O1073" s="18"/>
    </row>
    <row r="1074" spans="15:15" x14ac:dyDescent="0.25">
      <c r="O1074" s="18"/>
    </row>
    <row r="1075" spans="15:15" x14ac:dyDescent="0.25">
      <c r="O1075" s="18"/>
    </row>
    <row r="1076" spans="15:15" x14ac:dyDescent="0.25">
      <c r="O1076" s="18"/>
    </row>
    <row r="1077" spans="15:15" x14ac:dyDescent="0.25">
      <c r="O1077" s="18"/>
    </row>
    <row r="1078" spans="15:15" x14ac:dyDescent="0.25">
      <c r="O1078" s="18"/>
    </row>
    <row r="1079" spans="15:15" x14ac:dyDescent="0.25">
      <c r="O1079" s="18"/>
    </row>
    <row r="1080" spans="15:15" x14ac:dyDescent="0.25">
      <c r="O1080" s="18"/>
    </row>
    <row r="1081" spans="15:15" x14ac:dyDescent="0.25">
      <c r="O1081" s="18"/>
    </row>
    <row r="1082" spans="15:15" x14ac:dyDescent="0.25">
      <c r="O1082" s="18"/>
    </row>
    <row r="1083" spans="15:15" x14ac:dyDescent="0.25">
      <c r="O1083" s="18"/>
    </row>
    <row r="1084" spans="15:15" x14ac:dyDescent="0.25">
      <c r="O1084" s="18"/>
    </row>
    <row r="1085" spans="15:15" x14ac:dyDescent="0.25">
      <c r="O1085" s="18"/>
    </row>
    <row r="1086" spans="15:15" x14ac:dyDescent="0.25">
      <c r="O1086" s="18"/>
    </row>
    <row r="1087" spans="15:15" x14ac:dyDescent="0.25">
      <c r="O1087" s="18"/>
    </row>
    <row r="1088" spans="15:15" x14ac:dyDescent="0.25">
      <c r="O1088" s="18"/>
    </row>
    <row r="1089" spans="15:15" x14ac:dyDescent="0.25">
      <c r="O1089" s="18"/>
    </row>
    <row r="1090" spans="15:15" x14ac:dyDescent="0.25">
      <c r="O1090" s="18"/>
    </row>
    <row r="1091" spans="15:15" x14ac:dyDescent="0.25">
      <c r="O1091" s="18"/>
    </row>
    <row r="1092" spans="15:15" x14ac:dyDescent="0.25">
      <c r="O1092" s="18"/>
    </row>
    <row r="1093" spans="15:15" x14ac:dyDescent="0.25">
      <c r="O1093" s="18"/>
    </row>
    <row r="1094" spans="15:15" x14ac:dyDescent="0.25">
      <c r="O1094" s="18"/>
    </row>
    <row r="1095" spans="15:15" x14ac:dyDescent="0.25">
      <c r="O1095" s="18"/>
    </row>
    <row r="1096" spans="15:15" x14ac:dyDescent="0.25">
      <c r="O1096" s="18"/>
    </row>
    <row r="1097" spans="15:15" x14ac:dyDescent="0.25">
      <c r="O1097" s="18"/>
    </row>
    <row r="1098" spans="15:15" x14ac:dyDescent="0.25">
      <c r="O1098" s="18"/>
    </row>
    <row r="1099" spans="15:15" x14ac:dyDescent="0.25">
      <c r="O1099" s="18"/>
    </row>
    <row r="1100" spans="15:15" x14ac:dyDescent="0.25">
      <c r="O1100" s="18"/>
    </row>
    <row r="1101" spans="15:15" x14ac:dyDescent="0.25">
      <c r="O1101" s="18"/>
    </row>
    <row r="1102" spans="15:15" x14ac:dyDescent="0.25">
      <c r="O1102" s="18"/>
    </row>
    <row r="1103" spans="15:15" x14ac:dyDescent="0.25">
      <c r="O1103" s="18"/>
    </row>
    <row r="1104" spans="15:15" x14ac:dyDescent="0.25">
      <c r="O1104" s="18"/>
    </row>
    <row r="1105" spans="15:15" x14ac:dyDescent="0.25">
      <c r="O1105" s="18"/>
    </row>
    <row r="1106" spans="15:15" x14ac:dyDescent="0.25">
      <c r="O1106" s="18"/>
    </row>
    <row r="1107" spans="15:15" x14ac:dyDescent="0.25">
      <c r="O1107" s="18"/>
    </row>
    <row r="1108" spans="15:15" x14ac:dyDescent="0.25">
      <c r="O1108" s="18"/>
    </row>
    <row r="1109" spans="15:15" x14ac:dyDescent="0.25">
      <c r="O1109" s="18"/>
    </row>
    <row r="1110" spans="15:15" x14ac:dyDescent="0.25">
      <c r="O1110" s="18"/>
    </row>
    <row r="1111" spans="15:15" x14ac:dyDescent="0.25">
      <c r="O1111" s="18"/>
    </row>
    <row r="1112" spans="15:15" x14ac:dyDescent="0.25">
      <c r="O1112" s="18"/>
    </row>
    <row r="1113" spans="15:15" x14ac:dyDescent="0.25">
      <c r="O1113" s="18"/>
    </row>
    <row r="1114" spans="15:15" x14ac:dyDescent="0.25">
      <c r="O1114" s="18"/>
    </row>
    <row r="1115" spans="15:15" x14ac:dyDescent="0.25">
      <c r="O1115" s="18"/>
    </row>
    <row r="1116" spans="15:15" x14ac:dyDescent="0.25">
      <c r="O1116" s="18"/>
    </row>
    <row r="1117" spans="15:15" x14ac:dyDescent="0.25">
      <c r="O1117" s="18"/>
    </row>
    <row r="1118" spans="15:15" x14ac:dyDescent="0.25">
      <c r="O1118" s="18"/>
    </row>
    <row r="1119" spans="15:15" x14ac:dyDescent="0.25">
      <c r="O1119" s="18"/>
    </row>
    <row r="1120" spans="15:15" x14ac:dyDescent="0.25">
      <c r="O1120" s="18"/>
    </row>
    <row r="1121" spans="15:15" x14ac:dyDescent="0.25">
      <c r="O1121" s="18"/>
    </row>
    <row r="1122" spans="15:15" x14ac:dyDescent="0.25">
      <c r="O1122" s="18"/>
    </row>
    <row r="1123" spans="15:15" x14ac:dyDescent="0.25">
      <c r="O1123" s="18"/>
    </row>
    <row r="1124" spans="15:15" x14ac:dyDescent="0.25">
      <c r="O1124" s="18"/>
    </row>
    <row r="1125" spans="15:15" x14ac:dyDescent="0.25">
      <c r="O1125" s="18"/>
    </row>
    <row r="1126" spans="15:15" x14ac:dyDescent="0.25">
      <c r="O1126" s="18"/>
    </row>
    <row r="1127" spans="15:15" x14ac:dyDescent="0.25">
      <c r="O1127" s="18"/>
    </row>
    <row r="1128" spans="15:15" x14ac:dyDescent="0.25">
      <c r="O1128" s="18"/>
    </row>
    <row r="1129" spans="15:15" x14ac:dyDescent="0.25">
      <c r="O1129" s="18"/>
    </row>
    <row r="1130" spans="15:15" x14ac:dyDescent="0.25">
      <c r="O1130" s="18"/>
    </row>
    <row r="1131" spans="15:15" x14ac:dyDescent="0.25">
      <c r="O1131" s="18"/>
    </row>
    <row r="1132" spans="15:15" x14ac:dyDescent="0.25">
      <c r="O1132" s="18"/>
    </row>
    <row r="1133" spans="15:15" x14ac:dyDescent="0.25">
      <c r="O1133" s="18"/>
    </row>
    <row r="1134" spans="15:15" x14ac:dyDescent="0.25">
      <c r="O1134" s="18"/>
    </row>
    <row r="1135" spans="15:15" x14ac:dyDescent="0.25">
      <c r="O1135" s="18"/>
    </row>
    <row r="1136" spans="15:15" x14ac:dyDescent="0.25">
      <c r="O1136" s="18"/>
    </row>
    <row r="1137" spans="15:15" x14ac:dyDescent="0.25">
      <c r="O1137" s="18"/>
    </row>
    <row r="1138" spans="15:15" x14ac:dyDescent="0.25">
      <c r="O1138" s="18"/>
    </row>
    <row r="1139" spans="15:15" x14ac:dyDescent="0.25">
      <c r="O1139" s="18"/>
    </row>
    <row r="1140" spans="15:15" x14ac:dyDescent="0.25">
      <c r="O1140" s="18"/>
    </row>
    <row r="1141" spans="15:15" x14ac:dyDescent="0.25">
      <c r="O1141" s="18"/>
    </row>
    <row r="1142" spans="15:15" x14ac:dyDescent="0.25">
      <c r="O1142" s="18"/>
    </row>
    <row r="1143" spans="15:15" x14ac:dyDescent="0.25">
      <c r="O1143" s="18"/>
    </row>
    <row r="1144" spans="15:15" x14ac:dyDescent="0.25">
      <c r="O1144" s="18"/>
    </row>
    <row r="1145" spans="15:15" x14ac:dyDescent="0.25">
      <c r="O1145" s="18"/>
    </row>
    <row r="1146" spans="15:15" x14ac:dyDescent="0.25">
      <c r="O1146" s="18"/>
    </row>
    <row r="1147" spans="15:15" x14ac:dyDescent="0.25">
      <c r="O1147" s="18"/>
    </row>
    <row r="1148" spans="15:15" x14ac:dyDescent="0.25">
      <c r="O1148" s="18"/>
    </row>
    <row r="1149" spans="15:15" x14ac:dyDescent="0.25">
      <c r="O1149" s="18"/>
    </row>
    <row r="1150" spans="15:15" x14ac:dyDescent="0.25">
      <c r="O1150" s="18"/>
    </row>
    <row r="1151" spans="15:15" x14ac:dyDescent="0.25">
      <c r="O1151" s="18"/>
    </row>
    <row r="1152" spans="15:15" x14ac:dyDescent="0.25">
      <c r="O1152" s="18"/>
    </row>
    <row r="1153" spans="15:15" x14ac:dyDescent="0.25">
      <c r="O1153" s="18"/>
    </row>
    <row r="1154" spans="15:15" x14ac:dyDescent="0.25">
      <c r="O1154" s="18"/>
    </row>
    <row r="1155" spans="15:15" x14ac:dyDescent="0.25">
      <c r="O1155" s="18"/>
    </row>
    <row r="1156" spans="15:15" x14ac:dyDescent="0.25">
      <c r="O1156" s="18"/>
    </row>
    <row r="1157" spans="15:15" x14ac:dyDescent="0.25">
      <c r="O1157" s="18"/>
    </row>
    <row r="1158" spans="15:15" x14ac:dyDescent="0.25">
      <c r="O1158" s="18"/>
    </row>
    <row r="1159" spans="15:15" x14ac:dyDescent="0.25">
      <c r="O1159" s="18"/>
    </row>
    <row r="1160" spans="15:15" x14ac:dyDescent="0.25">
      <c r="O1160" s="18"/>
    </row>
    <row r="1161" spans="15:15" x14ac:dyDescent="0.25">
      <c r="O1161" s="18"/>
    </row>
    <row r="1162" spans="15:15" x14ac:dyDescent="0.25">
      <c r="O1162" s="18"/>
    </row>
    <row r="1163" spans="15:15" x14ac:dyDescent="0.25">
      <c r="O1163" s="18"/>
    </row>
    <row r="1164" spans="15:15" x14ac:dyDescent="0.25">
      <c r="O1164" s="18"/>
    </row>
    <row r="1165" spans="15:15" x14ac:dyDescent="0.25">
      <c r="O1165" s="18"/>
    </row>
    <row r="1166" spans="15:15" x14ac:dyDescent="0.25">
      <c r="O1166" s="18"/>
    </row>
    <row r="1167" spans="15:15" x14ac:dyDescent="0.25">
      <c r="O1167" s="18"/>
    </row>
    <row r="1168" spans="15:15" x14ac:dyDescent="0.25">
      <c r="O1168" s="18"/>
    </row>
    <row r="1169" spans="15:15" x14ac:dyDescent="0.25">
      <c r="O1169" s="18"/>
    </row>
    <row r="1170" spans="15:15" x14ac:dyDescent="0.25">
      <c r="O1170" s="18"/>
    </row>
    <row r="1171" spans="15:15" x14ac:dyDescent="0.25">
      <c r="O1171" s="18"/>
    </row>
    <row r="1172" spans="15:15" x14ac:dyDescent="0.25">
      <c r="O1172" s="18"/>
    </row>
    <row r="1173" spans="15:15" x14ac:dyDescent="0.25">
      <c r="O1173" s="18"/>
    </row>
    <row r="1174" spans="15:15" x14ac:dyDescent="0.25">
      <c r="O1174" s="18"/>
    </row>
    <row r="1175" spans="15:15" x14ac:dyDescent="0.25">
      <c r="O1175" s="18"/>
    </row>
    <row r="1176" spans="15:15" x14ac:dyDescent="0.25">
      <c r="O1176" s="18"/>
    </row>
    <row r="1177" spans="15:15" x14ac:dyDescent="0.25">
      <c r="O1177" s="18"/>
    </row>
    <row r="1178" spans="15:15" x14ac:dyDescent="0.25">
      <c r="O1178" s="18"/>
    </row>
    <row r="1179" spans="15:15" x14ac:dyDescent="0.25">
      <c r="O1179" s="18"/>
    </row>
    <row r="1180" spans="15:15" x14ac:dyDescent="0.25">
      <c r="O1180" s="18"/>
    </row>
    <row r="1181" spans="15:15" x14ac:dyDescent="0.25">
      <c r="O1181" s="18"/>
    </row>
    <row r="1182" spans="15:15" x14ac:dyDescent="0.25">
      <c r="O1182" s="18"/>
    </row>
    <row r="1183" spans="15:15" x14ac:dyDescent="0.25">
      <c r="O1183" s="18"/>
    </row>
    <row r="1184" spans="15:15" x14ac:dyDescent="0.25">
      <c r="O1184" s="18"/>
    </row>
    <row r="1185" spans="15:15" x14ac:dyDescent="0.25">
      <c r="O1185" s="18"/>
    </row>
    <row r="1186" spans="15:15" x14ac:dyDescent="0.25">
      <c r="O1186" s="18"/>
    </row>
    <row r="1187" spans="15:15" x14ac:dyDescent="0.25">
      <c r="O1187" s="18"/>
    </row>
    <row r="1188" spans="15:15" x14ac:dyDescent="0.25">
      <c r="O1188" s="18"/>
    </row>
    <row r="1189" spans="15:15" x14ac:dyDescent="0.25">
      <c r="O1189" s="18"/>
    </row>
    <row r="1190" spans="15:15" x14ac:dyDescent="0.25">
      <c r="O1190" s="18"/>
    </row>
    <row r="1191" spans="15:15" x14ac:dyDescent="0.25">
      <c r="O1191" s="18"/>
    </row>
    <row r="1192" spans="15:15" x14ac:dyDescent="0.25">
      <c r="O1192" s="18"/>
    </row>
    <row r="1193" spans="15:15" x14ac:dyDescent="0.25">
      <c r="O1193" s="18"/>
    </row>
    <row r="1194" spans="15:15" x14ac:dyDescent="0.25">
      <c r="O1194" s="18"/>
    </row>
    <row r="1195" spans="15:15" x14ac:dyDescent="0.25">
      <c r="O1195" s="18"/>
    </row>
    <row r="1196" spans="15:15" x14ac:dyDescent="0.25">
      <c r="O1196" s="18"/>
    </row>
    <row r="1197" spans="15:15" x14ac:dyDescent="0.25">
      <c r="O1197" s="18"/>
    </row>
    <row r="1198" spans="15:15" x14ac:dyDescent="0.25">
      <c r="O1198" s="18"/>
    </row>
    <row r="1199" spans="15:15" x14ac:dyDescent="0.25">
      <c r="O1199" s="18"/>
    </row>
    <row r="1200" spans="15:15" x14ac:dyDescent="0.25">
      <c r="O1200" s="18"/>
    </row>
    <row r="1201" spans="15:15" x14ac:dyDescent="0.25">
      <c r="O1201" s="18"/>
    </row>
    <row r="1202" spans="15:15" x14ac:dyDescent="0.25">
      <c r="O1202" s="18"/>
    </row>
    <row r="1203" spans="15:15" x14ac:dyDescent="0.25">
      <c r="O1203" s="18"/>
    </row>
    <row r="1204" spans="15:15" x14ac:dyDescent="0.25">
      <c r="O1204" s="18"/>
    </row>
    <row r="1205" spans="15:15" x14ac:dyDescent="0.25">
      <c r="O1205" s="18"/>
    </row>
    <row r="1206" spans="15:15" x14ac:dyDescent="0.25">
      <c r="O1206" s="18"/>
    </row>
    <row r="1207" spans="15:15" x14ac:dyDescent="0.25">
      <c r="O1207" s="18"/>
    </row>
    <row r="1208" spans="15:15" x14ac:dyDescent="0.25">
      <c r="O1208" s="18"/>
    </row>
    <row r="1209" spans="15:15" x14ac:dyDescent="0.25">
      <c r="O1209" s="18"/>
    </row>
    <row r="1210" spans="15:15" x14ac:dyDescent="0.25">
      <c r="O1210" s="18"/>
    </row>
    <row r="1211" spans="15:15" x14ac:dyDescent="0.25">
      <c r="O1211" s="18"/>
    </row>
    <row r="1212" spans="15:15" x14ac:dyDescent="0.25">
      <c r="O1212" s="18"/>
    </row>
    <row r="1213" spans="15:15" x14ac:dyDescent="0.25">
      <c r="O1213" s="18"/>
    </row>
    <row r="1214" spans="15:15" x14ac:dyDescent="0.25">
      <c r="O1214" s="18"/>
    </row>
    <row r="1215" spans="15:15" x14ac:dyDescent="0.25">
      <c r="O1215" s="18"/>
    </row>
    <row r="1216" spans="15:15" x14ac:dyDescent="0.25">
      <c r="O1216" s="18"/>
    </row>
    <row r="1217" spans="15:15" x14ac:dyDescent="0.25">
      <c r="O1217" s="18"/>
    </row>
    <row r="1218" spans="15:15" x14ac:dyDescent="0.25">
      <c r="O1218" s="18"/>
    </row>
    <row r="1219" spans="15:15" x14ac:dyDescent="0.25">
      <c r="O1219" s="18"/>
    </row>
    <row r="1220" spans="15:15" x14ac:dyDescent="0.25">
      <c r="O1220" s="18"/>
    </row>
    <row r="1221" spans="15:15" x14ac:dyDescent="0.25">
      <c r="O1221" s="18"/>
    </row>
    <row r="1222" spans="15:15" x14ac:dyDescent="0.25">
      <c r="O1222" s="18"/>
    </row>
    <row r="1223" spans="15:15" x14ac:dyDescent="0.25">
      <c r="O1223" s="18"/>
    </row>
    <row r="1224" spans="15:15" x14ac:dyDescent="0.25">
      <c r="O1224" s="18"/>
    </row>
    <row r="1225" spans="15:15" x14ac:dyDescent="0.25">
      <c r="O1225" s="18"/>
    </row>
    <row r="1226" spans="15:15" x14ac:dyDescent="0.25">
      <c r="O1226" s="18"/>
    </row>
    <row r="1227" spans="15:15" x14ac:dyDescent="0.25">
      <c r="O1227" s="18"/>
    </row>
    <row r="1228" spans="15:15" x14ac:dyDescent="0.25">
      <c r="O1228" s="18"/>
    </row>
    <row r="1229" spans="15:15" x14ac:dyDescent="0.25">
      <c r="O1229" s="18"/>
    </row>
    <row r="1230" spans="15:15" x14ac:dyDescent="0.25">
      <c r="O1230" s="18"/>
    </row>
    <row r="1231" spans="15:15" x14ac:dyDescent="0.25">
      <c r="O1231" s="18"/>
    </row>
    <row r="1232" spans="15:15" x14ac:dyDescent="0.25">
      <c r="O1232" s="18"/>
    </row>
    <row r="1233" spans="15:15" x14ac:dyDescent="0.25">
      <c r="O1233" s="18"/>
    </row>
    <row r="1234" spans="15:15" x14ac:dyDescent="0.25">
      <c r="O1234" s="18"/>
    </row>
    <row r="1235" spans="15:15" x14ac:dyDescent="0.25">
      <c r="O1235" s="18"/>
    </row>
    <row r="1236" spans="15:15" x14ac:dyDescent="0.25">
      <c r="O1236" s="18"/>
    </row>
    <row r="1237" spans="15:15" x14ac:dyDescent="0.25">
      <c r="O1237" s="18"/>
    </row>
    <row r="1238" spans="15:15" x14ac:dyDescent="0.25">
      <c r="O1238" s="18"/>
    </row>
    <row r="1239" spans="15:15" x14ac:dyDescent="0.25">
      <c r="O1239" s="18"/>
    </row>
    <row r="1240" spans="15:15" x14ac:dyDescent="0.25">
      <c r="O1240" s="18"/>
    </row>
    <row r="1241" spans="15:15" x14ac:dyDescent="0.25">
      <c r="O1241" s="18"/>
    </row>
    <row r="1242" spans="15:15" x14ac:dyDescent="0.25">
      <c r="O1242" s="18"/>
    </row>
    <row r="1243" spans="15:15" x14ac:dyDescent="0.25">
      <c r="O1243" s="18"/>
    </row>
    <row r="1244" spans="15:15" x14ac:dyDescent="0.25">
      <c r="O1244" s="18"/>
    </row>
    <row r="1245" spans="15:15" x14ac:dyDescent="0.25">
      <c r="O1245" s="18"/>
    </row>
    <row r="1246" spans="15:15" x14ac:dyDescent="0.25">
      <c r="O1246" s="18"/>
    </row>
    <row r="1247" spans="15:15" x14ac:dyDescent="0.25">
      <c r="O1247" s="18"/>
    </row>
    <row r="1248" spans="15:15" x14ac:dyDescent="0.25">
      <c r="O1248" s="18"/>
    </row>
    <row r="1249" spans="15:15" x14ac:dyDescent="0.25">
      <c r="O1249" s="18"/>
    </row>
    <row r="1250" spans="15:15" x14ac:dyDescent="0.25">
      <c r="O1250" s="18"/>
    </row>
    <row r="1251" spans="15:15" x14ac:dyDescent="0.25">
      <c r="O1251" s="18"/>
    </row>
    <row r="1252" spans="15:15" x14ac:dyDescent="0.25">
      <c r="O1252" s="18"/>
    </row>
    <row r="1253" spans="15:15" x14ac:dyDescent="0.25">
      <c r="O1253" s="18"/>
    </row>
    <row r="1254" spans="15:15" x14ac:dyDescent="0.25">
      <c r="O1254" s="18"/>
    </row>
    <row r="1255" spans="15:15" x14ac:dyDescent="0.25">
      <c r="O1255" s="18"/>
    </row>
    <row r="1256" spans="15:15" x14ac:dyDescent="0.25">
      <c r="O1256" s="18"/>
    </row>
    <row r="1257" spans="15:15" x14ac:dyDescent="0.25">
      <c r="O1257" s="18"/>
    </row>
    <row r="1258" spans="15:15" x14ac:dyDescent="0.25">
      <c r="O1258" s="18"/>
    </row>
    <row r="1259" spans="15:15" x14ac:dyDescent="0.25">
      <c r="O1259" s="18"/>
    </row>
    <row r="1260" spans="15:15" x14ac:dyDescent="0.25">
      <c r="O1260" s="18"/>
    </row>
    <row r="1261" spans="15:15" x14ac:dyDescent="0.25">
      <c r="O1261" s="18"/>
    </row>
    <row r="1262" spans="15:15" x14ac:dyDescent="0.25">
      <c r="O1262" s="18"/>
    </row>
    <row r="1263" spans="15:15" x14ac:dyDescent="0.25">
      <c r="O1263" s="18"/>
    </row>
    <row r="1264" spans="15:15" x14ac:dyDescent="0.25">
      <c r="O1264" s="18"/>
    </row>
    <row r="1265" spans="15:15" x14ac:dyDescent="0.25">
      <c r="O1265" s="18"/>
    </row>
    <row r="1266" spans="15:15" x14ac:dyDescent="0.25">
      <c r="O1266" s="18"/>
    </row>
    <row r="1267" spans="15:15" x14ac:dyDescent="0.25">
      <c r="O1267" s="18"/>
    </row>
    <row r="1268" spans="15:15" x14ac:dyDescent="0.25">
      <c r="O1268" s="18"/>
    </row>
    <row r="1269" spans="15:15" x14ac:dyDescent="0.25">
      <c r="O1269" s="18"/>
    </row>
    <row r="1270" spans="15:15" x14ac:dyDescent="0.25">
      <c r="O1270" s="18"/>
    </row>
    <row r="1271" spans="15:15" x14ac:dyDescent="0.25">
      <c r="O1271" s="18"/>
    </row>
    <row r="1272" spans="15:15" x14ac:dyDescent="0.25">
      <c r="O1272" s="18"/>
    </row>
    <row r="1273" spans="15:15" x14ac:dyDescent="0.25">
      <c r="O1273" s="18"/>
    </row>
    <row r="1274" spans="15:15" x14ac:dyDescent="0.25">
      <c r="O1274" s="18"/>
    </row>
    <row r="1275" spans="15:15" x14ac:dyDescent="0.25">
      <c r="O1275" s="18"/>
    </row>
    <row r="1276" spans="15:15" x14ac:dyDescent="0.25">
      <c r="O1276" s="18"/>
    </row>
    <row r="1277" spans="15:15" x14ac:dyDescent="0.25">
      <c r="O1277" s="18"/>
    </row>
    <row r="1278" spans="15:15" x14ac:dyDescent="0.25">
      <c r="O1278" s="18"/>
    </row>
    <row r="1279" spans="15:15" x14ac:dyDescent="0.25">
      <c r="O1279" s="18"/>
    </row>
    <row r="1280" spans="15:15" x14ac:dyDescent="0.25">
      <c r="O1280" s="18"/>
    </row>
    <row r="1281" spans="15:15" x14ac:dyDescent="0.25">
      <c r="O1281" s="18"/>
    </row>
    <row r="1282" spans="15:15" x14ac:dyDescent="0.25">
      <c r="O1282" s="18"/>
    </row>
    <row r="1283" spans="15:15" x14ac:dyDescent="0.25">
      <c r="O1283" s="18"/>
    </row>
    <row r="1284" spans="15:15" x14ac:dyDescent="0.25">
      <c r="O1284" s="18"/>
    </row>
    <row r="1285" spans="15:15" x14ac:dyDescent="0.25">
      <c r="O1285" s="18"/>
    </row>
    <row r="1286" spans="15:15" x14ac:dyDescent="0.25">
      <c r="O1286" s="18"/>
    </row>
    <row r="1287" spans="15:15" x14ac:dyDescent="0.25">
      <c r="O1287" s="18"/>
    </row>
    <row r="1288" spans="15:15" x14ac:dyDescent="0.25">
      <c r="O1288" s="18"/>
    </row>
    <row r="1289" spans="15:15" x14ac:dyDescent="0.25">
      <c r="O1289" s="18"/>
    </row>
    <row r="1290" spans="15:15" x14ac:dyDescent="0.25">
      <c r="O1290" s="18"/>
    </row>
    <row r="1291" spans="15:15" x14ac:dyDescent="0.25">
      <c r="O1291" s="18"/>
    </row>
    <row r="1292" spans="15:15" x14ac:dyDescent="0.25">
      <c r="O1292" s="18"/>
    </row>
    <row r="1293" spans="15:15" x14ac:dyDescent="0.25">
      <c r="O1293" s="18"/>
    </row>
    <row r="1294" spans="15:15" x14ac:dyDescent="0.25">
      <c r="O1294" s="18"/>
    </row>
    <row r="1295" spans="15:15" x14ac:dyDescent="0.25">
      <c r="O1295" s="18"/>
    </row>
    <row r="1296" spans="15:15" x14ac:dyDescent="0.25">
      <c r="O1296" s="18"/>
    </row>
    <row r="1297" spans="15:15" x14ac:dyDescent="0.25">
      <c r="O1297" s="18"/>
    </row>
    <row r="1298" spans="15:15" x14ac:dyDescent="0.25">
      <c r="O1298" s="18"/>
    </row>
    <row r="1299" spans="15:15" x14ac:dyDescent="0.25">
      <c r="O1299" s="18"/>
    </row>
    <row r="1300" spans="15:15" x14ac:dyDescent="0.25">
      <c r="O1300" s="18"/>
    </row>
    <row r="1301" spans="15:15" x14ac:dyDescent="0.25">
      <c r="O1301" s="18"/>
    </row>
    <row r="1302" spans="15:15" x14ac:dyDescent="0.25">
      <c r="O1302" s="18"/>
    </row>
    <row r="1303" spans="15:15" x14ac:dyDescent="0.25">
      <c r="O1303" s="18"/>
    </row>
    <row r="1304" spans="15:15" x14ac:dyDescent="0.25">
      <c r="O1304" s="18"/>
    </row>
    <row r="1305" spans="15:15" x14ac:dyDescent="0.25">
      <c r="O1305" s="18"/>
    </row>
    <row r="1306" spans="15:15" x14ac:dyDescent="0.25">
      <c r="O1306" s="18"/>
    </row>
    <row r="1307" spans="15:15" x14ac:dyDescent="0.25">
      <c r="O1307" s="18"/>
    </row>
    <row r="1308" spans="15:15" x14ac:dyDescent="0.25">
      <c r="O1308" s="18"/>
    </row>
    <row r="1309" spans="15:15" x14ac:dyDescent="0.25">
      <c r="O1309" s="18"/>
    </row>
    <row r="1310" spans="15:15" x14ac:dyDescent="0.25">
      <c r="O1310" s="18"/>
    </row>
    <row r="1311" spans="15:15" x14ac:dyDescent="0.25">
      <c r="O1311" s="18"/>
    </row>
    <row r="1312" spans="15:15" x14ac:dyDescent="0.25">
      <c r="O1312" s="18"/>
    </row>
    <row r="1313" spans="15:15" x14ac:dyDescent="0.25">
      <c r="O1313" s="18"/>
    </row>
    <row r="1314" spans="15:15" x14ac:dyDescent="0.25">
      <c r="O1314" s="18"/>
    </row>
    <row r="1315" spans="15:15" x14ac:dyDescent="0.25">
      <c r="O1315" s="18"/>
    </row>
    <row r="1316" spans="15:15" x14ac:dyDescent="0.25">
      <c r="O1316" s="18"/>
    </row>
    <row r="1317" spans="15:15" x14ac:dyDescent="0.25">
      <c r="O1317" s="18"/>
    </row>
    <row r="1318" spans="15:15" x14ac:dyDescent="0.25">
      <c r="O1318" s="18"/>
    </row>
    <row r="1319" spans="15:15" x14ac:dyDescent="0.25">
      <c r="O1319" s="18"/>
    </row>
    <row r="1320" spans="15:15" x14ac:dyDescent="0.25">
      <c r="O1320" s="18"/>
    </row>
    <row r="1321" spans="15:15" x14ac:dyDescent="0.25">
      <c r="O1321" s="18"/>
    </row>
    <row r="1322" spans="15:15" x14ac:dyDescent="0.25">
      <c r="O1322" s="18"/>
    </row>
    <row r="1323" spans="15:15" x14ac:dyDescent="0.25">
      <c r="O1323" s="18"/>
    </row>
    <row r="1324" spans="15:15" x14ac:dyDescent="0.25">
      <c r="O1324" s="18"/>
    </row>
    <row r="1325" spans="15:15" x14ac:dyDescent="0.25">
      <c r="O1325" s="18"/>
    </row>
    <row r="1326" spans="15:15" x14ac:dyDescent="0.25">
      <c r="O1326" s="18"/>
    </row>
    <row r="1327" spans="15:15" x14ac:dyDescent="0.25">
      <c r="O1327" s="18"/>
    </row>
    <row r="1328" spans="15:15" x14ac:dyDescent="0.25">
      <c r="O1328" s="18"/>
    </row>
    <row r="1329" spans="15:15" x14ac:dyDescent="0.25">
      <c r="O1329" s="18"/>
    </row>
    <row r="1330" spans="15:15" x14ac:dyDescent="0.25">
      <c r="O1330" s="18"/>
    </row>
    <row r="1331" spans="15:15" x14ac:dyDescent="0.25">
      <c r="O1331" s="18"/>
    </row>
    <row r="1332" spans="15:15" x14ac:dyDescent="0.25">
      <c r="O1332" s="18"/>
    </row>
    <row r="1333" spans="15:15" x14ac:dyDescent="0.25">
      <c r="O1333" s="18"/>
    </row>
    <row r="1334" spans="15:15" x14ac:dyDescent="0.25">
      <c r="O1334" s="18"/>
    </row>
    <row r="1335" spans="15:15" x14ac:dyDescent="0.25">
      <c r="O1335" s="18"/>
    </row>
    <row r="1336" spans="15:15" x14ac:dyDescent="0.25">
      <c r="O1336" s="18"/>
    </row>
    <row r="1337" spans="15:15" x14ac:dyDescent="0.25">
      <c r="O1337" s="18"/>
    </row>
    <row r="1338" spans="15:15" x14ac:dyDescent="0.25">
      <c r="O1338" s="18"/>
    </row>
    <row r="1339" spans="15:15" x14ac:dyDescent="0.25">
      <c r="O1339" s="18"/>
    </row>
    <row r="1340" spans="15:15" x14ac:dyDescent="0.25">
      <c r="O1340" s="18"/>
    </row>
    <row r="1341" spans="15:15" x14ac:dyDescent="0.25">
      <c r="O1341" s="18"/>
    </row>
    <row r="1342" spans="15:15" x14ac:dyDescent="0.25">
      <c r="O1342" s="18"/>
    </row>
    <row r="1343" spans="15:15" x14ac:dyDescent="0.25">
      <c r="O1343" s="18"/>
    </row>
    <row r="1344" spans="15:15" x14ac:dyDescent="0.25">
      <c r="O1344" s="18"/>
    </row>
    <row r="1345" spans="15:15" x14ac:dyDescent="0.25">
      <c r="O1345" s="18"/>
    </row>
    <row r="1346" spans="15:15" x14ac:dyDescent="0.25">
      <c r="O1346" s="18"/>
    </row>
    <row r="1347" spans="15:15" x14ac:dyDescent="0.25">
      <c r="O1347" s="18"/>
    </row>
    <row r="1348" spans="15:15" x14ac:dyDescent="0.25">
      <c r="O1348" s="18"/>
    </row>
    <row r="1349" spans="15:15" x14ac:dyDescent="0.25">
      <c r="O1349" s="18"/>
    </row>
    <row r="1350" spans="15:15" x14ac:dyDescent="0.25">
      <c r="O1350" s="18"/>
    </row>
    <row r="1351" spans="15:15" x14ac:dyDescent="0.25">
      <c r="O1351" s="18"/>
    </row>
    <row r="1352" spans="15:15" x14ac:dyDescent="0.25">
      <c r="O1352" s="18"/>
    </row>
    <row r="1353" spans="15:15" x14ac:dyDescent="0.25">
      <c r="O1353" s="18"/>
    </row>
    <row r="1354" spans="15:15" x14ac:dyDescent="0.25">
      <c r="O1354" s="18"/>
    </row>
    <row r="1355" spans="15:15" x14ac:dyDescent="0.25">
      <c r="O1355" s="18"/>
    </row>
    <row r="1356" spans="15:15" x14ac:dyDescent="0.25">
      <c r="O1356" s="18"/>
    </row>
    <row r="1357" spans="15:15" x14ac:dyDescent="0.25">
      <c r="O1357" s="18"/>
    </row>
    <row r="1358" spans="15:15" x14ac:dyDescent="0.25">
      <c r="O1358" s="18"/>
    </row>
    <row r="1359" spans="15:15" x14ac:dyDescent="0.25">
      <c r="O1359" s="18"/>
    </row>
    <row r="1360" spans="15:15" x14ac:dyDescent="0.25">
      <c r="O1360" s="18"/>
    </row>
    <row r="1361" spans="15:15" x14ac:dyDescent="0.25">
      <c r="O1361" s="18"/>
    </row>
    <row r="1362" spans="15:15" x14ac:dyDescent="0.25">
      <c r="O1362" s="18"/>
    </row>
    <row r="1363" spans="15:15" x14ac:dyDescent="0.25">
      <c r="O1363" s="18"/>
    </row>
    <row r="1364" spans="15:15" x14ac:dyDescent="0.25">
      <c r="O1364" s="18"/>
    </row>
    <row r="1365" spans="15:15" x14ac:dyDescent="0.25">
      <c r="O1365" s="18"/>
    </row>
    <row r="1366" spans="15:15" x14ac:dyDescent="0.25">
      <c r="O1366" s="18"/>
    </row>
    <row r="1367" spans="15:15" x14ac:dyDescent="0.25">
      <c r="O1367" s="18"/>
    </row>
    <row r="1368" spans="15:15" x14ac:dyDescent="0.25">
      <c r="O1368" s="18"/>
    </row>
    <row r="1369" spans="15:15" x14ac:dyDescent="0.25">
      <c r="O1369" s="18"/>
    </row>
    <row r="1370" spans="15:15" x14ac:dyDescent="0.25">
      <c r="O1370" s="18"/>
    </row>
    <row r="1371" spans="15:15" x14ac:dyDescent="0.25">
      <c r="O1371" s="18"/>
    </row>
    <row r="1372" spans="15:15" x14ac:dyDescent="0.25">
      <c r="O1372" s="18"/>
    </row>
    <row r="1373" spans="15:15" x14ac:dyDescent="0.25">
      <c r="O1373" s="18"/>
    </row>
    <row r="1374" spans="15:15" x14ac:dyDescent="0.25">
      <c r="O1374" s="18"/>
    </row>
    <row r="1375" spans="15:15" x14ac:dyDescent="0.25">
      <c r="O1375" s="18"/>
    </row>
    <row r="1376" spans="15:15" x14ac:dyDescent="0.25">
      <c r="O1376" s="18"/>
    </row>
    <row r="1377" spans="15:15" x14ac:dyDescent="0.25">
      <c r="O1377" s="18"/>
    </row>
    <row r="1378" spans="15:15" x14ac:dyDescent="0.25">
      <c r="O1378" s="18"/>
    </row>
    <row r="1379" spans="15:15" x14ac:dyDescent="0.25">
      <c r="O1379" s="18"/>
    </row>
    <row r="1380" spans="15:15" x14ac:dyDescent="0.25">
      <c r="O1380" s="18"/>
    </row>
    <row r="1381" spans="15:15" x14ac:dyDescent="0.25">
      <c r="O1381" s="18"/>
    </row>
    <row r="1382" spans="15:15" x14ac:dyDescent="0.25">
      <c r="O1382" s="18"/>
    </row>
    <row r="1383" spans="15:15" x14ac:dyDescent="0.25">
      <c r="O1383" s="18"/>
    </row>
    <row r="1384" spans="15:15" x14ac:dyDescent="0.25">
      <c r="O1384" s="18"/>
    </row>
    <row r="1385" spans="15:15" x14ac:dyDescent="0.25">
      <c r="O1385" s="18"/>
    </row>
    <row r="1386" spans="15:15" x14ac:dyDescent="0.25">
      <c r="O1386" s="18"/>
    </row>
    <row r="1387" spans="15:15" x14ac:dyDescent="0.25">
      <c r="O1387" s="18"/>
    </row>
    <row r="1388" spans="15:15" x14ac:dyDescent="0.25">
      <c r="O1388" s="18"/>
    </row>
    <row r="1389" spans="15:15" x14ac:dyDescent="0.25">
      <c r="O1389" s="18"/>
    </row>
    <row r="1390" spans="15:15" x14ac:dyDescent="0.25">
      <c r="O1390" s="18"/>
    </row>
    <row r="1391" spans="15:15" x14ac:dyDescent="0.25">
      <c r="O1391" s="18"/>
    </row>
    <row r="1392" spans="15:15" x14ac:dyDescent="0.25">
      <c r="O1392" s="18"/>
    </row>
    <row r="1393" spans="15:15" x14ac:dyDescent="0.25">
      <c r="O1393" s="18"/>
    </row>
    <row r="1394" spans="15:15" x14ac:dyDescent="0.25">
      <c r="O1394" s="18"/>
    </row>
    <row r="1395" spans="15:15" x14ac:dyDescent="0.25">
      <c r="O1395" s="18"/>
    </row>
    <row r="1396" spans="15:15" x14ac:dyDescent="0.25">
      <c r="O1396" s="18"/>
    </row>
    <row r="1397" spans="15:15" x14ac:dyDescent="0.25">
      <c r="O1397" s="18"/>
    </row>
    <row r="1398" spans="15:15" x14ac:dyDescent="0.25">
      <c r="O1398" s="18"/>
    </row>
    <row r="1399" spans="15:15" x14ac:dyDescent="0.25">
      <c r="O1399" s="18"/>
    </row>
    <row r="1400" spans="15:15" x14ac:dyDescent="0.25">
      <c r="O1400" s="18"/>
    </row>
    <row r="1401" spans="15:15" x14ac:dyDescent="0.25">
      <c r="O1401" s="18"/>
    </row>
    <row r="1402" spans="15:15" x14ac:dyDescent="0.25">
      <c r="O1402" s="18"/>
    </row>
    <row r="1403" spans="15:15" x14ac:dyDescent="0.25">
      <c r="O1403" s="18"/>
    </row>
    <row r="1404" spans="15:15" x14ac:dyDescent="0.25">
      <c r="O1404" s="18"/>
    </row>
    <row r="1405" spans="15:15" x14ac:dyDescent="0.25">
      <c r="O1405" s="18"/>
    </row>
    <row r="1406" spans="15:15" x14ac:dyDescent="0.25">
      <c r="O1406" s="18"/>
    </row>
    <row r="1407" spans="15:15" x14ac:dyDescent="0.25">
      <c r="O1407" s="18"/>
    </row>
    <row r="1408" spans="15:15" x14ac:dyDescent="0.25">
      <c r="O1408" s="18"/>
    </row>
    <row r="1409" spans="15:15" x14ac:dyDescent="0.25">
      <c r="O1409" s="18"/>
    </row>
    <row r="1410" spans="15:15" x14ac:dyDescent="0.25">
      <c r="O1410" s="18"/>
    </row>
    <row r="1411" spans="15:15" x14ac:dyDescent="0.25">
      <c r="O1411" s="18"/>
    </row>
    <row r="1412" spans="15:15" x14ac:dyDescent="0.25">
      <c r="O1412" s="18"/>
    </row>
    <row r="1413" spans="15:15" x14ac:dyDescent="0.25">
      <c r="O1413" s="18"/>
    </row>
    <row r="1414" spans="15:15" x14ac:dyDescent="0.25">
      <c r="O1414" s="18"/>
    </row>
    <row r="1415" spans="15:15" x14ac:dyDescent="0.25">
      <c r="O1415" s="18"/>
    </row>
    <row r="1416" spans="15:15" x14ac:dyDescent="0.25">
      <c r="O1416" s="18"/>
    </row>
    <row r="1417" spans="15:15" x14ac:dyDescent="0.25">
      <c r="O1417" s="18"/>
    </row>
    <row r="1418" spans="15:15" x14ac:dyDescent="0.25">
      <c r="O1418" s="18"/>
    </row>
    <row r="1419" spans="15:15" x14ac:dyDescent="0.25">
      <c r="O1419" s="18"/>
    </row>
    <row r="1420" spans="15:15" x14ac:dyDescent="0.25">
      <c r="O1420" s="18"/>
    </row>
    <row r="1421" spans="15:15" x14ac:dyDescent="0.25">
      <c r="O1421" s="18"/>
    </row>
    <row r="1422" spans="15:15" x14ac:dyDescent="0.25">
      <c r="O1422" s="18"/>
    </row>
    <row r="1423" spans="15:15" x14ac:dyDescent="0.25">
      <c r="O1423" s="18"/>
    </row>
    <row r="1424" spans="15:15" x14ac:dyDescent="0.25">
      <c r="O1424" s="18"/>
    </row>
    <row r="1425" spans="15:15" x14ac:dyDescent="0.25">
      <c r="O1425" s="18"/>
    </row>
    <row r="1426" spans="15:15" x14ac:dyDescent="0.25">
      <c r="O1426" s="18"/>
    </row>
    <row r="1427" spans="15:15" x14ac:dyDescent="0.25">
      <c r="O1427" s="18"/>
    </row>
    <row r="1428" spans="15:15" x14ac:dyDescent="0.25">
      <c r="O1428" s="18"/>
    </row>
    <row r="1429" spans="15:15" x14ac:dyDescent="0.25">
      <c r="O1429" s="18"/>
    </row>
    <row r="1430" spans="15:15" x14ac:dyDescent="0.25">
      <c r="O1430" s="18"/>
    </row>
    <row r="1431" spans="15:15" x14ac:dyDescent="0.25">
      <c r="O1431" s="18"/>
    </row>
    <row r="1432" spans="15:15" x14ac:dyDescent="0.25">
      <c r="O1432" s="18"/>
    </row>
    <row r="1433" spans="15:15" x14ac:dyDescent="0.25">
      <c r="O1433" s="18"/>
    </row>
    <row r="1434" spans="15:15" x14ac:dyDescent="0.25">
      <c r="O1434" s="18"/>
    </row>
    <row r="1435" spans="15:15" x14ac:dyDescent="0.25">
      <c r="O1435" s="18"/>
    </row>
    <row r="1436" spans="15:15" x14ac:dyDescent="0.25">
      <c r="O1436" s="18"/>
    </row>
    <row r="1437" spans="15:15" x14ac:dyDescent="0.25">
      <c r="O1437" s="18"/>
    </row>
    <row r="1438" spans="15:15" x14ac:dyDescent="0.25">
      <c r="O1438" s="18"/>
    </row>
    <row r="1439" spans="15:15" x14ac:dyDescent="0.25">
      <c r="O1439" s="18"/>
    </row>
    <row r="1440" spans="15:15" x14ac:dyDescent="0.25">
      <c r="O1440" s="18"/>
    </row>
    <row r="1441" spans="15:15" x14ac:dyDescent="0.25">
      <c r="O1441" s="18"/>
    </row>
    <row r="1442" spans="15:15" x14ac:dyDescent="0.25">
      <c r="O1442" s="18"/>
    </row>
    <row r="1443" spans="15:15" x14ac:dyDescent="0.25">
      <c r="O1443" s="18"/>
    </row>
    <row r="1444" spans="15:15" x14ac:dyDescent="0.25">
      <c r="O1444" s="18"/>
    </row>
    <row r="1445" spans="15:15" x14ac:dyDescent="0.25">
      <c r="O1445" s="18"/>
    </row>
    <row r="1446" spans="15:15" x14ac:dyDescent="0.25">
      <c r="O1446" s="18"/>
    </row>
    <row r="1447" spans="15:15" x14ac:dyDescent="0.25">
      <c r="O1447" s="18"/>
    </row>
    <row r="1448" spans="15:15" x14ac:dyDescent="0.25">
      <c r="O1448" s="18"/>
    </row>
    <row r="1449" spans="15:15" x14ac:dyDescent="0.25">
      <c r="O1449" s="18"/>
    </row>
    <row r="1450" spans="15:15" x14ac:dyDescent="0.25">
      <c r="O1450" s="18"/>
    </row>
    <row r="1451" spans="15:15" x14ac:dyDescent="0.25">
      <c r="O1451" s="18"/>
    </row>
    <row r="1452" spans="15:15" x14ac:dyDescent="0.25">
      <c r="O1452" s="18"/>
    </row>
    <row r="1453" spans="15:15" x14ac:dyDescent="0.25">
      <c r="O1453" s="18"/>
    </row>
    <row r="1454" spans="15:15" x14ac:dyDescent="0.25">
      <c r="O1454" s="18"/>
    </row>
    <row r="1455" spans="15:15" x14ac:dyDescent="0.25">
      <c r="O1455" s="18"/>
    </row>
    <row r="1456" spans="15:15" x14ac:dyDescent="0.25">
      <c r="O1456" s="18"/>
    </row>
    <row r="1457" spans="15:15" x14ac:dyDescent="0.25">
      <c r="O1457" s="18"/>
    </row>
    <row r="1458" spans="15:15" x14ac:dyDescent="0.25">
      <c r="O1458" s="18"/>
    </row>
    <row r="1459" spans="15:15" x14ac:dyDescent="0.25">
      <c r="O1459" s="18"/>
    </row>
    <row r="1460" spans="15:15" x14ac:dyDescent="0.25">
      <c r="O1460" s="18"/>
    </row>
    <row r="1461" spans="15:15" x14ac:dyDescent="0.25">
      <c r="O1461" s="18"/>
    </row>
    <row r="1462" spans="15:15" x14ac:dyDescent="0.25">
      <c r="O1462" s="18"/>
    </row>
    <row r="1463" spans="15:15" x14ac:dyDescent="0.25">
      <c r="O1463" s="18"/>
    </row>
    <row r="1464" spans="15:15" x14ac:dyDescent="0.25">
      <c r="O1464" s="18"/>
    </row>
    <row r="1465" spans="15:15" x14ac:dyDescent="0.25">
      <c r="O1465" s="18"/>
    </row>
    <row r="1466" spans="15:15" x14ac:dyDescent="0.25">
      <c r="O1466" s="18"/>
    </row>
    <row r="1467" spans="15:15" x14ac:dyDescent="0.25">
      <c r="O1467" s="18"/>
    </row>
    <row r="1468" spans="15:15" x14ac:dyDescent="0.25">
      <c r="O1468" s="18"/>
    </row>
    <row r="1469" spans="15:15" x14ac:dyDescent="0.25">
      <c r="O1469" s="18"/>
    </row>
    <row r="1470" spans="15:15" x14ac:dyDescent="0.25">
      <c r="O1470" s="18"/>
    </row>
    <row r="1471" spans="15:15" x14ac:dyDescent="0.25">
      <c r="O1471" s="18"/>
    </row>
    <row r="1472" spans="15:15" x14ac:dyDescent="0.25">
      <c r="O1472" s="18"/>
    </row>
    <row r="1473" spans="15:15" x14ac:dyDescent="0.25">
      <c r="O1473" s="18"/>
    </row>
    <row r="1474" spans="15:15" x14ac:dyDescent="0.25">
      <c r="O1474" s="18"/>
    </row>
    <row r="1475" spans="15:15" x14ac:dyDescent="0.25">
      <c r="O1475" s="18"/>
    </row>
    <row r="1476" spans="15:15" x14ac:dyDescent="0.25">
      <c r="O1476" s="18"/>
    </row>
    <row r="1477" spans="15:15" x14ac:dyDescent="0.25">
      <c r="O1477" s="18"/>
    </row>
    <row r="1478" spans="15:15" x14ac:dyDescent="0.25">
      <c r="O1478" s="18"/>
    </row>
    <row r="1479" spans="15:15" x14ac:dyDescent="0.25">
      <c r="O1479" s="18"/>
    </row>
    <row r="1480" spans="15:15" x14ac:dyDescent="0.25">
      <c r="O1480" s="18"/>
    </row>
    <row r="1481" spans="15:15" x14ac:dyDescent="0.25">
      <c r="O1481" s="18"/>
    </row>
    <row r="1482" spans="15:15" x14ac:dyDescent="0.25">
      <c r="O1482" s="18"/>
    </row>
    <row r="1483" spans="15:15" x14ac:dyDescent="0.25">
      <c r="O1483" s="18"/>
    </row>
    <row r="1484" spans="15:15" x14ac:dyDescent="0.25">
      <c r="O1484" s="18"/>
    </row>
    <row r="1485" spans="15:15" x14ac:dyDescent="0.25">
      <c r="O1485" s="18"/>
    </row>
    <row r="1486" spans="15:15" x14ac:dyDescent="0.25">
      <c r="O1486" s="18"/>
    </row>
    <row r="1487" spans="15:15" x14ac:dyDescent="0.25">
      <c r="O1487" s="18"/>
    </row>
    <row r="1488" spans="15:15" x14ac:dyDescent="0.25">
      <c r="O1488" s="18"/>
    </row>
    <row r="1489" spans="15:15" x14ac:dyDescent="0.25">
      <c r="O1489" s="18"/>
    </row>
    <row r="1490" spans="15:15" x14ac:dyDescent="0.25">
      <c r="O1490" s="18"/>
    </row>
    <row r="1491" spans="15:15" x14ac:dyDescent="0.25">
      <c r="O1491" s="18"/>
    </row>
    <row r="1492" spans="15:15" x14ac:dyDescent="0.25">
      <c r="O1492" s="18"/>
    </row>
    <row r="1493" spans="15:15" x14ac:dyDescent="0.25">
      <c r="O1493" s="18"/>
    </row>
    <row r="1494" spans="15:15" x14ac:dyDescent="0.25">
      <c r="O1494" s="18"/>
    </row>
    <row r="1495" spans="15:15" x14ac:dyDescent="0.25">
      <c r="O1495" s="18"/>
    </row>
    <row r="1496" spans="15:15" x14ac:dyDescent="0.25">
      <c r="O1496" s="18"/>
    </row>
    <row r="1497" spans="15:15" x14ac:dyDescent="0.25">
      <c r="O1497" s="18"/>
    </row>
    <row r="1498" spans="15:15" x14ac:dyDescent="0.25">
      <c r="O1498" s="18"/>
    </row>
    <row r="1499" spans="15:15" x14ac:dyDescent="0.25">
      <c r="O1499" s="18"/>
    </row>
    <row r="1500" spans="15:15" x14ac:dyDescent="0.25">
      <c r="O1500" s="18"/>
    </row>
    <row r="1501" spans="15:15" x14ac:dyDescent="0.25">
      <c r="O1501" s="18"/>
    </row>
    <row r="1502" spans="15:15" x14ac:dyDescent="0.25">
      <c r="O1502" s="18"/>
    </row>
    <row r="1503" spans="15:15" x14ac:dyDescent="0.25">
      <c r="O1503" s="18"/>
    </row>
    <row r="1504" spans="15:15" x14ac:dyDescent="0.25">
      <c r="O1504" s="18"/>
    </row>
    <row r="1505" spans="15:15" x14ac:dyDescent="0.25">
      <c r="O1505" s="18"/>
    </row>
    <row r="1506" spans="15:15" x14ac:dyDescent="0.25">
      <c r="O1506" s="18"/>
    </row>
    <row r="1507" spans="15:15" x14ac:dyDescent="0.25">
      <c r="O1507" s="18"/>
    </row>
    <row r="1508" spans="15:15" x14ac:dyDescent="0.25">
      <c r="O1508" s="18"/>
    </row>
    <row r="1509" spans="15:15" x14ac:dyDescent="0.25">
      <c r="O1509" s="18"/>
    </row>
    <row r="1510" spans="15:15" x14ac:dyDescent="0.25">
      <c r="O1510" s="18"/>
    </row>
    <row r="1511" spans="15:15" x14ac:dyDescent="0.25">
      <c r="O1511" s="18"/>
    </row>
    <row r="1512" spans="15:15" x14ac:dyDescent="0.25">
      <c r="O1512" s="18"/>
    </row>
    <row r="1513" spans="15:15" x14ac:dyDescent="0.25">
      <c r="O1513" s="18"/>
    </row>
    <row r="1514" spans="15:15" x14ac:dyDescent="0.25">
      <c r="O1514" s="18"/>
    </row>
    <row r="1515" spans="15:15" x14ac:dyDescent="0.25">
      <c r="O1515" s="18"/>
    </row>
    <row r="1516" spans="15:15" x14ac:dyDescent="0.25">
      <c r="O1516" s="18"/>
    </row>
    <row r="1517" spans="15:15" x14ac:dyDescent="0.25">
      <c r="O1517" s="18"/>
    </row>
    <row r="1518" spans="15:15" x14ac:dyDescent="0.25">
      <c r="O1518" s="18"/>
    </row>
    <row r="1519" spans="15:15" x14ac:dyDescent="0.25">
      <c r="O1519" s="18"/>
    </row>
    <row r="1520" spans="15:15" x14ac:dyDescent="0.25">
      <c r="O1520" s="18"/>
    </row>
    <row r="1521" spans="15:15" x14ac:dyDescent="0.25">
      <c r="O1521" s="18"/>
    </row>
    <row r="1522" spans="15:15" x14ac:dyDescent="0.25">
      <c r="O1522" s="18"/>
    </row>
    <row r="1523" spans="15:15" x14ac:dyDescent="0.25">
      <c r="O1523" s="18"/>
    </row>
    <row r="1524" spans="15:15" x14ac:dyDescent="0.25">
      <c r="O1524" s="18"/>
    </row>
    <row r="1525" spans="15:15" x14ac:dyDescent="0.25">
      <c r="O1525" s="18"/>
    </row>
    <row r="1526" spans="15:15" x14ac:dyDescent="0.25">
      <c r="O1526" s="18"/>
    </row>
    <row r="1527" spans="15:15" x14ac:dyDescent="0.25">
      <c r="O1527" s="18"/>
    </row>
    <row r="1528" spans="15:15" x14ac:dyDescent="0.25">
      <c r="O1528" s="18"/>
    </row>
    <row r="1529" spans="15:15" x14ac:dyDescent="0.25">
      <c r="O1529" s="18"/>
    </row>
    <row r="1530" spans="15:15" x14ac:dyDescent="0.25">
      <c r="O1530" s="18"/>
    </row>
    <row r="1531" spans="15:15" x14ac:dyDescent="0.25">
      <c r="O1531" s="18"/>
    </row>
    <row r="1532" spans="15:15" x14ac:dyDescent="0.25">
      <c r="O1532" s="18"/>
    </row>
    <row r="1533" spans="15:15" x14ac:dyDescent="0.25">
      <c r="O1533" s="18"/>
    </row>
    <row r="1534" spans="15:15" x14ac:dyDescent="0.25">
      <c r="O1534" s="18"/>
    </row>
    <row r="1535" spans="15:15" x14ac:dyDescent="0.25">
      <c r="O1535" s="18"/>
    </row>
    <row r="1536" spans="15:15" x14ac:dyDescent="0.25">
      <c r="O1536" s="18"/>
    </row>
    <row r="1537" spans="15:15" x14ac:dyDescent="0.25">
      <c r="O1537" s="18"/>
    </row>
    <row r="1538" spans="15:15" x14ac:dyDescent="0.25">
      <c r="O1538" s="18"/>
    </row>
    <row r="1539" spans="15:15" x14ac:dyDescent="0.25">
      <c r="O1539" s="18"/>
    </row>
    <row r="1540" spans="15:15" x14ac:dyDescent="0.25">
      <c r="O1540" s="18"/>
    </row>
    <row r="1541" spans="15:15" x14ac:dyDescent="0.25">
      <c r="O1541" s="18"/>
    </row>
    <row r="1542" spans="15:15" x14ac:dyDescent="0.25">
      <c r="O1542" s="18"/>
    </row>
    <row r="1543" spans="15:15" x14ac:dyDescent="0.25">
      <c r="O1543" s="18"/>
    </row>
    <row r="1544" spans="15:15" x14ac:dyDescent="0.25">
      <c r="O1544" s="18"/>
    </row>
    <row r="1545" spans="15:15" x14ac:dyDescent="0.25">
      <c r="O1545" s="18"/>
    </row>
    <row r="1546" spans="15:15" x14ac:dyDescent="0.25">
      <c r="O1546" s="18"/>
    </row>
    <row r="1547" spans="15:15" x14ac:dyDescent="0.25">
      <c r="O1547" s="18"/>
    </row>
    <row r="1548" spans="15:15" x14ac:dyDescent="0.25">
      <c r="O1548" s="18"/>
    </row>
    <row r="1549" spans="15:15" x14ac:dyDescent="0.25">
      <c r="O1549" s="18"/>
    </row>
    <row r="1550" spans="15:15" x14ac:dyDescent="0.25">
      <c r="O1550" s="18"/>
    </row>
    <row r="1551" spans="15:15" x14ac:dyDescent="0.25">
      <c r="O1551" s="18"/>
    </row>
    <row r="1552" spans="15:15" x14ac:dyDescent="0.25">
      <c r="O1552" s="18"/>
    </row>
    <row r="1553" spans="15:15" x14ac:dyDescent="0.25">
      <c r="O1553" s="18"/>
    </row>
    <row r="1554" spans="15:15" x14ac:dyDescent="0.25">
      <c r="O1554" s="18"/>
    </row>
    <row r="1555" spans="15:15" x14ac:dyDescent="0.25">
      <c r="O1555" s="18"/>
    </row>
    <row r="1556" spans="15:15" x14ac:dyDescent="0.25">
      <c r="O1556" s="18"/>
    </row>
    <row r="1557" spans="15:15" x14ac:dyDescent="0.25">
      <c r="O1557" s="18"/>
    </row>
    <row r="1558" spans="15:15" x14ac:dyDescent="0.25">
      <c r="O1558" s="18"/>
    </row>
    <row r="1559" spans="15:15" x14ac:dyDescent="0.25">
      <c r="O1559" s="18"/>
    </row>
    <row r="1560" spans="15:15" x14ac:dyDescent="0.25">
      <c r="O1560" s="18"/>
    </row>
    <row r="1561" spans="15:15" x14ac:dyDescent="0.25">
      <c r="O1561" s="18"/>
    </row>
    <row r="1562" spans="15:15" x14ac:dyDescent="0.25">
      <c r="O1562" s="18"/>
    </row>
    <row r="1563" spans="15:15" x14ac:dyDescent="0.25">
      <c r="O1563" s="18"/>
    </row>
    <row r="1564" spans="15:15" x14ac:dyDescent="0.25">
      <c r="O1564" s="18"/>
    </row>
    <row r="1565" spans="15:15" x14ac:dyDescent="0.25">
      <c r="O1565" s="18"/>
    </row>
    <row r="1566" spans="15:15" x14ac:dyDescent="0.25">
      <c r="O1566" s="18"/>
    </row>
    <row r="1567" spans="15:15" x14ac:dyDescent="0.25">
      <c r="O1567" s="18"/>
    </row>
    <row r="1568" spans="15:15" x14ac:dyDescent="0.25">
      <c r="O1568" s="18"/>
    </row>
    <row r="1569" spans="15:15" x14ac:dyDescent="0.25">
      <c r="O1569" s="18"/>
    </row>
    <row r="1570" spans="15:15" x14ac:dyDescent="0.25">
      <c r="O1570" s="18"/>
    </row>
    <row r="1571" spans="15:15" x14ac:dyDescent="0.25">
      <c r="O1571" s="18"/>
    </row>
    <row r="1572" spans="15:15" x14ac:dyDescent="0.25">
      <c r="O1572" s="18"/>
    </row>
    <row r="1573" spans="15:15" x14ac:dyDescent="0.25">
      <c r="O1573" s="18"/>
    </row>
    <row r="1574" spans="15:15" x14ac:dyDescent="0.25">
      <c r="O1574" s="18"/>
    </row>
    <row r="1575" spans="15:15" x14ac:dyDescent="0.25">
      <c r="O1575" s="18"/>
    </row>
    <row r="1576" spans="15:15" x14ac:dyDescent="0.25">
      <c r="O1576" s="18"/>
    </row>
    <row r="1577" spans="15:15" x14ac:dyDescent="0.25">
      <c r="O1577" s="18"/>
    </row>
    <row r="1578" spans="15:15" x14ac:dyDescent="0.25">
      <c r="O1578" s="18"/>
    </row>
    <row r="1579" spans="15:15" x14ac:dyDescent="0.25">
      <c r="O1579" s="18"/>
    </row>
    <row r="1580" spans="15:15" x14ac:dyDescent="0.25">
      <c r="O1580" s="18"/>
    </row>
    <row r="1581" spans="15:15" x14ac:dyDescent="0.25">
      <c r="O1581" s="18"/>
    </row>
    <row r="1582" spans="15:15" x14ac:dyDescent="0.25">
      <c r="O1582" s="18"/>
    </row>
    <row r="1583" spans="15:15" x14ac:dyDescent="0.25">
      <c r="O1583" s="18"/>
    </row>
    <row r="1584" spans="15:15" x14ac:dyDescent="0.25">
      <c r="O1584" s="18"/>
    </row>
    <row r="1585" spans="15:15" x14ac:dyDescent="0.25">
      <c r="O1585" s="18"/>
    </row>
    <row r="1586" spans="15:15" x14ac:dyDescent="0.25">
      <c r="O1586" s="18"/>
    </row>
    <row r="1587" spans="15:15" x14ac:dyDescent="0.25">
      <c r="O1587" s="18"/>
    </row>
    <row r="1588" spans="15:15" x14ac:dyDescent="0.25">
      <c r="O1588" s="18"/>
    </row>
    <row r="1589" spans="15:15" x14ac:dyDescent="0.25">
      <c r="O1589" s="18"/>
    </row>
    <row r="1590" spans="15:15" x14ac:dyDescent="0.25">
      <c r="O1590" s="18"/>
    </row>
    <row r="1591" spans="15:15" x14ac:dyDescent="0.25">
      <c r="O1591" s="18"/>
    </row>
    <row r="1592" spans="15:15" x14ac:dyDescent="0.25">
      <c r="O1592" s="18"/>
    </row>
    <row r="1593" spans="15:15" x14ac:dyDescent="0.25">
      <c r="O1593" s="18"/>
    </row>
    <row r="1594" spans="15:15" x14ac:dyDescent="0.25">
      <c r="O1594" s="18"/>
    </row>
    <row r="1595" spans="15:15" x14ac:dyDescent="0.25">
      <c r="O1595" s="18"/>
    </row>
    <row r="1596" spans="15:15" x14ac:dyDescent="0.25">
      <c r="O1596" s="18"/>
    </row>
    <row r="1597" spans="15:15" x14ac:dyDescent="0.25">
      <c r="O1597" s="18"/>
    </row>
    <row r="1598" spans="15:15" x14ac:dyDescent="0.25">
      <c r="O1598" s="18"/>
    </row>
    <row r="1599" spans="15:15" x14ac:dyDescent="0.25">
      <c r="O1599" s="18"/>
    </row>
    <row r="1600" spans="15:15" x14ac:dyDescent="0.25">
      <c r="O1600" s="18"/>
    </row>
    <row r="1601" spans="15:15" x14ac:dyDescent="0.25">
      <c r="O1601" s="18"/>
    </row>
    <row r="1602" spans="15:15" x14ac:dyDescent="0.25">
      <c r="O1602" s="18"/>
    </row>
    <row r="1603" spans="15:15" x14ac:dyDescent="0.25">
      <c r="O1603" s="18"/>
    </row>
    <row r="1604" spans="15:15" x14ac:dyDescent="0.25">
      <c r="O1604" s="18"/>
    </row>
    <row r="1605" spans="15:15" x14ac:dyDescent="0.25">
      <c r="O1605" s="18"/>
    </row>
    <row r="1606" spans="15:15" x14ac:dyDescent="0.25">
      <c r="O1606" s="18"/>
    </row>
    <row r="1607" spans="15:15" x14ac:dyDescent="0.25">
      <c r="O1607" s="18"/>
    </row>
    <row r="1608" spans="15:15" x14ac:dyDescent="0.25">
      <c r="O1608" s="18"/>
    </row>
    <row r="1609" spans="15:15" x14ac:dyDescent="0.25">
      <c r="O1609" s="18"/>
    </row>
    <row r="1610" spans="15:15" x14ac:dyDescent="0.25">
      <c r="O1610" s="18"/>
    </row>
    <row r="1611" spans="15:15" x14ac:dyDescent="0.25">
      <c r="O1611" s="18"/>
    </row>
    <row r="1612" spans="15:15" x14ac:dyDescent="0.25">
      <c r="O1612" s="18"/>
    </row>
    <row r="1613" spans="15:15" x14ac:dyDescent="0.25">
      <c r="O1613" s="18"/>
    </row>
    <row r="1614" spans="15:15" x14ac:dyDescent="0.25">
      <c r="O1614" s="18"/>
    </row>
    <row r="1615" spans="15:15" x14ac:dyDescent="0.25">
      <c r="O1615" s="18"/>
    </row>
    <row r="1616" spans="15:15" x14ac:dyDescent="0.25">
      <c r="O1616" s="18"/>
    </row>
    <row r="1617" spans="15:15" x14ac:dyDescent="0.25">
      <c r="O1617" s="18"/>
    </row>
    <row r="1618" spans="15:15" x14ac:dyDescent="0.25">
      <c r="O1618" s="18"/>
    </row>
    <row r="1619" spans="15:15" x14ac:dyDescent="0.25">
      <c r="O1619" s="18"/>
    </row>
    <row r="1620" spans="15:15" x14ac:dyDescent="0.25">
      <c r="O1620" s="18"/>
    </row>
    <row r="1621" spans="15:15" x14ac:dyDescent="0.25">
      <c r="O1621" s="18"/>
    </row>
    <row r="1622" spans="15:15" x14ac:dyDescent="0.25">
      <c r="O1622" s="18"/>
    </row>
    <row r="1623" spans="15:15" x14ac:dyDescent="0.25">
      <c r="O1623" s="18"/>
    </row>
    <row r="1624" spans="15:15" x14ac:dyDescent="0.25">
      <c r="O1624" s="18"/>
    </row>
    <row r="1625" spans="15:15" x14ac:dyDescent="0.25">
      <c r="O1625" s="18"/>
    </row>
    <row r="1626" spans="15:15" x14ac:dyDescent="0.25">
      <c r="O1626" s="18"/>
    </row>
    <row r="1627" spans="15:15" x14ac:dyDescent="0.25">
      <c r="O1627" s="18"/>
    </row>
    <row r="1628" spans="15:15" x14ac:dyDescent="0.25">
      <c r="O1628" s="18"/>
    </row>
    <row r="1629" spans="15:15" x14ac:dyDescent="0.25">
      <c r="O1629" s="18"/>
    </row>
    <row r="1630" spans="15:15" x14ac:dyDescent="0.25">
      <c r="O1630" s="18"/>
    </row>
    <row r="1631" spans="15:15" x14ac:dyDescent="0.25">
      <c r="O1631" s="18"/>
    </row>
    <row r="1632" spans="15:15" x14ac:dyDescent="0.25">
      <c r="O1632" s="18"/>
    </row>
    <row r="1633" spans="15:15" x14ac:dyDescent="0.25">
      <c r="O1633" s="18"/>
    </row>
    <row r="1634" spans="15:15" x14ac:dyDescent="0.25">
      <c r="O1634" s="18"/>
    </row>
    <row r="1635" spans="15:15" x14ac:dyDescent="0.25">
      <c r="O1635" s="18"/>
    </row>
    <row r="1636" spans="15:15" x14ac:dyDescent="0.25">
      <c r="O1636" s="18"/>
    </row>
    <row r="1637" spans="15:15" x14ac:dyDescent="0.25">
      <c r="O1637" s="18"/>
    </row>
    <row r="1638" spans="15:15" x14ac:dyDescent="0.25">
      <c r="O1638" s="18"/>
    </row>
    <row r="1639" spans="15:15" x14ac:dyDescent="0.25">
      <c r="O1639" s="18"/>
    </row>
    <row r="1640" spans="15:15" x14ac:dyDescent="0.25">
      <c r="O1640" s="18"/>
    </row>
    <row r="1641" spans="15:15" x14ac:dyDescent="0.25">
      <c r="O1641" s="18"/>
    </row>
    <row r="1642" spans="15:15" x14ac:dyDescent="0.25">
      <c r="O1642" s="18"/>
    </row>
    <row r="1643" spans="15:15" x14ac:dyDescent="0.25">
      <c r="O1643" s="18"/>
    </row>
    <row r="1644" spans="15:15" x14ac:dyDescent="0.25">
      <c r="O1644" s="18"/>
    </row>
    <row r="1645" spans="15:15" x14ac:dyDescent="0.25">
      <c r="O1645" s="18"/>
    </row>
    <row r="1646" spans="15:15" x14ac:dyDescent="0.25">
      <c r="O1646" s="18"/>
    </row>
    <row r="1647" spans="15:15" x14ac:dyDescent="0.25">
      <c r="O1647" s="18"/>
    </row>
    <row r="1648" spans="15:15" x14ac:dyDescent="0.25">
      <c r="O1648" s="18"/>
    </row>
    <row r="1649" spans="15:15" x14ac:dyDescent="0.25">
      <c r="O1649" s="18"/>
    </row>
    <row r="1650" spans="15:15" x14ac:dyDescent="0.25">
      <c r="O1650" s="18"/>
    </row>
    <row r="1651" spans="15:15" x14ac:dyDescent="0.25">
      <c r="O1651" s="18"/>
    </row>
    <row r="1652" spans="15:15" x14ac:dyDescent="0.25">
      <c r="O1652" s="18"/>
    </row>
    <row r="1653" spans="15:15" x14ac:dyDescent="0.25">
      <c r="O1653" s="18"/>
    </row>
    <row r="1654" spans="15:15" x14ac:dyDescent="0.25">
      <c r="O1654" s="18"/>
    </row>
    <row r="1655" spans="15:15" x14ac:dyDescent="0.25">
      <c r="O1655" s="18"/>
    </row>
    <row r="1656" spans="15:15" x14ac:dyDescent="0.25">
      <c r="O1656" s="18"/>
    </row>
    <row r="1657" spans="15:15" x14ac:dyDescent="0.25">
      <c r="O1657" s="18"/>
    </row>
    <row r="1658" spans="15:15" x14ac:dyDescent="0.25">
      <c r="O1658" s="18"/>
    </row>
    <row r="1659" spans="15:15" x14ac:dyDescent="0.25">
      <c r="O1659" s="18"/>
    </row>
    <row r="1660" spans="15:15" x14ac:dyDescent="0.25">
      <c r="O1660" s="18"/>
    </row>
    <row r="1661" spans="15:15" x14ac:dyDescent="0.25">
      <c r="O1661" s="18"/>
    </row>
    <row r="1662" spans="15:15" x14ac:dyDescent="0.25">
      <c r="O1662" s="18"/>
    </row>
    <row r="1663" spans="15:15" x14ac:dyDescent="0.25">
      <c r="O1663" s="18"/>
    </row>
    <row r="1664" spans="15:15" x14ac:dyDescent="0.25">
      <c r="O1664" s="18"/>
    </row>
    <row r="1665" spans="15:15" x14ac:dyDescent="0.25">
      <c r="O1665" s="18"/>
    </row>
    <row r="1666" spans="15:15" x14ac:dyDescent="0.25">
      <c r="O1666" s="18"/>
    </row>
    <row r="1667" spans="15:15" x14ac:dyDescent="0.25">
      <c r="O1667" s="18"/>
    </row>
    <row r="1668" spans="15:15" x14ac:dyDescent="0.25">
      <c r="O1668" s="18"/>
    </row>
    <row r="1669" spans="15:15" x14ac:dyDescent="0.25">
      <c r="O1669" s="18"/>
    </row>
    <row r="1670" spans="15:15" x14ac:dyDescent="0.25">
      <c r="O1670" s="18"/>
    </row>
    <row r="1671" spans="15:15" x14ac:dyDescent="0.25">
      <c r="O1671" s="18"/>
    </row>
    <row r="1672" spans="15:15" x14ac:dyDescent="0.25">
      <c r="O1672" s="18"/>
    </row>
    <row r="1673" spans="15:15" x14ac:dyDescent="0.25">
      <c r="O1673" s="18"/>
    </row>
    <row r="1674" spans="15:15" x14ac:dyDescent="0.25">
      <c r="O1674" s="18"/>
    </row>
    <row r="1675" spans="15:15" x14ac:dyDescent="0.25">
      <c r="O1675" s="18"/>
    </row>
    <row r="1676" spans="15:15" x14ac:dyDescent="0.25">
      <c r="O1676" s="18"/>
    </row>
    <row r="1677" spans="15:15" x14ac:dyDescent="0.25">
      <c r="O1677" s="18"/>
    </row>
    <row r="1678" spans="15:15" x14ac:dyDescent="0.25">
      <c r="O1678" s="18"/>
    </row>
    <row r="1679" spans="15:15" x14ac:dyDescent="0.25">
      <c r="O1679" s="18"/>
    </row>
    <row r="1680" spans="15:15" x14ac:dyDescent="0.25">
      <c r="O1680" s="18"/>
    </row>
    <row r="1681" spans="15:15" x14ac:dyDescent="0.25">
      <c r="O1681" s="18"/>
    </row>
    <row r="1682" spans="15:15" x14ac:dyDescent="0.25">
      <c r="O1682" s="18"/>
    </row>
    <row r="1683" spans="15:15" x14ac:dyDescent="0.25">
      <c r="O1683" s="18"/>
    </row>
    <row r="1684" spans="15:15" x14ac:dyDescent="0.25">
      <c r="O1684" s="18"/>
    </row>
    <row r="1685" spans="15:15" x14ac:dyDescent="0.25">
      <c r="O1685" s="18"/>
    </row>
    <row r="1686" spans="15:15" x14ac:dyDescent="0.25">
      <c r="O1686" s="18"/>
    </row>
    <row r="1687" spans="15:15" x14ac:dyDescent="0.25">
      <c r="O1687" s="18"/>
    </row>
    <row r="1688" spans="15:15" x14ac:dyDescent="0.25">
      <c r="O1688" s="18"/>
    </row>
    <row r="1689" spans="15:15" x14ac:dyDescent="0.25">
      <c r="O1689" s="18"/>
    </row>
    <row r="1690" spans="15:15" x14ac:dyDescent="0.25">
      <c r="O1690" s="18"/>
    </row>
    <row r="1691" spans="15:15" x14ac:dyDescent="0.25">
      <c r="O1691" s="18"/>
    </row>
    <row r="1692" spans="15:15" x14ac:dyDescent="0.25">
      <c r="O1692" s="18"/>
    </row>
    <row r="1693" spans="15:15" x14ac:dyDescent="0.25">
      <c r="O1693" s="18"/>
    </row>
    <row r="1694" spans="15:15" x14ac:dyDescent="0.25">
      <c r="O1694" s="18"/>
    </row>
    <row r="1695" spans="15:15" x14ac:dyDescent="0.25">
      <c r="O1695" s="18"/>
    </row>
    <row r="1696" spans="15:15" x14ac:dyDescent="0.25">
      <c r="O1696" s="18"/>
    </row>
    <row r="1697" spans="15:15" x14ac:dyDescent="0.25">
      <c r="O1697" s="18"/>
    </row>
    <row r="1698" spans="15:15" x14ac:dyDescent="0.25">
      <c r="O1698" s="18"/>
    </row>
    <row r="1699" spans="15:15" x14ac:dyDescent="0.25">
      <c r="O1699" s="18"/>
    </row>
    <row r="1700" spans="15:15" x14ac:dyDescent="0.25">
      <c r="O1700" s="18"/>
    </row>
    <row r="1701" spans="15:15" x14ac:dyDescent="0.25">
      <c r="O1701" s="18"/>
    </row>
    <row r="1702" spans="15:15" x14ac:dyDescent="0.25">
      <c r="O1702" s="18"/>
    </row>
    <row r="1703" spans="15:15" x14ac:dyDescent="0.25">
      <c r="O1703" s="18"/>
    </row>
    <row r="1704" spans="15:15" x14ac:dyDescent="0.25">
      <c r="O1704" s="18"/>
    </row>
    <row r="1705" spans="15:15" x14ac:dyDescent="0.25">
      <c r="O1705" s="18"/>
    </row>
    <row r="1706" spans="15:15" x14ac:dyDescent="0.25">
      <c r="O1706" s="18"/>
    </row>
    <row r="1707" spans="15:15" x14ac:dyDescent="0.25">
      <c r="O1707" s="18"/>
    </row>
    <row r="1708" spans="15:15" x14ac:dyDescent="0.25">
      <c r="O1708" s="18"/>
    </row>
    <row r="1709" spans="15:15" x14ac:dyDescent="0.25">
      <c r="O1709" s="18"/>
    </row>
    <row r="1710" spans="15:15" x14ac:dyDescent="0.25">
      <c r="O1710" s="18"/>
    </row>
    <row r="1711" spans="15:15" x14ac:dyDescent="0.25">
      <c r="O1711" s="18"/>
    </row>
    <row r="1712" spans="15:15" x14ac:dyDescent="0.25">
      <c r="O1712" s="18"/>
    </row>
    <row r="1713" spans="15:15" x14ac:dyDescent="0.25">
      <c r="O1713" s="18"/>
    </row>
    <row r="1714" spans="15:15" x14ac:dyDescent="0.25">
      <c r="O1714" s="18"/>
    </row>
    <row r="1715" spans="15:15" x14ac:dyDescent="0.25">
      <c r="O1715" s="18"/>
    </row>
    <row r="1716" spans="15:15" x14ac:dyDescent="0.25">
      <c r="O1716" s="18"/>
    </row>
    <row r="1717" spans="15:15" x14ac:dyDescent="0.25">
      <c r="O1717" s="18"/>
    </row>
    <row r="1718" spans="15:15" x14ac:dyDescent="0.25">
      <c r="O1718" s="18"/>
    </row>
    <row r="1719" spans="15:15" x14ac:dyDescent="0.25">
      <c r="O1719" s="18"/>
    </row>
    <row r="1720" spans="15:15" x14ac:dyDescent="0.25">
      <c r="O1720" s="18"/>
    </row>
    <row r="1721" spans="15:15" x14ac:dyDescent="0.25">
      <c r="O1721" s="18"/>
    </row>
    <row r="1722" spans="15:15" x14ac:dyDescent="0.25">
      <c r="O1722" s="18"/>
    </row>
    <row r="1723" spans="15:15" x14ac:dyDescent="0.25">
      <c r="O1723" s="18"/>
    </row>
    <row r="1724" spans="15:15" x14ac:dyDescent="0.25">
      <c r="O1724" s="18"/>
    </row>
    <row r="1725" spans="15:15" x14ac:dyDescent="0.25">
      <c r="O1725" s="18"/>
    </row>
    <row r="1726" spans="15:15" x14ac:dyDescent="0.25">
      <c r="O1726" s="18"/>
    </row>
    <row r="1727" spans="15:15" x14ac:dyDescent="0.25">
      <c r="O1727" s="18"/>
    </row>
    <row r="1728" spans="15:15" x14ac:dyDescent="0.25">
      <c r="O1728" s="18"/>
    </row>
    <row r="1729" spans="15:15" x14ac:dyDescent="0.25">
      <c r="O1729" s="18"/>
    </row>
    <row r="1730" spans="15:15" x14ac:dyDescent="0.25">
      <c r="O1730" s="18"/>
    </row>
    <row r="1731" spans="15:15" x14ac:dyDescent="0.25">
      <c r="O1731" s="18"/>
    </row>
    <row r="1732" spans="15:15" x14ac:dyDescent="0.25">
      <c r="O1732" s="18"/>
    </row>
    <row r="1733" spans="15:15" x14ac:dyDescent="0.25">
      <c r="O1733" s="18"/>
    </row>
    <row r="1734" spans="15:15" x14ac:dyDescent="0.25">
      <c r="O1734" s="18"/>
    </row>
    <row r="1735" spans="15:15" x14ac:dyDescent="0.25">
      <c r="O1735" s="18"/>
    </row>
    <row r="1736" spans="15:15" x14ac:dyDescent="0.25">
      <c r="O1736" s="18"/>
    </row>
    <row r="1737" spans="15:15" x14ac:dyDescent="0.25">
      <c r="O1737" s="18"/>
    </row>
    <row r="1738" spans="15:15" x14ac:dyDescent="0.25">
      <c r="O1738" s="18"/>
    </row>
    <row r="1739" spans="15:15" x14ac:dyDescent="0.25">
      <c r="O1739" s="18"/>
    </row>
    <row r="1740" spans="15:15" x14ac:dyDescent="0.25">
      <c r="O1740" s="18"/>
    </row>
    <row r="1741" spans="15:15" x14ac:dyDescent="0.25">
      <c r="O1741" s="18"/>
    </row>
    <row r="1742" spans="15:15" x14ac:dyDescent="0.25">
      <c r="O1742" s="18"/>
    </row>
    <row r="1743" spans="15:15" x14ac:dyDescent="0.25">
      <c r="O1743" s="18"/>
    </row>
    <row r="1744" spans="15:15" x14ac:dyDescent="0.25">
      <c r="O1744" s="18"/>
    </row>
    <row r="1745" spans="15:15" x14ac:dyDescent="0.25">
      <c r="O1745" s="18"/>
    </row>
    <row r="1746" spans="15:15" x14ac:dyDescent="0.25">
      <c r="O1746" s="18"/>
    </row>
    <row r="1747" spans="15:15" x14ac:dyDescent="0.25">
      <c r="O1747" s="18"/>
    </row>
    <row r="1748" spans="15:15" x14ac:dyDescent="0.25">
      <c r="O1748" s="18"/>
    </row>
    <row r="1749" spans="15:15" x14ac:dyDescent="0.25">
      <c r="O1749" s="18"/>
    </row>
    <row r="1750" spans="15:15" x14ac:dyDescent="0.25">
      <c r="O1750" s="18"/>
    </row>
    <row r="1751" spans="15:15" x14ac:dyDescent="0.25">
      <c r="O1751" s="18"/>
    </row>
    <row r="1752" spans="15:15" x14ac:dyDescent="0.25">
      <c r="O1752" s="18"/>
    </row>
    <row r="1753" spans="15:15" x14ac:dyDescent="0.25">
      <c r="O1753" s="18"/>
    </row>
    <row r="1754" spans="15:15" x14ac:dyDescent="0.25">
      <c r="O1754" s="18"/>
    </row>
    <row r="1755" spans="15:15" x14ac:dyDescent="0.25">
      <c r="O1755" s="18"/>
    </row>
    <row r="1756" spans="15:15" x14ac:dyDescent="0.25">
      <c r="O1756" s="18"/>
    </row>
    <row r="1757" spans="15:15" x14ac:dyDescent="0.25">
      <c r="O1757" s="18"/>
    </row>
    <row r="1758" spans="15:15" x14ac:dyDescent="0.25">
      <c r="O1758" s="18"/>
    </row>
    <row r="1759" spans="15:15" x14ac:dyDescent="0.25">
      <c r="O1759" s="18"/>
    </row>
    <row r="1760" spans="15:15" x14ac:dyDescent="0.25">
      <c r="O1760" s="18"/>
    </row>
    <row r="1761" spans="15:15" x14ac:dyDescent="0.25">
      <c r="O1761" s="18"/>
    </row>
    <row r="1762" spans="15:15" x14ac:dyDescent="0.25">
      <c r="O1762" s="18"/>
    </row>
    <row r="1763" spans="15:15" x14ac:dyDescent="0.25">
      <c r="O1763" s="18"/>
    </row>
    <row r="1764" spans="15:15" x14ac:dyDescent="0.25">
      <c r="O1764" s="18"/>
    </row>
    <row r="1765" spans="15:15" x14ac:dyDescent="0.25">
      <c r="O1765" s="18"/>
    </row>
    <row r="1766" spans="15:15" x14ac:dyDescent="0.25">
      <c r="O1766" s="18"/>
    </row>
    <row r="1767" spans="15:15" x14ac:dyDescent="0.25">
      <c r="O1767" s="18"/>
    </row>
    <row r="1768" spans="15:15" x14ac:dyDescent="0.25">
      <c r="O1768" s="18"/>
    </row>
    <row r="1769" spans="15:15" x14ac:dyDescent="0.25">
      <c r="O1769" s="18"/>
    </row>
    <row r="1770" spans="15:15" x14ac:dyDescent="0.25">
      <c r="O1770" s="18"/>
    </row>
    <row r="1771" spans="15:15" x14ac:dyDescent="0.25">
      <c r="O1771" s="18"/>
    </row>
    <row r="1772" spans="15:15" x14ac:dyDescent="0.25">
      <c r="O1772" s="18"/>
    </row>
    <row r="1773" spans="15:15" x14ac:dyDescent="0.25">
      <c r="O1773" s="18"/>
    </row>
    <row r="1774" spans="15:15" x14ac:dyDescent="0.25">
      <c r="O1774" s="18"/>
    </row>
    <row r="1775" spans="15:15" x14ac:dyDescent="0.25">
      <c r="O1775" s="18"/>
    </row>
    <row r="1776" spans="15:15" x14ac:dyDescent="0.25">
      <c r="O1776" s="18"/>
    </row>
    <row r="1777" spans="15:15" x14ac:dyDescent="0.25">
      <c r="O1777" s="18"/>
    </row>
    <row r="1778" spans="15:15" x14ac:dyDescent="0.25">
      <c r="O1778" s="18"/>
    </row>
    <row r="1779" spans="15:15" x14ac:dyDescent="0.25">
      <c r="O1779" s="18"/>
    </row>
    <row r="1780" spans="15:15" x14ac:dyDescent="0.25">
      <c r="O1780" s="18"/>
    </row>
    <row r="1781" spans="15:15" x14ac:dyDescent="0.25">
      <c r="O1781" s="18"/>
    </row>
    <row r="1782" spans="15:15" x14ac:dyDescent="0.25">
      <c r="O1782" s="18"/>
    </row>
    <row r="1783" spans="15:15" x14ac:dyDescent="0.25">
      <c r="O1783" s="18"/>
    </row>
    <row r="1784" spans="15:15" x14ac:dyDescent="0.25">
      <c r="O1784" s="18"/>
    </row>
    <row r="1785" spans="15:15" x14ac:dyDescent="0.25">
      <c r="O1785" s="18"/>
    </row>
    <row r="1786" spans="15:15" x14ac:dyDescent="0.25">
      <c r="O1786" s="18"/>
    </row>
    <row r="1787" spans="15:15" x14ac:dyDescent="0.25">
      <c r="O1787" s="18"/>
    </row>
    <row r="1788" spans="15:15" x14ac:dyDescent="0.25">
      <c r="O1788" s="18"/>
    </row>
    <row r="1789" spans="15:15" x14ac:dyDescent="0.25">
      <c r="O1789" s="18"/>
    </row>
    <row r="1790" spans="15:15" x14ac:dyDescent="0.25">
      <c r="O1790" s="18"/>
    </row>
    <row r="1791" spans="15:15" x14ac:dyDescent="0.25">
      <c r="O1791" s="18"/>
    </row>
    <row r="1792" spans="15:15" x14ac:dyDescent="0.25">
      <c r="O1792" s="18"/>
    </row>
    <row r="1793" spans="15:15" x14ac:dyDescent="0.25">
      <c r="O1793" s="18"/>
    </row>
    <row r="1794" spans="15:15" x14ac:dyDescent="0.25">
      <c r="O1794" s="18"/>
    </row>
    <row r="1795" spans="15:15" x14ac:dyDescent="0.25">
      <c r="O1795" s="18"/>
    </row>
    <row r="1796" spans="15:15" x14ac:dyDescent="0.25">
      <c r="O1796" s="18"/>
    </row>
    <row r="1797" spans="15:15" x14ac:dyDescent="0.25">
      <c r="O1797" s="18"/>
    </row>
    <row r="1798" spans="15:15" x14ac:dyDescent="0.25">
      <c r="O1798" s="18"/>
    </row>
    <row r="1799" spans="15:15" x14ac:dyDescent="0.25">
      <c r="O1799" s="18"/>
    </row>
    <row r="1800" spans="15:15" x14ac:dyDescent="0.25">
      <c r="O1800" s="18"/>
    </row>
    <row r="1801" spans="15:15" x14ac:dyDescent="0.25">
      <c r="O1801" s="18"/>
    </row>
    <row r="1802" spans="15:15" x14ac:dyDescent="0.25">
      <c r="O1802" s="18"/>
    </row>
    <row r="1803" spans="15:15" x14ac:dyDescent="0.25">
      <c r="O1803" s="18"/>
    </row>
    <row r="1804" spans="15:15" x14ac:dyDescent="0.25">
      <c r="O1804" s="18"/>
    </row>
    <row r="1805" spans="15:15" x14ac:dyDescent="0.25">
      <c r="O1805" s="18"/>
    </row>
    <row r="1806" spans="15:15" x14ac:dyDescent="0.25">
      <c r="O1806" s="18"/>
    </row>
    <row r="1807" spans="15:15" x14ac:dyDescent="0.25">
      <c r="O1807" s="18"/>
    </row>
    <row r="1808" spans="15:15" x14ac:dyDescent="0.25">
      <c r="O1808" s="18"/>
    </row>
    <row r="1809" spans="15:15" x14ac:dyDescent="0.25">
      <c r="O1809" s="18"/>
    </row>
    <row r="1810" spans="15:15" x14ac:dyDescent="0.25">
      <c r="O1810" s="18"/>
    </row>
    <row r="1811" spans="15:15" x14ac:dyDescent="0.25">
      <c r="O1811" s="18"/>
    </row>
    <row r="1812" spans="15:15" x14ac:dyDescent="0.25">
      <c r="O1812" s="18"/>
    </row>
    <row r="1813" spans="15:15" x14ac:dyDescent="0.25">
      <c r="O1813" s="18"/>
    </row>
    <row r="1814" spans="15:15" x14ac:dyDescent="0.25">
      <c r="O1814" s="18"/>
    </row>
    <row r="1815" spans="15:15" x14ac:dyDescent="0.25">
      <c r="O1815" s="18"/>
    </row>
    <row r="1816" spans="15:15" x14ac:dyDescent="0.25">
      <c r="O1816" s="18"/>
    </row>
    <row r="1817" spans="15:15" x14ac:dyDescent="0.25">
      <c r="O1817" s="18"/>
    </row>
    <row r="1818" spans="15:15" x14ac:dyDescent="0.25">
      <c r="O1818" s="18"/>
    </row>
    <row r="1819" spans="15:15" x14ac:dyDescent="0.25">
      <c r="O1819" s="18"/>
    </row>
    <row r="1820" spans="15:15" x14ac:dyDescent="0.25">
      <c r="O1820" s="18"/>
    </row>
    <row r="1821" spans="15:15" x14ac:dyDescent="0.25">
      <c r="O1821" s="18"/>
    </row>
    <row r="1822" spans="15:15" x14ac:dyDescent="0.25">
      <c r="O1822" s="18"/>
    </row>
    <row r="1823" spans="15:15" x14ac:dyDescent="0.25">
      <c r="O1823" s="18"/>
    </row>
    <row r="1824" spans="15:15" x14ac:dyDescent="0.25">
      <c r="O1824" s="18"/>
    </row>
    <row r="1825" spans="15:15" x14ac:dyDescent="0.25">
      <c r="O1825" s="18"/>
    </row>
    <row r="1826" spans="15:15" x14ac:dyDescent="0.25">
      <c r="O1826" s="18"/>
    </row>
    <row r="1827" spans="15:15" x14ac:dyDescent="0.25">
      <c r="O1827" s="18"/>
    </row>
    <row r="1828" spans="15:15" x14ac:dyDescent="0.25">
      <c r="O1828" s="18"/>
    </row>
    <row r="1829" spans="15:15" x14ac:dyDescent="0.25">
      <c r="O1829" s="18"/>
    </row>
    <row r="1830" spans="15:15" x14ac:dyDescent="0.25">
      <c r="O1830" s="18"/>
    </row>
    <row r="1831" spans="15:15" x14ac:dyDescent="0.25">
      <c r="O1831" s="18"/>
    </row>
    <row r="1832" spans="15:15" x14ac:dyDescent="0.25">
      <c r="O1832" s="18"/>
    </row>
    <row r="1833" spans="15:15" x14ac:dyDescent="0.25">
      <c r="O1833" s="18"/>
    </row>
    <row r="1834" spans="15:15" x14ac:dyDescent="0.25">
      <c r="O1834" s="18"/>
    </row>
    <row r="1835" spans="15:15" x14ac:dyDescent="0.25">
      <c r="O1835" s="18"/>
    </row>
    <row r="1836" spans="15:15" x14ac:dyDescent="0.25">
      <c r="O1836" s="18"/>
    </row>
    <row r="1837" spans="15:15" x14ac:dyDescent="0.25">
      <c r="O1837" s="18"/>
    </row>
    <row r="1838" spans="15:15" x14ac:dyDescent="0.25">
      <c r="O1838" s="18"/>
    </row>
    <row r="1839" spans="15:15" x14ac:dyDescent="0.25">
      <c r="O1839" s="18"/>
    </row>
    <row r="1840" spans="15:15" x14ac:dyDescent="0.25">
      <c r="O1840" s="18"/>
    </row>
    <row r="1841" spans="15:15" x14ac:dyDescent="0.25">
      <c r="O1841" s="18"/>
    </row>
    <row r="1842" spans="15:15" x14ac:dyDescent="0.25">
      <c r="O1842" s="18"/>
    </row>
    <row r="1843" spans="15:15" x14ac:dyDescent="0.25">
      <c r="O1843" s="18"/>
    </row>
    <row r="1844" spans="15:15" x14ac:dyDescent="0.25">
      <c r="O1844" s="18"/>
    </row>
    <row r="1845" spans="15:15" x14ac:dyDescent="0.25">
      <c r="O1845" s="18"/>
    </row>
    <row r="1846" spans="15:15" x14ac:dyDescent="0.25">
      <c r="O1846" s="18"/>
    </row>
    <row r="1847" spans="15:15" x14ac:dyDescent="0.25">
      <c r="O1847" s="18"/>
    </row>
    <row r="1848" spans="15:15" x14ac:dyDescent="0.25">
      <c r="O1848" s="18"/>
    </row>
    <row r="1849" spans="15:15" x14ac:dyDescent="0.25">
      <c r="O1849" s="18"/>
    </row>
    <row r="1850" spans="15:15" x14ac:dyDescent="0.25">
      <c r="O1850" s="18"/>
    </row>
    <row r="1851" spans="15:15" x14ac:dyDescent="0.25">
      <c r="O1851" s="18"/>
    </row>
    <row r="1852" spans="15:15" x14ac:dyDescent="0.25">
      <c r="O1852" s="18"/>
    </row>
    <row r="1853" spans="15:15" x14ac:dyDescent="0.25">
      <c r="O1853" s="18"/>
    </row>
    <row r="1854" spans="15:15" x14ac:dyDescent="0.25">
      <c r="O1854" s="18"/>
    </row>
    <row r="1855" spans="15:15" x14ac:dyDescent="0.25">
      <c r="O1855" s="18"/>
    </row>
    <row r="1856" spans="15:15" x14ac:dyDescent="0.25">
      <c r="O1856" s="18"/>
    </row>
    <row r="1857" spans="15:15" x14ac:dyDescent="0.25">
      <c r="O1857" s="18"/>
    </row>
    <row r="1858" spans="15:15" x14ac:dyDescent="0.25">
      <c r="O1858" s="18"/>
    </row>
    <row r="1859" spans="15:15" x14ac:dyDescent="0.25">
      <c r="O1859" s="18"/>
    </row>
    <row r="1860" spans="15:15" x14ac:dyDescent="0.25">
      <c r="O1860" s="18"/>
    </row>
    <row r="1861" spans="15:15" x14ac:dyDescent="0.25">
      <c r="O1861" s="18"/>
    </row>
    <row r="1862" spans="15:15" x14ac:dyDescent="0.25">
      <c r="O1862" s="18"/>
    </row>
    <row r="1863" spans="15:15" x14ac:dyDescent="0.25">
      <c r="O1863" s="18"/>
    </row>
    <row r="1864" spans="15:15" x14ac:dyDescent="0.25">
      <c r="O1864" s="18"/>
    </row>
    <row r="1865" spans="15:15" x14ac:dyDescent="0.25">
      <c r="O1865" s="18"/>
    </row>
    <row r="1866" spans="15:15" x14ac:dyDescent="0.25">
      <c r="O1866" s="18"/>
    </row>
    <row r="1867" spans="15:15" x14ac:dyDescent="0.25">
      <c r="O1867" s="18"/>
    </row>
    <row r="1868" spans="15:15" x14ac:dyDescent="0.25">
      <c r="O1868" s="18"/>
    </row>
    <row r="1869" spans="15:15" x14ac:dyDescent="0.25">
      <c r="O1869" s="18"/>
    </row>
    <row r="1870" spans="15:15" x14ac:dyDescent="0.25">
      <c r="O1870" s="18"/>
    </row>
    <row r="1871" spans="15:15" x14ac:dyDescent="0.25">
      <c r="O1871" s="18"/>
    </row>
    <row r="1872" spans="15:15" x14ac:dyDescent="0.25">
      <c r="O1872" s="18"/>
    </row>
    <row r="1873" spans="15:15" x14ac:dyDescent="0.25">
      <c r="O1873" s="18"/>
    </row>
    <row r="1874" spans="15:15" x14ac:dyDescent="0.25">
      <c r="O1874" s="18"/>
    </row>
    <row r="1875" spans="15:15" x14ac:dyDescent="0.25">
      <c r="O1875" s="18"/>
    </row>
    <row r="1876" spans="15:15" x14ac:dyDescent="0.25">
      <c r="O1876" s="18"/>
    </row>
    <row r="1877" spans="15:15" x14ac:dyDescent="0.25">
      <c r="O1877" s="18"/>
    </row>
    <row r="1878" spans="15:15" x14ac:dyDescent="0.25">
      <c r="O1878" s="18"/>
    </row>
    <row r="1879" spans="15:15" x14ac:dyDescent="0.25">
      <c r="O1879" s="18"/>
    </row>
    <row r="1880" spans="15:15" x14ac:dyDescent="0.25">
      <c r="O1880" s="18"/>
    </row>
    <row r="1881" spans="15:15" x14ac:dyDescent="0.25">
      <c r="O1881" s="18"/>
    </row>
    <row r="1882" spans="15:15" x14ac:dyDescent="0.25">
      <c r="O1882" s="18"/>
    </row>
    <row r="1883" spans="15:15" x14ac:dyDescent="0.25">
      <c r="O1883" s="18"/>
    </row>
    <row r="1884" spans="15:15" x14ac:dyDescent="0.25">
      <c r="O1884" s="18"/>
    </row>
    <row r="1885" spans="15:15" x14ac:dyDescent="0.25">
      <c r="O1885" s="18"/>
    </row>
    <row r="1886" spans="15:15" x14ac:dyDescent="0.25">
      <c r="O1886" s="18"/>
    </row>
    <row r="1887" spans="15:15" x14ac:dyDescent="0.25">
      <c r="O1887" s="18"/>
    </row>
    <row r="1888" spans="15:15" x14ac:dyDescent="0.25">
      <c r="O1888" s="18"/>
    </row>
    <row r="1889" spans="15:15" x14ac:dyDescent="0.25">
      <c r="O1889" s="18"/>
    </row>
    <row r="1890" spans="15:15" x14ac:dyDescent="0.25">
      <c r="O1890" s="18"/>
    </row>
    <row r="1891" spans="15:15" x14ac:dyDescent="0.25">
      <c r="O1891" s="18"/>
    </row>
    <row r="1892" spans="15:15" x14ac:dyDescent="0.25">
      <c r="O1892" s="18"/>
    </row>
    <row r="1893" spans="15:15" x14ac:dyDescent="0.25">
      <c r="O1893" s="18"/>
    </row>
    <row r="1894" spans="15:15" x14ac:dyDescent="0.25">
      <c r="O1894" s="18"/>
    </row>
    <row r="1895" spans="15:15" x14ac:dyDescent="0.25">
      <c r="O1895" s="18"/>
    </row>
    <row r="1896" spans="15:15" x14ac:dyDescent="0.25">
      <c r="O1896" s="18"/>
    </row>
    <row r="1897" spans="15:15" x14ac:dyDescent="0.25">
      <c r="O1897" s="18"/>
    </row>
    <row r="1898" spans="15:15" x14ac:dyDescent="0.25">
      <c r="O1898" s="18"/>
    </row>
    <row r="1899" spans="15:15" x14ac:dyDescent="0.25">
      <c r="O1899" s="18"/>
    </row>
    <row r="1900" spans="15:15" x14ac:dyDescent="0.25">
      <c r="O1900" s="18"/>
    </row>
    <row r="1901" spans="15:15" x14ac:dyDescent="0.25">
      <c r="O1901" s="18"/>
    </row>
    <row r="1902" spans="15:15" x14ac:dyDescent="0.25">
      <c r="O1902" s="18"/>
    </row>
    <row r="1903" spans="15:15" x14ac:dyDescent="0.25">
      <c r="O1903" s="18"/>
    </row>
    <row r="1904" spans="15:15" x14ac:dyDescent="0.25">
      <c r="O1904" s="18"/>
    </row>
    <row r="1905" spans="15:15" x14ac:dyDescent="0.25">
      <c r="O1905" s="18"/>
    </row>
    <row r="1906" spans="15:15" x14ac:dyDescent="0.25">
      <c r="O1906" s="18"/>
    </row>
    <row r="1907" spans="15:15" x14ac:dyDescent="0.25">
      <c r="O1907" s="18"/>
    </row>
    <row r="1908" spans="15:15" x14ac:dyDescent="0.25">
      <c r="O1908" s="18"/>
    </row>
    <row r="1909" spans="15:15" x14ac:dyDescent="0.25">
      <c r="O1909" s="18"/>
    </row>
    <row r="1910" spans="15:15" x14ac:dyDescent="0.25">
      <c r="O1910" s="18"/>
    </row>
    <row r="1911" spans="15:15" x14ac:dyDescent="0.25">
      <c r="O1911" s="18"/>
    </row>
    <row r="1912" spans="15:15" x14ac:dyDescent="0.25">
      <c r="O1912" s="18"/>
    </row>
    <row r="1913" spans="15:15" x14ac:dyDescent="0.25">
      <c r="O1913" s="18"/>
    </row>
    <row r="1914" spans="15:15" x14ac:dyDescent="0.25">
      <c r="O1914" s="18"/>
    </row>
    <row r="1915" spans="15:15" x14ac:dyDescent="0.25">
      <c r="O1915" s="18"/>
    </row>
    <row r="1916" spans="15:15" x14ac:dyDescent="0.25">
      <c r="O1916" s="18"/>
    </row>
    <row r="1917" spans="15:15" x14ac:dyDescent="0.25">
      <c r="O1917" s="18"/>
    </row>
    <row r="1918" spans="15:15" x14ac:dyDescent="0.25">
      <c r="O1918" s="18"/>
    </row>
    <row r="1919" spans="15:15" x14ac:dyDescent="0.25">
      <c r="O1919" s="18"/>
    </row>
    <row r="1920" spans="15:15" x14ac:dyDescent="0.25">
      <c r="O1920" s="18"/>
    </row>
    <row r="1921" spans="15:15" x14ac:dyDescent="0.25">
      <c r="O1921" s="18"/>
    </row>
    <row r="1922" spans="15:15" x14ac:dyDescent="0.25">
      <c r="O1922" s="18"/>
    </row>
    <row r="1923" spans="15:15" x14ac:dyDescent="0.25">
      <c r="O1923" s="18"/>
    </row>
    <row r="1924" spans="15:15" x14ac:dyDescent="0.25">
      <c r="O1924" s="18"/>
    </row>
    <row r="1925" spans="15:15" x14ac:dyDescent="0.25">
      <c r="O1925" s="18"/>
    </row>
    <row r="1926" spans="15:15" x14ac:dyDescent="0.25">
      <c r="O1926" s="18"/>
    </row>
    <row r="1927" spans="15:15" x14ac:dyDescent="0.25">
      <c r="O1927" s="18"/>
    </row>
    <row r="1928" spans="15:15" x14ac:dyDescent="0.25">
      <c r="O1928" s="18"/>
    </row>
    <row r="1929" spans="15:15" x14ac:dyDescent="0.25">
      <c r="O1929" s="18"/>
    </row>
    <row r="1930" spans="15:15" x14ac:dyDescent="0.25">
      <c r="O1930" s="18"/>
    </row>
    <row r="1931" spans="15:15" x14ac:dyDescent="0.25">
      <c r="O1931" s="18"/>
    </row>
    <row r="1932" spans="15:15" x14ac:dyDescent="0.25">
      <c r="O1932" s="18"/>
    </row>
    <row r="1933" spans="15:15" x14ac:dyDescent="0.25">
      <c r="O1933" s="18"/>
    </row>
    <row r="1934" spans="15:15" x14ac:dyDescent="0.25">
      <c r="O1934" s="18"/>
    </row>
    <row r="1935" spans="15:15" x14ac:dyDescent="0.25">
      <c r="O1935" s="18"/>
    </row>
    <row r="1936" spans="15:15" x14ac:dyDescent="0.25">
      <c r="O1936" s="18"/>
    </row>
    <row r="1937" spans="15:15" x14ac:dyDescent="0.25">
      <c r="O1937" s="18"/>
    </row>
    <row r="1938" spans="15:15" x14ac:dyDescent="0.25">
      <c r="O1938" s="18"/>
    </row>
    <row r="1939" spans="15:15" x14ac:dyDescent="0.25">
      <c r="O1939" s="18"/>
    </row>
    <row r="1940" spans="15:15" x14ac:dyDescent="0.25">
      <c r="O1940" s="18"/>
    </row>
    <row r="1941" spans="15:15" x14ac:dyDescent="0.25">
      <c r="O1941" s="18"/>
    </row>
    <row r="1942" spans="15:15" x14ac:dyDescent="0.25">
      <c r="O1942" s="18"/>
    </row>
    <row r="1943" spans="15:15" x14ac:dyDescent="0.25">
      <c r="O1943" s="18"/>
    </row>
    <row r="1944" spans="15:15" x14ac:dyDescent="0.25">
      <c r="O1944" s="18"/>
    </row>
    <row r="1945" spans="15:15" x14ac:dyDescent="0.25">
      <c r="O1945" s="18"/>
    </row>
    <row r="1946" spans="15:15" x14ac:dyDescent="0.25">
      <c r="O1946" s="18"/>
    </row>
    <row r="1947" spans="15:15" x14ac:dyDescent="0.25">
      <c r="O1947" s="18"/>
    </row>
    <row r="1948" spans="15:15" x14ac:dyDescent="0.25">
      <c r="O1948" s="18"/>
    </row>
    <row r="1949" spans="15:15" x14ac:dyDescent="0.25">
      <c r="O1949" s="18"/>
    </row>
    <row r="1950" spans="15:15" x14ac:dyDescent="0.25">
      <c r="O1950" s="18"/>
    </row>
    <row r="1951" spans="15:15" x14ac:dyDescent="0.25">
      <c r="O1951" s="18"/>
    </row>
    <row r="1952" spans="15:15" x14ac:dyDescent="0.25">
      <c r="O1952" s="18"/>
    </row>
    <row r="1953" spans="15:15" x14ac:dyDescent="0.25">
      <c r="O1953" s="18"/>
    </row>
    <row r="1954" spans="15:15" x14ac:dyDescent="0.25">
      <c r="O1954" s="18"/>
    </row>
    <row r="1955" spans="15:15" x14ac:dyDescent="0.25">
      <c r="O1955" s="18"/>
    </row>
    <row r="1956" spans="15:15" x14ac:dyDescent="0.25">
      <c r="O1956" s="18"/>
    </row>
    <row r="1957" spans="15:15" x14ac:dyDescent="0.25">
      <c r="O1957" s="18"/>
    </row>
    <row r="1958" spans="15:15" x14ac:dyDescent="0.25">
      <c r="O1958" s="18"/>
    </row>
    <row r="1959" spans="15:15" x14ac:dyDescent="0.25">
      <c r="O1959" s="18"/>
    </row>
    <row r="1960" spans="15:15" x14ac:dyDescent="0.25">
      <c r="O1960" s="18"/>
    </row>
    <row r="1961" spans="15:15" x14ac:dyDescent="0.25">
      <c r="O1961" s="18"/>
    </row>
    <row r="1962" spans="15:15" x14ac:dyDescent="0.25">
      <c r="O1962" s="18"/>
    </row>
    <row r="1963" spans="15:15" x14ac:dyDescent="0.25">
      <c r="O1963" s="18"/>
    </row>
    <row r="1964" spans="15:15" x14ac:dyDescent="0.25">
      <c r="O1964" s="18"/>
    </row>
    <row r="1965" spans="15:15" x14ac:dyDescent="0.25">
      <c r="O1965" s="18"/>
    </row>
    <row r="1966" spans="15:15" x14ac:dyDescent="0.25">
      <c r="O1966" s="18"/>
    </row>
    <row r="1967" spans="15:15" x14ac:dyDescent="0.25">
      <c r="O1967" s="18"/>
    </row>
    <row r="1968" spans="15:15" x14ac:dyDescent="0.25">
      <c r="O1968" s="18"/>
    </row>
    <row r="1969" spans="15:15" x14ac:dyDescent="0.25">
      <c r="O1969" s="18"/>
    </row>
    <row r="1970" spans="15:15" x14ac:dyDescent="0.25">
      <c r="O1970" s="18"/>
    </row>
    <row r="1971" spans="15:15" x14ac:dyDescent="0.25">
      <c r="O1971" s="18"/>
    </row>
    <row r="1972" spans="15:15" x14ac:dyDescent="0.25">
      <c r="O1972" s="18"/>
    </row>
    <row r="1973" spans="15:15" x14ac:dyDescent="0.25">
      <c r="O1973" s="18"/>
    </row>
    <row r="1974" spans="15:15" x14ac:dyDescent="0.25">
      <c r="O1974" s="18"/>
    </row>
    <row r="1975" spans="15:15" x14ac:dyDescent="0.25">
      <c r="O1975" s="18"/>
    </row>
    <row r="1976" spans="15:15" x14ac:dyDescent="0.25">
      <c r="O1976" s="18"/>
    </row>
    <row r="1977" spans="15:15" x14ac:dyDescent="0.25">
      <c r="O1977" s="18"/>
    </row>
    <row r="1978" spans="15:15" x14ac:dyDescent="0.25">
      <c r="O1978" s="18"/>
    </row>
    <row r="1979" spans="15:15" x14ac:dyDescent="0.25">
      <c r="O1979" s="18"/>
    </row>
    <row r="1980" spans="15:15" x14ac:dyDescent="0.25">
      <c r="O1980" s="18"/>
    </row>
    <row r="1981" spans="15:15" x14ac:dyDescent="0.25">
      <c r="O1981" s="18"/>
    </row>
    <row r="1982" spans="15:15" x14ac:dyDescent="0.25">
      <c r="O1982" s="18"/>
    </row>
    <row r="1983" spans="15:15" x14ac:dyDescent="0.25">
      <c r="O1983" s="18"/>
    </row>
    <row r="1984" spans="15:15" x14ac:dyDescent="0.25">
      <c r="O1984" s="18"/>
    </row>
    <row r="1985" spans="15:15" x14ac:dyDescent="0.25">
      <c r="O1985" s="18"/>
    </row>
    <row r="1986" spans="15:15" x14ac:dyDescent="0.25">
      <c r="O1986" s="18"/>
    </row>
    <row r="1987" spans="15:15" x14ac:dyDescent="0.25">
      <c r="O1987" s="18"/>
    </row>
    <row r="1988" spans="15:15" x14ac:dyDescent="0.25">
      <c r="O1988" s="18"/>
    </row>
    <row r="1989" spans="15:15" x14ac:dyDescent="0.25">
      <c r="O1989" s="18"/>
    </row>
    <row r="1990" spans="15:15" x14ac:dyDescent="0.25">
      <c r="O1990" s="18"/>
    </row>
    <row r="1991" spans="15:15" x14ac:dyDescent="0.25">
      <c r="O1991" s="18"/>
    </row>
    <row r="1992" spans="15:15" x14ac:dyDescent="0.25">
      <c r="O1992" s="18"/>
    </row>
    <row r="1993" spans="15:15" x14ac:dyDescent="0.25">
      <c r="O1993" s="18"/>
    </row>
    <row r="1994" spans="15:15" x14ac:dyDescent="0.25">
      <c r="O1994" s="18"/>
    </row>
    <row r="1995" spans="15:15" x14ac:dyDescent="0.25">
      <c r="O1995" s="18"/>
    </row>
    <row r="1996" spans="15:15" x14ac:dyDescent="0.25">
      <c r="O1996" s="18"/>
    </row>
    <row r="1997" spans="15:15" x14ac:dyDescent="0.25">
      <c r="O1997" s="18"/>
    </row>
    <row r="1998" spans="15:15" x14ac:dyDescent="0.25">
      <c r="O1998" s="18"/>
    </row>
    <row r="1999" spans="15:15" x14ac:dyDescent="0.25">
      <c r="O1999" s="18"/>
    </row>
    <row r="2000" spans="15:15" x14ac:dyDescent="0.25">
      <c r="O2000" s="18"/>
    </row>
    <row r="2001" spans="15:15" x14ac:dyDescent="0.25">
      <c r="O2001" s="18"/>
    </row>
    <row r="2002" spans="15:15" x14ac:dyDescent="0.25">
      <c r="O2002" s="18"/>
    </row>
    <row r="2003" spans="15:15" x14ac:dyDescent="0.25">
      <c r="O2003" s="18"/>
    </row>
    <row r="2004" spans="15:15" x14ac:dyDescent="0.25">
      <c r="O2004" s="18"/>
    </row>
    <row r="2005" spans="15:15" x14ac:dyDescent="0.25">
      <c r="O2005" s="18"/>
    </row>
    <row r="2006" spans="15:15" x14ac:dyDescent="0.25">
      <c r="O2006" s="18"/>
    </row>
    <row r="2007" spans="15:15" x14ac:dyDescent="0.25">
      <c r="O2007" s="18"/>
    </row>
    <row r="2008" spans="15:15" x14ac:dyDescent="0.25">
      <c r="O2008" s="18"/>
    </row>
    <row r="2009" spans="15:15" x14ac:dyDescent="0.25">
      <c r="O2009" s="18"/>
    </row>
    <row r="2010" spans="15:15" x14ac:dyDescent="0.25">
      <c r="O2010" s="18"/>
    </row>
    <row r="2011" spans="15:15" x14ac:dyDescent="0.25">
      <c r="O2011" s="18"/>
    </row>
    <row r="2012" spans="15:15" x14ac:dyDescent="0.25">
      <c r="O2012" s="18"/>
    </row>
    <row r="2013" spans="15:15" x14ac:dyDescent="0.25">
      <c r="O2013" s="18"/>
    </row>
    <row r="2014" spans="15:15" x14ac:dyDescent="0.25">
      <c r="O2014" s="18"/>
    </row>
    <row r="2015" spans="15:15" x14ac:dyDescent="0.25">
      <c r="O2015" s="18"/>
    </row>
    <row r="2016" spans="15:15" x14ac:dyDescent="0.25">
      <c r="O2016" s="18"/>
    </row>
    <row r="2017" spans="15:15" x14ac:dyDescent="0.25">
      <c r="O2017" s="18"/>
    </row>
    <row r="2018" spans="15:15" x14ac:dyDescent="0.25">
      <c r="O2018" s="18"/>
    </row>
    <row r="2019" spans="15:15" x14ac:dyDescent="0.25">
      <c r="O2019" s="18"/>
    </row>
    <row r="2020" spans="15:15" x14ac:dyDescent="0.25">
      <c r="O2020" s="18"/>
    </row>
    <row r="2021" spans="15:15" x14ac:dyDescent="0.25">
      <c r="O2021" s="18"/>
    </row>
    <row r="2022" spans="15:15" x14ac:dyDescent="0.25">
      <c r="O2022" s="18"/>
    </row>
    <row r="2023" spans="15:15" x14ac:dyDescent="0.25">
      <c r="O2023" s="18"/>
    </row>
    <row r="2024" spans="15:15" x14ac:dyDescent="0.25">
      <c r="O2024" s="18"/>
    </row>
    <row r="2025" spans="15:15" x14ac:dyDescent="0.25">
      <c r="O2025" s="18"/>
    </row>
    <row r="2026" spans="15:15" x14ac:dyDescent="0.25">
      <c r="O2026" s="18"/>
    </row>
    <row r="2027" spans="15:15" x14ac:dyDescent="0.25">
      <c r="O2027" s="18"/>
    </row>
    <row r="2028" spans="15:15" x14ac:dyDescent="0.25">
      <c r="O2028" s="18"/>
    </row>
    <row r="2029" spans="15:15" x14ac:dyDescent="0.25">
      <c r="O2029" s="18"/>
    </row>
    <row r="2030" spans="15:15" x14ac:dyDescent="0.25">
      <c r="O2030" s="18"/>
    </row>
    <row r="2031" spans="15:15" x14ac:dyDescent="0.25">
      <c r="O2031" s="18"/>
    </row>
    <row r="2032" spans="15:15" x14ac:dyDescent="0.25">
      <c r="O2032" s="18"/>
    </row>
    <row r="2033" spans="15:15" x14ac:dyDescent="0.25">
      <c r="O2033" s="18"/>
    </row>
    <row r="2034" spans="15:15" x14ac:dyDescent="0.25">
      <c r="O2034" s="18"/>
    </row>
    <row r="2035" spans="15:15" x14ac:dyDescent="0.25">
      <c r="O2035" s="18"/>
    </row>
    <row r="2036" spans="15:15" x14ac:dyDescent="0.25">
      <c r="O2036" s="18"/>
    </row>
    <row r="2037" spans="15:15" x14ac:dyDescent="0.25">
      <c r="O2037" s="18"/>
    </row>
    <row r="2038" spans="15:15" x14ac:dyDescent="0.25">
      <c r="O2038" s="18"/>
    </row>
    <row r="2039" spans="15:15" x14ac:dyDescent="0.25">
      <c r="O2039" s="18"/>
    </row>
    <row r="2040" spans="15:15" x14ac:dyDescent="0.25">
      <c r="O2040" s="18"/>
    </row>
    <row r="2041" spans="15:15" x14ac:dyDescent="0.25">
      <c r="O2041" s="18"/>
    </row>
    <row r="2042" spans="15:15" x14ac:dyDescent="0.25">
      <c r="O2042" s="18"/>
    </row>
    <row r="2043" spans="15:15" x14ac:dyDescent="0.25">
      <c r="O2043" s="18"/>
    </row>
    <row r="2044" spans="15:15" x14ac:dyDescent="0.25">
      <c r="O2044" s="18"/>
    </row>
    <row r="2045" spans="15:15" x14ac:dyDescent="0.25">
      <c r="O2045" s="18"/>
    </row>
    <row r="2046" spans="15:15" x14ac:dyDescent="0.25">
      <c r="O2046" s="18"/>
    </row>
    <row r="2047" spans="15:15" x14ac:dyDescent="0.25">
      <c r="O2047" s="18"/>
    </row>
    <row r="2048" spans="15:15" x14ac:dyDescent="0.25">
      <c r="O2048" s="18"/>
    </row>
    <row r="2049" spans="15:15" x14ac:dyDescent="0.25">
      <c r="O2049" s="18"/>
    </row>
    <row r="2050" spans="15:15" x14ac:dyDescent="0.25">
      <c r="O2050" s="18"/>
    </row>
    <row r="2051" spans="15:15" x14ac:dyDescent="0.25">
      <c r="O2051" s="18"/>
    </row>
    <row r="2052" spans="15:15" x14ac:dyDescent="0.25">
      <c r="O2052" s="18"/>
    </row>
    <row r="2053" spans="15:15" x14ac:dyDescent="0.25">
      <c r="O2053" s="18"/>
    </row>
    <row r="2054" spans="15:15" x14ac:dyDescent="0.25">
      <c r="O2054" s="18"/>
    </row>
    <row r="2055" spans="15:15" x14ac:dyDescent="0.25">
      <c r="O2055" s="18"/>
    </row>
    <row r="2056" spans="15:15" x14ac:dyDescent="0.25">
      <c r="O2056" s="18"/>
    </row>
    <row r="2057" spans="15:15" x14ac:dyDescent="0.25">
      <c r="O2057" s="18"/>
    </row>
    <row r="2058" spans="15:15" x14ac:dyDescent="0.25">
      <c r="O2058" s="18"/>
    </row>
    <row r="2059" spans="15:15" x14ac:dyDescent="0.25">
      <c r="O2059" s="18"/>
    </row>
    <row r="2060" spans="15:15" x14ac:dyDescent="0.25">
      <c r="O2060" s="18"/>
    </row>
    <row r="2061" spans="15:15" x14ac:dyDescent="0.25">
      <c r="O2061" s="18"/>
    </row>
    <row r="2062" spans="15:15" x14ac:dyDescent="0.25">
      <c r="O2062" s="18"/>
    </row>
    <row r="2063" spans="15:15" x14ac:dyDescent="0.25">
      <c r="O2063" s="18"/>
    </row>
    <row r="2064" spans="15:15" x14ac:dyDescent="0.25">
      <c r="O2064" s="18"/>
    </row>
    <row r="2065" spans="15:15" x14ac:dyDescent="0.25">
      <c r="O2065" s="18"/>
    </row>
    <row r="2066" spans="15:15" x14ac:dyDescent="0.25">
      <c r="O2066" s="18"/>
    </row>
    <row r="2067" spans="15:15" x14ac:dyDescent="0.25">
      <c r="O2067" s="18"/>
    </row>
    <row r="2068" spans="15:15" x14ac:dyDescent="0.25">
      <c r="O2068" s="18"/>
    </row>
    <row r="2069" spans="15:15" x14ac:dyDescent="0.25">
      <c r="O2069" s="18"/>
    </row>
    <row r="2070" spans="15:15" x14ac:dyDescent="0.25">
      <c r="O2070" s="18"/>
    </row>
    <row r="2071" spans="15:15" x14ac:dyDescent="0.25">
      <c r="O2071" s="18"/>
    </row>
    <row r="2072" spans="15:15" x14ac:dyDescent="0.25">
      <c r="O2072" s="18"/>
    </row>
    <row r="2073" spans="15:15" x14ac:dyDescent="0.25">
      <c r="O2073" s="18"/>
    </row>
    <row r="2074" spans="15:15" x14ac:dyDescent="0.25">
      <c r="O2074" s="18"/>
    </row>
    <row r="2075" spans="15:15" x14ac:dyDescent="0.25">
      <c r="O2075" s="18"/>
    </row>
    <row r="2076" spans="15:15" x14ac:dyDescent="0.25">
      <c r="O2076" s="18"/>
    </row>
    <row r="2077" spans="15:15" x14ac:dyDescent="0.25">
      <c r="O2077" s="18"/>
    </row>
    <row r="2078" spans="15:15" x14ac:dyDescent="0.25">
      <c r="O2078" s="18"/>
    </row>
    <row r="2079" spans="15:15" x14ac:dyDescent="0.25">
      <c r="O2079" s="18"/>
    </row>
    <row r="2080" spans="15:15" x14ac:dyDescent="0.25">
      <c r="O2080" s="18"/>
    </row>
    <row r="2081" spans="15:15" x14ac:dyDescent="0.25">
      <c r="O2081" s="18"/>
    </row>
    <row r="2082" spans="15:15" x14ac:dyDescent="0.25">
      <c r="O2082" s="18"/>
    </row>
    <row r="2083" spans="15:15" x14ac:dyDescent="0.25">
      <c r="O2083" s="18"/>
    </row>
    <row r="2084" spans="15:15" x14ac:dyDescent="0.25">
      <c r="O2084" s="18"/>
    </row>
    <row r="2085" spans="15:15" x14ac:dyDescent="0.25">
      <c r="O2085" s="18"/>
    </row>
    <row r="2086" spans="15:15" x14ac:dyDescent="0.25">
      <c r="O2086" s="18"/>
    </row>
    <row r="2087" spans="15:15" x14ac:dyDescent="0.25">
      <c r="O2087" s="18"/>
    </row>
    <row r="2088" spans="15:15" x14ac:dyDescent="0.25">
      <c r="O2088" s="18"/>
    </row>
    <row r="2089" spans="15:15" x14ac:dyDescent="0.25">
      <c r="O2089" s="18"/>
    </row>
    <row r="2090" spans="15:15" x14ac:dyDescent="0.25">
      <c r="O2090" s="18"/>
    </row>
    <row r="2091" spans="15:15" x14ac:dyDescent="0.25">
      <c r="O2091" s="18"/>
    </row>
    <row r="2092" spans="15:15" x14ac:dyDescent="0.25">
      <c r="O2092" s="18"/>
    </row>
    <row r="2093" spans="15:15" x14ac:dyDescent="0.25">
      <c r="O2093" s="18"/>
    </row>
    <row r="2094" spans="15:15" x14ac:dyDescent="0.25">
      <c r="O2094" s="18"/>
    </row>
    <row r="2095" spans="15:15" x14ac:dyDescent="0.25">
      <c r="O2095" s="18"/>
    </row>
    <row r="2096" spans="15:15" x14ac:dyDescent="0.25">
      <c r="O2096" s="18"/>
    </row>
    <row r="2097" spans="15:15" x14ac:dyDescent="0.25">
      <c r="O2097" s="18"/>
    </row>
    <row r="2098" spans="15:15" x14ac:dyDescent="0.25">
      <c r="O2098" s="18"/>
    </row>
    <row r="2099" spans="15:15" x14ac:dyDescent="0.25">
      <c r="O2099" s="18"/>
    </row>
    <row r="2100" spans="15:15" x14ac:dyDescent="0.25">
      <c r="O2100" s="18"/>
    </row>
    <row r="2101" spans="15:15" x14ac:dyDescent="0.25">
      <c r="O2101" s="18"/>
    </row>
    <row r="2102" spans="15:15" x14ac:dyDescent="0.25">
      <c r="O2102" s="18"/>
    </row>
    <row r="2103" spans="15:15" x14ac:dyDescent="0.25">
      <c r="O2103" s="18"/>
    </row>
    <row r="2104" spans="15:15" x14ac:dyDescent="0.25">
      <c r="O2104" s="18"/>
    </row>
    <row r="2105" spans="15:15" x14ac:dyDescent="0.25">
      <c r="O2105" s="18"/>
    </row>
    <row r="2106" spans="15:15" x14ac:dyDescent="0.25">
      <c r="O2106" s="18"/>
    </row>
    <row r="2107" spans="15:15" x14ac:dyDescent="0.25">
      <c r="O2107" s="18"/>
    </row>
    <row r="2108" spans="15:15" x14ac:dyDescent="0.25">
      <c r="O2108" s="18"/>
    </row>
    <row r="2109" spans="15:15" x14ac:dyDescent="0.25">
      <c r="O2109" s="18"/>
    </row>
    <row r="2110" spans="15:15" x14ac:dyDescent="0.25">
      <c r="O2110" s="18"/>
    </row>
    <row r="2111" spans="15:15" x14ac:dyDescent="0.25">
      <c r="O2111" s="18"/>
    </row>
    <row r="2112" spans="15:15" x14ac:dyDescent="0.25">
      <c r="O2112" s="18"/>
    </row>
    <row r="2113" spans="15:15" x14ac:dyDescent="0.25">
      <c r="O2113" s="18"/>
    </row>
    <row r="2114" spans="15:15" x14ac:dyDescent="0.25">
      <c r="O2114" s="18"/>
    </row>
    <row r="2115" spans="15:15" x14ac:dyDescent="0.25">
      <c r="O2115" s="18"/>
    </row>
    <row r="2116" spans="15:15" x14ac:dyDescent="0.25">
      <c r="O2116" s="18"/>
    </row>
    <row r="2117" spans="15:15" x14ac:dyDescent="0.25">
      <c r="O2117" s="18"/>
    </row>
    <row r="2118" spans="15:15" x14ac:dyDescent="0.25">
      <c r="O2118" s="18"/>
    </row>
    <row r="2119" spans="15:15" x14ac:dyDescent="0.25">
      <c r="O2119" s="18"/>
    </row>
    <row r="2120" spans="15:15" x14ac:dyDescent="0.25">
      <c r="O2120" s="18"/>
    </row>
    <row r="2121" spans="15:15" x14ac:dyDescent="0.25">
      <c r="O2121" s="18"/>
    </row>
    <row r="2122" spans="15:15" x14ac:dyDescent="0.25">
      <c r="O2122" s="18"/>
    </row>
    <row r="2123" spans="15:15" x14ac:dyDescent="0.25">
      <c r="O2123" s="18"/>
    </row>
    <row r="2124" spans="15:15" x14ac:dyDescent="0.25">
      <c r="O2124" s="18"/>
    </row>
    <row r="2125" spans="15:15" x14ac:dyDescent="0.25">
      <c r="O2125" s="18"/>
    </row>
    <row r="2126" spans="15:15" x14ac:dyDescent="0.25">
      <c r="O2126" s="18"/>
    </row>
    <row r="2127" spans="15:15" x14ac:dyDescent="0.25">
      <c r="O2127" s="18"/>
    </row>
    <row r="2128" spans="15:15" x14ac:dyDescent="0.25">
      <c r="O2128" s="18"/>
    </row>
    <row r="2129" spans="15:15" x14ac:dyDescent="0.25">
      <c r="O2129" s="18"/>
    </row>
    <row r="2130" spans="15:15" x14ac:dyDescent="0.25">
      <c r="O2130" s="18"/>
    </row>
    <row r="2131" spans="15:15" x14ac:dyDescent="0.25">
      <c r="O2131" s="18"/>
    </row>
    <row r="2132" spans="15:15" x14ac:dyDescent="0.25">
      <c r="O2132" s="18"/>
    </row>
    <row r="2133" spans="15:15" x14ac:dyDescent="0.25">
      <c r="O2133" s="18"/>
    </row>
    <row r="2134" spans="15:15" x14ac:dyDescent="0.25">
      <c r="O2134" s="18"/>
    </row>
    <row r="2135" spans="15:15" x14ac:dyDescent="0.25">
      <c r="O2135" s="18"/>
    </row>
    <row r="2136" spans="15:15" x14ac:dyDescent="0.25">
      <c r="O2136" s="18"/>
    </row>
    <row r="2137" spans="15:15" x14ac:dyDescent="0.25">
      <c r="O2137" s="18"/>
    </row>
    <row r="2138" spans="15:15" x14ac:dyDescent="0.25">
      <c r="O2138" s="18"/>
    </row>
    <row r="2139" spans="15:15" x14ac:dyDescent="0.25">
      <c r="O2139" s="18"/>
    </row>
    <row r="2140" spans="15:15" x14ac:dyDescent="0.25">
      <c r="O2140" s="18"/>
    </row>
    <row r="2141" spans="15:15" x14ac:dyDescent="0.25">
      <c r="O2141" s="18"/>
    </row>
    <row r="2142" spans="15:15" x14ac:dyDescent="0.25">
      <c r="O2142" s="18"/>
    </row>
    <row r="2143" spans="15:15" x14ac:dyDescent="0.25">
      <c r="O2143" s="18"/>
    </row>
    <row r="2144" spans="15:15" x14ac:dyDescent="0.25">
      <c r="O2144" s="18"/>
    </row>
    <row r="2145" spans="15:15" x14ac:dyDescent="0.25">
      <c r="O2145" s="18"/>
    </row>
    <row r="2146" spans="15:15" x14ac:dyDescent="0.25">
      <c r="O2146" s="18"/>
    </row>
    <row r="2147" spans="15:15" x14ac:dyDescent="0.25">
      <c r="O2147" s="18"/>
    </row>
    <row r="2148" spans="15:15" x14ac:dyDescent="0.25">
      <c r="O2148" s="18"/>
    </row>
    <row r="2149" spans="15:15" x14ac:dyDescent="0.25">
      <c r="O2149" s="18"/>
    </row>
    <row r="2150" spans="15:15" x14ac:dyDescent="0.25">
      <c r="O2150" s="18"/>
    </row>
    <row r="2151" spans="15:15" x14ac:dyDescent="0.25">
      <c r="O2151" s="18"/>
    </row>
    <row r="2152" spans="15:15" x14ac:dyDescent="0.25">
      <c r="O2152" s="18"/>
    </row>
    <row r="2153" spans="15:15" x14ac:dyDescent="0.25">
      <c r="O2153" s="18"/>
    </row>
    <row r="2154" spans="15:15" x14ac:dyDescent="0.25">
      <c r="O2154" s="18"/>
    </row>
    <row r="2155" spans="15:15" x14ac:dyDescent="0.25">
      <c r="O2155" s="18"/>
    </row>
    <row r="2156" spans="15:15" x14ac:dyDescent="0.25">
      <c r="O2156" s="18"/>
    </row>
    <row r="2157" spans="15:15" x14ac:dyDescent="0.25">
      <c r="O2157" s="18"/>
    </row>
    <row r="2158" spans="15:15" x14ac:dyDescent="0.25">
      <c r="O2158" s="18"/>
    </row>
    <row r="2159" spans="15:15" x14ac:dyDescent="0.25">
      <c r="O2159" s="18"/>
    </row>
    <row r="2160" spans="15:15" x14ac:dyDescent="0.25">
      <c r="O2160" s="18"/>
    </row>
    <row r="2161" spans="15:15" x14ac:dyDescent="0.25">
      <c r="O2161" s="18"/>
    </row>
    <row r="2162" spans="15:15" x14ac:dyDescent="0.25">
      <c r="O2162" s="18"/>
    </row>
    <row r="2163" spans="15:15" x14ac:dyDescent="0.25">
      <c r="O2163" s="18"/>
    </row>
    <row r="2164" spans="15:15" x14ac:dyDescent="0.25">
      <c r="O2164" s="18"/>
    </row>
    <row r="2165" spans="15:15" x14ac:dyDescent="0.25">
      <c r="O2165" s="18"/>
    </row>
    <row r="2166" spans="15:15" x14ac:dyDescent="0.25">
      <c r="O2166" s="18"/>
    </row>
    <row r="2167" spans="15:15" x14ac:dyDescent="0.25">
      <c r="O2167" s="18"/>
    </row>
    <row r="2168" spans="15:15" x14ac:dyDescent="0.25">
      <c r="O2168" s="18"/>
    </row>
    <row r="2169" spans="15:15" x14ac:dyDescent="0.25">
      <c r="O2169" s="18"/>
    </row>
    <row r="2170" spans="15:15" x14ac:dyDescent="0.25">
      <c r="O2170" s="18"/>
    </row>
    <row r="2171" spans="15:15" x14ac:dyDescent="0.25">
      <c r="O2171" s="18"/>
    </row>
    <row r="2172" spans="15:15" x14ac:dyDescent="0.25">
      <c r="O2172" s="18"/>
    </row>
    <row r="2173" spans="15:15" x14ac:dyDescent="0.25">
      <c r="O2173" s="18"/>
    </row>
    <row r="2174" spans="15:15" x14ac:dyDescent="0.25">
      <c r="O2174" s="18"/>
    </row>
    <row r="2175" spans="15:15" x14ac:dyDescent="0.25">
      <c r="O2175" s="18"/>
    </row>
    <row r="2176" spans="15:15" x14ac:dyDescent="0.25">
      <c r="O2176" s="18"/>
    </row>
    <row r="2177" spans="15:15" x14ac:dyDescent="0.25">
      <c r="O2177" s="18"/>
    </row>
    <row r="2178" spans="15:15" x14ac:dyDescent="0.25">
      <c r="O2178" s="18"/>
    </row>
    <row r="2179" spans="15:15" x14ac:dyDescent="0.25">
      <c r="O2179" s="18"/>
    </row>
    <row r="2180" spans="15:15" x14ac:dyDescent="0.25">
      <c r="O2180" s="18"/>
    </row>
    <row r="2181" spans="15:15" x14ac:dyDescent="0.25">
      <c r="O2181" s="18"/>
    </row>
    <row r="2182" spans="15:15" x14ac:dyDescent="0.25">
      <c r="O2182" s="18"/>
    </row>
    <row r="2183" spans="15:15" x14ac:dyDescent="0.25">
      <c r="O2183" s="18"/>
    </row>
    <row r="2184" spans="15:15" x14ac:dyDescent="0.25">
      <c r="O2184" s="18"/>
    </row>
    <row r="2185" spans="15:15" x14ac:dyDescent="0.25">
      <c r="O2185" s="18"/>
    </row>
    <row r="2186" spans="15:15" x14ac:dyDescent="0.25">
      <c r="O2186" s="18"/>
    </row>
    <row r="2187" spans="15:15" x14ac:dyDescent="0.25">
      <c r="O2187" s="18"/>
    </row>
    <row r="2188" spans="15:15" x14ac:dyDescent="0.25">
      <c r="O2188" s="18"/>
    </row>
    <row r="2189" spans="15:15" x14ac:dyDescent="0.25">
      <c r="O2189" s="18"/>
    </row>
    <row r="2190" spans="15:15" x14ac:dyDescent="0.25">
      <c r="O2190" s="18"/>
    </row>
    <row r="2191" spans="15:15" x14ac:dyDescent="0.25">
      <c r="O2191" s="18"/>
    </row>
    <row r="2192" spans="15:15" x14ac:dyDescent="0.25">
      <c r="O2192" s="18"/>
    </row>
    <row r="2193" spans="15:15" x14ac:dyDescent="0.25">
      <c r="O2193" s="18"/>
    </row>
    <row r="2194" spans="15:15" x14ac:dyDescent="0.25">
      <c r="O2194" s="18"/>
    </row>
    <row r="2195" spans="15:15" x14ac:dyDescent="0.25">
      <c r="O2195" s="18"/>
    </row>
    <row r="2196" spans="15:15" x14ac:dyDescent="0.25">
      <c r="O2196" s="18"/>
    </row>
    <row r="2197" spans="15:15" x14ac:dyDescent="0.25">
      <c r="O2197" s="18"/>
    </row>
    <row r="2198" spans="15:15" x14ac:dyDescent="0.25">
      <c r="O2198" s="18"/>
    </row>
    <row r="2199" spans="15:15" x14ac:dyDescent="0.25">
      <c r="O2199" s="18"/>
    </row>
    <row r="2200" spans="15:15" x14ac:dyDescent="0.25">
      <c r="O2200" s="18"/>
    </row>
    <row r="2201" spans="15:15" x14ac:dyDescent="0.25">
      <c r="O2201" s="18"/>
    </row>
    <row r="2202" spans="15:15" x14ac:dyDescent="0.25">
      <c r="O2202" s="18"/>
    </row>
    <row r="2203" spans="15:15" x14ac:dyDescent="0.25">
      <c r="O2203" s="18"/>
    </row>
    <row r="2204" spans="15:15" x14ac:dyDescent="0.25">
      <c r="O2204" s="18"/>
    </row>
    <row r="2205" spans="15:15" x14ac:dyDescent="0.25">
      <c r="O2205" s="18"/>
    </row>
    <row r="2206" spans="15:15" x14ac:dyDescent="0.25">
      <c r="O2206" s="18"/>
    </row>
    <row r="2207" spans="15:15" x14ac:dyDescent="0.25">
      <c r="O2207" s="18"/>
    </row>
    <row r="2208" spans="15:15" x14ac:dyDescent="0.25">
      <c r="O2208" s="18"/>
    </row>
    <row r="2209" spans="15:15" x14ac:dyDescent="0.25">
      <c r="O2209" s="18"/>
    </row>
    <row r="2210" spans="15:15" x14ac:dyDescent="0.25">
      <c r="O2210" s="18"/>
    </row>
    <row r="2211" spans="15:15" x14ac:dyDescent="0.25">
      <c r="O2211" s="18"/>
    </row>
    <row r="2212" spans="15:15" x14ac:dyDescent="0.25">
      <c r="O2212" s="18"/>
    </row>
    <row r="2213" spans="15:15" x14ac:dyDescent="0.25">
      <c r="O2213" s="18"/>
    </row>
    <row r="2214" spans="15:15" x14ac:dyDescent="0.25">
      <c r="O2214" s="18"/>
    </row>
    <row r="2215" spans="15:15" x14ac:dyDescent="0.25">
      <c r="O2215" s="18"/>
    </row>
    <row r="2216" spans="15:15" x14ac:dyDescent="0.25">
      <c r="O2216" s="18"/>
    </row>
    <row r="2217" spans="15:15" x14ac:dyDescent="0.25">
      <c r="O2217" s="18"/>
    </row>
    <row r="2218" spans="15:15" x14ac:dyDescent="0.25">
      <c r="O2218" s="18"/>
    </row>
    <row r="2219" spans="15:15" x14ac:dyDescent="0.25">
      <c r="O2219" s="18"/>
    </row>
    <row r="2220" spans="15:15" x14ac:dyDescent="0.25">
      <c r="O2220" s="18"/>
    </row>
    <row r="2221" spans="15:15" x14ac:dyDescent="0.25">
      <c r="O2221" s="18"/>
    </row>
    <row r="2222" spans="15:15" x14ac:dyDescent="0.25">
      <c r="O2222" s="18"/>
    </row>
    <row r="2223" spans="15:15" x14ac:dyDescent="0.25">
      <c r="O2223" s="18"/>
    </row>
    <row r="2224" spans="15:15" x14ac:dyDescent="0.25">
      <c r="O2224" s="18"/>
    </row>
    <row r="2225" spans="15:15" x14ac:dyDescent="0.25">
      <c r="O2225" s="18"/>
    </row>
    <row r="2226" spans="15:15" x14ac:dyDescent="0.25">
      <c r="O2226" s="18"/>
    </row>
    <row r="2227" spans="15:15" x14ac:dyDescent="0.25">
      <c r="O2227" s="18"/>
    </row>
    <row r="2228" spans="15:15" x14ac:dyDescent="0.25">
      <c r="O2228" s="18"/>
    </row>
    <row r="2229" spans="15:15" x14ac:dyDescent="0.25">
      <c r="O2229" s="18"/>
    </row>
    <row r="2230" spans="15:15" x14ac:dyDescent="0.25">
      <c r="O2230" s="18"/>
    </row>
    <row r="2231" spans="15:15" x14ac:dyDescent="0.25">
      <c r="O2231" s="18"/>
    </row>
    <row r="2232" spans="15:15" x14ac:dyDescent="0.25">
      <c r="O2232" s="18"/>
    </row>
    <row r="2233" spans="15:15" x14ac:dyDescent="0.25">
      <c r="O2233" s="18"/>
    </row>
    <row r="2234" spans="15:15" x14ac:dyDescent="0.25">
      <c r="O2234" s="18"/>
    </row>
    <row r="2235" spans="15:15" x14ac:dyDescent="0.25">
      <c r="O2235" s="18"/>
    </row>
    <row r="2236" spans="15:15" x14ac:dyDescent="0.25">
      <c r="O2236" s="18"/>
    </row>
    <row r="2237" spans="15:15" x14ac:dyDescent="0.25">
      <c r="O2237" s="18"/>
    </row>
    <row r="2238" spans="15:15" x14ac:dyDescent="0.25">
      <c r="O2238" s="18"/>
    </row>
    <row r="2239" spans="15:15" x14ac:dyDescent="0.25">
      <c r="O2239" s="18"/>
    </row>
    <row r="2240" spans="15:15" x14ac:dyDescent="0.25">
      <c r="O2240" s="18"/>
    </row>
    <row r="2241" spans="15:15" x14ac:dyDescent="0.25">
      <c r="O2241" s="18"/>
    </row>
    <row r="2242" spans="15:15" x14ac:dyDescent="0.25">
      <c r="O2242" s="18"/>
    </row>
    <row r="2243" spans="15:15" x14ac:dyDescent="0.25">
      <c r="O2243" s="18"/>
    </row>
    <row r="2244" spans="15:15" x14ac:dyDescent="0.25">
      <c r="O2244" s="18"/>
    </row>
    <row r="2245" spans="15:15" x14ac:dyDescent="0.25">
      <c r="O2245" s="18"/>
    </row>
    <row r="2246" spans="15:15" x14ac:dyDescent="0.25">
      <c r="O2246" s="18"/>
    </row>
    <row r="2247" spans="15:15" x14ac:dyDescent="0.25">
      <c r="O2247" s="18"/>
    </row>
    <row r="2248" spans="15:15" x14ac:dyDescent="0.25">
      <c r="O2248" s="18"/>
    </row>
    <row r="2249" spans="15:15" x14ac:dyDescent="0.25">
      <c r="O2249" s="18"/>
    </row>
    <row r="2250" spans="15:15" x14ac:dyDescent="0.25">
      <c r="O2250" s="18"/>
    </row>
    <row r="2251" spans="15:15" x14ac:dyDescent="0.25">
      <c r="O2251" s="18"/>
    </row>
    <row r="2252" spans="15:15" x14ac:dyDescent="0.25">
      <c r="O2252" s="18"/>
    </row>
    <row r="2253" spans="15:15" x14ac:dyDescent="0.25">
      <c r="O2253" s="18"/>
    </row>
    <row r="2254" spans="15:15" x14ac:dyDescent="0.25">
      <c r="O2254" s="18"/>
    </row>
    <row r="2255" spans="15:15" x14ac:dyDescent="0.25">
      <c r="O2255" s="18"/>
    </row>
    <row r="2256" spans="15:15" x14ac:dyDescent="0.25">
      <c r="O2256" s="18"/>
    </row>
    <row r="2257" spans="15:15" x14ac:dyDescent="0.25">
      <c r="O2257" s="18"/>
    </row>
    <row r="2258" spans="15:15" x14ac:dyDescent="0.25">
      <c r="O2258" s="18"/>
    </row>
    <row r="2259" spans="15:15" x14ac:dyDescent="0.25">
      <c r="O2259" s="18"/>
    </row>
    <row r="2260" spans="15:15" x14ac:dyDescent="0.25">
      <c r="O2260" s="18"/>
    </row>
    <row r="2261" spans="15:15" x14ac:dyDescent="0.25">
      <c r="O2261" s="18"/>
    </row>
    <row r="2262" spans="15:15" x14ac:dyDescent="0.25">
      <c r="O2262" s="18"/>
    </row>
    <row r="2263" spans="15:15" x14ac:dyDescent="0.25">
      <c r="O2263" s="18"/>
    </row>
    <row r="2264" spans="15:15" x14ac:dyDescent="0.25">
      <c r="O2264" s="18"/>
    </row>
    <row r="2265" spans="15:15" x14ac:dyDescent="0.25">
      <c r="O2265" s="18"/>
    </row>
    <row r="2266" spans="15:15" x14ac:dyDescent="0.25">
      <c r="O2266" s="18"/>
    </row>
    <row r="2267" spans="15:15" x14ac:dyDescent="0.25">
      <c r="O2267" s="18"/>
    </row>
    <row r="2268" spans="15:15" x14ac:dyDescent="0.25">
      <c r="O2268" s="18"/>
    </row>
    <row r="2269" spans="15:15" x14ac:dyDescent="0.25">
      <c r="O2269" s="18"/>
    </row>
    <row r="2270" spans="15:15" x14ac:dyDescent="0.25">
      <c r="O2270" s="18"/>
    </row>
    <row r="2271" spans="15:15" x14ac:dyDescent="0.25">
      <c r="O2271" s="18"/>
    </row>
    <row r="2272" spans="15:15" x14ac:dyDescent="0.25">
      <c r="O2272" s="18"/>
    </row>
    <row r="2273" spans="15:15" x14ac:dyDescent="0.25">
      <c r="O2273" s="18"/>
    </row>
    <row r="2274" spans="15:15" x14ac:dyDescent="0.25">
      <c r="O2274" s="18"/>
    </row>
    <row r="2275" spans="15:15" x14ac:dyDescent="0.25">
      <c r="O2275" s="18"/>
    </row>
    <row r="2276" spans="15:15" x14ac:dyDescent="0.25">
      <c r="O2276" s="18"/>
    </row>
    <row r="2277" spans="15:15" x14ac:dyDescent="0.25">
      <c r="O2277" s="18"/>
    </row>
    <row r="2278" spans="15:15" x14ac:dyDescent="0.25">
      <c r="O2278" s="18"/>
    </row>
    <row r="2279" spans="15:15" x14ac:dyDescent="0.25">
      <c r="O2279" s="18"/>
    </row>
    <row r="2280" spans="15:15" x14ac:dyDescent="0.25">
      <c r="O2280" s="18"/>
    </row>
    <row r="2281" spans="15:15" x14ac:dyDescent="0.25">
      <c r="O2281" s="18"/>
    </row>
    <row r="2282" spans="15:15" x14ac:dyDescent="0.25">
      <c r="O2282" s="18"/>
    </row>
    <row r="2283" spans="15:15" x14ac:dyDescent="0.25">
      <c r="O2283" s="18"/>
    </row>
    <row r="2284" spans="15:15" x14ac:dyDescent="0.25">
      <c r="O2284" s="18"/>
    </row>
    <row r="2285" spans="15:15" x14ac:dyDescent="0.25">
      <c r="O2285" s="18"/>
    </row>
    <row r="2286" spans="15:15" x14ac:dyDescent="0.25">
      <c r="O2286" s="18"/>
    </row>
    <row r="2287" spans="15:15" x14ac:dyDescent="0.25">
      <c r="O2287" s="18"/>
    </row>
    <row r="2288" spans="15:15" x14ac:dyDescent="0.25">
      <c r="O2288" s="18"/>
    </row>
    <row r="2289" spans="15:15" x14ac:dyDescent="0.25">
      <c r="O2289" s="18"/>
    </row>
    <row r="2290" spans="15:15" x14ac:dyDescent="0.25">
      <c r="O2290" s="18"/>
    </row>
    <row r="2291" spans="15:15" x14ac:dyDescent="0.25">
      <c r="O2291" s="18"/>
    </row>
    <row r="2292" spans="15:15" x14ac:dyDescent="0.25">
      <c r="O2292" s="18"/>
    </row>
    <row r="2293" spans="15:15" x14ac:dyDescent="0.25">
      <c r="O2293" s="18"/>
    </row>
    <row r="2294" spans="15:15" x14ac:dyDescent="0.25">
      <c r="O2294" s="18"/>
    </row>
    <row r="2295" spans="15:15" x14ac:dyDescent="0.25">
      <c r="O2295" s="18"/>
    </row>
    <row r="2296" spans="15:15" x14ac:dyDescent="0.25">
      <c r="O2296" s="18"/>
    </row>
    <row r="2297" spans="15:15" x14ac:dyDescent="0.25">
      <c r="O2297" s="18"/>
    </row>
    <row r="2298" spans="15:15" x14ac:dyDescent="0.25">
      <c r="O2298" s="18"/>
    </row>
    <row r="2299" spans="15:15" x14ac:dyDescent="0.25">
      <c r="O2299" s="18"/>
    </row>
    <row r="2300" spans="15:15" x14ac:dyDescent="0.25">
      <c r="O2300" s="18"/>
    </row>
    <row r="2301" spans="15:15" x14ac:dyDescent="0.25">
      <c r="O2301" s="18"/>
    </row>
    <row r="2302" spans="15:15" x14ac:dyDescent="0.25">
      <c r="O2302" s="18"/>
    </row>
    <row r="2303" spans="15:15" x14ac:dyDescent="0.25">
      <c r="O2303" s="18"/>
    </row>
    <row r="2304" spans="15:15" x14ac:dyDescent="0.25">
      <c r="O2304" s="18"/>
    </row>
    <row r="2305" spans="15:15" x14ac:dyDescent="0.25">
      <c r="O2305" s="18"/>
    </row>
    <row r="2306" spans="15:15" x14ac:dyDescent="0.25">
      <c r="O2306" s="18"/>
    </row>
    <row r="2307" spans="15:15" x14ac:dyDescent="0.25">
      <c r="O2307" s="18"/>
    </row>
    <row r="2308" spans="15:15" x14ac:dyDescent="0.25">
      <c r="O2308" s="18"/>
    </row>
    <row r="2309" spans="15:15" x14ac:dyDescent="0.25">
      <c r="O2309" s="18"/>
    </row>
    <row r="2310" spans="15:15" x14ac:dyDescent="0.25">
      <c r="O2310" s="18"/>
    </row>
    <row r="2311" spans="15:15" x14ac:dyDescent="0.25">
      <c r="O2311" s="18"/>
    </row>
    <row r="2312" spans="15:15" x14ac:dyDescent="0.25">
      <c r="O2312" s="18"/>
    </row>
    <row r="2313" spans="15:15" x14ac:dyDescent="0.25">
      <c r="O2313" s="18"/>
    </row>
    <row r="2314" spans="15:15" x14ac:dyDescent="0.25">
      <c r="O2314" s="18"/>
    </row>
    <row r="2315" spans="15:15" x14ac:dyDescent="0.25">
      <c r="O2315" s="18"/>
    </row>
    <row r="2316" spans="15:15" x14ac:dyDescent="0.25">
      <c r="O2316" s="18"/>
    </row>
    <row r="2317" spans="15:15" x14ac:dyDescent="0.25">
      <c r="O2317" s="18"/>
    </row>
    <row r="2318" spans="15:15" x14ac:dyDescent="0.25">
      <c r="O2318" s="18"/>
    </row>
    <row r="2319" spans="15:15" x14ac:dyDescent="0.25">
      <c r="O2319" s="18"/>
    </row>
    <row r="2320" spans="15:15" x14ac:dyDescent="0.25">
      <c r="O2320" s="18"/>
    </row>
    <row r="2321" spans="15:15" x14ac:dyDescent="0.25">
      <c r="O2321" s="18"/>
    </row>
    <row r="2322" spans="15:15" x14ac:dyDescent="0.25">
      <c r="O2322" s="18"/>
    </row>
    <row r="2323" spans="15:15" x14ac:dyDescent="0.25">
      <c r="O2323" s="18"/>
    </row>
    <row r="2324" spans="15:15" x14ac:dyDescent="0.25">
      <c r="O2324" s="18"/>
    </row>
    <row r="2325" spans="15:15" x14ac:dyDescent="0.25">
      <c r="O2325" s="18"/>
    </row>
    <row r="2326" spans="15:15" x14ac:dyDescent="0.25">
      <c r="O2326" s="18"/>
    </row>
    <row r="2327" spans="15:15" x14ac:dyDescent="0.25">
      <c r="O2327" s="18"/>
    </row>
    <row r="2328" spans="15:15" x14ac:dyDescent="0.25">
      <c r="O2328" s="18"/>
    </row>
    <row r="2329" spans="15:15" x14ac:dyDescent="0.25">
      <c r="O2329" s="18"/>
    </row>
    <row r="2330" spans="15:15" x14ac:dyDescent="0.25">
      <c r="O2330" s="18"/>
    </row>
    <row r="2331" spans="15:15" x14ac:dyDescent="0.25">
      <c r="O2331" s="18"/>
    </row>
    <row r="2332" spans="15:15" x14ac:dyDescent="0.25">
      <c r="O2332" s="18"/>
    </row>
    <row r="2333" spans="15:15" x14ac:dyDescent="0.25">
      <c r="O2333" s="18"/>
    </row>
    <row r="2334" spans="15:15" x14ac:dyDescent="0.25">
      <c r="O2334" s="18"/>
    </row>
    <row r="2335" spans="15:15" x14ac:dyDescent="0.25">
      <c r="O2335" s="18"/>
    </row>
    <row r="2336" spans="15:15" x14ac:dyDescent="0.25">
      <c r="O2336" s="18"/>
    </row>
    <row r="2337" spans="15:15" x14ac:dyDescent="0.25">
      <c r="O2337" s="18"/>
    </row>
    <row r="2338" spans="15:15" x14ac:dyDescent="0.25">
      <c r="O2338" s="18"/>
    </row>
    <row r="2339" spans="15:15" x14ac:dyDescent="0.25">
      <c r="O2339" s="18"/>
    </row>
    <row r="2340" spans="15:15" x14ac:dyDescent="0.25">
      <c r="O2340" s="18"/>
    </row>
    <row r="2341" spans="15:15" x14ac:dyDescent="0.25">
      <c r="O2341" s="18"/>
    </row>
    <row r="2342" spans="15:15" x14ac:dyDescent="0.25">
      <c r="O2342" s="18"/>
    </row>
    <row r="2343" spans="15:15" x14ac:dyDescent="0.25">
      <c r="O2343" s="18"/>
    </row>
    <row r="2344" spans="15:15" x14ac:dyDescent="0.25">
      <c r="O2344" s="18"/>
    </row>
    <row r="2345" spans="15:15" x14ac:dyDescent="0.25">
      <c r="O2345" s="18"/>
    </row>
    <row r="2346" spans="15:15" x14ac:dyDescent="0.25">
      <c r="O2346" s="18"/>
    </row>
    <row r="2347" spans="15:15" x14ac:dyDescent="0.25">
      <c r="O2347" s="18"/>
    </row>
    <row r="2348" spans="15:15" x14ac:dyDescent="0.25">
      <c r="O2348" s="18"/>
    </row>
    <row r="2349" spans="15:15" x14ac:dyDescent="0.25">
      <c r="O2349" s="18"/>
    </row>
    <row r="2350" spans="15:15" x14ac:dyDescent="0.25">
      <c r="O2350" s="18"/>
    </row>
    <row r="2351" spans="15:15" x14ac:dyDescent="0.25">
      <c r="O2351" s="18"/>
    </row>
    <row r="2352" spans="15:15" x14ac:dyDescent="0.25">
      <c r="O2352" s="18"/>
    </row>
    <row r="2353" spans="15:15" x14ac:dyDescent="0.25">
      <c r="O2353" s="18"/>
    </row>
    <row r="2354" spans="15:15" x14ac:dyDescent="0.25">
      <c r="O2354" s="18"/>
    </row>
    <row r="2355" spans="15:15" x14ac:dyDescent="0.25">
      <c r="O2355" s="18"/>
    </row>
    <row r="2356" spans="15:15" x14ac:dyDescent="0.25">
      <c r="O2356" s="18"/>
    </row>
    <row r="2357" spans="15:15" x14ac:dyDescent="0.25">
      <c r="O2357" s="18"/>
    </row>
    <row r="2358" spans="15:15" x14ac:dyDescent="0.25">
      <c r="O2358" s="18"/>
    </row>
    <row r="2359" spans="15:15" x14ac:dyDescent="0.25">
      <c r="O2359" s="18"/>
    </row>
    <row r="2360" spans="15:15" x14ac:dyDescent="0.25">
      <c r="O2360" s="18"/>
    </row>
    <row r="2361" spans="15:15" x14ac:dyDescent="0.25">
      <c r="O2361" s="18"/>
    </row>
    <row r="2362" spans="15:15" x14ac:dyDescent="0.25">
      <c r="O2362" s="18"/>
    </row>
    <row r="2363" spans="15:15" x14ac:dyDescent="0.25">
      <c r="O2363" s="18"/>
    </row>
    <row r="2364" spans="15:15" x14ac:dyDescent="0.25">
      <c r="O2364" s="18"/>
    </row>
    <row r="2365" spans="15:15" x14ac:dyDescent="0.25">
      <c r="O2365" s="18"/>
    </row>
    <row r="2366" spans="15:15" x14ac:dyDescent="0.25">
      <c r="O2366" s="18"/>
    </row>
    <row r="2367" spans="15:15" x14ac:dyDescent="0.25">
      <c r="O2367" s="18"/>
    </row>
    <row r="2368" spans="15:15" x14ac:dyDescent="0.25">
      <c r="O2368" s="18"/>
    </row>
    <row r="2369" spans="15:15" x14ac:dyDescent="0.25">
      <c r="O2369" s="18"/>
    </row>
    <row r="2370" spans="15:15" x14ac:dyDescent="0.25">
      <c r="O2370" s="18"/>
    </row>
    <row r="2371" spans="15:15" x14ac:dyDescent="0.25">
      <c r="O2371" s="18"/>
    </row>
    <row r="2372" spans="15:15" x14ac:dyDescent="0.25">
      <c r="O2372" s="18"/>
    </row>
    <row r="2373" spans="15:15" x14ac:dyDescent="0.25">
      <c r="O2373" s="18"/>
    </row>
    <row r="2374" spans="15:15" x14ac:dyDescent="0.25">
      <c r="O2374" s="18"/>
    </row>
    <row r="2375" spans="15:15" x14ac:dyDescent="0.25">
      <c r="O2375" s="18"/>
    </row>
    <row r="2376" spans="15:15" x14ac:dyDescent="0.25">
      <c r="O2376" s="18"/>
    </row>
    <row r="2377" spans="15:15" x14ac:dyDescent="0.25">
      <c r="O2377" s="18"/>
    </row>
    <row r="2378" spans="15:15" x14ac:dyDescent="0.25">
      <c r="O2378" s="18"/>
    </row>
    <row r="2379" spans="15:15" x14ac:dyDescent="0.25">
      <c r="O2379" s="18"/>
    </row>
    <row r="2380" spans="15:15" x14ac:dyDescent="0.25">
      <c r="O2380" s="18"/>
    </row>
    <row r="2381" spans="15:15" x14ac:dyDescent="0.25">
      <c r="O2381" s="18"/>
    </row>
    <row r="2382" spans="15:15" x14ac:dyDescent="0.25">
      <c r="O2382" s="18"/>
    </row>
    <row r="2383" spans="15:15" x14ac:dyDescent="0.25">
      <c r="O2383" s="18"/>
    </row>
    <row r="2384" spans="15:15" x14ac:dyDescent="0.25">
      <c r="O2384" s="18"/>
    </row>
    <row r="2385" spans="15:15" x14ac:dyDescent="0.25">
      <c r="O2385" s="18"/>
    </row>
    <row r="2386" spans="15:15" x14ac:dyDescent="0.25">
      <c r="O2386" s="18"/>
    </row>
    <row r="2387" spans="15:15" x14ac:dyDescent="0.25">
      <c r="O2387" s="18"/>
    </row>
    <row r="2388" spans="15:15" x14ac:dyDescent="0.25">
      <c r="O2388" s="18"/>
    </row>
    <row r="2389" spans="15:15" x14ac:dyDescent="0.25">
      <c r="O2389" s="18"/>
    </row>
    <row r="2390" spans="15:15" x14ac:dyDescent="0.25">
      <c r="O2390" s="18"/>
    </row>
    <row r="2391" spans="15:15" x14ac:dyDescent="0.25">
      <c r="O2391" s="18"/>
    </row>
    <row r="2392" spans="15:15" x14ac:dyDescent="0.25">
      <c r="O2392" s="18"/>
    </row>
    <row r="2393" spans="15:15" x14ac:dyDescent="0.25">
      <c r="O2393" s="18"/>
    </row>
    <row r="2394" spans="15:15" x14ac:dyDescent="0.25">
      <c r="O2394" s="18"/>
    </row>
    <row r="2395" spans="15:15" x14ac:dyDescent="0.25">
      <c r="O2395" s="18"/>
    </row>
    <row r="2396" spans="15:15" x14ac:dyDescent="0.25">
      <c r="O2396" s="18"/>
    </row>
    <row r="2397" spans="15:15" x14ac:dyDescent="0.25">
      <c r="O2397" s="18"/>
    </row>
    <row r="2398" spans="15:15" x14ac:dyDescent="0.25">
      <c r="O2398" s="18"/>
    </row>
    <row r="2399" spans="15:15" x14ac:dyDescent="0.25">
      <c r="O2399" s="18"/>
    </row>
    <row r="2400" spans="15:15" x14ac:dyDescent="0.25">
      <c r="O2400" s="18"/>
    </row>
    <row r="2401" spans="15:15" x14ac:dyDescent="0.25">
      <c r="O2401" s="18"/>
    </row>
    <row r="2402" spans="15:15" x14ac:dyDescent="0.25">
      <c r="O2402" s="18"/>
    </row>
    <row r="2403" spans="15:15" x14ac:dyDescent="0.25">
      <c r="O2403" s="18"/>
    </row>
    <row r="2404" spans="15:15" x14ac:dyDescent="0.25">
      <c r="O2404" s="18"/>
    </row>
    <row r="2405" spans="15:15" x14ac:dyDescent="0.25">
      <c r="O2405" s="18"/>
    </row>
    <row r="2406" spans="15:15" x14ac:dyDescent="0.25">
      <c r="O2406" s="18"/>
    </row>
    <row r="2407" spans="15:15" x14ac:dyDescent="0.25">
      <c r="O2407" s="18"/>
    </row>
    <row r="2408" spans="15:15" x14ac:dyDescent="0.25">
      <c r="O2408" s="18"/>
    </row>
    <row r="2409" spans="15:15" x14ac:dyDescent="0.25">
      <c r="O2409" s="18"/>
    </row>
    <row r="2410" spans="15:15" x14ac:dyDescent="0.25">
      <c r="O2410" s="18"/>
    </row>
    <row r="2411" spans="15:15" x14ac:dyDescent="0.25">
      <c r="O2411" s="18"/>
    </row>
    <row r="2412" spans="15:15" x14ac:dyDescent="0.25">
      <c r="O2412" s="18"/>
    </row>
    <row r="2413" spans="15:15" x14ac:dyDescent="0.25">
      <c r="O2413" s="18"/>
    </row>
    <row r="2414" spans="15:15" x14ac:dyDescent="0.25">
      <c r="O2414" s="18"/>
    </row>
    <row r="2415" spans="15:15" x14ac:dyDescent="0.25">
      <c r="O2415" s="18"/>
    </row>
    <row r="2416" spans="15:15" x14ac:dyDescent="0.25">
      <c r="O2416" s="18"/>
    </row>
    <row r="2417" spans="15:15" x14ac:dyDescent="0.25">
      <c r="O2417" s="18"/>
    </row>
    <row r="2418" spans="15:15" x14ac:dyDescent="0.25">
      <c r="O2418" s="18"/>
    </row>
    <row r="2419" spans="15:15" x14ac:dyDescent="0.25">
      <c r="O2419" s="18"/>
    </row>
    <row r="2420" spans="15:15" x14ac:dyDescent="0.25">
      <c r="O2420" s="18"/>
    </row>
    <row r="2421" spans="15:15" x14ac:dyDescent="0.25">
      <c r="O2421" s="18"/>
    </row>
    <row r="2422" spans="15:15" x14ac:dyDescent="0.25">
      <c r="O2422" s="18"/>
    </row>
    <row r="2423" spans="15:15" x14ac:dyDescent="0.25">
      <c r="O2423" s="18"/>
    </row>
    <row r="2424" spans="15:15" x14ac:dyDescent="0.25">
      <c r="O2424" s="18"/>
    </row>
    <row r="2425" spans="15:15" x14ac:dyDescent="0.25">
      <c r="O2425" s="18"/>
    </row>
    <row r="2426" spans="15:15" x14ac:dyDescent="0.25">
      <c r="O2426" s="18"/>
    </row>
    <row r="2427" spans="15:15" x14ac:dyDescent="0.25">
      <c r="O2427" s="18"/>
    </row>
    <row r="2428" spans="15:15" x14ac:dyDescent="0.25">
      <c r="O2428" s="18"/>
    </row>
    <row r="2429" spans="15:15" x14ac:dyDescent="0.25">
      <c r="O2429" s="18"/>
    </row>
    <row r="2430" spans="15:15" x14ac:dyDescent="0.25">
      <c r="O2430" s="18"/>
    </row>
    <row r="2431" spans="15:15" x14ac:dyDescent="0.25">
      <c r="O2431" s="18"/>
    </row>
    <row r="2432" spans="15:15" x14ac:dyDescent="0.25">
      <c r="O2432" s="18"/>
    </row>
    <row r="2433" spans="15:15" x14ac:dyDescent="0.25">
      <c r="O2433" s="18"/>
    </row>
    <row r="2434" spans="15:15" x14ac:dyDescent="0.25">
      <c r="O2434" s="18"/>
    </row>
    <row r="2435" spans="15:15" x14ac:dyDescent="0.25">
      <c r="O2435" s="18"/>
    </row>
    <row r="2436" spans="15:15" x14ac:dyDescent="0.25">
      <c r="O2436" s="18"/>
    </row>
    <row r="2437" spans="15:15" x14ac:dyDescent="0.25">
      <c r="O2437" s="18"/>
    </row>
    <row r="2438" spans="15:15" x14ac:dyDescent="0.25">
      <c r="O2438" s="18"/>
    </row>
    <row r="2439" spans="15:15" x14ac:dyDescent="0.25">
      <c r="O2439" s="18"/>
    </row>
    <row r="2440" spans="15:15" x14ac:dyDescent="0.25">
      <c r="O2440" s="18"/>
    </row>
    <row r="2441" spans="15:15" x14ac:dyDescent="0.25">
      <c r="O2441" s="18"/>
    </row>
    <row r="2442" spans="15:15" x14ac:dyDescent="0.25">
      <c r="O2442" s="18"/>
    </row>
    <row r="2443" spans="15:15" x14ac:dyDescent="0.25">
      <c r="O2443" s="18"/>
    </row>
    <row r="2444" spans="15:15" x14ac:dyDescent="0.25">
      <c r="O2444" s="18"/>
    </row>
    <row r="2445" spans="15:15" x14ac:dyDescent="0.25">
      <c r="O2445" s="18"/>
    </row>
    <row r="2446" spans="15:15" x14ac:dyDescent="0.25">
      <c r="O2446" s="18"/>
    </row>
    <row r="2447" spans="15:15" x14ac:dyDescent="0.25">
      <c r="O2447" s="18"/>
    </row>
    <row r="2448" spans="15:15" x14ac:dyDescent="0.25">
      <c r="O2448" s="18"/>
    </row>
    <row r="2449" spans="15:15" x14ac:dyDescent="0.25">
      <c r="O2449" s="18"/>
    </row>
    <row r="2450" spans="15:15" x14ac:dyDescent="0.25">
      <c r="O2450" s="18"/>
    </row>
    <row r="2451" spans="15:15" x14ac:dyDescent="0.25">
      <c r="O2451" s="18"/>
    </row>
    <row r="2452" spans="15:15" x14ac:dyDescent="0.25">
      <c r="O2452" s="18"/>
    </row>
    <row r="2453" spans="15:15" x14ac:dyDescent="0.25">
      <c r="O2453" s="18"/>
    </row>
    <row r="2454" spans="15:15" x14ac:dyDescent="0.25">
      <c r="O2454" s="18"/>
    </row>
    <row r="2455" spans="15:15" x14ac:dyDescent="0.25">
      <c r="O2455" s="18"/>
    </row>
    <row r="2456" spans="15:15" x14ac:dyDescent="0.25">
      <c r="O2456" s="18"/>
    </row>
    <row r="2457" spans="15:15" x14ac:dyDescent="0.25">
      <c r="O2457" s="18"/>
    </row>
    <row r="2458" spans="15:15" x14ac:dyDescent="0.25">
      <c r="O2458" s="18"/>
    </row>
    <row r="2459" spans="15:15" x14ac:dyDescent="0.25">
      <c r="O2459" s="18"/>
    </row>
    <row r="2460" spans="15:15" x14ac:dyDescent="0.25">
      <c r="O2460" s="18"/>
    </row>
    <row r="2461" spans="15:15" x14ac:dyDescent="0.25">
      <c r="O2461" s="18"/>
    </row>
    <row r="2462" spans="15:15" x14ac:dyDescent="0.25">
      <c r="O2462" s="18"/>
    </row>
    <row r="2463" spans="15:15" x14ac:dyDescent="0.25">
      <c r="O2463" s="18"/>
    </row>
    <row r="2464" spans="15:15" x14ac:dyDescent="0.25">
      <c r="O2464" s="18"/>
    </row>
    <row r="2465" spans="15:15" x14ac:dyDescent="0.25">
      <c r="O2465" s="18"/>
    </row>
    <row r="2466" spans="15:15" x14ac:dyDescent="0.25">
      <c r="O2466" s="18"/>
    </row>
    <row r="2467" spans="15:15" x14ac:dyDescent="0.25">
      <c r="O2467" s="18"/>
    </row>
    <row r="2468" spans="15:15" x14ac:dyDescent="0.25">
      <c r="O2468" s="18"/>
    </row>
    <row r="2469" spans="15:15" x14ac:dyDescent="0.25">
      <c r="O2469" s="18"/>
    </row>
    <row r="2470" spans="15:15" x14ac:dyDescent="0.25">
      <c r="O2470" s="18"/>
    </row>
    <row r="2471" spans="15:15" x14ac:dyDescent="0.25">
      <c r="O2471" s="18"/>
    </row>
    <row r="2472" spans="15:15" x14ac:dyDescent="0.25">
      <c r="O2472" s="18"/>
    </row>
    <row r="2473" spans="15:15" x14ac:dyDescent="0.25">
      <c r="O2473" s="18"/>
    </row>
    <row r="2474" spans="15:15" x14ac:dyDescent="0.25">
      <c r="O2474" s="18"/>
    </row>
    <row r="2475" spans="15:15" x14ac:dyDescent="0.25">
      <c r="O2475" s="18"/>
    </row>
    <row r="2476" spans="15:15" x14ac:dyDescent="0.25">
      <c r="O2476" s="18"/>
    </row>
    <row r="2477" spans="15:15" x14ac:dyDescent="0.25">
      <c r="O2477" s="18"/>
    </row>
    <row r="2478" spans="15:15" x14ac:dyDescent="0.25">
      <c r="O2478" s="18"/>
    </row>
    <row r="2479" spans="15:15" x14ac:dyDescent="0.25">
      <c r="O2479" s="18"/>
    </row>
    <row r="2480" spans="15:15" x14ac:dyDescent="0.25">
      <c r="O2480" s="18"/>
    </row>
    <row r="2481" spans="15:15" x14ac:dyDescent="0.25">
      <c r="O2481" s="18"/>
    </row>
    <row r="2482" spans="15:15" x14ac:dyDescent="0.25">
      <c r="O2482" s="18"/>
    </row>
    <row r="2483" spans="15:15" x14ac:dyDescent="0.25">
      <c r="O2483" s="18"/>
    </row>
    <row r="2484" spans="15:15" x14ac:dyDescent="0.25">
      <c r="O2484" s="18"/>
    </row>
    <row r="2485" spans="15:15" x14ac:dyDescent="0.25">
      <c r="O2485" s="18"/>
    </row>
    <row r="2486" spans="15:15" x14ac:dyDescent="0.25">
      <c r="O2486" s="18"/>
    </row>
    <row r="2487" spans="15:15" x14ac:dyDescent="0.25">
      <c r="O2487" s="18"/>
    </row>
    <row r="2488" spans="15:15" x14ac:dyDescent="0.25">
      <c r="O2488" s="18"/>
    </row>
    <row r="2489" spans="15:15" x14ac:dyDescent="0.25">
      <c r="O2489" s="18"/>
    </row>
    <row r="2490" spans="15:15" x14ac:dyDescent="0.25">
      <c r="O2490" s="18"/>
    </row>
    <row r="2491" spans="15:15" x14ac:dyDescent="0.25">
      <c r="O2491" s="18"/>
    </row>
    <row r="2492" spans="15:15" x14ac:dyDescent="0.25">
      <c r="O2492" s="18"/>
    </row>
    <row r="2493" spans="15:15" x14ac:dyDescent="0.25">
      <c r="O2493" s="18"/>
    </row>
    <row r="2494" spans="15:15" x14ac:dyDescent="0.25">
      <c r="O2494" s="18"/>
    </row>
    <row r="2495" spans="15:15" x14ac:dyDescent="0.25">
      <c r="O2495" s="18"/>
    </row>
    <row r="2496" spans="15:15" x14ac:dyDescent="0.25">
      <c r="O2496" s="18"/>
    </row>
    <row r="2497" spans="15:15" x14ac:dyDescent="0.25">
      <c r="O2497" s="18"/>
    </row>
    <row r="2498" spans="15:15" x14ac:dyDescent="0.25">
      <c r="O2498" s="18"/>
    </row>
    <row r="2499" spans="15:15" x14ac:dyDescent="0.25">
      <c r="O2499" s="18"/>
    </row>
    <row r="2500" spans="15:15" x14ac:dyDescent="0.25">
      <c r="O2500" s="18"/>
    </row>
    <row r="2501" spans="15:15" x14ac:dyDescent="0.25">
      <c r="O2501" s="18"/>
    </row>
    <row r="2502" spans="15:15" x14ac:dyDescent="0.25">
      <c r="O2502" s="18"/>
    </row>
    <row r="2503" spans="15:15" x14ac:dyDescent="0.25">
      <c r="O2503" s="18"/>
    </row>
    <row r="2504" spans="15:15" x14ac:dyDescent="0.25">
      <c r="O2504" s="18"/>
    </row>
    <row r="2505" spans="15:15" x14ac:dyDescent="0.25">
      <c r="O2505" s="18"/>
    </row>
    <row r="2506" spans="15:15" x14ac:dyDescent="0.25">
      <c r="O2506" s="18"/>
    </row>
    <row r="2507" spans="15:15" x14ac:dyDescent="0.25">
      <c r="O2507" s="18"/>
    </row>
    <row r="2508" spans="15:15" x14ac:dyDescent="0.25">
      <c r="O2508" s="18"/>
    </row>
    <row r="2509" spans="15:15" x14ac:dyDescent="0.25">
      <c r="O2509" s="18"/>
    </row>
    <row r="2510" spans="15:15" x14ac:dyDescent="0.25">
      <c r="O2510" s="18"/>
    </row>
    <row r="2511" spans="15:15" x14ac:dyDescent="0.25">
      <c r="O2511" s="18"/>
    </row>
    <row r="2512" spans="15:15" x14ac:dyDescent="0.25">
      <c r="O2512" s="18"/>
    </row>
    <row r="2513" spans="15:15" x14ac:dyDescent="0.25">
      <c r="O2513" s="18"/>
    </row>
    <row r="2514" spans="15:15" x14ac:dyDescent="0.25">
      <c r="O2514" s="18"/>
    </row>
    <row r="2515" spans="15:15" x14ac:dyDescent="0.25">
      <c r="O2515" s="18"/>
    </row>
    <row r="2516" spans="15:15" x14ac:dyDescent="0.25">
      <c r="O2516" s="18"/>
    </row>
    <row r="2517" spans="15:15" x14ac:dyDescent="0.25">
      <c r="O2517" s="18"/>
    </row>
    <row r="2518" spans="15:15" x14ac:dyDescent="0.25">
      <c r="O2518" s="18"/>
    </row>
    <row r="2519" spans="15:15" x14ac:dyDescent="0.25">
      <c r="O2519" s="18"/>
    </row>
    <row r="2520" spans="15:15" x14ac:dyDescent="0.25">
      <c r="O2520" s="18"/>
    </row>
    <row r="2521" spans="15:15" x14ac:dyDescent="0.25">
      <c r="O2521" s="18"/>
    </row>
    <row r="2522" spans="15:15" x14ac:dyDescent="0.25">
      <c r="O2522" s="18"/>
    </row>
    <row r="2523" spans="15:15" x14ac:dyDescent="0.25">
      <c r="O2523" s="18"/>
    </row>
    <row r="2524" spans="15:15" x14ac:dyDescent="0.25">
      <c r="O2524" s="18"/>
    </row>
    <row r="2525" spans="15:15" x14ac:dyDescent="0.25">
      <c r="O2525" s="18"/>
    </row>
    <row r="2526" spans="15:15" x14ac:dyDescent="0.25">
      <c r="O2526" s="18"/>
    </row>
    <row r="2527" spans="15:15" x14ac:dyDescent="0.25">
      <c r="O2527" s="18"/>
    </row>
    <row r="2528" spans="15:15" x14ac:dyDescent="0.25">
      <c r="O2528" s="18"/>
    </row>
    <row r="2529" spans="15:15" x14ac:dyDescent="0.25">
      <c r="O2529" s="18"/>
    </row>
    <row r="2530" spans="15:15" x14ac:dyDescent="0.25">
      <c r="O2530" s="18"/>
    </row>
    <row r="2531" spans="15:15" x14ac:dyDescent="0.25">
      <c r="O2531" s="18"/>
    </row>
    <row r="2532" spans="15:15" x14ac:dyDescent="0.25">
      <c r="O2532" s="18"/>
    </row>
    <row r="2533" spans="15:15" x14ac:dyDescent="0.25">
      <c r="O2533" s="18"/>
    </row>
    <row r="2534" spans="15:15" x14ac:dyDescent="0.25">
      <c r="O2534" s="18"/>
    </row>
    <row r="2535" spans="15:15" x14ac:dyDescent="0.25">
      <c r="O2535" s="18"/>
    </row>
    <row r="2536" spans="15:15" x14ac:dyDescent="0.25">
      <c r="O2536" s="18"/>
    </row>
    <row r="2537" spans="15:15" x14ac:dyDescent="0.25">
      <c r="O2537" s="18"/>
    </row>
    <row r="2538" spans="15:15" x14ac:dyDescent="0.25">
      <c r="O2538" s="18"/>
    </row>
    <row r="2539" spans="15:15" x14ac:dyDescent="0.25">
      <c r="O2539" s="18"/>
    </row>
    <row r="2540" spans="15:15" x14ac:dyDescent="0.25">
      <c r="O2540" s="18"/>
    </row>
    <row r="2541" spans="15:15" x14ac:dyDescent="0.25">
      <c r="O2541" s="18"/>
    </row>
    <row r="2542" spans="15:15" x14ac:dyDescent="0.25">
      <c r="O2542" s="18"/>
    </row>
    <row r="2543" spans="15:15" x14ac:dyDescent="0.25">
      <c r="O2543" s="18"/>
    </row>
    <row r="2544" spans="15:15" x14ac:dyDescent="0.25">
      <c r="O2544" s="18"/>
    </row>
    <row r="2545" spans="15:15" x14ac:dyDescent="0.25">
      <c r="O2545" s="18"/>
    </row>
    <row r="2546" spans="15:15" x14ac:dyDescent="0.25">
      <c r="O2546" s="18"/>
    </row>
    <row r="2547" spans="15:15" x14ac:dyDescent="0.25">
      <c r="O2547" s="18"/>
    </row>
    <row r="2548" spans="15:15" x14ac:dyDescent="0.25">
      <c r="O2548" s="18"/>
    </row>
    <row r="2549" spans="15:15" x14ac:dyDescent="0.25">
      <c r="O2549" s="18"/>
    </row>
    <row r="2550" spans="15:15" x14ac:dyDescent="0.25">
      <c r="O2550" s="18"/>
    </row>
    <row r="2551" spans="15:15" x14ac:dyDescent="0.25">
      <c r="O2551" s="18"/>
    </row>
    <row r="2552" spans="15:15" x14ac:dyDescent="0.25">
      <c r="O2552" s="18"/>
    </row>
    <row r="2553" spans="15:15" x14ac:dyDescent="0.25">
      <c r="O2553" s="18"/>
    </row>
    <row r="2554" spans="15:15" x14ac:dyDescent="0.25">
      <c r="O2554" s="18"/>
    </row>
    <row r="2555" spans="15:15" x14ac:dyDescent="0.25">
      <c r="O2555" s="18"/>
    </row>
    <row r="2556" spans="15:15" x14ac:dyDescent="0.25">
      <c r="O2556" s="18"/>
    </row>
    <row r="2557" spans="15:15" x14ac:dyDescent="0.25">
      <c r="O2557" s="18"/>
    </row>
    <row r="2558" spans="15:15" x14ac:dyDescent="0.25">
      <c r="O2558" s="18"/>
    </row>
    <row r="2559" spans="15:15" x14ac:dyDescent="0.25">
      <c r="O2559" s="18"/>
    </row>
    <row r="2560" spans="15:15" x14ac:dyDescent="0.25">
      <c r="O2560" s="18"/>
    </row>
    <row r="2561" spans="15:15" x14ac:dyDescent="0.25">
      <c r="O2561" s="18"/>
    </row>
    <row r="2562" spans="15:15" x14ac:dyDescent="0.25">
      <c r="O2562" s="18"/>
    </row>
    <row r="2563" spans="15:15" x14ac:dyDescent="0.25">
      <c r="O2563" s="18"/>
    </row>
    <row r="2564" spans="15:15" x14ac:dyDescent="0.25">
      <c r="O2564" s="18"/>
    </row>
    <row r="2565" spans="15:15" x14ac:dyDescent="0.25">
      <c r="O2565" s="18"/>
    </row>
    <row r="2566" spans="15:15" x14ac:dyDescent="0.25">
      <c r="O2566" s="18"/>
    </row>
    <row r="2567" spans="15:15" x14ac:dyDescent="0.25">
      <c r="O2567" s="18"/>
    </row>
    <row r="2568" spans="15:15" x14ac:dyDescent="0.25">
      <c r="O2568" s="18"/>
    </row>
    <row r="2569" spans="15:15" x14ac:dyDescent="0.25">
      <c r="O2569" s="18"/>
    </row>
    <row r="2570" spans="15:15" x14ac:dyDescent="0.25">
      <c r="O2570" s="18"/>
    </row>
    <row r="2571" spans="15:15" x14ac:dyDescent="0.25">
      <c r="O2571" s="18"/>
    </row>
    <row r="2572" spans="15:15" x14ac:dyDescent="0.25">
      <c r="O2572" s="18"/>
    </row>
    <row r="2573" spans="15:15" x14ac:dyDescent="0.25">
      <c r="O2573" s="18"/>
    </row>
    <row r="2574" spans="15:15" x14ac:dyDescent="0.25">
      <c r="O2574" s="18"/>
    </row>
    <row r="2575" spans="15:15" x14ac:dyDescent="0.25">
      <c r="O2575" s="18"/>
    </row>
    <row r="2576" spans="15:15" x14ac:dyDescent="0.25">
      <c r="O2576" s="18"/>
    </row>
    <row r="2577" spans="15:15" x14ac:dyDescent="0.25">
      <c r="O2577" s="18"/>
    </row>
    <row r="2578" spans="15:15" x14ac:dyDescent="0.25">
      <c r="O2578" s="18"/>
    </row>
    <row r="2579" spans="15:15" x14ac:dyDescent="0.25">
      <c r="O2579" s="18"/>
    </row>
    <row r="2580" spans="15:15" x14ac:dyDescent="0.25">
      <c r="O2580" s="18"/>
    </row>
    <row r="2581" spans="15:15" x14ac:dyDescent="0.25">
      <c r="O2581" s="18"/>
    </row>
    <row r="2582" spans="15:15" x14ac:dyDescent="0.25">
      <c r="O2582" s="18"/>
    </row>
    <row r="2583" spans="15:15" x14ac:dyDescent="0.25">
      <c r="O2583" s="18"/>
    </row>
    <row r="2584" spans="15:15" x14ac:dyDescent="0.25">
      <c r="O2584" s="18"/>
    </row>
    <row r="2585" spans="15:15" x14ac:dyDescent="0.25">
      <c r="O2585" s="18"/>
    </row>
    <row r="2586" spans="15:15" x14ac:dyDescent="0.25">
      <c r="O2586" s="18"/>
    </row>
    <row r="2587" spans="15:15" x14ac:dyDescent="0.25">
      <c r="O2587" s="18"/>
    </row>
    <row r="2588" spans="15:15" x14ac:dyDescent="0.25">
      <c r="O2588" s="18"/>
    </row>
    <row r="2589" spans="15:15" x14ac:dyDescent="0.25">
      <c r="O2589" s="18"/>
    </row>
    <row r="2590" spans="15:15" x14ac:dyDescent="0.25">
      <c r="O2590" s="18"/>
    </row>
    <row r="2591" spans="15:15" x14ac:dyDescent="0.25">
      <c r="O2591" s="18"/>
    </row>
    <row r="2592" spans="15:15" x14ac:dyDescent="0.25">
      <c r="O2592" s="18"/>
    </row>
    <row r="2593" spans="15:15" x14ac:dyDescent="0.25">
      <c r="O2593" s="18"/>
    </row>
    <row r="2594" spans="15:15" x14ac:dyDescent="0.25">
      <c r="O2594" s="18"/>
    </row>
    <row r="2595" spans="15:15" x14ac:dyDescent="0.25">
      <c r="O2595" s="18"/>
    </row>
    <row r="2596" spans="15:15" x14ac:dyDescent="0.25">
      <c r="O2596" s="18"/>
    </row>
    <row r="2597" spans="15:15" x14ac:dyDescent="0.25">
      <c r="O2597" s="18"/>
    </row>
    <row r="2598" spans="15:15" x14ac:dyDescent="0.25">
      <c r="O2598" s="18"/>
    </row>
    <row r="2599" spans="15:15" x14ac:dyDescent="0.25">
      <c r="O2599" s="18"/>
    </row>
    <row r="2600" spans="15:15" x14ac:dyDescent="0.25">
      <c r="O2600" s="18"/>
    </row>
    <row r="2601" spans="15:15" x14ac:dyDescent="0.25">
      <c r="O2601" s="18"/>
    </row>
    <row r="2602" spans="15:15" x14ac:dyDescent="0.25">
      <c r="O2602" s="18"/>
    </row>
    <row r="2603" spans="15:15" x14ac:dyDescent="0.25">
      <c r="O2603" s="18"/>
    </row>
    <row r="2604" spans="15:15" x14ac:dyDescent="0.25">
      <c r="O2604" s="18"/>
    </row>
    <row r="2605" spans="15:15" x14ac:dyDescent="0.25">
      <c r="O2605" s="18"/>
    </row>
    <row r="2606" spans="15:15" x14ac:dyDescent="0.25">
      <c r="O2606" s="18"/>
    </row>
    <row r="2607" spans="15:15" x14ac:dyDescent="0.25">
      <c r="O2607" s="18"/>
    </row>
    <row r="2608" spans="15:15" x14ac:dyDescent="0.25">
      <c r="O2608" s="18"/>
    </row>
    <row r="2609" spans="15:15" x14ac:dyDescent="0.25">
      <c r="O2609" s="18"/>
    </row>
    <row r="2610" spans="15:15" x14ac:dyDescent="0.25">
      <c r="O2610" s="18"/>
    </row>
    <row r="2611" spans="15:15" x14ac:dyDescent="0.25">
      <c r="O2611" s="18"/>
    </row>
    <row r="2612" spans="15:15" x14ac:dyDescent="0.25">
      <c r="O2612" s="18"/>
    </row>
    <row r="2613" spans="15:15" x14ac:dyDescent="0.25">
      <c r="O2613" s="18"/>
    </row>
    <row r="2614" spans="15:15" x14ac:dyDescent="0.25">
      <c r="O2614" s="18"/>
    </row>
    <row r="2615" spans="15:15" x14ac:dyDescent="0.25">
      <c r="O2615" s="18"/>
    </row>
    <row r="2616" spans="15:15" x14ac:dyDescent="0.25">
      <c r="O2616" s="18"/>
    </row>
    <row r="2617" spans="15:15" x14ac:dyDescent="0.25">
      <c r="O2617" s="18"/>
    </row>
    <row r="2618" spans="15:15" x14ac:dyDescent="0.25">
      <c r="O2618" s="18"/>
    </row>
    <row r="2619" spans="15:15" x14ac:dyDescent="0.25">
      <c r="O2619" s="18"/>
    </row>
    <row r="2620" spans="15:15" x14ac:dyDescent="0.25">
      <c r="O2620" s="18"/>
    </row>
    <row r="2621" spans="15:15" x14ac:dyDescent="0.25">
      <c r="O2621" s="18"/>
    </row>
    <row r="2622" spans="15:15" x14ac:dyDescent="0.25">
      <c r="O2622" s="18"/>
    </row>
    <row r="2623" spans="15:15" x14ac:dyDescent="0.25">
      <c r="O2623" s="18"/>
    </row>
    <row r="2624" spans="15:15" x14ac:dyDescent="0.25">
      <c r="O2624" s="18"/>
    </row>
    <row r="2625" spans="15:15" x14ac:dyDescent="0.25">
      <c r="O2625" s="18"/>
    </row>
    <row r="2626" spans="15:15" x14ac:dyDescent="0.25">
      <c r="O2626" s="18"/>
    </row>
    <row r="2627" spans="15:15" x14ac:dyDescent="0.25">
      <c r="O2627" s="18"/>
    </row>
    <row r="2628" spans="15:15" x14ac:dyDescent="0.25">
      <c r="O2628" s="18"/>
    </row>
    <row r="2629" spans="15:15" x14ac:dyDescent="0.25">
      <c r="O2629" s="18"/>
    </row>
    <row r="2630" spans="15:15" x14ac:dyDescent="0.25">
      <c r="O2630" s="18"/>
    </row>
    <row r="2631" spans="15:15" x14ac:dyDescent="0.25">
      <c r="O2631" s="18"/>
    </row>
    <row r="2632" spans="15:15" x14ac:dyDescent="0.25">
      <c r="O2632" s="18"/>
    </row>
    <row r="2633" spans="15:15" x14ac:dyDescent="0.25">
      <c r="O2633" s="18"/>
    </row>
    <row r="2634" spans="15:15" x14ac:dyDescent="0.25">
      <c r="O2634" s="18"/>
    </row>
    <row r="2635" spans="15:15" x14ac:dyDescent="0.25">
      <c r="O2635" s="18"/>
    </row>
    <row r="2636" spans="15:15" x14ac:dyDescent="0.25">
      <c r="O2636" s="18"/>
    </row>
    <row r="2637" spans="15:15" x14ac:dyDescent="0.25">
      <c r="O2637" s="18"/>
    </row>
    <row r="2638" spans="15:15" x14ac:dyDescent="0.25">
      <c r="O2638" s="18"/>
    </row>
    <row r="2639" spans="15:15" x14ac:dyDescent="0.25">
      <c r="O2639" s="18"/>
    </row>
    <row r="2640" spans="15:15" x14ac:dyDescent="0.25">
      <c r="O2640" s="18"/>
    </row>
    <row r="2641" spans="15:15" x14ac:dyDescent="0.25">
      <c r="O2641" s="18"/>
    </row>
    <row r="2642" spans="15:15" x14ac:dyDescent="0.25">
      <c r="O2642" s="18"/>
    </row>
    <row r="2643" spans="15:15" x14ac:dyDescent="0.25">
      <c r="O2643" s="18"/>
    </row>
    <row r="2644" spans="15:15" x14ac:dyDescent="0.25">
      <c r="O2644" s="18"/>
    </row>
    <row r="2645" spans="15:15" x14ac:dyDescent="0.25">
      <c r="O2645" s="18"/>
    </row>
    <row r="2646" spans="15:15" x14ac:dyDescent="0.25">
      <c r="O2646" s="18"/>
    </row>
    <row r="2647" spans="15:15" x14ac:dyDescent="0.25">
      <c r="O2647" s="18"/>
    </row>
    <row r="2648" spans="15:15" x14ac:dyDescent="0.25">
      <c r="O2648" s="18"/>
    </row>
    <row r="2649" spans="15:15" x14ac:dyDescent="0.25">
      <c r="O2649" s="18"/>
    </row>
    <row r="2650" spans="15:15" x14ac:dyDescent="0.25">
      <c r="O2650" s="18"/>
    </row>
    <row r="2651" spans="15:15" x14ac:dyDescent="0.25">
      <c r="O2651" s="18"/>
    </row>
    <row r="2652" spans="15:15" x14ac:dyDescent="0.25">
      <c r="O2652" s="18"/>
    </row>
    <row r="2653" spans="15:15" x14ac:dyDescent="0.25">
      <c r="O2653" s="18"/>
    </row>
    <row r="2654" spans="15:15" x14ac:dyDescent="0.25">
      <c r="O2654" s="18"/>
    </row>
    <row r="2655" spans="15:15" x14ac:dyDescent="0.25">
      <c r="O2655" s="18"/>
    </row>
    <row r="2656" spans="15:15" x14ac:dyDescent="0.25">
      <c r="O2656" s="18"/>
    </row>
    <row r="2657" spans="15:15" x14ac:dyDescent="0.25">
      <c r="O2657" s="18"/>
    </row>
    <row r="2658" spans="15:15" x14ac:dyDescent="0.25">
      <c r="O2658" s="18"/>
    </row>
    <row r="2659" spans="15:15" x14ac:dyDescent="0.25">
      <c r="O2659" s="18"/>
    </row>
    <row r="2660" spans="15:15" x14ac:dyDescent="0.25">
      <c r="O2660" s="18"/>
    </row>
    <row r="2661" spans="15:15" x14ac:dyDescent="0.25">
      <c r="O2661" s="18"/>
    </row>
    <row r="2662" spans="15:15" x14ac:dyDescent="0.25">
      <c r="O2662" s="18"/>
    </row>
    <row r="2663" spans="15:15" x14ac:dyDescent="0.25">
      <c r="O2663" s="18"/>
    </row>
    <row r="2664" spans="15:15" x14ac:dyDescent="0.25">
      <c r="O2664" s="18"/>
    </row>
    <row r="2665" spans="15:15" x14ac:dyDescent="0.25">
      <c r="O2665" s="18"/>
    </row>
    <row r="2666" spans="15:15" x14ac:dyDescent="0.25">
      <c r="O2666" s="18"/>
    </row>
    <row r="2667" spans="15:15" x14ac:dyDescent="0.25">
      <c r="O2667" s="18"/>
    </row>
    <row r="2668" spans="15:15" x14ac:dyDescent="0.25">
      <c r="O2668" s="18"/>
    </row>
    <row r="2669" spans="15:15" x14ac:dyDescent="0.25">
      <c r="O2669" s="18"/>
    </row>
    <row r="2670" spans="15:15" x14ac:dyDescent="0.25">
      <c r="O2670" s="18"/>
    </row>
    <row r="2671" spans="15:15" x14ac:dyDescent="0.25">
      <c r="O2671" s="18"/>
    </row>
    <row r="2672" spans="15:15" x14ac:dyDescent="0.25">
      <c r="O2672" s="18"/>
    </row>
    <row r="2673" spans="15:15" x14ac:dyDescent="0.25">
      <c r="O2673" s="18"/>
    </row>
    <row r="2674" spans="15:15" x14ac:dyDescent="0.25">
      <c r="O2674" s="18"/>
    </row>
    <row r="2675" spans="15:15" x14ac:dyDescent="0.25">
      <c r="O2675" s="18"/>
    </row>
    <row r="2676" spans="15:15" x14ac:dyDescent="0.25">
      <c r="O2676" s="18"/>
    </row>
    <row r="2677" spans="15:15" x14ac:dyDescent="0.25">
      <c r="O2677" s="18"/>
    </row>
    <row r="2678" spans="15:15" x14ac:dyDescent="0.25">
      <c r="O2678" s="18"/>
    </row>
    <row r="2679" spans="15:15" x14ac:dyDescent="0.25">
      <c r="O2679" s="18"/>
    </row>
    <row r="2680" spans="15:15" x14ac:dyDescent="0.25">
      <c r="O2680" s="18"/>
    </row>
    <row r="2681" spans="15:15" x14ac:dyDescent="0.25">
      <c r="O2681" s="18"/>
    </row>
    <row r="2682" spans="15:15" x14ac:dyDescent="0.25">
      <c r="O2682" s="18"/>
    </row>
    <row r="2683" spans="15:15" x14ac:dyDescent="0.25">
      <c r="O2683" s="18"/>
    </row>
    <row r="2684" spans="15:15" x14ac:dyDescent="0.25">
      <c r="O2684" s="18"/>
    </row>
    <row r="2685" spans="15:15" x14ac:dyDescent="0.25">
      <c r="O2685" s="18"/>
    </row>
    <row r="2686" spans="15:15" x14ac:dyDescent="0.25">
      <c r="O2686" s="18"/>
    </row>
    <row r="2687" spans="15:15" x14ac:dyDescent="0.25">
      <c r="O2687" s="18"/>
    </row>
    <row r="2688" spans="15:15" x14ac:dyDescent="0.25">
      <c r="O2688" s="18"/>
    </row>
    <row r="2689" spans="15:15" x14ac:dyDescent="0.25">
      <c r="O2689" s="18"/>
    </row>
    <row r="2690" spans="15:15" x14ac:dyDescent="0.25">
      <c r="O2690" s="18"/>
    </row>
    <row r="2691" spans="15:15" x14ac:dyDescent="0.25">
      <c r="O2691" s="18"/>
    </row>
    <row r="2692" spans="15:15" x14ac:dyDescent="0.25">
      <c r="O2692" s="18"/>
    </row>
    <row r="2693" spans="15:15" x14ac:dyDescent="0.25">
      <c r="O2693" s="18"/>
    </row>
    <row r="2694" spans="15:15" x14ac:dyDescent="0.25">
      <c r="O2694" s="18"/>
    </row>
    <row r="2695" spans="15:15" x14ac:dyDescent="0.25">
      <c r="O2695" s="18"/>
    </row>
    <row r="2696" spans="15:15" x14ac:dyDescent="0.25">
      <c r="O2696" s="18"/>
    </row>
    <row r="2697" spans="15:15" x14ac:dyDescent="0.25">
      <c r="O2697" s="18"/>
    </row>
    <row r="2698" spans="15:15" x14ac:dyDescent="0.25">
      <c r="O2698" s="18"/>
    </row>
    <row r="2699" spans="15:15" x14ac:dyDescent="0.25">
      <c r="O2699" s="18"/>
    </row>
    <row r="2700" spans="15:15" x14ac:dyDescent="0.25">
      <c r="O2700" s="18"/>
    </row>
    <row r="2701" spans="15:15" x14ac:dyDescent="0.25">
      <c r="O2701" s="18"/>
    </row>
    <row r="2702" spans="15:15" x14ac:dyDescent="0.25">
      <c r="O2702" s="18"/>
    </row>
    <row r="2703" spans="15:15" x14ac:dyDescent="0.25">
      <c r="O2703" s="18"/>
    </row>
    <row r="2704" spans="15:15" x14ac:dyDescent="0.25">
      <c r="O2704" s="18"/>
    </row>
    <row r="2705" spans="15:15" x14ac:dyDescent="0.25">
      <c r="O2705" s="18"/>
    </row>
    <row r="2706" spans="15:15" x14ac:dyDescent="0.25">
      <c r="O2706" s="18"/>
    </row>
    <row r="2707" spans="15:15" x14ac:dyDescent="0.25">
      <c r="O2707" s="18"/>
    </row>
    <row r="2708" spans="15:15" x14ac:dyDescent="0.25">
      <c r="O2708" s="18"/>
    </row>
    <row r="2709" spans="15:15" x14ac:dyDescent="0.25">
      <c r="O2709" s="18"/>
    </row>
    <row r="2710" spans="15:15" x14ac:dyDescent="0.25">
      <c r="O2710" s="18"/>
    </row>
    <row r="2711" spans="15:15" x14ac:dyDescent="0.25">
      <c r="O2711" s="18"/>
    </row>
    <row r="2712" spans="15:15" x14ac:dyDescent="0.25">
      <c r="O2712" s="18"/>
    </row>
    <row r="2713" spans="15:15" x14ac:dyDescent="0.25">
      <c r="O2713" s="18"/>
    </row>
    <row r="2714" spans="15:15" x14ac:dyDescent="0.25">
      <c r="O2714" s="18"/>
    </row>
    <row r="2715" spans="15:15" x14ac:dyDescent="0.25">
      <c r="O2715" s="18"/>
    </row>
    <row r="2716" spans="15:15" x14ac:dyDescent="0.25">
      <c r="O2716" s="18"/>
    </row>
    <row r="2717" spans="15:15" x14ac:dyDescent="0.25">
      <c r="O2717" s="18"/>
    </row>
    <row r="2718" spans="15:15" x14ac:dyDescent="0.25">
      <c r="O2718" s="18"/>
    </row>
    <row r="2719" spans="15:15" x14ac:dyDescent="0.25">
      <c r="O2719" s="18"/>
    </row>
    <row r="2720" spans="15:15" x14ac:dyDescent="0.25">
      <c r="O2720" s="18"/>
    </row>
    <row r="2721" spans="15:15" x14ac:dyDescent="0.25">
      <c r="O2721" s="18"/>
    </row>
    <row r="2722" spans="15:15" x14ac:dyDescent="0.25">
      <c r="O2722" s="18"/>
    </row>
    <row r="2723" spans="15:15" x14ac:dyDescent="0.25">
      <c r="O2723" s="18"/>
    </row>
    <row r="2724" spans="15:15" x14ac:dyDescent="0.25">
      <c r="O2724" s="18"/>
    </row>
    <row r="2725" spans="15:15" x14ac:dyDescent="0.25">
      <c r="O2725" s="18"/>
    </row>
    <row r="2726" spans="15:15" x14ac:dyDescent="0.25">
      <c r="O2726" s="18"/>
    </row>
    <row r="2727" spans="15:15" x14ac:dyDescent="0.25">
      <c r="O2727" s="18"/>
    </row>
    <row r="2728" spans="15:15" x14ac:dyDescent="0.25">
      <c r="O2728" s="18"/>
    </row>
    <row r="2729" spans="15:15" x14ac:dyDescent="0.25">
      <c r="O2729" s="18"/>
    </row>
    <row r="2730" spans="15:15" x14ac:dyDescent="0.25">
      <c r="O2730" s="18"/>
    </row>
    <row r="2731" spans="15:15" x14ac:dyDescent="0.25">
      <c r="O2731" s="18"/>
    </row>
    <row r="2732" spans="15:15" x14ac:dyDescent="0.25">
      <c r="O2732" s="18"/>
    </row>
    <row r="2733" spans="15:15" x14ac:dyDescent="0.25">
      <c r="O2733" s="18"/>
    </row>
    <row r="2734" spans="15:15" x14ac:dyDescent="0.25">
      <c r="O2734" s="18"/>
    </row>
    <row r="2735" spans="15:15" x14ac:dyDescent="0.25">
      <c r="O2735" s="18"/>
    </row>
    <row r="2736" spans="15:15" x14ac:dyDescent="0.25">
      <c r="O2736" s="18"/>
    </row>
    <row r="2737" spans="15:15" x14ac:dyDescent="0.25">
      <c r="O2737" s="18"/>
    </row>
    <row r="2738" spans="15:15" x14ac:dyDescent="0.25">
      <c r="O2738" s="18"/>
    </row>
    <row r="2739" spans="15:15" x14ac:dyDescent="0.25">
      <c r="O2739" s="18"/>
    </row>
    <row r="2740" spans="15:15" x14ac:dyDescent="0.25">
      <c r="O2740" s="18"/>
    </row>
    <row r="2741" spans="15:15" x14ac:dyDescent="0.25">
      <c r="O2741" s="18"/>
    </row>
    <row r="2742" spans="15:15" x14ac:dyDescent="0.25">
      <c r="O2742" s="18"/>
    </row>
    <row r="2743" spans="15:15" x14ac:dyDescent="0.25">
      <c r="O2743" s="18"/>
    </row>
    <row r="2744" spans="15:15" x14ac:dyDescent="0.25">
      <c r="O2744" s="18"/>
    </row>
    <row r="2745" spans="15:15" x14ac:dyDescent="0.25">
      <c r="O2745" s="18"/>
    </row>
    <row r="2746" spans="15:15" x14ac:dyDescent="0.25">
      <c r="O2746" s="18"/>
    </row>
    <row r="2747" spans="15:15" x14ac:dyDescent="0.25">
      <c r="O2747" s="18"/>
    </row>
    <row r="2748" spans="15:15" x14ac:dyDescent="0.25">
      <c r="O2748" s="18"/>
    </row>
    <row r="2749" spans="15:15" x14ac:dyDescent="0.25">
      <c r="O2749" s="18"/>
    </row>
    <row r="2750" spans="15:15" x14ac:dyDescent="0.25">
      <c r="O2750" s="18"/>
    </row>
    <row r="2751" spans="15:15" x14ac:dyDescent="0.25">
      <c r="O2751" s="18"/>
    </row>
    <row r="2752" spans="15:15" x14ac:dyDescent="0.25">
      <c r="O2752" s="18"/>
    </row>
    <row r="2753" spans="15:15" x14ac:dyDescent="0.25">
      <c r="O2753" s="18"/>
    </row>
    <row r="2754" spans="15:15" x14ac:dyDescent="0.25">
      <c r="O2754" s="18"/>
    </row>
    <row r="2755" spans="15:15" x14ac:dyDescent="0.25">
      <c r="O2755" s="18"/>
    </row>
    <row r="2756" spans="15:15" x14ac:dyDescent="0.25">
      <c r="O2756" s="18"/>
    </row>
    <row r="2757" spans="15:15" x14ac:dyDescent="0.25">
      <c r="O2757" s="18"/>
    </row>
    <row r="2758" spans="15:15" x14ac:dyDescent="0.25">
      <c r="O2758" s="18"/>
    </row>
    <row r="2759" spans="15:15" x14ac:dyDescent="0.25">
      <c r="O2759" s="18"/>
    </row>
    <row r="2760" spans="15:15" x14ac:dyDescent="0.25">
      <c r="O2760" s="18"/>
    </row>
    <row r="2761" spans="15:15" x14ac:dyDescent="0.25">
      <c r="O2761" s="18"/>
    </row>
    <row r="2762" spans="15:15" x14ac:dyDescent="0.25">
      <c r="O2762" s="18"/>
    </row>
    <row r="2763" spans="15:15" x14ac:dyDescent="0.25">
      <c r="O2763" s="18"/>
    </row>
    <row r="2764" spans="15:15" x14ac:dyDescent="0.25">
      <c r="O2764" s="18"/>
    </row>
    <row r="2765" spans="15:15" x14ac:dyDescent="0.25">
      <c r="O2765" s="18"/>
    </row>
    <row r="2766" spans="15:15" x14ac:dyDescent="0.25">
      <c r="O2766" s="18"/>
    </row>
    <row r="2767" spans="15:15" x14ac:dyDescent="0.25">
      <c r="O2767" s="18"/>
    </row>
    <row r="2768" spans="15:15" x14ac:dyDescent="0.25">
      <c r="O2768" s="18"/>
    </row>
    <row r="2769" spans="15:15" x14ac:dyDescent="0.25">
      <c r="O2769" s="18"/>
    </row>
    <row r="2770" spans="15:15" x14ac:dyDescent="0.25">
      <c r="O2770" s="18"/>
    </row>
    <row r="2771" spans="15:15" x14ac:dyDescent="0.25">
      <c r="O2771" s="18"/>
    </row>
    <row r="2772" spans="15:15" x14ac:dyDescent="0.25">
      <c r="O2772" s="18"/>
    </row>
    <row r="2773" spans="15:15" x14ac:dyDescent="0.25">
      <c r="O2773" s="18"/>
    </row>
    <row r="2774" spans="15:15" x14ac:dyDescent="0.25">
      <c r="O2774" s="18"/>
    </row>
    <row r="2775" spans="15:15" x14ac:dyDescent="0.25">
      <c r="O2775" s="18"/>
    </row>
    <row r="2776" spans="15:15" x14ac:dyDescent="0.25">
      <c r="O2776" s="18"/>
    </row>
    <row r="2777" spans="15:15" x14ac:dyDescent="0.25">
      <c r="O2777" s="18"/>
    </row>
    <row r="2778" spans="15:15" x14ac:dyDescent="0.25">
      <c r="O2778" s="18"/>
    </row>
    <row r="2779" spans="15:15" x14ac:dyDescent="0.25">
      <c r="O2779" s="18"/>
    </row>
    <row r="2780" spans="15:15" x14ac:dyDescent="0.25">
      <c r="O2780" s="18"/>
    </row>
    <row r="2781" spans="15:15" x14ac:dyDescent="0.25">
      <c r="O2781" s="18"/>
    </row>
    <row r="2782" spans="15:15" x14ac:dyDescent="0.25">
      <c r="O2782" s="18"/>
    </row>
    <row r="2783" spans="15:15" x14ac:dyDescent="0.25">
      <c r="O2783" s="18"/>
    </row>
    <row r="2784" spans="15:15" x14ac:dyDescent="0.25">
      <c r="O2784" s="18"/>
    </row>
    <row r="2785" spans="15:15" x14ac:dyDescent="0.25">
      <c r="O2785" s="18"/>
    </row>
    <row r="2786" spans="15:15" x14ac:dyDescent="0.25">
      <c r="O2786" s="18"/>
    </row>
    <row r="2787" spans="15:15" x14ac:dyDescent="0.25">
      <c r="O2787" s="18"/>
    </row>
    <row r="2788" spans="15:15" x14ac:dyDescent="0.25">
      <c r="O2788" s="18"/>
    </row>
    <row r="2789" spans="15:15" x14ac:dyDescent="0.25">
      <c r="O2789" s="18"/>
    </row>
    <row r="2790" spans="15:15" x14ac:dyDescent="0.25">
      <c r="O2790" s="18"/>
    </row>
    <row r="2791" spans="15:15" x14ac:dyDescent="0.25">
      <c r="O2791" s="18"/>
    </row>
    <row r="2792" spans="15:15" x14ac:dyDescent="0.25">
      <c r="O2792" s="18"/>
    </row>
    <row r="2793" spans="15:15" x14ac:dyDescent="0.25">
      <c r="O2793" s="18"/>
    </row>
    <row r="2794" spans="15:15" x14ac:dyDescent="0.25">
      <c r="O2794" s="18"/>
    </row>
    <row r="2795" spans="15:15" x14ac:dyDescent="0.25">
      <c r="O2795" s="18"/>
    </row>
    <row r="2796" spans="15:15" x14ac:dyDescent="0.25">
      <c r="O2796" s="18"/>
    </row>
    <row r="2797" spans="15:15" x14ac:dyDescent="0.25">
      <c r="O2797" s="18"/>
    </row>
    <row r="2798" spans="15:15" x14ac:dyDescent="0.25">
      <c r="O2798" s="18"/>
    </row>
    <row r="2799" spans="15:15" x14ac:dyDescent="0.25">
      <c r="O2799" s="18"/>
    </row>
    <row r="2800" spans="15:15" x14ac:dyDescent="0.25">
      <c r="O2800" s="18"/>
    </row>
    <row r="2801" spans="15:15" x14ac:dyDescent="0.25">
      <c r="O2801" s="18"/>
    </row>
    <row r="2802" spans="15:15" x14ac:dyDescent="0.25">
      <c r="O2802" s="18"/>
    </row>
    <row r="2803" spans="15:15" x14ac:dyDescent="0.25">
      <c r="O2803" s="18"/>
    </row>
    <row r="2804" spans="15:15" x14ac:dyDescent="0.25">
      <c r="O2804" s="18"/>
    </row>
    <row r="2805" spans="15:15" x14ac:dyDescent="0.25">
      <c r="O2805" s="18"/>
    </row>
    <row r="2806" spans="15:15" x14ac:dyDescent="0.25">
      <c r="O2806" s="18"/>
    </row>
    <row r="2807" spans="15:15" x14ac:dyDescent="0.25">
      <c r="O2807" s="18"/>
    </row>
    <row r="2808" spans="15:15" x14ac:dyDescent="0.25">
      <c r="O2808" s="18"/>
    </row>
    <row r="2809" spans="15:15" x14ac:dyDescent="0.25">
      <c r="O2809" s="18"/>
    </row>
    <row r="2810" spans="15:15" x14ac:dyDescent="0.25">
      <c r="O2810" s="18"/>
    </row>
    <row r="2811" spans="15:15" x14ac:dyDescent="0.25">
      <c r="O2811" s="18"/>
    </row>
    <row r="2812" spans="15:15" x14ac:dyDescent="0.25">
      <c r="O2812" s="18"/>
    </row>
    <row r="2813" spans="15:15" x14ac:dyDescent="0.25">
      <c r="O2813" s="18"/>
    </row>
    <row r="2814" spans="15:15" x14ac:dyDescent="0.25">
      <c r="O2814" s="18"/>
    </row>
    <row r="2815" spans="15:15" x14ac:dyDescent="0.25">
      <c r="O2815" s="18"/>
    </row>
    <row r="2816" spans="15:15" x14ac:dyDescent="0.25">
      <c r="O2816" s="18"/>
    </row>
    <row r="2817" spans="15:15" x14ac:dyDescent="0.25">
      <c r="O2817" s="18"/>
    </row>
    <row r="2818" spans="15:15" x14ac:dyDescent="0.25">
      <c r="O2818" s="18"/>
    </row>
    <row r="2819" spans="15:15" x14ac:dyDescent="0.25">
      <c r="O2819" s="18"/>
    </row>
    <row r="2820" spans="15:15" x14ac:dyDescent="0.25">
      <c r="O2820" s="18"/>
    </row>
    <row r="2821" spans="15:15" x14ac:dyDescent="0.25">
      <c r="O2821" s="18"/>
    </row>
    <row r="2822" spans="15:15" x14ac:dyDescent="0.25">
      <c r="O2822" s="18"/>
    </row>
    <row r="2823" spans="15:15" x14ac:dyDescent="0.25">
      <c r="O2823" s="18"/>
    </row>
    <row r="2824" spans="15:15" x14ac:dyDescent="0.25">
      <c r="O2824" s="18"/>
    </row>
    <row r="2825" spans="15:15" x14ac:dyDescent="0.25">
      <c r="O2825" s="18"/>
    </row>
    <row r="2826" spans="15:15" x14ac:dyDescent="0.25">
      <c r="O2826" s="18"/>
    </row>
    <row r="2827" spans="15:15" x14ac:dyDescent="0.25">
      <c r="O2827" s="18"/>
    </row>
    <row r="2828" spans="15:15" x14ac:dyDescent="0.25">
      <c r="O2828" s="18"/>
    </row>
    <row r="2829" spans="15:15" x14ac:dyDescent="0.25">
      <c r="O2829" s="18"/>
    </row>
    <row r="2830" spans="15:15" x14ac:dyDescent="0.25">
      <c r="O2830" s="18"/>
    </row>
    <row r="2831" spans="15:15" x14ac:dyDescent="0.25">
      <c r="O2831" s="18"/>
    </row>
    <row r="2832" spans="15:15" x14ac:dyDescent="0.25">
      <c r="O2832" s="18"/>
    </row>
    <row r="2833" spans="15:15" x14ac:dyDescent="0.25">
      <c r="O2833" s="18"/>
    </row>
    <row r="2834" spans="15:15" x14ac:dyDescent="0.25">
      <c r="O2834" s="18"/>
    </row>
    <row r="2835" spans="15:15" x14ac:dyDescent="0.25">
      <c r="O2835" s="18"/>
    </row>
    <row r="2836" spans="15:15" x14ac:dyDescent="0.25">
      <c r="O2836" s="18"/>
    </row>
    <row r="2837" spans="15:15" x14ac:dyDescent="0.25">
      <c r="O2837" s="18"/>
    </row>
    <row r="2838" spans="15:15" x14ac:dyDescent="0.25">
      <c r="O2838" s="18"/>
    </row>
    <row r="2839" spans="15:15" x14ac:dyDescent="0.25">
      <c r="O2839" s="18"/>
    </row>
    <row r="2840" spans="15:15" x14ac:dyDescent="0.25">
      <c r="O2840" s="18"/>
    </row>
    <row r="2841" spans="15:15" x14ac:dyDescent="0.25">
      <c r="O2841" s="18"/>
    </row>
    <row r="2842" spans="15:15" x14ac:dyDescent="0.25">
      <c r="O2842" s="18"/>
    </row>
    <row r="2843" spans="15:15" x14ac:dyDescent="0.25">
      <c r="O2843" s="18"/>
    </row>
    <row r="2844" spans="15:15" x14ac:dyDescent="0.25">
      <c r="O2844" s="18"/>
    </row>
    <row r="2845" spans="15:15" x14ac:dyDescent="0.25">
      <c r="O2845" s="18"/>
    </row>
    <row r="2846" spans="15:15" x14ac:dyDescent="0.25">
      <c r="O2846" s="18"/>
    </row>
    <row r="2847" spans="15:15" x14ac:dyDescent="0.25">
      <c r="O2847" s="18"/>
    </row>
    <row r="2848" spans="15:15" x14ac:dyDescent="0.25">
      <c r="O2848" s="18"/>
    </row>
    <row r="2849" spans="15:15" x14ac:dyDescent="0.25">
      <c r="O2849" s="18"/>
    </row>
    <row r="2850" spans="15:15" x14ac:dyDescent="0.25">
      <c r="O2850" s="18"/>
    </row>
    <row r="2851" spans="15:15" x14ac:dyDescent="0.25">
      <c r="O2851" s="18"/>
    </row>
    <row r="2852" spans="15:15" x14ac:dyDescent="0.25">
      <c r="O2852" s="18"/>
    </row>
    <row r="2853" spans="15:15" x14ac:dyDescent="0.25">
      <c r="O2853" s="18"/>
    </row>
    <row r="2854" spans="15:15" x14ac:dyDescent="0.25">
      <c r="O2854" s="18"/>
    </row>
    <row r="2855" spans="15:15" x14ac:dyDescent="0.25">
      <c r="O2855" s="18"/>
    </row>
    <row r="2856" spans="15:15" x14ac:dyDescent="0.25">
      <c r="O2856" s="18"/>
    </row>
    <row r="2857" spans="15:15" x14ac:dyDescent="0.25">
      <c r="O2857" s="18"/>
    </row>
    <row r="2858" spans="15:15" x14ac:dyDescent="0.25">
      <c r="O2858" s="18"/>
    </row>
    <row r="2859" spans="15:15" x14ac:dyDescent="0.25">
      <c r="O2859" s="18"/>
    </row>
    <row r="2860" spans="15:15" x14ac:dyDescent="0.25">
      <c r="O2860" s="18"/>
    </row>
    <row r="2861" spans="15:15" x14ac:dyDescent="0.25">
      <c r="O2861" s="18"/>
    </row>
    <row r="2862" spans="15:15" x14ac:dyDescent="0.25">
      <c r="O2862" s="18"/>
    </row>
    <row r="2863" spans="15:15" x14ac:dyDescent="0.25">
      <c r="O2863" s="18"/>
    </row>
    <row r="2864" spans="15:15" x14ac:dyDescent="0.25">
      <c r="O2864" s="18"/>
    </row>
    <row r="2865" spans="15:15" x14ac:dyDescent="0.25">
      <c r="O2865" s="18"/>
    </row>
    <row r="2866" spans="15:15" x14ac:dyDescent="0.25">
      <c r="O2866" s="18"/>
    </row>
    <row r="2867" spans="15:15" x14ac:dyDescent="0.25">
      <c r="O2867" s="18"/>
    </row>
    <row r="2868" spans="15:15" x14ac:dyDescent="0.25">
      <c r="O2868" s="18"/>
    </row>
    <row r="2869" spans="15:15" x14ac:dyDescent="0.25">
      <c r="O2869" s="18"/>
    </row>
    <row r="2870" spans="15:15" x14ac:dyDescent="0.25">
      <c r="O2870" s="18"/>
    </row>
    <row r="2871" spans="15:15" x14ac:dyDescent="0.25">
      <c r="O2871" s="18"/>
    </row>
    <row r="2872" spans="15:15" x14ac:dyDescent="0.25">
      <c r="O2872" s="18"/>
    </row>
    <row r="2873" spans="15:15" x14ac:dyDescent="0.25">
      <c r="O2873" s="18"/>
    </row>
    <row r="2874" spans="15:15" x14ac:dyDescent="0.25">
      <c r="O2874" s="18"/>
    </row>
    <row r="2875" spans="15:15" x14ac:dyDescent="0.25">
      <c r="O2875" s="18"/>
    </row>
    <row r="2876" spans="15:15" x14ac:dyDescent="0.25">
      <c r="O2876" s="18"/>
    </row>
    <row r="2877" spans="15:15" x14ac:dyDescent="0.25">
      <c r="O2877" s="18"/>
    </row>
    <row r="2878" spans="15:15" x14ac:dyDescent="0.25">
      <c r="O2878" s="18"/>
    </row>
    <row r="2879" spans="15:15" x14ac:dyDescent="0.25">
      <c r="O2879" s="18"/>
    </row>
    <row r="2880" spans="15:15" x14ac:dyDescent="0.25">
      <c r="O2880" s="18"/>
    </row>
    <row r="2881" spans="15:15" x14ac:dyDescent="0.25">
      <c r="O2881" s="18"/>
    </row>
    <row r="2882" spans="15:15" x14ac:dyDescent="0.25">
      <c r="O2882" s="18"/>
    </row>
    <row r="2883" spans="15:15" x14ac:dyDescent="0.25">
      <c r="O2883" s="18"/>
    </row>
    <row r="2884" spans="15:15" x14ac:dyDescent="0.25">
      <c r="O2884" s="18"/>
    </row>
    <row r="2885" spans="15:15" x14ac:dyDescent="0.25">
      <c r="O2885" s="18"/>
    </row>
    <row r="2886" spans="15:15" x14ac:dyDescent="0.25">
      <c r="O2886" s="18"/>
    </row>
    <row r="2887" spans="15:15" x14ac:dyDescent="0.25">
      <c r="O2887" s="18"/>
    </row>
    <row r="2888" spans="15:15" x14ac:dyDescent="0.25">
      <c r="O2888" s="18"/>
    </row>
    <row r="2889" spans="15:15" x14ac:dyDescent="0.25">
      <c r="O2889" s="18"/>
    </row>
    <row r="2890" spans="15:15" x14ac:dyDescent="0.25">
      <c r="O2890" s="18"/>
    </row>
    <row r="2891" spans="15:15" x14ac:dyDescent="0.25">
      <c r="O2891" s="18"/>
    </row>
    <row r="2892" spans="15:15" x14ac:dyDescent="0.25">
      <c r="O2892" s="18"/>
    </row>
    <row r="2893" spans="15:15" x14ac:dyDescent="0.25">
      <c r="O2893" s="18"/>
    </row>
    <row r="2894" spans="15:15" x14ac:dyDescent="0.25">
      <c r="O2894" s="18"/>
    </row>
    <row r="2895" spans="15:15" x14ac:dyDescent="0.25">
      <c r="O2895" s="18"/>
    </row>
    <row r="2896" spans="15:15" x14ac:dyDescent="0.25">
      <c r="O2896" s="18"/>
    </row>
    <row r="2897" spans="15:15" x14ac:dyDescent="0.25">
      <c r="O2897" s="18"/>
    </row>
    <row r="2898" spans="15:15" x14ac:dyDescent="0.25">
      <c r="O2898" s="18"/>
    </row>
    <row r="2899" spans="15:15" x14ac:dyDescent="0.25">
      <c r="O2899" s="18"/>
    </row>
    <row r="2900" spans="15:15" x14ac:dyDescent="0.25">
      <c r="O2900" s="18"/>
    </row>
    <row r="2901" spans="15:15" x14ac:dyDescent="0.25">
      <c r="O2901" s="18"/>
    </row>
    <row r="2902" spans="15:15" x14ac:dyDescent="0.25">
      <c r="O2902" s="18"/>
    </row>
    <row r="2903" spans="15:15" x14ac:dyDescent="0.25">
      <c r="O2903" s="18"/>
    </row>
    <row r="2904" spans="15:15" x14ac:dyDescent="0.25">
      <c r="O2904" s="18"/>
    </row>
    <row r="2905" spans="15:15" x14ac:dyDescent="0.25">
      <c r="O2905" s="18"/>
    </row>
    <row r="2906" spans="15:15" x14ac:dyDescent="0.25">
      <c r="O2906" s="18"/>
    </row>
    <row r="2907" spans="15:15" x14ac:dyDescent="0.25">
      <c r="O2907" s="18"/>
    </row>
    <row r="2908" spans="15:15" x14ac:dyDescent="0.25">
      <c r="O2908" s="18"/>
    </row>
    <row r="2909" spans="15:15" x14ac:dyDescent="0.25">
      <c r="O2909" s="18"/>
    </row>
    <row r="2910" spans="15:15" x14ac:dyDescent="0.25">
      <c r="O2910" s="18"/>
    </row>
    <row r="2911" spans="15:15" x14ac:dyDescent="0.25">
      <c r="O2911" s="18"/>
    </row>
    <row r="2912" spans="15:15" x14ac:dyDescent="0.25">
      <c r="O2912" s="18"/>
    </row>
    <row r="2913" spans="15:15" x14ac:dyDescent="0.25">
      <c r="O2913" s="18"/>
    </row>
    <row r="2914" spans="15:15" x14ac:dyDescent="0.25">
      <c r="O2914" s="18"/>
    </row>
    <row r="2915" spans="15:15" x14ac:dyDescent="0.25">
      <c r="O2915" s="18"/>
    </row>
    <row r="2916" spans="15:15" x14ac:dyDescent="0.25">
      <c r="O2916" s="18"/>
    </row>
    <row r="2917" spans="15:15" x14ac:dyDescent="0.25">
      <c r="O2917" s="18"/>
    </row>
    <row r="2918" spans="15:15" x14ac:dyDescent="0.25">
      <c r="O2918" s="18"/>
    </row>
    <row r="2919" spans="15:15" x14ac:dyDescent="0.25">
      <c r="O2919" s="18"/>
    </row>
    <row r="2920" spans="15:15" x14ac:dyDescent="0.25">
      <c r="O2920" s="18"/>
    </row>
    <row r="2921" spans="15:15" x14ac:dyDescent="0.25">
      <c r="O2921" s="18"/>
    </row>
  </sheetData>
  <sheetProtection algorithmName="SHA-512" hashValue="rdtiWPVGybUbP2bbaGnAlDYa4pNxmyPuIzLqcDvO8nUmIrkZXhmFXavRmq26ZtvTBbT+wgCfOdcKv53YVxeEFw==" saltValue="VZI3E6zhaicOB1X0U3ISrQ==" spinCount="100000" sheet="1" objects="1" scenarios="1" autoFilter="0" pivotTables="0"/>
  <mergeCells count="1">
    <mergeCell ref="E4:H4"/>
  </mergeCells>
  <phoneticPr fontId="21" type="noConversion"/>
  <conditionalFormatting sqref="J16:J2000">
    <cfRule type="cellIs" dxfId="94" priority="1" operator="greaterThan">
      <formula>0</formula>
    </cfRule>
    <cfRule type="cellIs" dxfId="93" priority="2" operator="lessThan">
      <formula>0</formula>
    </cfRule>
  </conditionalFormatting>
  <conditionalFormatting sqref="K16:K2000">
    <cfRule type="cellIs" dxfId="92" priority="3" operator="equal">
      <formula>"DENTRO DO PRAZO"</formula>
    </cfRule>
    <cfRule type="cellIs" dxfId="91" priority="4" operator="equal">
      <formula>"FORA DO PRAZO"</formula>
    </cfRule>
  </conditionalFormatting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E075-A448-4EB7-AF4E-D0FEC108F3FF}">
  <sheetPr codeName="Planilha8"/>
  <dimension ref="A1:G5"/>
  <sheetViews>
    <sheetView zoomScale="70" zoomScaleNormal="70" workbookViewId="0"/>
  </sheetViews>
  <sheetFormatPr defaultRowHeight="15" x14ac:dyDescent="0.25"/>
  <cols>
    <col min="1" max="1" width="13.85546875" customWidth="1"/>
    <col min="2" max="2" width="17.42578125" bestFit="1" customWidth="1"/>
    <col min="3" max="3" width="12.85546875" bestFit="1" customWidth="1"/>
    <col min="4" max="4" width="17" customWidth="1"/>
    <col min="5" max="5" width="18.28515625" bestFit="1" customWidth="1"/>
    <col min="6" max="6" width="14.140625" bestFit="1" customWidth="1"/>
    <col min="7" max="7" width="13" customWidth="1"/>
  </cols>
  <sheetData>
    <row r="1" spans="1:7" x14ac:dyDescent="0.25">
      <c r="A1" t="s">
        <v>289</v>
      </c>
      <c r="B1" t="s">
        <v>290</v>
      </c>
      <c r="C1" t="s">
        <v>287</v>
      </c>
      <c r="D1" t="s">
        <v>291</v>
      </c>
      <c r="E1" t="s">
        <v>288</v>
      </c>
      <c r="F1" t="s">
        <v>297</v>
      </c>
      <c r="G1" t="s">
        <v>298</v>
      </c>
    </row>
    <row r="2" spans="1:7" x14ac:dyDescent="0.25">
      <c r="A2" t="s">
        <v>274</v>
      </c>
      <c r="B2" t="s">
        <v>329</v>
      </c>
      <c r="C2" t="s">
        <v>330</v>
      </c>
      <c r="D2" t="s">
        <v>292</v>
      </c>
      <c r="E2" t="s">
        <v>293</v>
      </c>
      <c r="F2" t="s">
        <v>275</v>
      </c>
      <c r="G2" t="s">
        <v>296</v>
      </c>
    </row>
    <row r="3" spans="1:7" x14ac:dyDescent="0.25">
      <c r="A3" t="s">
        <v>301</v>
      </c>
      <c r="B3" t="s">
        <v>306</v>
      </c>
      <c r="C3" t="s">
        <v>307</v>
      </c>
      <c r="D3" t="s">
        <v>310</v>
      </c>
      <c r="E3" t="s">
        <v>308</v>
      </c>
    </row>
    <row r="4" spans="1:7" x14ac:dyDescent="0.25">
      <c r="A4" t="s">
        <v>301</v>
      </c>
      <c r="B4" t="s">
        <v>329</v>
      </c>
      <c r="C4" t="s">
        <v>330</v>
      </c>
      <c r="D4" t="s">
        <v>310</v>
      </c>
      <c r="E4" t="s">
        <v>308</v>
      </c>
    </row>
    <row r="5" spans="1:7" x14ac:dyDescent="0.25">
      <c r="A5" t="s">
        <v>350</v>
      </c>
      <c r="B5" t="s">
        <v>329</v>
      </c>
      <c r="C5" t="s">
        <v>330</v>
      </c>
      <c r="D5" t="s">
        <v>351</v>
      </c>
      <c r="E5" t="s">
        <v>352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200E8-D6E2-45CB-AE86-4245183BE6A2}">
  <sheetPr codeName="Planilha16"/>
  <dimension ref="A1:X36"/>
  <sheetViews>
    <sheetView showGridLines="0" topLeftCell="F1" zoomScale="70" zoomScaleNormal="70" workbookViewId="0">
      <selection activeCell="K28" sqref="K28:K35"/>
    </sheetView>
  </sheetViews>
  <sheetFormatPr defaultRowHeight="15" x14ac:dyDescent="0.25"/>
  <cols>
    <col min="1" max="1" width="12.140625" style="32" customWidth="1"/>
    <col min="2" max="2" width="13" style="32" bestFit="1" customWidth="1"/>
    <col min="3" max="3" width="15.85546875" style="32" customWidth="1"/>
    <col min="4" max="4" width="13.7109375" style="32" bestFit="1" customWidth="1"/>
    <col min="5" max="5" width="15.5703125" style="32" bestFit="1" customWidth="1"/>
    <col min="6" max="6" width="25.85546875" style="32" bestFit="1" customWidth="1"/>
    <col min="7" max="7" width="16.5703125" style="32" customWidth="1"/>
    <col min="8" max="8" width="10.5703125" style="32" customWidth="1"/>
    <col min="9" max="9" width="9.42578125" style="32" bestFit="1" customWidth="1"/>
    <col min="10" max="10" width="13.5703125" style="32" customWidth="1"/>
    <col min="11" max="11" width="9.28515625" style="32" bestFit="1" customWidth="1"/>
    <col min="12" max="12" width="15.85546875" style="32" bestFit="1" customWidth="1"/>
    <col min="13" max="13" width="14.85546875" style="32" customWidth="1"/>
    <col min="14" max="14" width="21" style="32" bestFit="1" customWidth="1"/>
    <col min="15" max="15" width="18.140625" style="32" bestFit="1" customWidth="1"/>
    <col min="16" max="16" width="21.85546875" style="32" customWidth="1"/>
    <col min="17" max="17" width="23.7109375" style="32" customWidth="1"/>
    <col min="18" max="18" width="9.140625" style="32"/>
    <col min="19" max="21" width="9.28515625" style="32" bestFit="1" customWidth="1"/>
    <col min="22" max="22" width="15.28515625" style="32" bestFit="1" customWidth="1"/>
    <col min="23" max="23" width="12.42578125" style="32" bestFit="1" customWidth="1"/>
  </cols>
  <sheetData>
    <row r="1" spans="1:24" x14ac:dyDescent="0.25">
      <c r="A1" t="s">
        <v>317</v>
      </c>
      <c r="B1" t="s">
        <v>300</v>
      </c>
      <c r="C1" t="s">
        <v>328</v>
      </c>
      <c r="D1" t="s">
        <v>327</v>
      </c>
      <c r="E1" t="s">
        <v>268</v>
      </c>
      <c r="F1" t="s">
        <v>311</v>
      </c>
      <c r="G1" t="s">
        <v>303</v>
      </c>
      <c r="H1" t="s">
        <v>302</v>
      </c>
      <c r="I1" t="s">
        <v>304</v>
      </c>
      <c r="J1" t="s">
        <v>312</v>
      </c>
      <c r="K1" t="s">
        <v>318</v>
      </c>
      <c r="L1" t="s">
        <v>346</v>
      </c>
      <c r="M1" t="s">
        <v>343</v>
      </c>
      <c r="N1" t="s">
        <v>344</v>
      </c>
      <c r="O1" t="s">
        <v>345</v>
      </c>
      <c r="P1" t="s">
        <v>355</v>
      </c>
      <c r="Q1" t="s">
        <v>362</v>
      </c>
      <c r="R1" t="s">
        <v>370</v>
      </c>
      <c r="S1" t="s">
        <v>386</v>
      </c>
      <c r="T1" t="s">
        <v>387</v>
      </c>
      <c r="U1" t="s">
        <v>396</v>
      </c>
      <c r="V1" t="s">
        <v>400</v>
      </c>
      <c r="W1" t="s">
        <v>353</v>
      </c>
      <c r="X1" t="s">
        <v>413</v>
      </c>
    </row>
    <row r="2" spans="1:24" x14ac:dyDescent="0.25">
      <c r="A2" s="32">
        <v>1971</v>
      </c>
      <c r="B2" s="53">
        <v>44987</v>
      </c>
      <c r="C2" s="53">
        <v>44991</v>
      </c>
      <c r="E2" s="32" t="s">
        <v>541</v>
      </c>
      <c r="F2" s="32" t="s">
        <v>543</v>
      </c>
      <c r="G2" s="32" t="s">
        <v>435</v>
      </c>
      <c r="H2" s="32" t="s">
        <v>305</v>
      </c>
      <c r="I2" s="32">
        <v>0.7</v>
      </c>
      <c r="J2" s="32">
        <v>25</v>
      </c>
      <c r="K2" s="32">
        <v>17.5</v>
      </c>
      <c r="L2" s="32" t="s">
        <v>551</v>
      </c>
      <c r="M2" s="32" t="s">
        <v>544</v>
      </c>
      <c r="N2" s="60">
        <f ca="1">Pedidos[[#This Row],[Levantamento]]-TODAY()</f>
        <v>0</v>
      </c>
      <c r="O2" s="32" t="str">
        <f ca="1">IF(OR(Pedidos[[#This Row],[Pagamento]]="PAGO",Pedidos[[#This Row],[Modelo Entrega]]="ENTREGUE"),"",IF(Pedidos[[#This Row],[Prazo em dias]]&gt;=0,"DENTRO DO PRAZO","FORA DO PRAZO"))</f>
        <v>DENTRO DO PRAZO</v>
      </c>
      <c r="P2" s="32" t="s">
        <v>356</v>
      </c>
      <c r="Q2" s="32" t="s">
        <v>542</v>
      </c>
      <c r="R2" s="32" t="str">
        <f>VLOOKUP(MONTH(Pedidos[[#This Row],[Data]]),Graficos!$R$2:$S$13,2,0)</f>
        <v>Mar</v>
      </c>
      <c r="S2" s="32">
        <f>YEAR(Pedidos[[#This Row],[Data]])</f>
        <v>2023</v>
      </c>
      <c r="T2" s="32">
        <f>WEEKNUM(Pedidos[[#This Row],[Data]])</f>
        <v>9</v>
      </c>
      <c r="U2" s="32">
        <f>WEEKDAY(Pedidos[[#This Row],[Data]])</f>
        <v>5</v>
      </c>
      <c r="V2" s="32" t="b">
        <v>1</v>
      </c>
      <c r="W2" s="32" t="b">
        <v>0</v>
      </c>
      <c r="X2">
        <v>1</v>
      </c>
    </row>
    <row r="3" spans="1:24" x14ac:dyDescent="0.25">
      <c r="A3" s="32">
        <v>1971</v>
      </c>
      <c r="B3" s="53">
        <v>44987</v>
      </c>
      <c r="C3" s="53">
        <v>44991</v>
      </c>
      <c r="E3" s="32" t="s">
        <v>541</v>
      </c>
      <c r="F3" s="32" t="s">
        <v>543</v>
      </c>
      <c r="G3" s="32" t="s">
        <v>437</v>
      </c>
      <c r="H3" s="32" t="s">
        <v>305</v>
      </c>
      <c r="I3" s="32">
        <v>1.8</v>
      </c>
      <c r="J3" s="32">
        <v>1</v>
      </c>
      <c r="K3" s="32">
        <v>1.8</v>
      </c>
      <c r="L3" s="32" t="s">
        <v>551</v>
      </c>
      <c r="M3" s="32" t="s">
        <v>544</v>
      </c>
      <c r="N3" s="60">
        <f ca="1">Pedidos[[#This Row],[Levantamento]]-TODAY()</f>
        <v>0</v>
      </c>
      <c r="O3" s="32" t="str">
        <f ca="1">IF(OR(Pedidos[[#This Row],[Pagamento]]="PAGO",Pedidos[[#This Row],[Modelo Entrega]]="ENTREGUE"),"",IF(Pedidos[[#This Row],[Prazo em dias]]&gt;=0,"DENTRO DO PRAZO","FORA DO PRAZO"))</f>
        <v>DENTRO DO PRAZO</v>
      </c>
      <c r="P3" s="32" t="s">
        <v>356</v>
      </c>
      <c r="Q3" s="32" t="s">
        <v>542</v>
      </c>
      <c r="R3" s="32" t="str">
        <f>VLOOKUP(MONTH(Pedidos[[#This Row],[Data]]),Graficos!$R$2:$S$13,2,0)</f>
        <v>Mar</v>
      </c>
      <c r="S3" s="32">
        <f>YEAR(Pedidos[[#This Row],[Data]])</f>
        <v>2023</v>
      </c>
      <c r="T3" s="32">
        <f>WEEKNUM(Pedidos[[#This Row],[Data]])</f>
        <v>9</v>
      </c>
      <c r="U3" s="32">
        <f>WEEKDAY(Pedidos[[#This Row],[Data]])</f>
        <v>5</v>
      </c>
      <c r="V3" s="32" t="b">
        <v>1</v>
      </c>
      <c r="W3" s="32" t="b">
        <v>0</v>
      </c>
      <c r="X3">
        <v>1</v>
      </c>
    </row>
    <row r="4" spans="1:24" x14ac:dyDescent="0.25">
      <c r="A4" s="32">
        <v>1972</v>
      </c>
      <c r="B4" s="53">
        <v>44987</v>
      </c>
      <c r="C4" s="53">
        <v>44988</v>
      </c>
      <c r="E4" s="32" t="s">
        <v>541</v>
      </c>
      <c r="F4" s="32" t="s">
        <v>543</v>
      </c>
      <c r="G4" s="32" t="s">
        <v>426</v>
      </c>
      <c r="H4" s="32" t="s">
        <v>305</v>
      </c>
      <c r="I4" s="32" t="s">
        <v>554</v>
      </c>
      <c r="J4" s="32">
        <v>10</v>
      </c>
      <c r="K4" s="32">
        <v>149</v>
      </c>
      <c r="L4" s="32" t="s">
        <v>582</v>
      </c>
      <c r="M4" s="32" t="s">
        <v>544</v>
      </c>
      <c r="N4" s="60">
        <f ca="1">Pedidos[[#This Row],[Levantamento]]-TODAY()</f>
        <v>-3</v>
      </c>
      <c r="O4" s="32" t="str">
        <f>IF(OR(Pedidos[[#This Row],[Pagamento]]="PAGO",Pedidos[[#This Row],[Modelo Entrega]]="ENTREGUE"),"",IF(Pedidos[[#This Row],[Prazo em dias]]&gt;=0,"DENTRO DO PRAZO","FORA DO PRAZO"))</f>
        <v/>
      </c>
      <c r="P4" s="32" t="s">
        <v>410</v>
      </c>
      <c r="Q4" s="32" t="s">
        <v>542</v>
      </c>
      <c r="R4" s="32" t="str">
        <f>VLOOKUP(MONTH(Pedidos[[#This Row],[Data]]),Graficos!$R$2:$S$13,2,0)</f>
        <v>Mar</v>
      </c>
      <c r="S4" s="32">
        <f>YEAR(Pedidos[[#This Row],[Data]])</f>
        <v>2023</v>
      </c>
      <c r="T4" s="32">
        <f>WEEKNUM(Pedidos[[#This Row],[Data]])</f>
        <v>9</v>
      </c>
      <c r="U4" s="32">
        <f>WEEKDAY(Pedidos[[#This Row],[Data]])</f>
        <v>5</v>
      </c>
      <c r="V4" s="32" t="b">
        <v>1</v>
      </c>
      <c r="W4" s="32" t="b">
        <v>1</v>
      </c>
      <c r="X4">
        <v>1</v>
      </c>
    </row>
    <row r="5" spans="1:24" x14ac:dyDescent="0.25">
      <c r="A5" s="32">
        <v>1972</v>
      </c>
      <c r="B5" s="53">
        <v>44987</v>
      </c>
      <c r="C5" s="53">
        <v>44988</v>
      </c>
      <c r="E5" s="32" t="s">
        <v>541</v>
      </c>
      <c r="F5" s="32" t="s">
        <v>543</v>
      </c>
      <c r="G5" s="32" t="s">
        <v>434</v>
      </c>
      <c r="H5" s="32" t="s">
        <v>305</v>
      </c>
      <c r="I5" s="32">
        <v>1</v>
      </c>
      <c r="J5" s="32">
        <v>1</v>
      </c>
      <c r="K5" s="32">
        <v>1</v>
      </c>
      <c r="L5" s="32" t="s">
        <v>582</v>
      </c>
      <c r="M5" s="32" t="s">
        <v>544</v>
      </c>
      <c r="N5" s="60">
        <f ca="1">Pedidos[[#This Row],[Levantamento]]-TODAY()</f>
        <v>-3</v>
      </c>
      <c r="O5" s="32" t="str">
        <f>IF(OR(Pedidos[[#This Row],[Pagamento]]="PAGO",Pedidos[[#This Row],[Modelo Entrega]]="ENTREGUE"),"",IF(Pedidos[[#This Row],[Prazo em dias]]&gt;=0,"DENTRO DO PRAZO","FORA DO PRAZO"))</f>
        <v/>
      </c>
      <c r="P5" s="32" t="s">
        <v>410</v>
      </c>
      <c r="Q5" s="32" t="s">
        <v>542</v>
      </c>
      <c r="R5" s="32" t="str">
        <f>VLOOKUP(MONTH(Pedidos[[#This Row],[Data]]),Graficos!$R$2:$S$13,2,0)</f>
        <v>Mar</v>
      </c>
      <c r="S5" s="32">
        <f>YEAR(Pedidos[[#This Row],[Data]])</f>
        <v>2023</v>
      </c>
      <c r="T5" s="32">
        <f>WEEKNUM(Pedidos[[#This Row],[Data]])</f>
        <v>9</v>
      </c>
      <c r="U5" s="32">
        <f>WEEKDAY(Pedidos[[#This Row],[Data]])</f>
        <v>5</v>
      </c>
      <c r="V5" s="32" t="b">
        <v>1</v>
      </c>
      <c r="W5" s="32" t="b">
        <v>1</v>
      </c>
      <c r="X5">
        <v>1</v>
      </c>
    </row>
    <row r="6" spans="1:24" x14ac:dyDescent="0.25">
      <c r="A6" s="32">
        <v>1972</v>
      </c>
      <c r="B6" s="53">
        <v>44987</v>
      </c>
      <c r="C6" s="53">
        <v>44988</v>
      </c>
      <c r="E6" s="32" t="s">
        <v>541</v>
      </c>
      <c r="F6" s="32" t="s">
        <v>543</v>
      </c>
      <c r="G6" s="32" t="s">
        <v>424</v>
      </c>
      <c r="H6" s="32" t="s">
        <v>305</v>
      </c>
      <c r="I6" s="32">
        <v>20</v>
      </c>
      <c r="J6" s="32">
        <v>3</v>
      </c>
      <c r="K6" s="32">
        <v>60</v>
      </c>
      <c r="L6" s="32" t="s">
        <v>582</v>
      </c>
      <c r="M6" s="32" t="s">
        <v>544</v>
      </c>
      <c r="N6" s="60">
        <f ca="1">Pedidos[[#This Row],[Levantamento]]-TODAY()</f>
        <v>-3</v>
      </c>
      <c r="O6" s="32" t="str">
        <f>IF(OR(Pedidos[[#This Row],[Pagamento]]="PAGO",Pedidos[[#This Row],[Modelo Entrega]]="ENTREGUE"),"",IF(Pedidos[[#This Row],[Prazo em dias]]&gt;=0,"DENTRO DO PRAZO","FORA DO PRAZO"))</f>
        <v/>
      </c>
      <c r="P6" s="32" t="s">
        <v>410</v>
      </c>
      <c r="Q6" s="32" t="s">
        <v>542</v>
      </c>
      <c r="R6" s="32" t="str">
        <f>VLOOKUP(MONTH(Pedidos[[#This Row],[Data]]),Graficos!$R$2:$S$13,2,0)</f>
        <v>Mar</v>
      </c>
      <c r="S6" s="32">
        <f>YEAR(Pedidos[[#This Row],[Data]])</f>
        <v>2023</v>
      </c>
      <c r="T6" s="32">
        <f>WEEKNUM(Pedidos[[#This Row],[Data]])</f>
        <v>9</v>
      </c>
      <c r="U6" s="32">
        <f>WEEKDAY(Pedidos[[#This Row],[Data]])</f>
        <v>5</v>
      </c>
      <c r="V6" s="32" t="b">
        <v>1</v>
      </c>
      <c r="W6" s="32" t="b">
        <v>1</v>
      </c>
      <c r="X6">
        <v>1</v>
      </c>
    </row>
    <row r="7" spans="1:24" x14ac:dyDescent="0.25">
      <c r="A7" s="32">
        <v>1972</v>
      </c>
      <c r="B7" s="53">
        <v>44987</v>
      </c>
      <c r="C7" s="53">
        <v>44988</v>
      </c>
      <c r="E7" s="32" t="s">
        <v>541</v>
      </c>
      <c r="F7" s="32" t="s">
        <v>543</v>
      </c>
      <c r="G7" s="32" t="s">
        <v>436</v>
      </c>
      <c r="H7" s="32" t="s">
        <v>305</v>
      </c>
      <c r="I7" s="32">
        <v>2</v>
      </c>
      <c r="J7" s="32">
        <v>1</v>
      </c>
      <c r="K7" s="32">
        <v>2</v>
      </c>
      <c r="L7" s="32" t="s">
        <v>582</v>
      </c>
      <c r="M7" s="32" t="s">
        <v>544</v>
      </c>
      <c r="N7" s="60">
        <f ca="1">Pedidos[[#This Row],[Levantamento]]-TODAY()</f>
        <v>-3</v>
      </c>
      <c r="O7" s="32" t="str">
        <f>IF(OR(Pedidos[[#This Row],[Pagamento]]="PAGO",Pedidos[[#This Row],[Modelo Entrega]]="ENTREGUE"),"",IF(Pedidos[[#This Row],[Prazo em dias]]&gt;=0,"DENTRO DO PRAZO","FORA DO PRAZO"))</f>
        <v/>
      </c>
      <c r="P7" s="32" t="s">
        <v>410</v>
      </c>
      <c r="Q7" s="32" t="s">
        <v>542</v>
      </c>
      <c r="R7" s="32" t="str">
        <f>VLOOKUP(MONTH(Pedidos[[#This Row],[Data]]),Graficos!$R$2:$S$13,2,0)</f>
        <v>Mar</v>
      </c>
      <c r="S7" s="32">
        <f>YEAR(Pedidos[[#This Row],[Data]])</f>
        <v>2023</v>
      </c>
      <c r="T7" s="32">
        <f>WEEKNUM(Pedidos[[#This Row],[Data]])</f>
        <v>9</v>
      </c>
      <c r="U7" s="32">
        <f>WEEKDAY(Pedidos[[#This Row],[Data]])</f>
        <v>5</v>
      </c>
      <c r="V7" s="32" t="b">
        <v>1</v>
      </c>
      <c r="W7" s="32" t="b">
        <v>1</v>
      </c>
      <c r="X7">
        <v>1</v>
      </c>
    </row>
    <row r="8" spans="1:24" x14ac:dyDescent="0.25">
      <c r="A8" s="32">
        <v>1972</v>
      </c>
      <c r="B8" s="53">
        <v>44987</v>
      </c>
      <c r="C8" s="53">
        <v>44988</v>
      </c>
      <c r="E8" s="32" t="s">
        <v>541</v>
      </c>
      <c r="F8" s="32" t="s">
        <v>543</v>
      </c>
      <c r="G8" s="32" t="s">
        <v>424</v>
      </c>
      <c r="H8" s="32" t="s">
        <v>305</v>
      </c>
      <c r="I8" s="32">
        <v>20</v>
      </c>
      <c r="J8" s="32">
        <v>2</v>
      </c>
      <c r="K8" s="32">
        <v>40</v>
      </c>
      <c r="L8" s="32" t="s">
        <v>582</v>
      </c>
      <c r="M8" s="32" t="s">
        <v>544</v>
      </c>
      <c r="N8" s="60">
        <f ca="1">Pedidos[[#This Row],[Levantamento]]-TODAY()</f>
        <v>-3</v>
      </c>
      <c r="O8" s="32" t="str">
        <f>IF(OR(Pedidos[[#This Row],[Pagamento]]="PAGO",Pedidos[[#This Row],[Modelo Entrega]]="ENTREGUE"),"",IF(Pedidos[[#This Row],[Prazo em dias]]&gt;=0,"DENTRO DO PRAZO","FORA DO PRAZO"))</f>
        <v/>
      </c>
      <c r="P8" s="32" t="s">
        <v>410</v>
      </c>
      <c r="Q8" s="32" t="s">
        <v>542</v>
      </c>
      <c r="R8" s="32" t="str">
        <f>VLOOKUP(MONTH(Pedidos[[#This Row],[Data]]),Graficos!$R$2:$S$13,2,0)</f>
        <v>Mar</v>
      </c>
      <c r="S8" s="32">
        <f>YEAR(Pedidos[[#This Row],[Data]])</f>
        <v>2023</v>
      </c>
      <c r="T8" s="32">
        <f>WEEKNUM(Pedidos[[#This Row],[Data]])</f>
        <v>9</v>
      </c>
      <c r="U8" s="32">
        <f>WEEKDAY(Pedidos[[#This Row],[Data]])</f>
        <v>5</v>
      </c>
      <c r="V8" s="32" t="b">
        <v>1</v>
      </c>
      <c r="W8" s="32" t="b">
        <v>1</v>
      </c>
      <c r="X8">
        <v>1</v>
      </c>
    </row>
    <row r="9" spans="1:24" x14ac:dyDescent="0.25">
      <c r="A9" s="32">
        <v>1973</v>
      </c>
      <c r="B9" s="53">
        <v>44987</v>
      </c>
      <c r="C9" s="53">
        <v>44991</v>
      </c>
      <c r="E9" s="32" t="s">
        <v>463</v>
      </c>
      <c r="F9" s="32" t="s">
        <v>540</v>
      </c>
      <c r="G9" s="32" t="s">
        <v>420</v>
      </c>
      <c r="H9" s="32" t="s">
        <v>305</v>
      </c>
      <c r="I9" s="32" t="s">
        <v>555</v>
      </c>
      <c r="J9" s="32">
        <v>30</v>
      </c>
      <c r="K9" s="32">
        <v>357</v>
      </c>
      <c r="L9" s="32" t="s">
        <v>551</v>
      </c>
      <c r="M9" s="32" t="s">
        <v>546</v>
      </c>
      <c r="N9" s="60">
        <f ca="1">Pedidos[[#This Row],[Levantamento]]-TODAY()</f>
        <v>0</v>
      </c>
      <c r="O9" s="32" t="str">
        <f ca="1">IF(OR(Pedidos[[#This Row],[Pagamento]]="PAGO",Pedidos[[#This Row],[Modelo Entrega]]="ENTREGUE"),"",IF(Pedidos[[#This Row],[Prazo em dias]]&gt;=0,"DENTRO DO PRAZO","FORA DO PRAZO"))</f>
        <v>DENTRO DO PRAZO</v>
      </c>
      <c r="P9" s="32" t="s">
        <v>356</v>
      </c>
      <c r="Q9" s="32" t="s">
        <v>542</v>
      </c>
      <c r="R9" s="32" t="str">
        <f>VLOOKUP(MONTH(Pedidos[[#This Row],[Data]]),Graficos!$R$2:$S$13,2,0)</f>
        <v>Mar</v>
      </c>
      <c r="S9" s="32">
        <f>YEAR(Pedidos[[#This Row],[Data]])</f>
        <v>2023</v>
      </c>
      <c r="T9" s="32">
        <f>WEEKNUM(Pedidos[[#This Row],[Data]])</f>
        <v>9</v>
      </c>
      <c r="U9" s="32">
        <f>WEEKDAY(Pedidos[[#This Row],[Data]])</f>
        <v>5</v>
      </c>
      <c r="V9" s="32" t="b">
        <v>1</v>
      </c>
      <c r="W9" s="32" t="b">
        <v>1</v>
      </c>
      <c r="X9">
        <v>1</v>
      </c>
    </row>
    <row r="10" spans="1:24" x14ac:dyDescent="0.25">
      <c r="A10" s="32">
        <v>1974</v>
      </c>
      <c r="B10" s="53">
        <v>44988</v>
      </c>
      <c r="C10" s="53">
        <v>44993</v>
      </c>
      <c r="E10" s="32" t="s">
        <v>569</v>
      </c>
      <c r="F10" s="32" t="s">
        <v>570</v>
      </c>
      <c r="G10" s="32" t="s">
        <v>557</v>
      </c>
      <c r="H10" s="32" t="s">
        <v>305</v>
      </c>
      <c r="I10" s="32">
        <v>13.5</v>
      </c>
      <c r="J10" s="32">
        <v>1</v>
      </c>
      <c r="K10" s="32">
        <v>13.5</v>
      </c>
      <c r="N10" s="60">
        <f ca="1">Pedidos[[#This Row],[Levantamento]]-TODAY()</f>
        <v>2</v>
      </c>
      <c r="O10" s="32" t="str">
        <f ca="1">IF(OR(Pedidos[[#This Row],[Pagamento]]="PAGO",Pedidos[[#This Row],[Modelo Entrega]]="ENTREGUE"),"",IF(Pedidos[[#This Row],[Prazo em dias]]&gt;=0,"DENTRO DO PRAZO","FORA DO PRAZO"))</f>
        <v>DENTRO DO PRAZO</v>
      </c>
      <c r="P10" s="32" t="s">
        <v>356</v>
      </c>
      <c r="Q10" s="32" t="s">
        <v>568</v>
      </c>
      <c r="R10" s="32" t="str">
        <f>VLOOKUP(MONTH(Pedidos[[#This Row],[Data]]),Graficos!$R$2:$S$13,2,0)</f>
        <v>Mar</v>
      </c>
      <c r="S10" s="32">
        <f>YEAR(Pedidos[[#This Row],[Data]])</f>
        <v>2023</v>
      </c>
      <c r="T10" s="32">
        <f>WEEKNUM(Pedidos[[#This Row],[Data]])</f>
        <v>9</v>
      </c>
      <c r="U10" s="32">
        <f>WEEKDAY(Pedidos[[#This Row],[Data]])</f>
        <v>6</v>
      </c>
      <c r="V10" s="32" t="b">
        <v>1</v>
      </c>
      <c r="W10" s="32" t="b">
        <v>0</v>
      </c>
      <c r="X10">
        <v>1</v>
      </c>
    </row>
    <row r="11" spans="1:24" x14ac:dyDescent="0.25">
      <c r="A11" s="32">
        <v>1974</v>
      </c>
      <c r="B11" s="53">
        <v>44988</v>
      </c>
      <c r="C11" s="53">
        <v>44993</v>
      </c>
      <c r="E11" s="32" t="s">
        <v>569</v>
      </c>
      <c r="F11" s="32" t="s">
        <v>570</v>
      </c>
      <c r="G11" s="32" t="s">
        <v>556</v>
      </c>
      <c r="H11" s="32" t="s">
        <v>305</v>
      </c>
      <c r="I11" s="32">
        <v>9.9</v>
      </c>
      <c r="J11" s="32">
        <v>1</v>
      </c>
      <c r="K11" s="32">
        <v>9.9</v>
      </c>
      <c r="N11" s="60">
        <f ca="1">Pedidos[[#This Row],[Levantamento]]-TODAY()</f>
        <v>2</v>
      </c>
      <c r="O11" s="32" t="str">
        <f ca="1">IF(OR(Pedidos[[#This Row],[Pagamento]]="PAGO",Pedidos[[#This Row],[Modelo Entrega]]="ENTREGUE"),"",IF(Pedidos[[#This Row],[Prazo em dias]]&gt;=0,"DENTRO DO PRAZO","FORA DO PRAZO"))</f>
        <v>DENTRO DO PRAZO</v>
      </c>
      <c r="P11" s="32" t="s">
        <v>356</v>
      </c>
      <c r="Q11" s="32" t="s">
        <v>568</v>
      </c>
      <c r="R11" s="32" t="str">
        <f>VLOOKUP(MONTH(Pedidos[[#This Row],[Data]]),Graficos!$R$2:$S$13,2,0)</f>
        <v>Mar</v>
      </c>
      <c r="S11" s="32">
        <f>YEAR(Pedidos[[#This Row],[Data]])</f>
        <v>2023</v>
      </c>
      <c r="T11" s="32">
        <f>WEEKNUM(Pedidos[[#This Row],[Data]])</f>
        <v>9</v>
      </c>
      <c r="U11" s="32">
        <f>WEEKDAY(Pedidos[[#This Row],[Data]])</f>
        <v>6</v>
      </c>
      <c r="V11" s="32" t="b">
        <v>1</v>
      </c>
      <c r="W11" s="32" t="b">
        <v>0</v>
      </c>
      <c r="X11">
        <v>1</v>
      </c>
    </row>
    <row r="12" spans="1:24" x14ac:dyDescent="0.25">
      <c r="A12" s="32">
        <v>1974</v>
      </c>
      <c r="B12" s="53">
        <v>44988</v>
      </c>
      <c r="C12" s="53">
        <v>44993</v>
      </c>
      <c r="E12" s="32" t="s">
        <v>569</v>
      </c>
      <c r="F12" s="32" t="s">
        <v>570</v>
      </c>
      <c r="G12" s="32" t="s">
        <v>559</v>
      </c>
      <c r="H12" s="32" t="s">
        <v>305</v>
      </c>
      <c r="I12" s="32">
        <v>0.7</v>
      </c>
      <c r="J12" s="32">
        <v>9</v>
      </c>
      <c r="K12" s="32">
        <v>6.3</v>
      </c>
      <c r="N12" s="60">
        <f ca="1">Pedidos[[#This Row],[Levantamento]]-TODAY()</f>
        <v>2</v>
      </c>
      <c r="O12" s="32" t="str">
        <f ca="1">IF(OR(Pedidos[[#This Row],[Pagamento]]="PAGO",Pedidos[[#This Row],[Modelo Entrega]]="ENTREGUE"),"",IF(Pedidos[[#This Row],[Prazo em dias]]&gt;=0,"DENTRO DO PRAZO","FORA DO PRAZO"))</f>
        <v>DENTRO DO PRAZO</v>
      </c>
      <c r="P12" s="32" t="s">
        <v>356</v>
      </c>
      <c r="Q12" s="32" t="s">
        <v>568</v>
      </c>
      <c r="R12" s="32" t="str">
        <f>VLOOKUP(MONTH(Pedidos[[#This Row],[Data]]),Graficos!$R$2:$S$13,2,0)</f>
        <v>Mar</v>
      </c>
      <c r="S12" s="32">
        <f>YEAR(Pedidos[[#This Row],[Data]])</f>
        <v>2023</v>
      </c>
      <c r="T12" s="32">
        <f>WEEKNUM(Pedidos[[#This Row],[Data]])</f>
        <v>9</v>
      </c>
      <c r="U12" s="32">
        <f>WEEKDAY(Pedidos[[#This Row],[Data]])</f>
        <v>6</v>
      </c>
      <c r="V12" s="32" t="b">
        <v>1</v>
      </c>
      <c r="W12" s="32" t="b">
        <v>0</v>
      </c>
      <c r="X12">
        <v>1</v>
      </c>
    </row>
    <row r="13" spans="1:24" x14ac:dyDescent="0.25">
      <c r="A13" s="32">
        <v>1974</v>
      </c>
      <c r="B13" s="53">
        <v>44988</v>
      </c>
      <c r="C13" s="53">
        <v>44993</v>
      </c>
      <c r="E13" s="32" t="s">
        <v>569</v>
      </c>
      <c r="F13" s="32" t="s">
        <v>570</v>
      </c>
      <c r="G13" s="32" t="s">
        <v>561</v>
      </c>
      <c r="H13" s="32" t="s">
        <v>305</v>
      </c>
      <c r="I13" s="32">
        <v>1.2</v>
      </c>
      <c r="J13" s="32">
        <v>7</v>
      </c>
      <c r="K13" s="32">
        <v>8.4</v>
      </c>
      <c r="N13" s="60">
        <f ca="1">Pedidos[[#This Row],[Levantamento]]-TODAY()</f>
        <v>2</v>
      </c>
      <c r="O13" s="32" t="str">
        <f ca="1">IF(OR(Pedidos[[#This Row],[Pagamento]]="PAGO",Pedidos[[#This Row],[Modelo Entrega]]="ENTREGUE"),"",IF(Pedidos[[#This Row],[Prazo em dias]]&gt;=0,"DENTRO DO PRAZO","FORA DO PRAZO"))</f>
        <v>DENTRO DO PRAZO</v>
      </c>
      <c r="P13" s="32" t="s">
        <v>356</v>
      </c>
      <c r="Q13" s="32" t="s">
        <v>568</v>
      </c>
      <c r="R13" s="32" t="str">
        <f>VLOOKUP(MONTH(Pedidos[[#This Row],[Data]]),Graficos!$R$2:$S$13,2,0)</f>
        <v>Mar</v>
      </c>
      <c r="S13" s="32">
        <f>YEAR(Pedidos[[#This Row],[Data]])</f>
        <v>2023</v>
      </c>
      <c r="T13" s="32">
        <f>WEEKNUM(Pedidos[[#This Row],[Data]])</f>
        <v>9</v>
      </c>
      <c r="U13" s="32">
        <f>WEEKDAY(Pedidos[[#This Row],[Data]])</f>
        <v>6</v>
      </c>
      <c r="V13" s="32" t="b">
        <v>1</v>
      </c>
      <c r="W13" s="32" t="b">
        <v>0</v>
      </c>
      <c r="X13">
        <v>1</v>
      </c>
    </row>
    <row r="14" spans="1:24" x14ac:dyDescent="0.25">
      <c r="A14" s="32">
        <v>1975</v>
      </c>
      <c r="B14" s="53">
        <v>44988</v>
      </c>
      <c r="C14" s="53">
        <v>44992</v>
      </c>
      <c r="D14" s="32">
        <v>510443290</v>
      </c>
      <c r="E14" s="32" t="s">
        <v>571</v>
      </c>
      <c r="F14" s="32" t="s">
        <v>572</v>
      </c>
      <c r="G14" s="32" t="s">
        <v>559</v>
      </c>
      <c r="H14" s="32" t="s">
        <v>305</v>
      </c>
      <c r="I14" s="32">
        <v>0.7</v>
      </c>
      <c r="J14" s="32">
        <v>17</v>
      </c>
      <c r="K14" s="32">
        <v>11.899999999999999</v>
      </c>
      <c r="L14" s="32" t="s">
        <v>582</v>
      </c>
      <c r="M14" s="32" t="s">
        <v>544</v>
      </c>
      <c r="N14" s="60">
        <f ca="1">Pedidos[[#This Row],[Levantamento]]-TODAY()</f>
        <v>1</v>
      </c>
      <c r="O14" s="32" t="str">
        <f ca="1">IF(OR(Pedidos[[#This Row],[Pagamento]]="PAGO",Pedidos[[#This Row],[Modelo Entrega]]="ENTREGUE"),"",IF(Pedidos[[#This Row],[Prazo em dias]]&gt;=0,"DENTRO DO PRAZO","FORA DO PRAZO"))</f>
        <v>DENTRO DO PRAZO</v>
      </c>
      <c r="P14" s="32" t="s">
        <v>356</v>
      </c>
      <c r="Q14" s="32" t="s">
        <v>542</v>
      </c>
      <c r="R14" s="32" t="str">
        <f>VLOOKUP(MONTH(Pedidos[[#This Row],[Data]]),Graficos!$R$2:$S$13,2,0)</f>
        <v>Mar</v>
      </c>
      <c r="S14" s="32">
        <f>YEAR(Pedidos[[#This Row],[Data]])</f>
        <v>2023</v>
      </c>
      <c r="T14" s="32">
        <f>WEEKNUM(Pedidos[[#This Row],[Data]])</f>
        <v>9</v>
      </c>
      <c r="U14" s="32">
        <f>WEEKDAY(Pedidos[[#This Row],[Data]])</f>
        <v>6</v>
      </c>
      <c r="V14" s="32" t="b">
        <v>1</v>
      </c>
      <c r="W14" s="32" t="b">
        <v>0</v>
      </c>
      <c r="X14">
        <v>1</v>
      </c>
    </row>
    <row r="15" spans="1:24" x14ac:dyDescent="0.25">
      <c r="A15" s="32">
        <v>1975</v>
      </c>
      <c r="B15" s="53">
        <v>44988</v>
      </c>
      <c r="C15" s="53">
        <v>44992</v>
      </c>
      <c r="D15" s="32">
        <v>510443290</v>
      </c>
      <c r="E15" s="32" t="s">
        <v>571</v>
      </c>
      <c r="F15" s="32" t="s">
        <v>572</v>
      </c>
      <c r="G15" s="32" t="s">
        <v>561</v>
      </c>
      <c r="H15" s="32" t="s">
        <v>305</v>
      </c>
      <c r="I15" s="32">
        <v>1.2</v>
      </c>
      <c r="J15" s="32">
        <v>16</v>
      </c>
      <c r="K15" s="32">
        <v>19.2</v>
      </c>
      <c r="L15" s="32" t="s">
        <v>582</v>
      </c>
      <c r="M15" s="32" t="s">
        <v>544</v>
      </c>
      <c r="N15" s="60">
        <f ca="1">Pedidos[[#This Row],[Levantamento]]-TODAY()</f>
        <v>1</v>
      </c>
      <c r="O15" s="32" t="str">
        <f ca="1">IF(OR(Pedidos[[#This Row],[Pagamento]]="PAGO",Pedidos[[#This Row],[Modelo Entrega]]="ENTREGUE"),"",IF(Pedidos[[#This Row],[Prazo em dias]]&gt;=0,"DENTRO DO PRAZO","FORA DO PRAZO"))</f>
        <v>DENTRO DO PRAZO</v>
      </c>
      <c r="P15" s="32" t="s">
        <v>356</v>
      </c>
      <c r="Q15" s="32" t="s">
        <v>542</v>
      </c>
      <c r="R15" s="32" t="str">
        <f>VLOOKUP(MONTH(Pedidos[[#This Row],[Data]]),Graficos!$R$2:$S$13,2,0)</f>
        <v>Mar</v>
      </c>
      <c r="S15" s="32">
        <f>YEAR(Pedidos[[#This Row],[Data]])</f>
        <v>2023</v>
      </c>
      <c r="T15" s="32">
        <f>WEEKNUM(Pedidos[[#This Row],[Data]])</f>
        <v>9</v>
      </c>
      <c r="U15" s="32">
        <f>WEEKDAY(Pedidos[[#This Row],[Data]])</f>
        <v>6</v>
      </c>
      <c r="V15" s="32" t="b">
        <v>1</v>
      </c>
      <c r="W15" s="32" t="b">
        <v>0</v>
      </c>
      <c r="X15">
        <v>1</v>
      </c>
    </row>
    <row r="16" spans="1:24" x14ac:dyDescent="0.25">
      <c r="A16" s="32">
        <v>1976</v>
      </c>
      <c r="B16" s="53">
        <v>44988</v>
      </c>
      <c r="C16" s="53">
        <v>44991</v>
      </c>
      <c r="D16" s="32">
        <v>117505684</v>
      </c>
      <c r="E16" s="32" t="s">
        <v>573</v>
      </c>
      <c r="F16" s="32" t="s">
        <v>574</v>
      </c>
      <c r="G16" s="32" t="s">
        <v>561</v>
      </c>
      <c r="H16" s="32" t="s">
        <v>305</v>
      </c>
      <c r="I16" s="32">
        <v>1.2</v>
      </c>
      <c r="J16" s="32">
        <v>1</v>
      </c>
      <c r="K16" s="32">
        <v>1.2</v>
      </c>
      <c r="N16" s="60">
        <f ca="1">Pedidos[[#This Row],[Levantamento]]-TODAY()</f>
        <v>0</v>
      </c>
      <c r="O16" s="32" t="str">
        <f ca="1">IF(OR(Pedidos[[#This Row],[Pagamento]]="PAGO",Pedidos[[#This Row],[Modelo Entrega]]="ENTREGUE"),"",IF(Pedidos[[#This Row],[Prazo em dias]]&gt;=0,"DENTRO DO PRAZO","FORA DO PRAZO"))</f>
        <v>DENTRO DO PRAZO</v>
      </c>
      <c r="P16" s="32" t="s">
        <v>356</v>
      </c>
      <c r="Q16" s="32" t="s">
        <v>568</v>
      </c>
      <c r="R16" s="32" t="str">
        <f>VLOOKUP(MONTH(Pedidos[[#This Row],[Data]]),Graficos!$R$2:$S$13,2,0)</f>
        <v>Mar</v>
      </c>
      <c r="S16" s="32">
        <f>YEAR(Pedidos[[#This Row],[Data]])</f>
        <v>2023</v>
      </c>
      <c r="T16" s="32">
        <f>WEEKNUM(Pedidos[[#This Row],[Data]])</f>
        <v>9</v>
      </c>
      <c r="U16" s="32">
        <f>WEEKDAY(Pedidos[[#This Row],[Data]])</f>
        <v>6</v>
      </c>
      <c r="V16" s="32" t="b">
        <v>1</v>
      </c>
      <c r="W16" s="32" t="b">
        <v>0</v>
      </c>
      <c r="X16">
        <v>2</v>
      </c>
    </row>
    <row r="17" spans="1:24" x14ac:dyDescent="0.25">
      <c r="A17" s="32">
        <v>1976</v>
      </c>
      <c r="B17" s="53">
        <v>44988</v>
      </c>
      <c r="C17" s="53">
        <v>44991</v>
      </c>
      <c r="D17" s="32">
        <v>117505684</v>
      </c>
      <c r="E17" s="32" t="s">
        <v>573</v>
      </c>
      <c r="F17" s="32" t="s">
        <v>574</v>
      </c>
      <c r="G17" s="32" t="s">
        <v>559</v>
      </c>
      <c r="H17" s="32" t="s">
        <v>305</v>
      </c>
      <c r="I17" s="32">
        <v>0.7</v>
      </c>
      <c r="J17" s="32">
        <v>3</v>
      </c>
      <c r="K17" s="32">
        <v>2.0999999999999996</v>
      </c>
      <c r="N17" s="60">
        <f ca="1">Pedidos[[#This Row],[Levantamento]]-TODAY()</f>
        <v>0</v>
      </c>
      <c r="O17" s="32" t="str">
        <f ca="1">IF(OR(Pedidos[[#This Row],[Pagamento]]="PAGO",Pedidos[[#This Row],[Modelo Entrega]]="ENTREGUE"),"",IF(Pedidos[[#This Row],[Prazo em dias]]&gt;=0,"DENTRO DO PRAZO","FORA DO PRAZO"))</f>
        <v>DENTRO DO PRAZO</v>
      </c>
      <c r="P17" s="32" t="s">
        <v>356</v>
      </c>
      <c r="Q17" s="32" t="s">
        <v>568</v>
      </c>
      <c r="R17" s="32" t="str">
        <f>VLOOKUP(MONTH(Pedidos[[#This Row],[Data]]),Graficos!$R$2:$S$13,2,0)</f>
        <v>Mar</v>
      </c>
      <c r="S17" s="32">
        <f>YEAR(Pedidos[[#This Row],[Data]])</f>
        <v>2023</v>
      </c>
      <c r="T17" s="32">
        <f>WEEKNUM(Pedidos[[#This Row],[Data]])</f>
        <v>9</v>
      </c>
      <c r="U17" s="32">
        <f>WEEKDAY(Pedidos[[#This Row],[Data]])</f>
        <v>6</v>
      </c>
      <c r="V17" s="32" t="b">
        <v>1</v>
      </c>
      <c r="W17" s="32" t="b">
        <v>0</v>
      </c>
      <c r="X17">
        <v>2</v>
      </c>
    </row>
    <row r="18" spans="1:24" x14ac:dyDescent="0.25">
      <c r="A18" s="32">
        <v>1977</v>
      </c>
      <c r="B18" s="53">
        <v>44988</v>
      </c>
      <c r="C18" s="53">
        <v>44998</v>
      </c>
      <c r="D18" s="32">
        <v>500123567</v>
      </c>
      <c r="E18" s="32" t="s">
        <v>576</v>
      </c>
      <c r="F18" s="32" t="s">
        <v>577</v>
      </c>
      <c r="G18" s="32" t="s">
        <v>559</v>
      </c>
      <c r="H18" s="32" t="s">
        <v>305</v>
      </c>
      <c r="I18" s="32">
        <v>0.7</v>
      </c>
      <c r="J18" s="32">
        <v>7</v>
      </c>
      <c r="K18" s="32">
        <v>4.8999999999999995</v>
      </c>
      <c r="N18" s="60">
        <f ca="1">Pedidos[[#This Row],[Levantamento]]-TODAY()</f>
        <v>7</v>
      </c>
      <c r="O18" s="32" t="str">
        <f ca="1">IF(OR(Pedidos[[#This Row],[Pagamento]]="PAGO",Pedidos[[#This Row],[Modelo Entrega]]="ENTREGUE"),"",IF(Pedidos[[#This Row],[Prazo em dias]]&gt;=0,"DENTRO DO PRAZO","FORA DO PRAZO"))</f>
        <v>DENTRO DO PRAZO</v>
      </c>
      <c r="P18" s="32" t="s">
        <v>356</v>
      </c>
      <c r="Q18" s="32" t="s">
        <v>542</v>
      </c>
      <c r="R18" s="32" t="str">
        <f>VLOOKUP(MONTH(Pedidos[[#This Row],[Data]]),Graficos!$R$2:$S$13,2,0)</f>
        <v>Mar</v>
      </c>
      <c r="S18" s="32">
        <f>YEAR(Pedidos[[#This Row],[Data]])</f>
        <v>2023</v>
      </c>
      <c r="T18" s="32">
        <f>WEEKNUM(Pedidos[[#This Row],[Data]])</f>
        <v>9</v>
      </c>
      <c r="U18" s="32">
        <f>WEEKDAY(Pedidos[[#This Row],[Data]])</f>
        <v>6</v>
      </c>
      <c r="V18" s="32" t="b">
        <v>1</v>
      </c>
      <c r="W18" s="32" t="b">
        <v>0</v>
      </c>
      <c r="X18">
        <v>1</v>
      </c>
    </row>
    <row r="19" spans="1:24" x14ac:dyDescent="0.25">
      <c r="A19" s="32">
        <v>1977</v>
      </c>
      <c r="B19" s="53">
        <v>44988</v>
      </c>
      <c r="C19" s="53">
        <v>44998</v>
      </c>
      <c r="D19" s="32">
        <v>500123567</v>
      </c>
      <c r="E19" s="32" t="s">
        <v>576</v>
      </c>
      <c r="F19" s="32" t="s">
        <v>577</v>
      </c>
      <c r="G19" s="32" t="s">
        <v>563</v>
      </c>
      <c r="H19" s="32" t="s">
        <v>305</v>
      </c>
      <c r="I19" s="32">
        <v>2</v>
      </c>
      <c r="J19" s="32">
        <v>1</v>
      </c>
      <c r="K19" s="32">
        <v>2</v>
      </c>
      <c r="N19" s="60">
        <f ca="1">Pedidos[[#This Row],[Levantamento]]-TODAY()</f>
        <v>7</v>
      </c>
      <c r="O19" s="32" t="str">
        <f ca="1">IF(OR(Pedidos[[#This Row],[Pagamento]]="PAGO",Pedidos[[#This Row],[Modelo Entrega]]="ENTREGUE"),"",IF(Pedidos[[#This Row],[Prazo em dias]]&gt;=0,"DENTRO DO PRAZO","FORA DO PRAZO"))</f>
        <v>DENTRO DO PRAZO</v>
      </c>
      <c r="P19" s="32" t="s">
        <v>356</v>
      </c>
      <c r="Q19" s="32" t="s">
        <v>542</v>
      </c>
      <c r="R19" s="32" t="str">
        <f>VLOOKUP(MONTH(Pedidos[[#This Row],[Data]]),Graficos!$R$2:$S$13,2,0)</f>
        <v>Mar</v>
      </c>
      <c r="S19" s="32">
        <f>YEAR(Pedidos[[#This Row],[Data]])</f>
        <v>2023</v>
      </c>
      <c r="T19" s="32">
        <f>WEEKNUM(Pedidos[[#This Row],[Data]])</f>
        <v>9</v>
      </c>
      <c r="U19" s="32">
        <f>WEEKDAY(Pedidos[[#This Row],[Data]])</f>
        <v>6</v>
      </c>
      <c r="V19" s="32" t="b">
        <v>1</v>
      </c>
      <c r="W19" s="32" t="b">
        <v>0</v>
      </c>
      <c r="X19">
        <v>1</v>
      </c>
    </row>
    <row r="20" spans="1:24" x14ac:dyDescent="0.25">
      <c r="A20" s="32">
        <v>1978</v>
      </c>
      <c r="B20" s="53">
        <v>44988</v>
      </c>
      <c r="C20" s="53">
        <v>44993</v>
      </c>
      <c r="E20" s="32" t="s">
        <v>580</v>
      </c>
      <c r="F20" s="32" t="s">
        <v>581</v>
      </c>
      <c r="G20" s="32" t="s">
        <v>578</v>
      </c>
      <c r="J20" s="32" t="s">
        <v>579</v>
      </c>
      <c r="N20" s="60">
        <f ca="1">Pedidos[[#This Row],[Levantamento]]-TODAY()</f>
        <v>2</v>
      </c>
      <c r="O20" s="32" t="str">
        <f ca="1">IF(OR(Pedidos[[#This Row],[Pagamento]]="PAGO",Pedidos[[#This Row],[Modelo Entrega]]="ENTREGUE"),"",IF(Pedidos[[#This Row],[Prazo em dias]]&gt;=0,"DENTRO DO PRAZO","FORA DO PRAZO"))</f>
        <v>DENTRO DO PRAZO</v>
      </c>
      <c r="P20" s="32" t="s">
        <v>356</v>
      </c>
      <c r="Q20" s="32" t="s">
        <v>568</v>
      </c>
      <c r="R20" s="32" t="str">
        <f>VLOOKUP(MONTH(Pedidos[[#This Row],[Data]]),Graficos!$R$2:$S$13,2,0)</f>
        <v>Mar</v>
      </c>
      <c r="S20" s="32">
        <f>YEAR(Pedidos[[#This Row],[Data]])</f>
        <v>2023</v>
      </c>
      <c r="T20" s="32">
        <f>WEEKNUM(Pedidos[[#This Row],[Data]])</f>
        <v>9</v>
      </c>
      <c r="U20" s="32">
        <f>WEEKDAY(Pedidos[[#This Row],[Data]])</f>
        <v>6</v>
      </c>
      <c r="V20" s="32" t="b">
        <v>1</v>
      </c>
      <c r="W20" s="32" t="b">
        <v>0</v>
      </c>
      <c r="X20">
        <v>1</v>
      </c>
    </row>
    <row r="21" spans="1:24" x14ac:dyDescent="0.25">
      <c r="A21" s="32">
        <v>1978</v>
      </c>
      <c r="B21" s="53">
        <v>44988</v>
      </c>
      <c r="C21" s="53">
        <v>44993</v>
      </c>
      <c r="E21" s="32" t="s">
        <v>580</v>
      </c>
      <c r="F21" s="32" t="s">
        <v>581</v>
      </c>
      <c r="G21" s="32" t="s">
        <v>339</v>
      </c>
      <c r="H21" s="32" t="s">
        <v>305</v>
      </c>
      <c r="I21" s="32">
        <v>8</v>
      </c>
      <c r="J21" s="32">
        <v>1</v>
      </c>
      <c r="K21" s="32">
        <v>8</v>
      </c>
      <c r="N21" s="60">
        <f ca="1">Pedidos[[#This Row],[Levantamento]]-TODAY()</f>
        <v>2</v>
      </c>
      <c r="O21" s="32" t="str">
        <f ca="1">IF(OR(Pedidos[[#This Row],[Pagamento]]="PAGO",Pedidos[[#This Row],[Modelo Entrega]]="ENTREGUE"),"",IF(Pedidos[[#This Row],[Prazo em dias]]&gt;=0,"DENTRO DO PRAZO","FORA DO PRAZO"))</f>
        <v>DENTRO DO PRAZO</v>
      </c>
      <c r="P21" s="32" t="s">
        <v>356</v>
      </c>
      <c r="Q21" s="32" t="s">
        <v>568</v>
      </c>
      <c r="R21" s="32" t="str">
        <f>VLOOKUP(MONTH(Pedidos[[#This Row],[Data]]),Graficos!$R$2:$S$13,2,0)</f>
        <v>Mar</v>
      </c>
      <c r="S21" s="32">
        <f>YEAR(Pedidos[[#This Row],[Data]])</f>
        <v>2023</v>
      </c>
      <c r="T21" s="32">
        <f>WEEKNUM(Pedidos[[#This Row],[Data]])</f>
        <v>9</v>
      </c>
      <c r="U21" s="32">
        <f>WEEKDAY(Pedidos[[#This Row],[Data]])</f>
        <v>6</v>
      </c>
      <c r="V21" s="32" t="b">
        <v>1</v>
      </c>
      <c r="W21" s="32" t="b">
        <v>0</v>
      </c>
      <c r="X21">
        <v>1</v>
      </c>
    </row>
    <row r="22" spans="1:24" x14ac:dyDescent="0.25">
      <c r="A22" s="32">
        <v>1979</v>
      </c>
      <c r="B22" s="53">
        <v>44988</v>
      </c>
      <c r="C22" s="53">
        <v>44988</v>
      </c>
      <c r="D22" s="32">
        <v>508228468</v>
      </c>
      <c r="E22" s="32" t="s">
        <v>583</v>
      </c>
      <c r="F22" s="32" t="s">
        <v>584</v>
      </c>
      <c r="G22" s="32" t="s">
        <v>339</v>
      </c>
      <c r="H22" s="32" t="s">
        <v>305</v>
      </c>
      <c r="I22" s="32">
        <v>2.5</v>
      </c>
      <c r="J22" s="32">
        <v>16.8</v>
      </c>
      <c r="L22" s="32" t="s">
        <v>598</v>
      </c>
      <c r="M22" s="32" t="s">
        <v>406</v>
      </c>
      <c r="N22" s="60">
        <f ca="1">Pedidos[[#This Row],[Levantamento]]-TODAY()</f>
        <v>-3</v>
      </c>
      <c r="O22" s="32" t="str">
        <f>IF(OR(Pedidos[[#This Row],[Pagamento]]="PAGO",Pedidos[[#This Row],[Modelo Entrega]]="ENTREGUE"),"",IF(Pedidos[[#This Row],[Prazo em dias]]&gt;=0,"DENTRO DO PRAZO","FORA DO PRAZO"))</f>
        <v/>
      </c>
      <c r="P22" s="32" t="s">
        <v>410</v>
      </c>
      <c r="Q22" s="32" t="s">
        <v>568</v>
      </c>
      <c r="R22" s="32" t="str">
        <f>VLOOKUP(MONTH(Pedidos[[#This Row],[Data]]),Graficos!$R$2:$S$13,2,0)</f>
        <v>Mar</v>
      </c>
      <c r="S22" s="32">
        <f>YEAR(Pedidos[[#This Row],[Data]])</f>
        <v>2023</v>
      </c>
      <c r="T22" s="32">
        <f>WEEKNUM(Pedidos[[#This Row],[Data]])</f>
        <v>9</v>
      </c>
      <c r="U22" s="32">
        <f>WEEKDAY(Pedidos[[#This Row],[Data]])</f>
        <v>6</v>
      </c>
      <c r="V22" s="32" t="b">
        <v>1</v>
      </c>
      <c r="W22" s="32" t="b">
        <v>0</v>
      </c>
      <c r="X22">
        <v>1</v>
      </c>
    </row>
    <row r="23" spans="1:24" x14ac:dyDescent="0.25">
      <c r="A23" s="32">
        <v>1979</v>
      </c>
      <c r="B23" s="53">
        <v>44988</v>
      </c>
      <c r="C23" s="53">
        <v>44988</v>
      </c>
      <c r="D23" s="32">
        <v>508228468</v>
      </c>
      <c r="E23" s="32" t="s">
        <v>583</v>
      </c>
      <c r="F23" s="32" t="s">
        <v>584</v>
      </c>
      <c r="G23" s="32" t="s">
        <v>339</v>
      </c>
      <c r="H23" s="32" t="s">
        <v>305</v>
      </c>
      <c r="I23" s="32">
        <v>1</v>
      </c>
      <c r="J23" s="32">
        <v>42</v>
      </c>
      <c r="K23" s="32">
        <v>42</v>
      </c>
      <c r="L23" s="32" t="s">
        <v>598</v>
      </c>
      <c r="M23" s="32" t="s">
        <v>406</v>
      </c>
      <c r="N23" s="60">
        <f ca="1">Pedidos[[#This Row],[Levantamento]]-TODAY()</f>
        <v>-3</v>
      </c>
      <c r="O23" s="32" t="str">
        <f>IF(OR(Pedidos[[#This Row],[Pagamento]]="PAGO",Pedidos[[#This Row],[Modelo Entrega]]="ENTREGUE"),"",IF(Pedidos[[#This Row],[Prazo em dias]]&gt;=0,"DENTRO DO PRAZO","FORA DO PRAZO"))</f>
        <v/>
      </c>
      <c r="P23" s="32" t="s">
        <v>410</v>
      </c>
      <c r="Q23" s="32" t="s">
        <v>568</v>
      </c>
      <c r="R23" s="32" t="str">
        <f>VLOOKUP(MONTH(Pedidos[[#This Row],[Data]]),Graficos!$R$2:$S$13,2,0)</f>
        <v>Mar</v>
      </c>
      <c r="S23" s="32">
        <f>YEAR(Pedidos[[#This Row],[Data]])</f>
        <v>2023</v>
      </c>
      <c r="T23" s="32">
        <f>WEEKNUM(Pedidos[[#This Row],[Data]])</f>
        <v>9</v>
      </c>
      <c r="U23" s="32">
        <f>WEEKDAY(Pedidos[[#This Row],[Data]])</f>
        <v>6</v>
      </c>
      <c r="V23" s="32" t="b">
        <v>1</v>
      </c>
      <c r="W23" s="32" t="b">
        <v>0</v>
      </c>
      <c r="X23">
        <v>1</v>
      </c>
    </row>
    <row r="24" spans="1:24" x14ac:dyDescent="0.25">
      <c r="A24" s="32">
        <v>1980</v>
      </c>
      <c r="B24" s="53">
        <v>44988</v>
      </c>
      <c r="C24" s="53">
        <v>44992</v>
      </c>
      <c r="D24" s="32">
        <v>221683143</v>
      </c>
      <c r="E24" s="32" t="s">
        <v>585</v>
      </c>
      <c r="F24" s="32" t="s">
        <v>586</v>
      </c>
      <c r="G24" s="32" t="s">
        <v>559</v>
      </c>
      <c r="H24" s="32" t="s">
        <v>305</v>
      </c>
      <c r="I24" s="32">
        <v>0.7</v>
      </c>
      <c r="J24" s="32">
        <v>20</v>
      </c>
      <c r="K24" s="32">
        <v>14</v>
      </c>
      <c r="N24" s="60">
        <f ca="1">Pedidos[[#This Row],[Levantamento]]-TODAY()</f>
        <v>1</v>
      </c>
      <c r="O24" s="32" t="str">
        <f ca="1">IF(OR(Pedidos[[#This Row],[Pagamento]]="PAGO",Pedidos[[#This Row],[Modelo Entrega]]="ENTREGUE"),"",IF(Pedidos[[#This Row],[Prazo em dias]]&gt;=0,"DENTRO DO PRAZO","FORA DO PRAZO"))</f>
        <v>DENTRO DO PRAZO</v>
      </c>
      <c r="P24" s="32" t="s">
        <v>356</v>
      </c>
      <c r="Q24" s="32" t="s">
        <v>542</v>
      </c>
      <c r="R24" s="32" t="str">
        <f>VLOOKUP(MONTH(Pedidos[[#This Row],[Data]]),Graficos!$R$2:$S$13,2,0)</f>
        <v>Mar</v>
      </c>
      <c r="S24" s="32">
        <f>YEAR(Pedidos[[#This Row],[Data]])</f>
        <v>2023</v>
      </c>
      <c r="T24" s="32">
        <f>WEEKNUM(Pedidos[[#This Row],[Data]])</f>
        <v>9</v>
      </c>
      <c r="U24" s="32">
        <f>WEEKDAY(Pedidos[[#This Row],[Data]])</f>
        <v>6</v>
      </c>
      <c r="V24" s="32" t="b">
        <v>1</v>
      </c>
      <c r="W24" s="32" t="b">
        <v>0</v>
      </c>
      <c r="X24">
        <v>1</v>
      </c>
    </row>
    <row r="25" spans="1:24" x14ac:dyDescent="0.25">
      <c r="A25" s="32">
        <v>1980</v>
      </c>
      <c r="B25" s="53">
        <v>44988</v>
      </c>
      <c r="C25" s="53">
        <v>44992</v>
      </c>
      <c r="D25" s="32">
        <v>221683143</v>
      </c>
      <c r="E25" s="32" t="s">
        <v>585</v>
      </c>
      <c r="F25" s="32" t="s">
        <v>586</v>
      </c>
      <c r="G25" s="32" t="s">
        <v>561</v>
      </c>
      <c r="H25" s="32" t="s">
        <v>305</v>
      </c>
      <c r="I25" s="32">
        <v>1.2</v>
      </c>
      <c r="J25" s="32">
        <v>10</v>
      </c>
      <c r="K25" s="32">
        <v>12</v>
      </c>
      <c r="N25" s="60">
        <f ca="1">Pedidos[[#This Row],[Levantamento]]-TODAY()</f>
        <v>1</v>
      </c>
      <c r="O25" s="32" t="str">
        <f ca="1">IF(OR(Pedidos[[#This Row],[Pagamento]]="PAGO",Pedidos[[#This Row],[Modelo Entrega]]="ENTREGUE"),"",IF(Pedidos[[#This Row],[Prazo em dias]]&gt;=0,"DENTRO DO PRAZO","FORA DO PRAZO"))</f>
        <v>DENTRO DO PRAZO</v>
      </c>
      <c r="P25" s="32" t="s">
        <v>356</v>
      </c>
      <c r="Q25" s="32" t="s">
        <v>542</v>
      </c>
      <c r="R25" s="32" t="str">
        <f>VLOOKUP(MONTH(Pedidos[[#This Row],[Data]]),Graficos!$R$2:$S$13,2,0)</f>
        <v>Mar</v>
      </c>
      <c r="S25" s="32">
        <f>YEAR(Pedidos[[#This Row],[Data]])</f>
        <v>2023</v>
      </c>
      <c r="T25" s="32">
        <f>WEEKNUM(Pedidos[[#This Row],[Data]])</f>
        <v>9</v>
      </c>
      <c r="U25" s="32">
        <f>WEEKDAY(Pedidos[[#This Row],[Data]])</f>
        <v>6</v>
      </c>
      <c r="V25" s="32" t="b">
        <v>1</v>
      </c>
      <c r="W25" s="32" t="b">
        <v>0</v>
      </c>
      <c r="X25">
        <v>1</v>
      </c>
    </row>
    <row r="26" spans="1:24" x14ac:dyDescent="0.25">
      <c r="A26" s="32">
        <v>1981</v>
      </c>
      <c r="B26" s="53">
        <v>44988</v>
      </c>
      <c r="C26" s="53">
        <v>44993</v>
      </c>
      <c r="D26" s="32">
        <v>200291530</v>
      </c>
      <c r="E26" s="32" t="s">
        <v>587</v>
      </c>
      <c r="F26" s="32" t="s">
        <v>588</v>
      </c>
      <c r="G26" s="32" t="s">
        <v>433</v>
      </c>
      <c r="H26" s="32" t="s">
        <v>305</v>
      </c>
      <c r="I26" s="32">
        <v>11.9</v>
      </c>
      <c r="J26" s="32">
        <v>1</v>
      </c>
      <c r="K26" s="32">
        <v>11.9</v>
      </c>
      <c r="N26" s="60">
        <f ca="1">Pedidos[[#This Row],[Levantamento]]-TODAY()</f>
        <v>2</v>
      </c>
      <c r="O26" s="32" t="str">
        <f>IF(OR(Pedidos[[#This Row],[Pagamento]]="PAGO",Pedidos[[#This Row],[Modelo Entrega]]="ENTREGUE"),"",IF(Pedidos[[#This Row],[Prazo em dias]]&gt;=0,"DENTRO DO PRAZO","FORA DO PRAZO"))</f>
        <v/>
      </c>
      <c r="P26" s="32" t="s">
        <v>410</v>
      </c>
      <c r="Q26" s="32" t="s">
        <v>542</v>
      </c>
      <c r="R26" s="32" t="str">
        <f>VLOOKUP(MONTH(Pedidos[[#This Row],[Data]]),Graficos!$R$2:$S$13,2,0)</f>
        <v>Mar</v>
      </c>
      <c r="S26" s="32">
        <f>YEAR(Pedidos[[#This Row],[Data]])</f>
        <v>2023</v>
      </c>
      <c r="T26" s="32">
        <f>WEEKNUM(Pedidos[[#This Row],[Data]])</f>
        <v>9</v>
      </c>
      <c r="U26" s="32">
        <f>WEEKDAY(Pedidos[[#This Row],[Data]])</f>
        <v>6</v>
      </c>
      <c r="V26" s="32" t="b">
        <v>1</v>
      </c>
      <c r="W26" s="32" t="b">
        <v>0</v>
      </c>
      <c r="X26">
        <v>1</v>
      </c>
    </row>
    <row r="27" spans="1:24" x14ac:dyDescent="0.25">
      <c r="A27" s="32">
        <v>1981</v>
      </c>
      <c r="B27" s="53">
        <v>44988</v>
      </c>
      <c r="C27" s="53">
        <v>44993</v>
      </c>
      <c r="D27" s="32">
        <v>200291530</v>
      </c>
      <c r="E27" s="32" t="s">
        <v>587</v>
      </c>
      <c r="F27" s="32" t="s">
        <v>588</v>
      </c>
      <c r="G27" s="32" t="s">
        <v>339</v>
      </c>
      <c r="H27" s="32" t="s">
        <v>305</v>
      </c>
      <c r="I27" s="32">
        <v>4.5</v>
      </c>
      <c r="J27" s="32">
        <v>1</v>
      </c>
      <c r="K27" s="32">
        <v>4.5</v>
      </c>
      <c r="N27" s="60">
        <f ca="1">Pedidos[[#This Row],[Levantamento]]-TODAY()</f>
        <v>2</v>
      </c>
      <c r="O27" s="32" t="str">
        <f>IF(OR(Pedidos[[#This Row],[Pagamento]]="PAGO",Pedidos[[#This Row],[Modelo Entrega]]="ENTREGUE"),"",IF(Pedidos[[#This Row],[Prazo em dias]]&gt;=0,"DENTRO DO PRAZO","FORA DO PRAZO"))</f>
        <v/>
      </c>
      <c r="P27" s="32" t="s">
        <v>410</v>
      </c>
      <c r="Q27" s="32" t="s">
        <v>542</v>
      </c>
      <c r="R27" s="32" t="str">
        <f>VLOOKUP(MONTH(Pedidos[[#This Row],[Data]]),Graficos!$R$2:$S$13,2,0)</f>
        <v>Mar</v>
      </c>
      <c r="S27" s="32">
        <f>YEAR(Pedidos[[#This Row],[Data]])</f>
        <v>2023</v>
      </c>
      <c r="T27" s="32">
        <f>WEEKNUM(Pedidos[[#This Row],[Data]])</f>
        <v>9</v>
      </c>
      <c r="U27" s="32">
        <f>WEEKDAY(Pedidos[[#This Row],[Data]])</f>
        <v>6</v>
      </c>
      <c r="V27" s="32" t="b">
        <v>1</v>
      </c>
      <c r="W27" s="32" t="b">
        <v>0</v>
      </c>
      <c r="X27">
        <v>1</v>
      </c>
    </row>
    <row r="28" spans="1:24" x14ac:dyDescent="0.25">
      <c r="A28" s="32">
        <v>1982</v>
      </c>
      <c r="B28" s="53">
        <v>44991</v>
      </c>
      <c r="C28" s="53">
        <v>44994</v>
      </c>
      <c r="E28" s="32" t="s">
        <v>600</v>
      </c>
      <c r="F28" s="32">
        <v>1</v>
      </c>
      <c r="G28" s="32" t="s">
        <v>427</v>
      </c>
      <c r="H28" s="32" t="s">
        <v>305</v>
      </c>
      <c r="I28" s="32">
        <v>13.9</v>
      </c>
      <c r="J28" s="32">
        <v>1</v>
      </c>
      <c r="K28" s="32">
        <v>13.9</v>
      </c>
      <c r="N28" s="60">
        <f ca="1">Pedidos[[#This Row],[Levantamento]]-TODAY()</f>
        <v>3</v>
      </c>
      <c r="O28" s="32" t="str">
        <f ca="1">IF(OR(Pedidos[[#This Row],[Pagamento]]="PAGO",Pedidos[[#This Row],[Modelo Entrega]]="ENTREGUE"),"",IF(Pedidos[[#This Row],[Prazo em dias]]&gt;=0,"DENTRO DO PRAZO","FORA DO PRAZO"))</f>
        <v>DENTRO DO PRAZO</v>
      </c>
      <c r="P28" s="32" t="s">
        <v>356</v>
      </c>
      <c r="Q28" s="32" t="s">
        <v>568</v>
      </c>
      <c r="R28" s="32" t="str">
        <f>VLOOKUP(MONTH(Pedidos[[#This Row],[Data]]),Graficos!$R$2:$S$13,2,0)</f>
        <v>Mar</v>
      </c>
      <c r="S28" s="32">
        <f>YEAR(Pedidos[[#This Row],[Data]])</f>
        <v>2023</v>
      </c>
      <c r="T28" s="32">
        <f>WEEKNUM(Pedidos[[#This Row],[Data]])</f>
        <v>10</v>
      </c>
      <c r="U28" s="32">
        <f>WEEKDAY(Pedidos[[#This Row],[Data]])</f>
        <v>2</v>
      </c>
      <c r="V28" s="32" t="b">
        <v>1</v>
      </c>
      <c r="W28" s="32" t="b">
        <v>0</v>
      </c>
      <c r="X28">
        <v>1</v>
      </c>
    </row>
    <row r="29" spans="1:24" x14ac:dyDescent="0.25">
      <c r="A29" s="32">
        <v>1982</v>
      </c>
      <c r="B29" s="53">
        <v>44991</v>
      </c>
      <c r="C29" s="53">
        <v>44994</v>
      </c>
      <c r="E29" s="32" t="s">
        <v>600</v>
      </c>
      <c r="F29" s="32">
        <v>1</v>
      </c>
      <c r="G29" s="32" t="s">
        <v>597</v>
      </c>
      <c r="H29" s="32" t="s">
        <v>305</v>
      </c>
      <c r="I29" s="32">
        <v>9.9</v>
      </c>
      <c r="J29" s="32">
        <v>1</v>
      </c>
      <c r="K29" s="32">
        <v>9.9</v>
      </c>
      <c r="N29" s="60">
        <f ca="1">Pedidos[[#This Row],[Levantamento]]-TODAY()</f>
        <v>3</v>
      </c>
      <c r="O29" s="32" t="str">
        <f ca="1">IF(OR(Pedidos[[#This Row],[Pagamento]]="PAGO",Pedidos[[#This Row],[Modelo Entrega]]="ENTREGUE"),"",IF(Pedidos[[#This Row],[Prazo em dias]]&gt;=0,"DENTRO DO PRAZO","FORA DO PRAZO"))</f>
        <v>DENTRO DO PRAZO</v>
      </c>
      <c r="P29" s="32" t="s">
        <v>356</v>
      </c>
      <c r="Q29" s="32" t="s">
        <v>568</v>
      </c>
      <c r="R29" s="32" t="str">
        <f>VLOOKUP(MONTH(Pedidos[[#This Row],[Data]]),Graficos!$R$2:$S$13,2,0)</f>
        <v>Mar</v>
      </c>
      <c r="S29" s="32">
        <f>YEAR(Pedidos[[#This Row],[Data]])</f>
        <v>2023</v>
      </c>
      <c r="T29" s="32">
        <f>WEEKNUM(Pedidos[[#This Row],[Data]])</f>
        <v>10</v>
      </c>
      <c r="U29" s="32">
        <f>WEEKDAY(Pedidos[[#This Row],[Data]])</f>
        <v>2</v>
      </c>
      <c r="V29" s="32" t="b">
        <v>1</v>
      </c>
      <c r="W29" s="32" t="b">
        <v>0</v>
      </c>
      <c r="X29">
        <v>1</v>
      </c>
    </row>
    <row r="30" spans="1:24" x14ac:dyDescent="0.25">
      <c r="A30" s="32">
        <v>1982</v>
      </c>
      <c r="B30" s="53">
        <v>44991</v>
      </c>
      <c r="C30" s="53">
        <v>44994</v>
      </c>
      <c r="E30" s="32" t="s">
        <v>600</v>
      </c>
      <c r="F30" s="32">
        <v>1</v>
      </c>
      <c r="G30" s="32" t="s">
        <v>339</v>
      </c>
      <c r="H30" s="32" t="s">
        <v>305</v>
      </c>
      <c r="I30" s="32">
        <v>1</v>
      </c>
      <c r="J30" s="32">
        <v>6</v>
      </c>
      <c r="K30" s="32">
        <v>6</v>
      </c>
      <c r="N30" s="60">
        <f ca="1">Pedidos[[#This Row],[Levantamento]]-TODAY()</f>
        <v>3</v>
      </c>
      <c r="O30" s="32" t="str">
        <f ca="1">IF(OR(Pedidos[[#This Row],[Pagamento]]="PAGO",Pedidos[[#This Row],[Modelo Entrega]]="ENTREGUE"),"",IF(Pedidos[[#This Row],[Prazo em dias]]&gt;=0,"DENTRO DO PRAZO","FORA DO PRAZO"))</f>
        <v>DENTRO DO PRAZO</v>
      </c>
      <c r="P30" s="32" t="s">
        <v>356</v>
      </c>
      <c r="Q30" s="32" t="s">
        <v>568</v>
      </c>
      <c r="R30" s="32" t="str">
        <f>VLOOKUP(MONTH(Pedidos[[#This Row],[Data]]),Graficos!$R$2:$S$13,2,0)</f>
        <v>Mar</v>
      </c>
      <c r="S30" s="32">
        <f>YEAR(Pedidos[[#This Row],[Data]])</f>
        <v>2023</v>
      </c>
      <c r="T30" s="32">
        <f>WEEKNUM(Pedidos[[#This Row],[Data]])</f>
        <v>10</v>
      </c>
      <c r="U30" s="32">
        <f>WEEKDAY(Pedidos[[#This Row],[Data]])</f>
        <v>2</v>
      </c>
      <c r="V30" s="32" t="b">
        <v>1</v>
      </c>
      <c r="W30" s="32" t="b">
        <v>0</v>
      </c>
      <c r="X30">
        <v>1</v>
      </c>
    </row>
    <row r="31" spans="1:24" x14ac:dyDescent="0.25">
      <c r="A31" s="32">
        <v>1983</v>
      </c>
      <c r="B31" s="53">
        <v>44991</v>
      </c>
      <c r="C31" s="53">
        <v>44994</v>
      </c>
      <c r="E31" s="32" t="s">
        <v>601</v>
      </c>
      <c r="F31" s="32">
        <v>1</v>
      </c>
      <c r="G31" s="32" t="s">
        <v>589</v>
      </c>
      <c r="H31" s="32" t="s">
        <v>305</v>
      </c>
      <c r="I31" s="32">
        <v>4.5</v>
      </c>
      <c r="J31" s="32">
        <v>2</v>
      </c>
      <c r="K31" s="32">
        <v>9</v>
      </c>
      <c r="N31" s="60">
        <f ca="1">Pedidos[[#This Row],[Levantamento]]-TODAY()</f>
        <v>3</v>
      </c>
      <c r="O31" s="32" t="str">
        <f>IF(OR(Pedidos[[#This Row],[Pagamento]]="PAGO",Pedidos[[#This Row],[Modelo Entrega]]="ENTREGUE"),"",IF(Pedidos[[#This Row],[Prazo em dias]]&gt;=0,"DENTRO DO PRAZO","FORA DO PRAZO"))</f>
        <v/>
      </c>
      <c r="P31" s="32" t="s">
        <v>410</v>
      </c>
      <c r="Q31" s="32" t="s">
        <v>568</v>
      </c>
      <c r="R31" s="32" t="str">
        <f>VLOOKUP(MONTH(Pedidos[[#This Row],[Data]]),Graficos!$R$2:$S$13,2,0)</f>
        <v>Mar</v>
      </c>
      <c r="S31" s="32">
        <f>YEAR(Pedidos[[#This Row],[Data]])</f>
        <v>2023</v>
      </c>
      <c r="T31" s="32">
        <f>WEEKNUM(Pedidos[[#This Row],[Data]])</f>
        <v>10</v>
      </c>
      <c r="U31" s="32">
        <f>WEEKDAY(Pedidos[[#This Row],[Data]])</f>
        <v>2</v>
      </c>
      <c r="V31" s="32" t="b">
        <v>1</v>
      </c>
      <c r="W31" s="32" t="b">
        <v>0</v>
      </c>
      <c r="X31">
        <v>1</v>
      </c>
    </row>
    <row r="32" spans="1:24" x14ac:dyDescent="0.25">
      <c r="A32" s="32">
        <v>1984</v>
      </c>
      <c r="B32" s="53">
        <v>44991</v>
      </c>
      <c r="C32" s="53">
        <v>44993</v>
      </c>
      <c r="D32" s="32">
        <v>229242715</v>
      </c>
      <c r="E32" s="32" t="s">
        <v>610</v>
      </c>
      <c r="F32" s="32" t="s">
        <v>611</v>
      </c>
      <c r="G32" s="32" t="s">
        <v>602</v>
      </c>
      <c r="H32" s="32" t="s">
        <v>305</v>
      </c>
      <c r="I32" s="32">
        <v>10.9</v>
      </c>
      <c r="J32" s="32">
        <v>1</v>
      </c>
      <c r="K32" s="32">
        <v>10.9</v>
      </c>
      <c r="N32" s="60">
        <f ca="1">Pedidos[[#This Row],[Levantamento]]-TODAY()</f>
        <v>2</v>
      </c>
      <c r="O32" s="32" t="str">
        <f ca="1">IF(OR(Pedidos[[#This Row],[Pagamento]]="PAGO",Pedidos[[#This Row],[Modelo Entrega]]="ENTREGUE"),"",IF(Pedidos[[#This Row],[Prazo em dias]]&gt;=0,"DENTRO DO PRAZO","FORA DO PRAZO"))</f>
        <v>DENTRO DO PRAZO</v>
      </c>
      <c r="P32" s="32" t="s">
        <v>356</v>
      </c>
      <c r="Q32" s="32" t="s">
        <v>568</v>
      </c>
      <c r="R32" s="32" t="str">
        <f>VLOOKUP(MONTH(Pedidos[[#This Row],[Data]]),Graficos!$R$2:$S$13,2,0)</f>
        <v>Mar</v>
      </c>
      <c r="S32" s="32">
        <f>YEAR(Pedidos[[#This Row],[Data]])</f>
        <v>2023</v>
      </c>
      <c r="T32" s="32">
        <f>WEEKNUM(Pedidos[[#This Row],[Data]])</f>
        <v>10</v>
      </c>
      <c r="U32" s="32">
        <f>WEEKDAY(Pedidos[[#This Row],[Data]])</f>
        <v>2</v>
      </c>
      <c r="V32" s="32" t="b">
        <v>1</v>
      </c>
      <c r="W32" s="32" t="b">
        <v>0</v>
      </c>
      <c r="X32">
        <v>1</v>
      </c>
    </row>
    <row r="33" spans="1:24" x14ac:dyDescent="0.25">
      <c r="A33" s="32">
        <v>1985</v>
      </c>
      <c r="B33" s="53">
        <v>44991</v>
      </c>
      <c r="C33" s="53">
        <v>44994</v>
      </c>
      <c r="E33" s="32" t="s">
        <v>613</v>
      </c>
      <c r="F33" s="32">
        <v>11</v>
      </c>
      <c r="G33" s="32" t="s">
        <v>423</v>
      </c>
      <c r="H33" s="32" t="s">
        <v>305</v>
      </c>
      <c r="I33" s="32">
        <v>15</v>
      </c>
      <c r="J33" s="32">
        <v>3</v>
      </c>
      <c r="K33" s="32">
        <v>45</v>
      </c>
      <c r="N33" s="60">
        <f ca="1">Pedidos[[#This Row],[Levantamento]]-TODAY()</f>
        <v>3</v>
      </c>
      <c r="O33" s="32" t="str">
        <f>IF(OR(Pedidos[[#This Row],[Pagamento]]="PAGO",Pedidos[[#This Row],[Modelo Entrega]]="ENTREGUE"),"",IF(Pedidos[[#This Row],[Prazo em dias]]&gt;=0,"DENTRO DO PRAZO","FORA DO PRAZO"))</f>
        <v/>
      </c>
      <c r="P33" s="32" t="s">
        <v>410</v>
      </c>
      <c r="Q33" s="32" t="s">
        <v>568</v>
      </c>
      <c r="R33" s="32" t="str">
        <f>VLOOKUP(MONTH(Pedidos[[#This Row],[Data]]),Graficos!$R$2:$S$13,2,0)</f>
        <v>Mar</v>
      </c>
      <c r="S33" s="32">
        <f>YEAR(Pedidos[[#This Row],[Data]])</f>
        <v>2023</v>
      </c>
      <c r="T33" s="32">
        <f>WEEKNUM(Pedidos[[#This Row],[Data]])</f>
        <v>10</v>
      </c>
      <c r="U33" s="32">
        <f>WEEKDAY(Pedidos[[#This Row],[Data]])</f>
        <v>2</v>
      </c>
      <c r="V33" s="32" t="b">
        <v>1</v>
      </c>
      <c r="W33" s="32" t="b">
        <v>0</v>
      </c>
      <c r="X33">
        <v>1</v>
      </c>
    </row>
    <row r="34" spans="1:24" x14ac:dyDescent="0.25">
      <c r="A34" s="32">
        <v>1986</v>
      </c>
      <c r="B34" s="53">
        <v>44991</v>
      </c>
      <c r="C34" s="53">
        <v>44994</v>
      </c>
      <c r="E34" s="32" t="s">
        <v>614</v>
      </c>
      <c r="F34" s="32">
        <v>111</v>
      </c>
      <c r="G34" s="32" t="s">
        <v>596</v>
      </c>
      <c r="H34" s="32" t="s">
        <v>305</v>
      </c>
      <c r="I34" s="32">
        <v>8.9</v>
      </c>
      <c r="J34" s="32">
        <v>1</v>
      </c>
      <c r="K34" s="32">
        <v>8.9</v>
      </c>
      <c r="N34" s="60">
        <f ca="1">Pedidos[[#This Row],[Levantamento]]-TODAY()</f>
        <v>3</v>
      </c>
      <c r="O34" s="32" t="str">
        <f>IF(OR(Pedidos[[#This Row],[Pagamento]]="PAGO",Pedidos[[#This Row],[Modelo Entrega]]="ENTREGUE"),"",IF(Pedidos[[#This Row],[Prazo em dias]]&gt;=0,"DENTRO DO PRAZO","FORA DO PRAZO"))</f>
        <v/>
      </c>
      <c r="P34" s="32" t="s">
        <v>410</v>
      </c>
      <c r="Q34" s="32" t="s">
        <v>568</v>
      </c>
      <c r="R34" s="32" t="str">
        <f>VLOOKUP(MONTH(Pedidos[[#This Row],[Data]]),Graficos!$R$2:$S$13,2,0)</f>
        <v>Mar</v>
      </c>
      <c r="S34" s="32">
        <f>YEAR(Pedidos[[#This Row],[Data]])</f>
        <v>2023</v>
      </c>
      <c r="T34" s="32">
        <f>WEEKNUM(Pedidos[[#This Row],[Data]])</f>
        <v>10</v>
      </c>
      <c r="U34" s="32">
        <f>WEEKDAY(Pedidos[[#This Row],[Data]])</f>
        <v>2</v>
      </c>
      <c r="V34" s="32" t="b">
        <v>1</v>
      </c>
      <c r="W34" s="32" t="b">
        <v>0</v>
      </c>
      <c r="X34">
        <v>1</v>
      </c>
    </row>
    <row r="35" spans="1:24" x14ac:dyDescent="0.25">
      <c r="A35" s="32">
        <v>1987</v>
      </c>
      <c r="B35" s="53">
        <v>44991</v>
      </c>
      <c r="C35" s="53">
        <v>44991</v>
      </c>
      <c r="E35" s="32" t="s">
        <v>615</v>
      </c>
      <c r="F35" s="32">
        <v>1111</v>
      </c>
      <c r="G35" s="32" t="s">
        <v>599</v>
      </c>
      <c r="H35" s="32" t="s">
        <v>305</v>
      </c>
      <c r="I35" s="32">
        <v>2</v>
      </c>
      <c r="J35" s="32">
        <v>4</v>
      </c>
      <c r="K35" s="32">
        <v>8</v>
      </c>
      <c r="N35" s="60">
        <f ca="1">Pedidos[[#This Row],[Levantamento]]-TODAY()</f>
        <v>0</v>
      </c>
      <c r="O35" s="32" t="str">
        <f>IF(OR(Pedidos[[#This Row],[Pagamento]]="PAGO",Pedidos[[#This Row],[Modelo Entrega]]="ENTREGUE"),"",IF(Pedidos[[#This Row],[Prazo em dias]]&gt;=0,"DENTRO DO PRAZO","FORA DO PRAZO"))</f>
        <v/>
      </c>
      <c r="P35" s="32" t="s">
        <v>410</v>
      </c>
      <c r="Q35" s="32" t="s">
        <v>568</v>
      </c>
      <c r="R35" s="32" t="str">
        <f>VLOOKUP(MONTH(Pedidos[[#This Row],[Data]]),Graficos!$R$2:$S$13,2,0)</f>
        <v>Mar</v>
      </c>
      <c r="S35" s="32">
        <f>YEAR(Pedidos[[#This Row],[Data]])</f>
        <v>2023</v>
      </c>
      <c r="T35" s="32">
        <f>WEEKNUM(Pedidos[[#This Row],[Data]])</f>
        <v>10</v>
      </c>
      <c r="U35" s="32">
        <f>WEEKDAY(Pedidos[[#This Row],[Data]])</f>
        <v>2</v>
      </c>
      <c r="V35" s="32" t="b">
        <v>1</v>
      </c>
      <c r="W35" s="32" t="b">
        <v>0</v>
      </c>
      <c r="X35">
        <v>1</v>
      </c>
    </row>
    <row r="36" spans="1:24" x14ac:dyDescent="0.25">
      <c r="A36" s="32">
        <v>1988</v>
      </c>
      <c r="B36" s="53">
        <v>44991</v>
      </c>
      <c r="C36" s="53">
        <v>44995</v>
      </c>
      <c r="D36" s="32">
        <v>170749711</v>
      </c>
      <c r="E36" s="32" t="s">
        <v>617</v>
      </c>
      <c r="F36" s="32" t="s">
        <v>619</v>
      </c>
      <c r="G36" s="32" t="s">
        <v>589</v>
      </c>
      <c r="H36" s="32" t="s">
        <v>305</v>
      </c>
      <c r="I36" s="32">
        <v>4.5</v>
      </c>
      <c r="J36" s="32">
        <v>1</v>
      </c>
      <c r="K36" s="32">
        <v>4.5</v>
      </c>
      <c r="N36" s="60">
        <f ca="1">Pedidos[[#This Row],[Levantamento]]-TODAY()</f>
        <v>4</v>
      </c>
      <c r="O36" s="32" t="str">
        <f ca="1">IF(OR(Pedidos[[#This Row],[Pagamento]]="PAGO",Pedidos[[#This Row],[Modelo Entrega]]="ENTREGUE"),"",IF(Pedidos[[#This Row],[Prazo em dias]]&gt;=0,"DENTRO DO PRAZO","FORA DO PRAZO"))</f>
        <v>DENTRO DO PRAZO</v>
      </c>
      <c r="P36" s="32" t="s">
        <v>356</v>
      </c>
      <c r="Q36" s="32" t="s">
        <v>568</v>
      </c>
      <c r="R36" s="32" t="str">
        <f>VLOOKUP(MONTH(Pedidos[[#This Row],[Data]]),Graficos!$R$2:$S$13,2,0)</f>
        <v>Mar</v>
      </c>
      <c r="S36" s="32">
        <f>YEAR(Pedidos[[#This Row],[Data]])</f>
        <v>2023</v>
      </c>
      <c r="T36" s="32">
        <f>WEEKNUM(Pedidos[[#This Row],[Data]])</f>
        <v>10</v>
      </c>
      <c r="U36" s="32">
        <f>WEEKDAY(Pedidos[[#This Row],[Data]])</f>
        <v>2</v>
      </c>
      <c r="V36" s="32" t="b">
        <v>1</v>
      </c>
      <c r="W36" s="32" t="b">
        <v>0</v>
      </c>
      <c r="X36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2A18F-D52A-46BE-9313-D85B7812517F}">
  <sheetPr codeName="Planilha6"/>
  <dimension ref="A1:AD55"/>
  <sheetViews>
    <sheetView showGridLines="0" showRowColHeaders="0" topLeftCell="G1" zoomScale="70" zoomScaleNormal="70" workbookViewId="0"/>
  </sheetViews>
  <sheetFormatPr defaultRowHeight="15" x14ac:dyDescent="0.25"/>
  <cols>
    <col min="5" max="5" width="3.7109375" customWidth="1"/>
    <col min="8" max="8" width="9.140625" customWidth="1"/>
    <col min="16" max="16" width="9.140625" customWidth="1"/>
    <col min="23" max="23" width="22.42578125" customWidth="1"/>
  </cols>
  <sheetData>
    <row r="1" spans="1:3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6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ht="15.75" x14ac:dyDescent="0.25">
      <c r="A3" s="1"/>
      <c r="B3" s="1"/>
      <c r="C3" s="1"/>
      <c r="D3" s="1"/>
      <c r="E3" s="1"/>
      <c r="F3" s="3" t="s">
        <v>262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20.25" customHeight="1" x14ac:dyDescent="0.25">
      <c r="A4" s="1"/>
      <c r="B4" s="1"/>
      <c r="C4" s="1"/>
      <c r="D4" s="1"/>
      <c r="E4" s="63" t="s">
        <v>263</v>
      </c>
      <c r="F4" s="63"/>
      <c r="G4" s="63"/>
      <c r="H4" s="63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1:3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</sheetData>
  <sheetProtection algorithmName="SHA-512" hashValue="oubfBV/1qBLFo+G17ObWPwRBe7uzwpuE6X5Ou/a8p3wqnrgfL+xDNkkBQBslw4vc9g0mOVkD7Ebe1v4JdfmmaA==" saltValue="Cj9z65NmGvpCYfevXeDe6w==" spinCount="100000" sheet="1" objects="1" scenarios="1" autoFilter="0" pivotTables="0"/>
  <mergeCells count="1">
    <mergeCell ref="E4:H4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8" r:id="rId3" name="Pedidos_Paginador">
          <controlPr defaultSize="0" autoLine="0" r:id="rId4">
            <anchor moveWithCells="1">
              <from>
                <xdr:col>5</xdr:col>
                <xdr:colOff>171450</xdr:colOff>
                <xdr:row>9</xdr:row>
                <xdr:rowOff>28575</xdr:rowOff>
              </from>
              <to>
                <xdr:col>7</xdr:col>
                <xdr:colOff>123825</xdr:colOff>
                <xdr:row>10</xdr:row>
                <xdr:rowOff>85725</xdr:rowOff>
              </to>
            </anchor>
          </controlPr>
        </control>
      </mc:Choice>
      <mc:Fallback>
        <control shapeId="3078" r:id="rId3" name="Pedidos_Paginador"/>
      </mc:Fallback>
    </mc:AlternateContent>
    <mc:AlternateContent xmlns:mc="http://schemas.openxmlformats.org/markup-compatibility/2006">
      <mc:Choice Requires="x14">
        <control shapeId="3073" r:id="rId5" name="Pedidos_List">
          <controlPr locked="0" defaultSize="0" autoLine="0" autoPict="0" r:id="rId6">
            <anchor>
              <from>
                <xdr:col>5</xdr:col>
                <xdr:colOff>104775</xdr:colOff>
                <xdr:row>11</xdr:row>
                <xdr:rowOff>19050</xdr:rowOff>
              </from>
              <to>
                <xdr:col>27</xdr:col>
                <xdr:colOff>85725</xdr:colOff>
                <xdr:row>40</xdr:row>
                <xdr:rowOff>47625</xdr:rowOff>
              </to>
            </anchor>
          </controlPr>
        </control>
      </mc:Choice>
      <mc:Fallback>
        <control shapeId="3073" r:id="rId5" name="Pedidos_Lis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36391-F01C-4C5A-957A-7368F6A1282B}">
  <sheetPr codeName="Planilha9"/>
  <dimension ref="A1:AE55"/>
  <sheetViews>
    <sheetView showGridLines="0" showRowColHeaders="0" zoomScale="70" zoomScaleNormal="70" workbookViewId="0">
      <selection activeCell="E29" sqref="E29"/>
    </sheetView>
  </sheetViews>
  <sheetFormatPr defaultRowHeight="15" x14ac:dyDescent="0.25"/>
  <cols>
    <col min="5" max="5" width="3.7109375" customWidth="1"/>
    <col min="6" max="6" width="12.5703125" bestFit="1" customWidth="1"/>
    <col min="7" max="7" width="12.42578125" bestFit="1" customWidth="1"/>
    <col min="8" max="8" width="9.140625" customWidth="1"/>
    <col min="16" max="16" width="9.140625" customWidth="1"/>
    <col min="23" max="23" width="22.42578125" customWidth="1"/>
    <col min="31" max="31" width="10.7109375" bestFit="1" customWidth="1"/>
  </cols>
  <sheetData>
    <row r="1" spans="1:3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6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25">
      <c r="A3" s="1"/>
      <c r="B3" s="1"/>
      <c r="C3" s="1"/>
      <c r="D3" s="1"/>
      <c r="E3" s="1"/>
      <c r="F3" s="8" t="s">
        <v>333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20.25" customHeight="1" x14ac:dyDescent="0.25">
      <c r="A4" s="1"/>
      <c r="B4" s="1"/>
      <c r="C4" s="1"/>
      <c r="D4" s="1"/>
      <c r="E4" s="63" t="s">
        <v>299</v>
      </c>
      <c r="F4" s="63"/>
      <c r="G4" s="63"/>
      <c r="H4" s="63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4">
        <f>SUM(TB_Resumo[[#All],[Total]])</f>
        <v>0</v>
      </c>
    </row>
    <row r="18" spans="1:3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1:3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5">
      <c r="A42" s="2"/>
      <c r="B42" s="2"/>
      <c r="C42" s="2"/>
      <c r="D42" s="2"/>
      <c r="E42" s="2"/>
      <c r="F42" s="2"/>
      <c r="G42" s="2"/>
      <c r="H42" s="31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5">
      <c r="A43" s="2"/>
      <c r="B43" s="2"/>
      <c r="C43" s="2"/>
      <c r="D43" s="2"/>
      <c r="E43" s="2"/>
      <c r="F43" s="33" t="b">
        <v>1</v>
      </c>
      <c r="G43" s="33" t="b">
        <v>0</v>
      </c>
      <c r="H43" s="33">
        <v>1</v>
      </c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</sheetData>
  <sheetProtection algorithmName="SHA-512" hashValue="DLUXku4lSZc7jD69+n+yBp0RbfJNMnJesrSy+wfR4eX3e6wI9NYjGrHXRhjE0/OwKWvKQNsnVmdE+YHmYIS6sw==" saltValue="240w13TrLiIL0cDY5lJOUQ==" spinCount="100000" sheet="1" objects="1" scenarios="1" autoFilter="0" pivotTables="0"/>
  <dataConsolidate/>
  <mergeCells count="1">
    <mergeCell ref="E4:H4"/>
  </mergeCells>
  <hyperlinks>
    <hyperlink ref="F3" location="Pedido_Cad!A1" tooltip="Ir" display="/ Pedidos / Novo Pedido" xr:uid="{13C54C76-332F-4AAC-A1B3-B13C67FC6A55}"/>
  </hyperlinks>
  <pageMargins left="0.511811024" right="0.511811024" top="0.78740157499999996" bottom="0.78740157499999996" header="0.31496062000000002" footer="0.31496062000000002"/>
  <pageSetup paperSize="2321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55492" r:id="rId4" name="Lista_Pedido">
          <controlPr locked="0" defaultSize="0" autoLine="0" autoPict="0" r:id="rId5">
            <anchor>
              <from>
                <xdr:col>5</xdr:col>
                <xdr:colOff>552450</xdr:colOff>
                <xdr:row>27</xdr:row>
                <xdr:rowOff>161925</xdr:rowOff>
              </from>
              <to>
                <xdr:col>13</xdr:col>
                <xdr:colOff>276225</xdr:colOff>
                <xdr:row>36</xdr:row>
                <xdr:rowOff>47625</xdr:rowOff>
              </to>
            </anchor>
          </controlPr>
        </control>
      </mc:Choice>
      <mc:Fallback>
        <control shapeId="55492" r:id="rId4" name="Lista_Pedido"/>
      </mc:Fallback>
    </mc:AlternateContent>
    <mc:AlternateContent xmlns:mc="http://schemas.openxmlformats.org/markup-compatibility/2006">
      <mc:Choice Requires="x14">
        <control shapeId="3" r:id="rId6" name="N_Pedido">
          <controlPr defaultSize="0" autoLine="0" r:id="rId7">
            <anchor moveWithCells="1">
              <from>
                <xdr:col>5</xdr:col>
                <xdr:colOff>219075</xdr:colOff>
                <xdr:row>5</xdr:row>
                <xdr:rowOff>180975</xdr:rowOff>
              </from>
              <to>
                <xdr:col>6</xdr:col>
                <xdr:colOff>247650</xdr:colOff>
                <xdr:row>7</xdr:row>
                <xdr:rowOff>57150</xdr:rowOff>
              </to>
            </anchor>
          </controlPr>
        </control>
      </mc:Choice>
      <mc:Fallback>
        <control shapeId="10274" r:id="rId6" name="N_Pedido"/>
      </mc:Fallback>
    </mc:AlternateContent>
    <mc:AlternateContent xmlns:mc="http://schemas.openxmlformats.org/markup-compatibility/2006">
      <mc:Choice Requires="x14">
        <control shapeId="10258" r:id="rId8" name="Documento">
          <controlPr locked="0" defaultSize="0" autoLine="0" r:id="rId9">
            <anchor moveWithCells="1">
              <from>
                <xdr:col>7</xdr:col>
                <xdr:colOff>304800</xdr:colOff>
                <xdr:row>14</xdr:row>
                <xdr:rowOff>152400</xdr:rowOff>
              </from>
              <to>
                <xdr:col>9</xdr:col>
                <xdr:colOff>66675</xdr:colOff>
                <xdr:row>16</xdr:row>
                <xdr:rowOff>0</xdr:rowOff>
              </to>
            </anchor>
          </controlPr>
        </control>
      </mc:Choice>
      <mc:Fallback>
        <control shapeId="10258" r:id="rId8" name="Documento"/>
      </mc:Fallback>
    </mc:AlternateContent>
    <mc:AlternateContent xmlns:mc="http://schemas.openxmlformats.org/markup-compatibility/2006">
      <mc:Choice Requires="x14">
        <control shapeId="33" r:id="rId10" name="Levantamento">
          <controlPr defaultSize="0" autoLine="0" r:id="rId11">
            <anchor moveWithCells="1">
              <from>
                <xdr:col>5</xdr:col>
                <xdr:colOff>600075</xdr:colOff>
                <xdr:row>37</xdr:row>
                <xdr:rowOff>171450</xdr:rowOff>
              </from>
              <to>
                <xdr:col>7</xdr:col>
                <xdr:colOff>180975</xdr:colOff>
                <xdr:row>39</xdr:row>
                <xdr:rowOff>28575</xdr:rowOff>
              </to>
            </anchor>
          </controlPr>
        </control>
      </mc:Choice>
      <mc:Fallback>
        <control shapeId="10257" r:id="rId10" name="Levantamento"/>
      </mc:Fallback>
    </mc:AlternateContent>
    <mc:AlternateContent xmlns:mc="http://schemas.openxmlformats.org/markup-compatibility/2006">
      <mc:Choice Requires="x14">
        <control shapeId="10242" r:id="rId12" name="Data">
          <controlPr locked="0" defaultSize="0" autoLine="0" r:id="rId13">
            <anchor moveWithCells="1">
              <from>
                <xdr:col>5</xdr:col>
                <xdr:colOff>504825</xdr:colOff>
                <xdr:row>14</xdr:row>
                <xdr:rowOff>152400</xdr:rowOff>
              </from>
              <to>
                <xdr:col>6</xdr:col>
                <xdr:colOff>533400</xdr:colOff>
                <xdr:row>16</xdr:row>
                <xdr:rowOff>0</xdr:rowOff>
              </to>
            </anchor>
          </controlPr>
        </control>
      </mc:Choice>
      <mc:Fallback>
        <control shapeId="10242" r:id="rId12" name="Data"/>
      </mc:Fallback>
    </mc:AlternateContent>
    <mc:AlternateContent xmlns:mc="http://schemas.openxmlformats.org/markup-compatibility/2006">
      <mc:Choice Requires="x14">
        <control shapeId="10243" r:id="rId14" name="Tipo_Servico">
          <controlPr locked="0" defaultSize="0" autoLine="0" autoPict="0" r:id="rId15">
            <anchor moveWithCells="1">
              <from>
                <xdr:col>5</xdr:col>
                <xdr:colOff>581025</xdr:colOff>
                <xdr:row>22</xdr:row>
                <xdr:rowOff>171450</xdr:rowOff>
              </from>
              <to>
                <xdr:col>8</xdr:col>
                <xdr:colOff>561975</xdr:colOff>
                <xdr:row>24</xdr:row>
                <xdr:rowOff>38100</xdr:rowOff>
              </to>
            </anchor>
          </controlPr>
        </control>
      </mc:Choice>
      <mc:Fallback>
        <control shapeId="10243" r:id="rId14" name="Tipo_Servico"/>
      </mc:Fallback>
    </mc:AlternateContent>
    <mc:AlternateContent xmlns:mc="http://schemas.openxmlformats.org/markup-compatibility/2006">
      <mc:Choice Requires="x14">
        <control shapeId="10244" r:id="rId16" name="Nome">
          <controlPr locked="0" defaultSize="0" autoLine="0" r:id="rId17">
            <anchor moveWithCells="1">
              <from>
                <xdr:col>9</xdr:col>
                <xdr:colOff>533400</xdr:colOff>
                <xdr:row>14</xdr:row>
                <xdr:rowOff>152400</xdr:rowOff>
              </from>
              <to>
                <xdr:col>13</xdr:col>
                <xdr:colOff>342900</xdr:colOff>
                <xdr:row>16</xdr:row>
                <xdr:rowOff>0</xdr:rowOff>
              </to>
            </anchor>
          </controlPr>
        </control>
      </mc:Choice>
      <mc:Fallback>
        <control shapeId="10244" r:id="rId16" name="Nome"/>
      </mc:Fallback>
    </mc:AlternateContent>
    <mc:AlternateContent xmlns:mc="http://schemas.openxmlformats.org/markup-compatibility/2006">
      <mc:Choice Requires="x14">
        <control shapeId="10245" r:id="rId18" name="Morada">
          <controlPr locked="0" defaultSize="0" autoLine="0" autoPict="0" r:id="rId19">
            <anchor moveWithCells="1">
              <from>
                <xdr:col>5</xdr:col>
                <xdr:colOff>504825</xdr:colOff>
                <xdr:row>17</xdr:row>
                <xdr:rowOff>114300</xdr:rowOff>
              </from>
              <to>
                <xdr:col>13</xdr:col>
                <xdr:colOff>361950</xdr:colOff>
                <xdr:row>18</xdr:row>
                <xdr:rowOff>152400</xdr:rowOff>
              </to>
            </anchor>
          </controlPr>
        </control>
      </mc:Choice>
      <mc:Fallback>
        <control shapeId="10245" r:id="rId18" name="Morada"/>
      </mc:Fallback>
    </mc:AlternateContent>
    <mc:AlternateContent xmlns:mc="http://schemas.openxmlformats.org/markup-compatibility/2006">
      <mc:Choice Requires="x14">
        <control shapeId="10252" r:id="rId20" name="Unidade">
          <controlPr locked="0" defaultSize="0" disabled="1" autoLine="0" r:id="rId21">
            <anchor moveWithCells="1">
              <from>
                <xdr:col>9</xdr:col>
                <xdr:colOff>390525</xdr:colOff>
                <xdr:row>22</xdr:row>
                <xdr:rowOff>180975</xdr:rowOff>
              </from>
              <to>
                <xdr:col>10</xdr:col>
                <xdr:colOff>400050</xdr:colOff>
                <xdr:row>24</xdr:row>
                <xdr:rowOff>28575</xdr:rowOff>
              </to>
            </anchor>
          </controlPr>
        </control>
      </mc:Choice>
      <mc:Fallback>
        <control shapeId="10252" r:id="rId20" name="Unidade"/>
      </mc:Fallback>
    </mc:AlternateContent>
    <mc:AlternateContent xmlns:mc="http://schemas.openxmlformats.org/markup-compatibility/2006">
      <mc:Choice Requires="x14">
        <control shapeId="30" r:id="rId22" name="Valor">
          <controlPr locked="0" defaultSize="0" disabled="1" autoLine="0" r:id="rId23">
            <anchor moveWithCells="1">
              <from>
                <xdr:col>10</xdr:col>
                <xdr:colOff>590550</xdr:colOff>
                <xdr:row>22</xdr:row>
                <xdr:rowOff>180975</xdr:rowOff>
              </from>
              <to>
                <xdr:col>12</xdr:col>
                <xdr:colOff>123825</xdr:colOff>
                <xdr:row>24</xdr:row>
                <xdr:rowOff>28575</xdr:rowOff>
              </to>
            </anchor>
          </controlPr>
        </control>
      </mc:Choice>
      <mc:Fallback>
        <control shapeId="10253" r:id="rId22" name="Valor"/>
      </mc:Fallback>
    </mc:AlternateContent>
    <mc:AlternateContent xmlns:mc="http://schemas.openxmlformats.org/markup-compatibility/2006">
      <mc:Choice Requires="x14">
        <control shapeId="10256" r:id="rId24" name="Quantidade">
          <controlPr locked="0" defaultSize="0" autoLine="0" r:id="rId25">
            <anchor moveWithCells="1">
              <from>
                <xdr:col>12</xdr:col>
                <xdr:colOff>304800</xdr:colOff>
                <xdr:row>22</xdr:row>
                <xdr:rowOff>180975</xdr:rowOff>
              </from>
              <to>
                <xdr:col>13</xdr:col>
                <xdr:colOff>352425</xdr:colOff>
                <xdr:row>24</xdr:row>
                <xdr:rowOff>28575</xdr:rowOff>
              </to>
            </anchor>
          </controlPr>
        </control>
      </mc:Choice>
      <mc:Fallback>
        <control shapeId="10256" r:id="rId24" name="Quantidade"/>
      </mc:Fallback>
    </mc:AlternateContent>
    <mc:AlternateContent xmlns:mc="http://schemas.openxmlformats.org/markup-compatibility/2006">
      <mc:Choice Requires="x14">
        <control shapeId="37132" r:id="rId26" name="Telefone">
          <controlPr locked="0" defaultSize="0" autoLine="0" autoPict="0" r:id="rId27">
            <anchor moveWithCells="1">
              <from>
                <xdr:col>5</xdr:col>
                <xdr:colOff>495300</xdr:colOff>
                <xdr:row>20</xdr:row>
                <xdr:rowOff>19050</xdr:rowOff>
              </from>
              <to>
                <xdr:col>7</xdr:col>
                <xdr:colOff>428625</xdr:colOff>
                <xdr:row>21</xdr:row>
                <xdr:rowOff>57150</xdr:rowOff>
              </to>
            </anchor>
          </controlPr>
        </control>
      </mc:Choice>
      <mc:Fallback>
        <control shapeId="37132" r:id="rId26" name="Telefone"/>
      </mc:Fallback>
    </mc:AlternateContent>
    <mc:AlternateContent xmlns:mc="http://schemas.openxmlformats.org/markup-compatibility/2006">
      <mc:Choice Requires="x14">
        <control shapeId="37136" r:id="rId28" name="Pagamento">
          <controlPr locked="0" defaultSize="0" autoLine="0" r:id="rId29">
            <anchor moveWithCells="1">
              <from>
                <xdr:col>8</xdr:col>
                <xdr:colOff>47625</xdr:colOff>
                <xdr:row>20</xdr:row>
                <xdr:rowOff>9525</xdr:rowOff>
              </from>
              <to>
                <xdr:col>10</xdr:col>
                <xdr:colOff>552450</xdr:colOff>
                <xdr:row>21</xdr:row>
                <xdr:rowOff>66675</xdr:rowOff>
              </to>
            </anchor>
          </controlPr>
        </control>
      </mc:Choice>
      <mc:Fallback>
        <control shapeId="37136" r:id="rId28" name="Pagamento"/>
      </mc:Fallback>
    </mc:AlternateContent>
    <mc:AlternateContent xmlns:mc="http://schemas.openxmlformats.org/markup-compatibility/2006">
      <mc:Choice Requires="x14">
        <control shapeId="37216" r:id="rId30" name="Modelo">
          <controlPr locked="0" defaultSize="0" autoLine="0" r:id="rId31">
            <anchor moveWithCells="1">
              <from>
                <xdr:col>11</xdr:col>
                <xdr:colOff>123825</xdr:colOff>
                <xdr:row>20</xdr:row>
                <xdr:rowOff>9525</xdr:rowOff>
              </from>
              <to>
                <xdr:col>13</xdr:col>
                <xdr:colOff>66675</xdr:colOff>
                <xdr:row>21</xdr:row>
                <xdr:rowOff>66675</xdr:rowOff>
              </to>
            </anchor>
          </controlPr>
        </control>
      </mc:Choice>
      <mc:Fallback>
        <control shapeId="37216" r:id="rId30" name="Modelo"/>
      </mc:Fallback>
    </mc:AlternateContent>
    <mc:AlternateContent xmlns:mc="http://schemas.openxmlformats.org/markup-compatibility/2006">
      <mc:Choice Requires="x14">
        <control shapeId="37857" r:id="rId32" name="Lavanderia">
          <controlPr locked="0" defaultSize="0" autoFill="0" autoLine="0" autoPict="0">
            <anchor moveWithCells="1">
              <from>
                <xdr:col>5</xdr:col>
                <xdr:colOff>466725</xdr:colOff>
                <xdr:row>24</xdr:row>
                <xdr:rowOff>142875</xdr:rowOff>
              </from>
              <to>
                <xdr:col>6</xdr:col>
                <xdr:colOff>457200</xdr:colOff>
                <xdr:row>25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858" r:id="rId33" name="costura">
          <controlPr locked="0" defaultSize="0" autoFill="0" autoLine="0" autoPict="0">
            <anchor moveWithCells="1">
              <from>
                <xdr:col>6</xdr:col>
                <xdr:colOff>514350</xdr:colOff>
                <xdr:row>24</xdr:row>
                <xdr:rowOff>104775</xdr:rowOff>
              </from>
              <to>
                <xdr:col>7</xdr:col>
                <xdr:colOff>447675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624" r:id="rId34" name="Option Button 3464">
          <controlPr locked="0" defaultSize="0" autoFill="0" autoLine="0" autoPict="0">
            <anchor moveWithCells="1">
              <from>
                <xdr:col>7</xdr:col>
                <xdr:colOff>485775</xdr:colOff>
                <xdr:row>24</xdr:row>
                <xdr:rowOff>161925</xdr:rowOff>
              </from>
              <to>
                <xdr:col>9</xdr:col>
                <xdr:colOff>266700</xdr:colOff>
                <xdr:row>25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5625" r:id="rId35" name="Option Button 3465">
          <controlPr locked="0" defaultSize="0" autoFill="0" autoLine="0" autoPict="0">
            <anchor moveWithCells="1">
              <from>
                <xdr:col>8</xdr:col>
                <xdr:colOff>600075</xdr:colOff>
                <xdr:row>24</xdr:row>
                <xdr:rowOff>161925</xdr:rowOff>
              </from>
              <to>
                <xdr:col>10</xdr:col>
                <xdr:colOff>381000</xdr:colOff>
                <xdr:row>25</xdr:row>
                <xdr:rowOff>190500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89459-2A3D-4936-9A2C-64EEDC448A33}">
  <sheetPr codeName="Planilha14">
    <pageSetUpPr fitToPage="1"/>
  </sheetPr>
  <dimension ref="A1:Z2709"/>
  <sheetViews>
    <sheetView showGridLines="0" view="pageBreakPreview" topLeftCell="A7" zoomScale="70" zoomScaleNormal="110" zoomScaleSheetLayoutView="70" workbookViewId="0">
      <selection activeCell="A18" sqref="A18:XFD18"/>
    </sheetView>
  </sheetViews>
  <sheetFormatPr defaultRowHeight="15" x14ac:dyDescent="0.25"/>
  <cols>
    <col min="1" max="2" width="10.7109375" customWidth="1"/>
    <col min="3" max="3" width="5.5703125" bestFit="1" customWidth="1"/>
    <col min="4" max="4" width="10.7109375" customWidth="1"/>
    <col min="5" max="5" width="13" bestFit="1" customWidth="1"/>
    <col min="7" max="7" width="1.7109375" customWidth="1"/>
    <col min="8" max="9" width="10.7109375" customWidth="1"/>
    <col min="10" max="10" width="4.140625" customWidth="1"/>
    <col min="11" max="12" width="10.7109375" customWidth="1"/>
    <col min="13" max="13" width="1.7109375" customWidth="1"/>
    <col min="21" max="21" width="3.7109375" customWidth="1"/>
    <col min="22" max="22" width="13.42578125" bestFit="1" customWidth="1"/>
    <col min="23" max="23" width="3.7109375" customWidth="1"/>
  </cols>
  <sheetData>
    <row r="1" spans="1:26" ht="18" customHeight="1" thickBot="1" x14ac:dyDescent="0.3">
      <c r="G1" s="7"/>
      <c r="H1" s="7"/>
      <c r="I1" s="7"/>
      <c r="J1" s="7"/>
      <c r="K1" s="7"/>
      <c r="L1" s="7"/>
      <c r="M1" s="7"/>
      <c r="P1">
        <f>SUM(C17:C18)</f>
        <v>1</v>
      </c>
      <c r="Q1">
        <f ca="1">COUNTA(A:A)+24</f>
        <v>42</v>
      </c>
      <c r="T1" s="11">
        <v>44995</v>
      </c>
      <c r="V1" t="s">
        <v>356</v>
      </c>
      <c r="W1" s="11" t="str">
        <f>C38</f>
        <v>Dinheiro</v>
      </c>
    </row>
    <row r="2" spans="1:26" ht="15.75" customHeight="1" x14ac:dyDescent="0.3">
      <c r="A2" s="72"/>
      <c r="B2" s="72"/>
      <c r="C2" s="72"/>
      <c r="D2" s="72"/>
      <c r="E2" s="72"/>
      <c r="G2" s="7"/>
      <c r="H2" s="64" t="s">
        <v>332</v>
      </c>
      <c r="I2" s="65"/>
      <c r="J2" s="7"/>
      <c r="K2" s="64" t="s">
        <v>332</v>
      </c>
      <c r="L2" s="65"/>
      <c r="M2" s="7"/>
    </row>
    <row r="3" spans="1:26" ht="15" customHeight="1" x14ac:dyDescent="0.3">
      <c r="A3" s="40"/>
      <c r="B3" s="40"/>
      <c r="C3" s="40"/>
      <c r="D3" s="40"/>
      <c r="E3" s="40"/>
      <c r="G3" s="7"/>
      <c r="H3" s="66" t="s">
        <v>342</v>
      </c>
      <c r="I3" s="67"/>
      <c r="J3" s="7"/>
      <c r="K3" s="66" t="s">
        <v>342</v>
      </c>
      <c r="L3" s="67"/>
      <c r="M3" s="7"/>
    </row>
    <row r="4" spans="1:26" ht="36" customHeight="1" thickBot="1" x14ac:dyDescent="0.35">
      <c r="A4" s="73" t="s">
        <v>320</v>
      </c>
      <c r="B4" s="73"/>
      <c r="C4" s="73"/>
      <c r="D4" s="73"/>
      <c r="E4" s="73"/>
      <c r="G4" s="7"/>
      <c r="H4" s="68"/>
      <c r="I4" s="69"/>
      <c r="J4" s="7"/>
      <c r="K4" s="68"/>
      <c r="L4" s="69"/>
      <c r="M4" s="7"/>
    </row>
    <row r="5" spans="1:26" ht="15" customHeight="1" thickBot="1" x14ac:dyDescent="0.35">
      <c r="A5" s="74" t="s">
        <v>321</v>
      </c>
      <c r="B5" s="74"/>
      <c r="C5" s="74"/>
      <c r="D5" s="74"/>
      <c r="E5" s="74"/>
      <c r="G5" s="7"/>
      <c r="H5" s="7"/>
      <c r="I5" s="7"/>
      <c r="J5" s="7"/>
      <c r="K5" s="7"/>
      <c r="L5" s="7"/>
      <c r="M5" s="7"/>
    </row>
    <row r="6" spans="1:26" ht="15" customHeight="1" x14ac:dyDescent="0.25">
      <c r="A6" s="83"/>
      <c r="B6" s="83"/>
      <c r="C6" s="56"/>
      <c r="D6" s="56"/>
      <c r="E6" s="56"/>
      <c r="G6" s="7"/>
      <c r="H6" s="64" t="s">
        <v>332</v>
      </c>
      <c r="I6" s="65"/>
      <c r="J6" s="7"/>
      <c r="K6" s="64" t="s">
        <v>332</v>
      </c>
      <c r="L6" s="65"/>
      <c r="M6" s="7"/>
    </row>
    <row r="7" spans="1:26" ht="15" customHeight="1" x14ac:dyDescent="0.3">
      <c r="A7" s="70" t="s">
        <v>363</v>
      </c>
      <c r="B7" s="70"/>
      <c r="C7" s="71" t="s">
        <v>618</v>
      </c>
      <c r="D7" s="71"/>
      <c r="E7" s="71"/>
      <c r="G7" s="7"/>
      <c r="H7" s="66" t="s">
        <v>342</v>
      </c>
      <c r="I7" s="67"/>
      <c r="J7" s="7"/>
      <c r="K7" s="66" t="s">
        <v>342</v>
      </c>
      <c r="L7" s="67"/>
      <c r="M7" s="7"/>
      <c r="P7" s="28"/>
      <c r="U7" s="18">
        <f>IF(Pedido_Novo!F43=TRUE,1,FALSE)</f>
        <v>1</v>
      </c>
      <c r="V7" s="39" t="s">
        <v>408</v>
      </c>
      <c r="W7" s="18" t="b">
        <f>IF(Pedido_Novo!G43=TRUE,1,FALSE)</f>
        <v>0</v>
      </c>
      <c r="X7" s="39" t="s">
        <v>353</v>
      </c>
    </row>
    <row r="8" spans="1:26" ht="15" customHeight="1" thickBot="1" x14ac:dyDescent="0.3">
      <c r="A8" s="83"/>
      <c r="B8" s="83"/>
      <c r="C8" s="56"/>
      <c r="D8" s="56"/>
      <c r="E8" s="56"/>
      <c r="G8" s="7"/>
      <c r="H8" s="68"/>
      <c r="I8" s="69"/>
      <c r="J8" s="7"/>
      <c r="K8" s="68"/>
      <c r="L8" s="69"/>
      <c r="M8" s="7"/>
    </row>
    <row r="9" spans="1:26" ht="15" customHeight="1" thickBot="1" x14ac:dyDescent="0.35">
      <c r="A9" s="42" t="s">
        <v>322</v>
      </c>
      <c r="B9" s="75" t="s">
        <v>617</v>
      </c>
      <c r="C9" s="75"/>
      <c r="D9" s="75"/>
      <c r="E9" s="75"/>
      <c r="G9" s="7"/>
      <c r="H9" s="7"/>
      <c r="I9" s="7"/>
      <c r="J9" s="7"/>
      <c r="K9" s="7"/>
      <c r="L9" s="7"/>
      <c r="M9" s="7"/>
    </row>
    <row r="10" spans="1:26" ht="15" customHeight="1" x14ac:dyDescent="0.3">
      <c r="A10" s="79" t="s">
        <v>411</v>
      </c>
      <c r="B10" s="79"/>
      <c r="C10" s="86">
        <f>T1</f>
        <v>44995</v>
      </c>
      <c r="D10" s="86"/>
      <c r="E10" s="40"/>
      <c r="G10" s="7"/>
      <c r="H10" s="64" t="s">
        <v>332</v>
      </c>
      <c r="I10" s="65"/>
      <c r="J10" s="7"/>
      <c r="K10" s="64" t="s">
        <v>332</v>
      </c>
      <c r="L10" s="65"/>
      <c r="M10" s="7"/>
      <c r="Y10">
        <v>1</v>
      </c>
      <c r="Z10" t="s">
        <v>412</v>
      </c>
    </row>
    <row r="11" spans="1:26" ht="15" customHeight="1" x14ac:dyDescent="0.25">
      <c r="A11" s="79">
        <f ca="1">NOW()</f>
        <v>44991.738010879628</v>
      </c>
      <c r="B11" s="79"/>
      <c r="C11" s="79"/>
      <c r="D11" s="77" t="s">
        <v>616</v>
      </c>
      <c r="E11" s="77"/>
      <c r="G11" s="7"/>
      <c r="H11" s="66" t="s">
        <v>342</v>
      </c>
      <c r="I11" s="67"/>
      <c r="J11" s="7"/>
      <c r="K11" s="66" t="s">
        <v>342</v>
      </c>
      <c r="L11" s="67"/>
      <c r="M11" s="7"/>
      <c r="Y11">
        <v>2</v>
      </c>
      <c r="Z11" t="s">
        <v>414</v>
      </c>
    </row>
    <row r="12" spans="1:26" ht="15" customHeight="1" thickBot="1" x14ac:dyDescent="0.35">
      <c r="A12" s="54" t="s">
        <v>365</v>
      </c>
      <c r="B12" s="43" t="s">
        <v>568</v>
      </c>
      <c r="C12" s="43"/>
      <c r="D12" s="80"/>
      <c r="E12" s="80"/>
      <c r="G12" s="7"/>
      <c r="H12" s="68"/>
      <c r="I12" s="69"/>
      <c r="J12" s="7"/>
      <c r="K12" s="68"/>
      <c r="L12" s="69"/>
      <c r="M12" s="7"/>
    </row>
    <row r="13" spans="1:26" ht="15" customHeight="1" x14ac:dyDescent="0.3">
      <c r="A13" s="40"/>
      <c r="B13" s="40"/>
      <c r="C13" s="40"/>
      <c r="D13" s="40"/>
      <c r="E13" s="40"/>
      <c r="G13" s="7"/>
      <c r="H13" s="7"/>
      <c r="I13" s="7"/>
      <c r="J13" s="7"/>
      <c r="K13" s="7"/>
      <c r="L13" s="7"/>
      <c r="M13" s="7"/>
    </row>
    <row r="14" spans="1:26" ht="15" customHeight="1" x14ac:dyDescent="0.3">
      <c r="A14" s="75" t="s">
        <v>323</v>
      </c>
      <c r="B14" s="75"/>
      <c r="C14" s="42" t="s">
        <v>324</v>
      </c>
      <c r="D14" s="42" t="s">
        <v>325</v>
      </c>
      <c r="E14" s="42" t="s">
        <v>326</v>
      </c>
      <c r="G14" s="7"/>
      <c r="H14" s="7"/>
      <c r="I14" s="7"/>
      <c r="J14" s="7"/>
      <c r="K14" s="7"/>
      <c r="L14" s="7"/>
      <c r="M14" s="7"/>
    </row>
    <row r="15" spans="1:26" ht="4.5" customHeight="1" thickBot="1" x14ac:dyDescent="0.35">
      <c r="A15" s="44"/>
      <c r="B15" s="44"/>
      <c r="C15" s="45"/>
      <c r="D15" s="45"/>
      <c r="E15" s="45"/>
      <c r="G15" s="7"/>
      <c r="H15" s="7"/>
      <c r="I15" s="7"/>
      <c r="J15" s="7"/>
      <c r="K15" s="7"/>
      <c r="L15" s="7"/>
      <c r="M15" s="7"/>
    </row>
    <row r="16" spans="1:26" ht="15" customHeight="1" x14ac:dyDescent="0.3">
      <c r="A16" s="41"/>
      <c r="B16" s="41"/>
      <c r="C16" s="42"/>
      <c r="D16" s="42"/>
      <c r="E16" s="42"/>
      <c r="G16" s="7"/>
      <c r="H16" s="7"/>
      <c r="I16" s="7"/>
      <c r="J16" s="7"/>
      <c r="K16" s="7"/>
      <c r="L16" s="7"/>
      <c r="M16" s="7"/>
    </row>
    <row r="17" spans="1:13" ht="15" customHeight="1" x14ac:dyDescent="0.3">
      <c r="A17" s="75" t="s">
        <v>589</v>
      </c>
      <c r="B17" s="75"/>
      <c r="C17" s="42">
        <v>1</v>
      </c>
      <c r="D17" s="46">
        <v>4.5</v>
      </c>
      <c r="E17" s="47">
        <v>4.5</v>
      </c>
      <c r="G17" s="7"/>
      <c r="H17" s="7"/>
      <c r="I17" s="7"/>
      <c r="J17" s="7"/>
      <c r="K17" s="7"/>
      <c r="L17" s="7"/>
      <c r="M17" s="7"/>
    </row>
    <row r="18" spans="1:13" ht="15" customHeight="1" thickBot="1" x14ac:dyDescent="0.35">
      <c r="A18" s="78"/>
      <c r="B18" s="78"/>
      <c r="C18" s="43"/>
      <c r="D18" s="43"/>
      <c r="E18" s="43"/>
      <c r="G18" s="7"/>
      <c r="H18" s="7"/>
      <c r="I18" s="7"/>
      <c r="J18" s="7"/>
      <c r="K18" s="7"/>
      <c r="L18" s="7"/>
      <c r="M18" s="7"/>
    </row>
    <row r="19" spans="1:13" ht="15" customHeight="1" x14ac:dyDescent="0.3">
      <c r="A19" s="40"/>
      <c r="B19" s="40"/>
      <c r="C19" s="40"/>
      <c r="D19" s="40"/>
      <c r="E19" s="40"/>
      <c r="G19" s="7"/>
      <c r="H19" s="7"/>
      <c r="I19" s="7"/>
      <c r="J19" s="7"/>
      <c r="K19" s="7"/>
      <c r="L19" s="7"/>
      <c r="M19" s="7"/>
    </row>
    <row r="20" spans="1:13" ht="15" customHeight="1" x14ac:dyDescent="0.3">
      <c r="A20" s="40"/>
      <c r="B20" s="82" t="s">
        <v>409</v>
      </c>
      <c r="C20" s="82"/>
      <c r="D20" s="81">
        <f>SUM(E17:E18)</f>
        <v>4.5</v>
      </c>
      <c r="E20" s="72"/>
      <c r="G20" s="7"/>
      <c r="H20" s="7"/>
      <c r="I20" s="7"/>
      <c r="J20" s="7"/>
      <c r="K20" s="7"/>
      <c r="L20" s="7"/>
      <c r="M20" s="7"/>
    </row>
    <row r="21" spans="1:13" ht="8.25" customHeight="1" x14ac:dyDescent="0.3">
      <c r="A21" s="40"/>
      <c r="B21" s="52"/>
      <c r="C21" s="52"/>
      <c r="D21" s="51"/>
      <c r="E21" s="50"/>
      <c r="G21" s="7"/>
      <c r="H21" s="7"/>
      <c r="I21" s="7"/>
      <c r="J21" s="7"/>
      <c r="K21" s="7"/>
      <c r="L21" s="7"/>
      <c r="M21" s="7"/>
    </row>
    <row r="22" spans="1:13" ht="15" customHeight="1" x14ac:dyDescent="0.25">
      <c r="A22" s="84" t="s">
        <v>415</v>
      </c>
      <c r="B22" s="84"/>
      <c r="C22" s="85" t="s">
        <v>356</v>
      </c>
      <c r="D22" s="85"/>
      <c r="E22" s="85"/>
      <c r="G22" s="7"/>
      <c r="H22" s="7"/>
      <c r="I22" s="7"/>
      <c r="J22" s="7"/>
      <c r="K22" s="7"/>
      <c r="L22" s="7"/>
      <c r="M22" s="7"/>
    </row>
    <row r="23" spans="1:13" ht="15" customHeight="1" x14ac:dyDescent="0.25">
      <c r="A23" s="84" t="s">
        <v>416</v>
      </c>
      <c r="B23" s="84"/>
      <c r="C23" s="85" t="s">
        <v>412</v>
      </c>
      <c r="D23" s="85"/>
      <c r="E23" s="85"/>
      <c r="G23" s="7"/>
      <c r="H23" s="7"/>
      <c r="I23" s="7"/>
      <c r="J23" s="7"/>
      <c r="K23" s="7"/>
      <c r="L23" s="7"/>
      <c r="M23" s="7"/>
    </row>
    <row r="24" spans="1:13" ht="15" customHeight="1" thickBot="1" x14ac:dyDescent="0.35">
      <c r="A24" s="48"/>
      <c r="B24" s="48"/>
      <c r="C24" s="48"/>
      <c r="D24" s="48"/>
      <c r="E24" s="48"/>
      <c r="G24" s="7"/>
      <c r="H24" s="7"/>
      <c r="I24" s="7"/>
      <c r="J24" s="7"/>
      <c r="K24" s="7"/>
      <c r="L24" s="7"/>
      <c r="M24" s="7"/>
    </row>
    <row r="25" spans="1:13" ht="15" customHeight="1" x14ac:dyDescent="0.3">
      <c r="A25" s="40"/>
      <c r="B25" s="40"/>
      <c r="C25" s="40"/>
      <c r="D25" s="40"/>
      <c r="E25" s="40"/>
      <c r="G25" s="7"/>
      <c r="H25" s="7"/>
      <c r="I25" s="7"/>
      <c r="J25" s="7"/>
      <c r="K25" s="7"/>
      <c r="L25" s="7"/>
      <c r="M25" s="7"/>
    </row>
    <row r="26" spans="1:13" ht="15" customHeight="1" x14ac:dyDescent="0.3">
      <c r="A26" s="72" t="s">
        <v>364</v>
      </c>
      <c r="B26" s="72"/>
      <c r="C26" s="72"/>
      <c r="D26" s="72"/>
      <c r="E26" s="72"/>
      <c r="G26" s="7"/>
      <c r="H26" s="7"/>
      <c r="I26" s="7"/>
      <c r="J26" s="7"/>
      <c r="K26" s="7"/>
      <c r="L26" s="7"/>
      <c r="M26" s="7"/>
    </row>
    <row r="27" spans="1:13" ht="15" customHeight="1" x14ac:dyDescent="0.3">
      <c r="A27" s="40"/>
      <c r="B27" s="40"/>
      <c r="C27" s="40"/>
      <c r="D27" s="40"/>
      <c r="E27" s="40"/>
      <c r="G27" s="7"/>
      <c r="H27" s="7"/>
      <c r="I27" s="7"/>
      <c r="J27" s="7"/>
      <c r="K27" s="7"/>
      <c r="L27" s="7"/>
      <c r="M27" s="7"/>
    </row>
    <row r="28" spans="1:13" ht="33.75" customHeight="1" x14ac:dyDescent="0.3">
      <c r="A28" s="73" t="s">
        <v>320</v>
      </c>
      <c r="B28" s="73"/>
      <c r="C28" s="73"/>
      <c r="D28" s="73"/>
      <c r="E28" s="73"/>
      <c r="G28" s="7"/>
      <c r="H28" s="7"/>
      <c r="I28" s="7"/>
      <c r="J28" s="7"/>
      <c r="K28" s="7"/>
      <c r="L28" s="7"/>
      <c r="M28" s="7"/>
    </row>
    <row r="29" spans="1:13" ht="15" customHeight="1" x14ac:dyDescent="0.3">
      <c r="A29" s="74" t="s">
        <v>407</v>
      </c>
      <c r="B29" s="74"/>
      <c r="C29" s="74"/>
      <c r="D29" s="74"/>
      <c r="E29" s="74"/>
      <c r="G29" s="7"/>
      <c r="H29" s="7"/>
      <c r="I29" s="7"/>
      <c r="J29" s="7"/>
      <c r="K29" s="7"/>
      <c r="L29" s="7"/>
      <c r="M29" s="7"/>
    </row>
    <row r="30" spans="1:13" ht="6" customHeight="1" x14ac:dyDescent="0.3">
      <c r="A30" s="40"/>
      <c r="B30" s="40"/>
      <c r="C30" s="49"/>
      <c r="D30" s="40"/>
      <c r="E30" s="40"/>
      <c r="G30" s="7"/>
      <c r="H30" s="7"/>
      <c r="I30" s="7"/>
      <c r="J30" s="7"/>
      <c r="K30" s="7"/>
      <c r="L30" s="7"/>
      <c r="M30" s="7"/>
    </row>
    <row r="31" spans="1:13" ht="15" customHeight="1" x14ac:dyDescent="0.3">
      <c r="A31" s="42" t="s">
        <v>322</v>
      </c>
      <c r="B31" s="75" t="str">
        <f>B9</f>
        <v>Alda Santos</v>
      </c>
      <c r="C31" s="75"/>
      <c r="D31" s="75"/>
      <c r="E31" s="75"/>
      <c r="G31" s="7"/>
      <c r="H31" s="7"/>
      <c r="I31" s="7"/>
      <c r="J31" s="7"/>
      <c r="K31" s="7"/>
      <c r="L31" s="7"/>
      <c r="M31" s="7"/>
    </row>
    <row r="32" spans="1:13" ht="5.25" customHeight="1" x14ac:dyDescent="0.3">
      <c r="A32" s="40"/>
      <c r="B32" s="40"/>
      <c r="C32" s="49"/>
      <c r="D32" s="40"/>
      <c r="E32" s="40"/>
      <c r="G32" s="7"/>
      <c r="H32" s="7"/>
      <c r="I32" s="7"/>
      <c r="J32" s="7"/>
      <c r="K32" s="7"/>
      <c r="L32" s="7"/>
      <c r="M32" s="7"/>
    </row>
    <row r="33" spans="1:13" ht="15" customHeight="1" x14ac:dyDescent="0.25">
      <c r="A33" s="76">
        <f>C10</f>
        <v>44995</v>
      </c>
      <c r="B33" s="76"/>
      <c r="C33" s="76"/>
      <c r="D33" s="77" t="str">
        <f>D11</f>
        <v>Nº 01988</v>
      </c>
      <c r="E33" s="77"/>
      <c r="G33" s="7"/>
      <c r="H33" s="7"/>
      <c r="I33" s="7"/>
      <c r="J33" s="7"/>
      <c r="K33" s="7"/>
      <c r="L33" s="7"/>
      <c r="M33" s="7"/>
    </row>
    <row r="34" spans="1:13" ht="15" customHeight="1" x14ac:dyDescent="0.25">
      <c r="A34" s="76"/>
      <c r="B34" s="76"/>
      <c r="C34" s="76"/>
      <c r="D34" s="77"/>
      <c r="E34" s="77"/>
      <c r="G34" s="7"/>
      <c r="H34" s="7"/>
      <c r="I34" s="7"/>
      <c r="J34" s="7"/>
      <c r="K34" s="7"/>
      <c r="L34" s="7"/>
      <c r="M34" s="7"/>
    </row>
    <row r="35" spans="1:13" x14ac:dyDescent="0.25">
      <c r="G35" s="7"/>
      <c r="H35" s="7"/>
      <c r="I35" s="7"/>
      <c r="J35" s="7"/>
      <c r="K35" s="7"/>
      <c r="L35" s="7"/>
      <c r="M35" s="7"/>
    </row>
    <row r="36" spans="1:13" x14ac:dyDescent="0.25">
      <c r="B36" s="38"/>
      <c r="C36" s="38"/>
      <c r="G36" s="7"/>
      <c r="H36" s="7"/>
      <c r="I36" s="7"/>
      <c r="J36" s="7"/>
      <c r="K36" s="7"/>
      <c r="L36" s="7"/>
      <c r="M36" s="7"/>
    </row>
    <row r="37" spans="1:13" ht="18.75" customHeight="1" x14ac:dyDescent="0.25">
      <c r="A37" s="84" t="s">
        <v>415</v>
      </c>
      <c r="B37" s="84"/>
      <c r="C37" s="85" t="str">
        <f>V1</f>
        <v>Aguardando Pagamento</v>
      </c>
      <c r="D37" s="85"/>
      <c r="E37" s="85"/>
      <c r="G37" s="7"/>
      <c r="H37" s="7"/>
      <c r="I37" s="7"/>
      <c r="J37" s="7"/>
      <c r="K37" s="7"/>
      <c r="L37" s="7"/>
      <c r="M37" s="7"/>
    </row>
    <row r="38" spans="1:13" ht="15" customHeight="1" x14ac:dyDescent="0.25">
      <c r="A38" s="84" t="s">
        <v>416</v>
      </c>
      <c r="B38" s="84"/>
      <c r="C38" s="85" t="str">
        <f>VLOOKUP(Pedido_Novo!H43,Cupom!$Y$10:$Z$11,2,0)</f>
        <v>Dinheiro</v>
      </c>
      <c r="D38" s="85"/>
      <c r="E38" s="85"/>
      <c r="G38" s="7"/>
      <c r="H38" s="7"/>
      <c r="I38" s="7"/>
      <c r="J38" s="7"/>
      <c r="K38" s="7"/>
      <c r="L38" s="7"/>
      <c r="M38" s="7"/>
    </row>
    <row r="39" spans="1:13" ht="15.75" customHeight="1" x14ac:dyDescent="0.25">
      <c r="A39" s="55"/>
      <c r="B39" s="55"/>
      <c r="C39" s="55"/>
      <c r="D39" s="55"/>
      <c r="E39" s="55"/>
      <c r="G39" s="7"/>
      <c r="H39" s="7"/>
      <c r="I39" s="7"/>
      <c r="J39" s="7"/>
      <c r="K39" s="7"/>
      <c r="L39" s="7"/>
      <c r="M39" s="7"/>
    </row>
    <row r="40" spans="1:13" x14ac:dyDescent="0.25">
      <c r="G40" s="7"/>
      <c r="H40" s="7"/>
      <c r="I40" s="7"/>
      <c r="J40" s="7"/>
      <c r="K40" s="7"/>
      <c r="L40" s="7"/>
      <c r="M40" s="7"/>
    </row>
    <row r="41" spans="1:13" x14ac:dyDescent="0.25">
      <c r="G41" s="7"/>
      <c r="H41" s="7"/>
      <c r="I41" s="7"/>
      <c r="J41" s="7"/>
      <c r="K41" s="7"/>
      <c r="L41" s="7"/>
      <c r="M41" s="7"/>
    </row>
    <row r="42" spans="1:13" ht="15" customHeight="1" x14ac:dyDescent="0.25">
      <c r="G42" s="7"/>
      <c r="H42" s="7"/>
      <c r="I42" s="7"/>
      <c r="J42" s="7"/>
      <c r="K42" s="7"/>
      <c r="L42" s="7"/>
      <c r="M42" s="7"/>
    </row>
    <row r="43" spans="1:13" ht="15" customHeight="1" x14ac:dyDescent="0.25">
      <c r="G43" s="7"/>
      <c r="H43" s="7"/>
      <c r="I43" s="7"/>
      <c r="J43" s="7"/>
      <c r="K43" s="7"/>
      <c r="L43" s="7"/>
      <c r="M43" s="7"/>
    </row>
    <row r="44" spans="1:13" ht="15.75" customHeight="1" x14ac:dyDescent="0.25">
      <c r="G44" s="7"/>
      <c r="H44" s="7"/>
      <c r="I44" s="7"/>
      <c r="J44" s="7"/>
      <c r="K44" s="7"/>
      <c r="L44" s="7"/>
      <c r="M44" s="7"/>
    </row>
    <row r="45" spans="1:13" x14ac:dyDescent="0.25">
      <c r="G45" s="7"/>
      <c r="H45" s="7"/>
      <c r="I45" s="7"/>
      <c r="J45" s="7"/>
      <c r="K45" s="7"/>
      <c r="L45" s="7"/>
      <c r="M45" s="7"/>
    </row>
    <row r="46" spans="1:13" ht="15" customHeight="1" x14ac:dyDescent="0.25">
      <c r="G46" s="7"/>
      <c r="H46" s="7"/>
      <c r="I46" s="7"/>
      <c r="J46" s="7"/>
      <c r="K46" s="7"/>
      <c r="L46" s="7"/>
      <c r="M46" s="7"/>
    </row>
    <row r="47" spans="1:13" ht="15.75" customHeight="1" x14ac:dyDescent="0.25">
      <c r="G47" s="7"/>
      <c r="H47" s="7"/>
      <c r="I47" s="7"/>
      <c r="J47" s="7"/>
      <c r="K47" s="7"/>
      <c r="L47" s="7"/>
      <c r="M47" s="7"/>
    </row>
    <row r="48" spans="1:13" x14ac:dyDescent="0.25">
      <c r="G48" s="7"/>
      <c r="H48" s="7"/>
      <c r="I48" s="7"/>
      <c r="J48" s="7"/>
      <c r="K48" s="7"/>
      <c r="L48" s="7"/>
      <c r="M48" s="7"/>
    </row>
    <row r="49" spans="7:13" x14ac:dyDescent="0.25">
      <c r="G49" s="7"/>
      <c r="H49" s="7"/>
      <c r="I49" s="7"/>
      <c r="J49" s="7"/>
      <c r="K49" s="7"/>
      <c r="L49" s="7"/>
      <c r="M49" s="7"/>
    </row>
    <row r="50" spans="7:13" ht="15" customHeight="1" x14ac:dyDescent="0.25">
      <c r="G50" s="7"/>
      <c r="H50" s="7"/>
      <c r="I50" s="7"/>
      <c r="J50" s="7"/>
      <c r="K50" s="7"/>
      <c r="L50" s="7"/>
      <c r="M50" s="7"/>
    </row>
    <row r="51" spans="7:13" ht="15.75" customHeight="1" x14ac:dyDescent="0.25">
      <c r="G51" s="7"/>
      <c r="H51" s="7"/>
      <c r="I51" s="7"/>
      <c r="J51" s="7"/>
      <c r="K51" s="7"/>
      <c r="L51" s="7"/>
      <c r="M51" s="7"/>
    </row>
    <row r="52" spans="7:13" x14ac:dyDescent="0.25">
      <c r="G52" s="7"/>
      <c r="H52" s="7"/>
      <c r="I52" s="7"/>
      <c r="J52" s="7"/>
      <c r="K52" s="7"/>
      <c r="L52" s="7"/>
      <c r="M52" s="7"/>
    </row>
    <row r="53" spans="7:13" x14ac:dyDescent="0.25">
      <c r="G53" s="7"/>
      <c r="H53" s="7"/>
      <c r="I53" s="7"/>
      <c r="J53" s="7"/>
      <c r="K53" s="7"/>
      <c r="L53" s="7"/>
      <c r="M53" s="7"/>
    </row>
    <row r="54" spans="7:13" ht="15" customHeight="1" x14ac:dyDescent="0.25">
      <c r="G54" s="7"/>
      <c r="H54" s="7"/>
      <c r="I54" s="7"/>
      <c r="J54" s="7"/>
      <c r="K54" s="7"/>
      <c r="L54" s="7"/>
      <c r="M54" s="7"/>
    </row>
    <row r="55" spans="7:13" ht="15.75" customHeight="1" x14ac:dyDescent="0.25">
      <c r="G55" s="7"/>
      <c r="H55" s="7"/>
      <c r="I55" s="7"/>
      <c r="J55" s="7"/>
      <c r="K55" s="7"/>
      <c r="L55" s="7"/>
      <c r="M55" s="7"/>
    </row>
    <row r="56" spans="7:13" x14ac:dyDescent="0.25">
      <c r="G56" s="7"/>
      <c r="H56" s="7"/>
      <c r="I56" s="7"/>
      <c r="J56" s="7"/>
      <c r="K56" s="7"/>
      <c r="L56" s="7"/>
      <c r="M56" s="7"/>
    </row>
    <row r="57" spans="7:13" x14ac:dyDescent="0.25">
      <c r="G57" s="7"/>
      <c r="H57" s="7"/>
      <c r="I57" s="7"/>
      <c r="J57" s="7"/>
      <c r="K57" s="7"/>
      <c r="L57" s="7"/>
      <c r="M57" s="7"/>
    </row>
    <row r="58" spans="7:13" ht="15" customHeight="1" x14ac:dyDescent="0.25">
      <c r="G58" s="7"/>
      <c r="H58" s="7"/>
      <c r="I58" s="7"/>
      <c r="J58" s="7"/>
      <c r="K58" s="7"/>
      <c r="L58" s="7"/>
      <c r="M58" s="7"/>
    </row>
    <row r="59" spans="7:13" ht="15.75" customHeight="1" x14ac:dyDescent="0.25">
      <c r="G59" s="7"/>
      <c r="H59" s="7"/>
      <c r="I59" s="7"/>
      <c r="J59" s="7"/>
      <c r="K59" s="7"/>
      <c r="L59" s="7"/>
      <c r="M59" s="7"/>
    </row>
    <row r="60" spans="7:13" x14ac:dyDescent="0.25">
      <c r="G60" s="7"/>
      <c r="H60" s="7"/>
      <c r="I60" s="7"/>
      <c r="J60" s="7"/>
      <c r="K60" s="7"/>
      <c r="L60" s="7"/>
      <c r="M60" s="7"/>
    </row>
    <row r="61" spans="7:13" x14ac:dyDescent="0.25">
      <c r="G61" s="7"/>
      <c r="H61" s="7"/>
      <c r="I61" s="7"/>
      <c r="J61" s="7"/>
      <c r="K61" s="7"/>
      <c r="L61" s="7"/>
      <c r="M61" s="7"/>
    </row>
    <row r="62" spans="7:13" ht="15" customHeight="1" x14ac:dyDescent="0.25">
      <c r="G62" s="7"/>
      <c r="H62" s="7"/>
      <c r="I62" s="7"/>
      <c r="J62" s="7"/>
      <c r="K62" s="7"/>
      <c r="L62" s="7"/>
      <c r="M62" s="7"/>
    </row>
    <row r="63" spans="7:13" ht="15.75" customHeight="1" x14ac:dyDescent="0.25">
      <c r="G63" s="7"/>
      <c r="H63" s="7"/>
      <c r="I63" s="7"/>
      <c r="J63" s="7"/>
      <c r="K63" s="7"/>
      <c r="L63" s="7"/>
      <c r="M63" s="7"/>
    </row>
    <row r="64" spans="7:13" x14ac:dyDescent="0.25">
      <c r="G64" s="7"/>
      <c r="H64" s="7"/>
      <c r="I64" s="7"/>
      <c r="J64" s="7"/>
      <c r="K64" s="7"/>
      <c r="L64" s="7"/>
      <c r="M64" s="7"/>
    </row>
    <row r="65" spans="7:13" x14ac:dyDescent="0.25">
      <c r="G65" s="7"/>
      <c r="H65" s="7"/>
      <c r="I65" s="7"/>
      <c r="J65" s="7"/>
      <c r="K65" s="7"/>
      <c r="L65" s="7"/>
      <c r="M65" s="7"/>
    </row>
    <row r="66" spans="7:13" ht="15" customHeight="1" x14ac:dyDescent="0.25">
      <c r="G66" s="7"/>
      <c r="H66" s="7"/>
      <c r="I66" s="7"/>
      <c r="J66" s="7"/>
      <c r="K66" s="7"/>
      <c r="L66" s="7"/>
      <c r="M66" s="7"/>
    </row>
    <row r="67" spans="7:13" ht="15.75" customHeight="1" x14ac:dyDescent="0.25">
      <c r="G67" s="7"/>
      <c r="H67" s="7"/>
      <c r="I67" s="7"/>
      <c r="J67" s="7"/>
      <c r="K67" s="7"/>
      <c r="L67" s="7"/>
      <c r="M67" s="7"/>
    </row>
    <row r="68" spans="7:13" x14ac:dyDescent="0.25">
      <c r="G68" s="7"/>
      <c r="H68" s="7"/>
      <c r="I68" s="7"/>
      <c r="J68" s="7"/>
      <c r="K68" s="7"/>
      <c r="L68" s="7"/>
      <c r="M68" s="7"/>
    </row>
    <row r="69" spans="7:13" x14ac:dyDescent="0.25">
      <c r="G69" s="7"/>
      <c r="H69" s="7"/>
      <c r="I69" s="7"/>
      <c r="J69" s="7"/>
      <c r="K69" s="7"/>
      <c r="L69" s="7"/>
      <c r="M69" s="7"/>
    </row>
    <row r="70" spans="7:13" ht="15" customHeight="1" x14ac:dyDescent="0.25">
      <c r="G70" s="7"/>
      <c r="H70" s="7"/>
      <c r="I70" s="7"/>
      <c r="J70" s="7"/>
      <c r="K70" s="7"/>
      <c r="L70" s="7"/>
      <c r="M70" s="7"/>
    </row>
    <row r="71" spans="7:13" ht="15.75" customHeight="1" x14ac:dyDescent="0.25">
      <c r="G71" s="7"/>
      <c r="H71" s="7"/>
      <c r="I71" s="7"/>
      <c r="J71" s="7"/>
      <c r="K71" s="7"/>
      <c r="L71" s="7"/>
      <c r="M71" s="7"/>
    </row>
    <row r="72" spans="7:13" x14ac:dyDescent="0.25">
      <c r="G72" s="7"/>
      <c r="H72" s="7"/>
      <c r="I72" s="7"/>
      <c r="J72" s="7"/>
      <c r="K72" s="7"/>
      <c r="L72" s="7"/>
      <c r="M72" s="7"/>
    </row>
    <row r="73" spans="7:13" x14ac:dyDescent="0.25">
      <c r="G73" s="7"/>
      <c r="H73" s="7"/>
      <c r="I73" s="7"/>
      <c r="J73" s="7"/>
      <c r="K73" s="7"/>
      <c r="L73" s="7"/>
      <c r="M73" s="7"/>
    </row>
    <row r="74" spans="7:13" ht="15" customHeight="1" x14ac:dyDescent="0.25">
      <c r="G74" s="7"/>
      <c r="H74" s="7"/>
      <c r="I74" s="7"/>
      <c r="J74" s="7"/>
      <c r="K74" s="7"/>
      <c r="L74" s="7"/>
      <c r="M74" s="7"/>
    </row>
    <row r="75" spans="7:13" ht="15.75" customHeight="1" x14ac:dyDescent="0.25">
      <c r="G75" s="7"/>
      <c r="H75" s="7"/>
      <c r="I75" s="7"/>
      <c r="J75" s="7"/>
      <c r="K75" s="7"/>
      <c r="L75" s="7"/>
      <c r="M75" s="7"/>
    </row>
    <row r="76" spans="7:13" x14ac:dyDescent="0.25">
      <c r="G76" s="7"/>
      <c r="H76" s="7"/>
      <c r="I76" s="7"/>
      <c r="J76" s="7"/>
      <c r="K76" s="7"/>
      <c r="L76" s="7"/>
      <c r="M76" s="7"/>
    </row>
    <row r="77" spans="7:13" x14ac:dyDescent="0.25">
      <c r="G77" s="7"/>
      <c r="H77" s="7"/>
      <c r="I77" s="7"/>
      <c r="J77" s="7"/>
      <c r="K77" s="7"/>
      <c r="L77" s="7"/>
      <c r="M77" s="7"/>
    </row>
    <row r="78" spans="7:13" ht="15" customHeight="1" x14ac:dyDescent="0.25">
      <c r="G78" s="7"/>
      <c r="H78" s="7"/>
      <c r="I78" s="7"/>
      <c r="J78" s="7"/>
      <c r="K78" s="7"/>
      <c r="L78" s="7"/>
      <c r="M78" s="7"/>
    </row>
    <row r="79" spans="7:13" ht="15.75" customHeight="1" x14ac:dyDescent="0.25">
      <c r="G79" s="7"/>
      <c r="H79" s="7"/>
      <c r="I79" s="7"/>
      <c r="J79" s="7"/>
      <c r="K79" s="7"/>
      <c r="L79" s="7"/>
      <c r="M79" s="7"/>
    </row>
    <row r="80" spans="7:13" x14ac:dyDescent="0.25">
      <c r="G80" s="7"/>
      <c r="H80" s="7"/>
      <c r="I80" s="7"/>
      <c r="J80" s="7"/>
      <c r="K80" s="7"/>
      <c r="L80" s="7"/>
      <c r="M80" s="7"/>
    </row>
    <row r="81" spans="7:13" x14ac:dyDescent="0.25">
      <c r="G81" s="7"/>
      <c r="H81" s="7"/>
      <c r="I81" s="7"/>
      <c r="J81" s="7"/>
      <c r="K81" s="7"/>
      <c r="L81" s="7"/>
      <c r="M81" s="7"/>
    </row>
    <row r="82" spans="7:13" ht="15" customHeight="1" x14ac:dyDescent="0.25">
      <c r="G82" s="7"/>
      <c r="H82" s="7"/>
      <c r="I82" s="7"/>
      <c r="J82" s="7"/>
      <c r="K82" s="7"/>
      <c r="L82" s="7"/>
      <c r="M82" s="7"/>
    </row>
    <row r="83" spans="7:13" ht="15.75" customHeight="1" x14ac:dyDescent="0.25">
      <c r="G83" s="7"/>
      <c r="H83" s="7"/>
      <c r="I83" s="7"/>
      <c r="J83" s="7"/>
      <c r="K83" s="7"/>
      <c r="L83" s="7"/>
      <c r="M83" s="7"/>
    </row>
    <row r="84" spans="7:13" x14ac:dyDescent="0.25">
      <c r="G84" s="7"/>
      <c r="H84" s="7"/>
      <c r="I84" s="7"/>
      <c r="J84" s="7"/>
      <c r="K84" s="7"/>
      <c r="L84" s="7"/>
      <c r="M84" s="7"/>
    </row>
    <row r="85" spans="7:13" x14ac:dyDescent="0.25">
      <c r="G85" s="7"/>
      <c r="H85" s="7"/>
      <c r="I85" s="7"/>
      <c r="J85" s="7"/>
      <c r="K85" s="7"/>
      <c r="L85" s="7"/>
      <c r="M85" s="7"/>
    </row>
    <row r="86" spans="7:13" ht="15" customHeight="1" x14ac:dyDescent="0.25">
      <c r="G86" s="7"/>
      <c r="H86" s="7"/>
      <c r="I86" s="7"/>
      <c r="J86" s="7"/>
      <c r="K86" s="7"/>
      <c r="L86" s="7"/>
      <c r="M86" s="7"/>
    </row>
    <row r="87" spans="7:13" ht="15.75" customHeight="1" x14ac:dyDescent="0.25">
      <c r="G87" s="7"/>
      <c r="H87" s="7"/>
      <c r="I87" s="7"/>
      <c r="J87" s="7"/>
      <c r="K87" s="7"/>
      <c r="L87" s="7"/>
      <c r="M87" s="7"/>
    </row>
    <row r="88" spans="7:13" x14ac:dyDescent="0.25">
      <c r="G88" s="7"/>
      <c r="H88" s="7"/>
      <c r="I88" s="7"/>
      <c r="J88" s="7"/>
      <c r="K88" s="7"/>
      <c r="L88" s="7"/>
      <c r="M88" s="7"/>
    </row>
    <row r="89" spans="7:13" x14ac:dyDescent="0.25">
      <c r="G89" s="7"/>
      <c r="H89" s="7"/>
      <c r="I89" s="7"/>
      <c r="J89" s="7"/>
      <c r="K89" s="7"/>
      <c r="L89" s="7"/>
      <c r="M89" s="7"/>
    </row>
    <row r="90" spans="7:13" ht="15" customHeight="1" x14ac:dyDescent="0.25">
      <c r="G90" s="7"/>
      <c r="H90" s="7"/>
      <c r="I90" s="7"/>
      <c r="J90" s="7"/>
      <c r="K90" s="7"/>
      <c r="L90" s="7"/>
      <c r="M90" s="7"/>
    </row>
    <row r="91" spans="7:13" ht="15.75" customHeight="1" x14ac:dyDescent="0.25">
      <c r="G91" s="7"/>
      <c r="H91" s="7"/>
      <c r="I91" s="7"/>
      <c r="J91" s="7"/>
      <c r="K91" s="7"/>
      <c r="L91" s="7"/>
      <c r="M91" s="7"/>
    </row>
    <row r="92" spans="7:13" x14ac:dyDescent="0.25">
      <c r="G92" s="7"/>
      <c r="H92" s="7"/>
      <c r="I92" s="7"/>
      <c r="J92" s="7"/>
      <c r="K92" s="7"/>
      <c r="L92" s="7"/>
      <c r="M92" s="7"/>
    </row>
    <row r="93" spans="7:13" x14ac:dyDescent="0.25">
      <c r="G93" s="7"/>
      <c r="H93" s="7"/>
      <c r="I93" s="7"/>
      <c r="J93" s="7"/>
      <c r="K93" s="7"/>
      <c r="L93" s="7"/>
      <c r="M93" s="7"/>
    </row>
    <row r="94" spans="7:13" ht="15" customHeight="1" x14ac:dyDescent="0.25">
      <c r="G94" s="7"/>
      <c r="H94" s="7"/>
      <c r="I94" s="7"/>
      <c r="J94" s="7"/>
      <c r="K94" s="7"/>
      <c r="L94" s="7"/>
      <c r="M94" s="7"/>
    </row>
    <row r="95" spans="7:13" ht="15.75" customHeight="1" x14ac:dyDescent="0.25">
      <c r="G95" s="7"/>
      <c r="H95" s="7"/>
      <c r="I95" s="7"/>
      <c r="J95" s="7"/>
      <c r="K95" s="7"/>
      <c r="L95" s="7"/>
      <c r="M95" s="7"/>
    </row>
    <row r="96" spans="7:13" x14ac:dyDescent="0.25">
      <c r="G96" s="7"/>
      <c r="H96" s="7"/>
      <c r="I96" s="7"/>
      <c r="J96" s="7"/>
      <c r="K96" s="7"/>
      <c r="L96" s="7"/>
      <c r="M96" s="7"/>
    </row>
    <row r="97" spans="7:13" x14ac:dyDescent="0.25">
      <c r="G97" s="7"/>
      <c r="H97" s="7"/>
      <c r="I97" s="7"/>
      <c r="J97" s="7"/>
      <c r="K97" s="7"/>
      <c r="L97" s="7"/>
      <c r="M97" s="7"/>
    </row>
    <row r="98" spans="7:13" ht="15" customHeight="1" x14ac:dyDescent="0.25">
      <c r="G98" s="7"/>
      <c r="H98" s="7"/>
      <c r="I98" s="7"/>
      <c r="J98" s="7"/>
      <c r="K98" s="7"/>
      <c r="L98" s="7"/>
      <c r="M98" s="7"/>
    </row>
    <row r="99" spans="7:13" ht="15.75" customHeight="1" x14ac:dyDescent="0.25">
      <c r="G99" s="7"/>
      <c r="H99" s="7"/>
      <c r="I99" s="7"/>
      <c r="J99" s="7"/>
      <c r="K99" s="7"/>
      <c r="L99" s="7"/>
      <c r="M99" s="7"/>
    </row>
    <row r="100" spans="7:13" x14ac:dyDescent="0.25">
      <c r="G100" s="7"/>
      <c r="H100" s="7"/>
      <c r="I100" s="7"/>
      <c r="J100" s="7"/>
      <c r="K100" s="7"/>
      <c r="L100" s="7"/>
      <c r="M100" s="7"/>
    </row>
    <row r="101" spans="7:13" x14ac:dyDescent="0.25">
      <c r="G101" s="7"/>
      <c r="H101" s="7"/>
      <c r="I101" s="7"/>
      <c r="J101" s="7"/>
      <c r="K101" s="7"/>
      <c r="L101" s="7"/>
      <c r="M101" s="7"/>
    </row>
    <row r="102" spans="7:13" ht="15" customHeight="1" x14ac:dyDescent="0.25">
      <c r="G102" s="7"/>
      <c r="H102" s="7"/>
      <c r="I102" s="7"/>
      <c r="J102" s="7"/>
      <c r="K102" s="7"/>
      <c r="L102" s="7"/>
      <c r="M102" s="7"/>
    </row>
    <row r="103" spans="7:13" ht="15.75" customHeight="1" x14ac:dyDescent="0.25">
      <c r="G103" s="7"/>
      <c r="H103" s="7"/>
      <c r="I103" s="7"/>
      <c r="J103" s="7"/>
      <c r="K103" s="7"/>
      <c r="L103" s="7"/>
      <c r="M103" s="7"/>
    </row>
    <row r="104" spans="7:13" x14ac:dyDescent="0.25">
      <c r="G104" s="7"/>
      <c r="H104" s="7"/>
      <c r="I104" s="7"/>
      <c r="J104" s="7"/>
      <c r="K104" s="7"/>
      <c r="L104" s="7"/>
      <c r="M104" s="7"/>
    </row>
    <row r="105" spans="7:13" x14ac:dyDescent="0.25">
      <c r="G105" s="7"/>
      <c r="H105" s="7"/>
      <c r="I105" s="7"/>
      <c r="J105" s="7"/>
      <c r="K105" s="7"/>
      <c r="L105" s="7"/>
      <c r="M105" s="7"/>
    </row>
    <row r="106" spans="7:13" ht="15" customHeight="1" x14ac:dyDescent="0.25">
      <c r="G106" s="7"/>
      <c r="H106" s="7"/>
      <c r="I106" s="7"/>
      <c r="J106" s="7"/>
      <c r="K106" s="7"/>
      <c r="L106" s="7"/>
      <c r="M106" s="7"/>
    </row>
    <row r="107" spans="7:13" ht="15.75" customHeight="1" x14ac:dyDescent="0.25">
      <c r="G107" s="7"/>
      <c r="H107" s="7"/>
      <c r="I107" s="7"/>
      <c r="J107" s="7"/>
      <c r="K107" s="7"/>
      <c r="L107" s="7"/>
      <c r="M107" s="7"/>
    </row>
    <row r="108" spans="7:13" x14ac:dyDescent="0.25">
      <c r="G108" s="7"/>
      <c r="H108" s="7"/>
      <c r="I108" s="7"/>
      <c r="J108" s="7"/>
      <c r="K108" s="7"/>
      <c r="L108" s="7"/>
      <c r="M108" s="7"/>
    </row>
    <row r="109" spans="7:13" x14ac:dyDescent="0.25">
      <c r="G109" s="7"/>
      <c r="H109" s="7"/>
      <c r="I109" s="7"/>
      <c r="J109" s="7"/>
      <c r="K109" s="7"/>
      <c r="L109" s="7"/>
      <c r="M109" s="7"/>
    </row>
    <row r="110" spans="7:13" ht="15" customHeight="1" x14ac:dyDescent="0.25">
      <c r="G110" s="7"/>
      <c r="H110" s="7"/>
      <c r="I110" s="7"/>
      <c r="J110" s="7"/>
      <c r="K110" s="7"/>
      <c r="L110" s="7"/>
      <c r="M110" s="7"/>
    </row>
    <row r="111" spans="7:13" ht="15.75" customHeight="1" x14ac:dyDescent="0.25">
      <c r="G111" s="7"/>
      <c r="H111" s="7"/>
      <c r="I111" s="7"/>
      <c r="J111" s="7"/>
      <c r="K111" s="7"/>
      <c r="L111" s="7"/>
      <c r="M111" s="7"/>
    </row>
    <row r="112" spans="7:13" x14ac:dyDescent="0.25">
      <c r="G112" s="7"/>
      <c r="H112" s="7"/>
      <c r="I112" s="7"/>
      <c r="J112" s="7"/>
      <c r="K112" s="7"/>
      <c r="L112" s="7"/>
      <c r="M112" s="7"/>
    </row>
    <row r="113" spans="7:13" x14ac:dyDescent="0.25">
      <c r="G113" s="7"/>
      <c r="H113" s="7"/>
      <c r="I113" s="7"/>
      <c r="J113" s="7"/>
      <c r="K113" s="7"/>
      <c r="L113" s="7"/>
      <c r="M113" s="7"/>
    </row>
    <row r="114" spans="7:13" ht="15" customHeight="1" x14ac:dyDescent="0.25">
      <c r="G114" s="7"/>
      <c r="H114" s="7"/>
      <c r="I114" s="7"/>
      <c r="J114" s="7"/>
      <c r="K114" s="7"/>
      <c r="L114" s="7"/>
      <c r="M114" s="7"/>
    </row>
    <row r="115" spans="7:13" ht="15.75" customHeight="1" x14ac:dyDescent="0.25">
      <c r="G115" s="7"/>
      <c r="H115" s="7"/>
      <c r="I115" s="7"/>
      <c r="J115" s="7"/>
      <c r="K115" s="7"/>
      <c r="L115" s="7"/>
      <c r="M115" s="7"/>
    </row>
    <row r="116" spans="7:13" x14ac:dyDescent="0.25">
      <c r="G116" s="7"/>
      <c r="H116" s="7"/>
      <c r="I116" s="7"/>
      <c r="J116" s="7"/>
      <c r="K116" s="7"/>
      <c r="L116" s="7"/>
      <c r="M116" s="7"/>
    </row>
    <row r="117" spans="7:13" x14ac:dyDescent="0.25">
      <c r="G117" s="7"/>
      <c r="H117" s="7"/>
      <c r="I117" s="7"/>
      <c r="J117" s="7"/>
      <c r="K117" s="7"/>
      <c r="L117" s="7"/>
      <c r="M117" s="7"/>
    </row>
    <row r="118" spans="7:13" ht="15" customHeight="1" x14ac:dyDescent="0.25">
      <c r="G118" s="7"/>
      <c r="H118" s="7"/>
      <c r="I118" s="7"/>
      <c r="J118" s="7"/>
      <c r="K118" s="7"/>
      <c r="L118" s="7"/>
      <c r="M118" s="7"/>
    </row>
    <row r="119" spans="7:13" ht="15.75" customHeight="1" x14ac:dyDescent="0.25">
      <c r="G119" s="7"/>
      <c r="H119" s="7"/>
      <c r="I119" s="7"/>
      <c r="J119" s="7"/>
      <c r="K119" s="7"/>
      <c r="L119" s="7"/>
      <c r="M119" s="7"/>
    </row>
    <row r="120" spans="7:13" x14ac:dyDescent="0.25">
      <c r="G120" s="7"/>
      <c r="H120" s="7"/>
      <c r="I120" s="7"/>
      <c r="J120" s="7"/>
      <c r="K120" s="7"/>
      <c r="L120" s="7"/>
      <c r="M120" s="7"/>
    </row>
    <row r="121" spans="7:13" x14ac:dyDescent="0.25">
      <c r="G121" s="7"/>
      <c r="H121" s="7"/>
      <c r="I121" s="7"/>
      <c r="J121" s="7"/>
      <c r="K121" s="7"/>
      <c r="L121" s="7"/>
      <c r="M121" s="7"/>
    </row>
    <row r="122" spans="7:13" x14ac:dyDescent="0.25">
      <c r="G122" s="7"/>
      <c r="H122" s="7"/>
      <c r="I122" s="7"/>
      <c r="J122" s="7"/>
      <c r="K122" s="7"/>
      <c r="L122" s="7"/>
      <c r="M122" s="7"/>
    </row>
    <row r="123" spans="7:13" x14ac:dyDescent="0.25">
      <c r="G123" s="7"/>
      <c r="H123" s="7"/>
      <c r="I123" s="7"/>
      <c r="J123" s="7"/>
      <c r="K123" s="7"/>
      <c r="L123" s="7"/>
      <c r="M123" s="7"/>
    </row>
    <row r="124" spans="7:13" x14ac:dyDescent="0.25">
      <c r="G124" s="7"/>
      <c r="H124" s="7"/>
      <c r="I124" s="7"/>
      <c r="J124" s="7"/>
      <c r="K124" s="7"/>
      <c r="L124" s="7"/>
      <c r="M124" s="7"/>
    </row>
    <row r="125" spans="7:13" x14ac:dyDescent="0.25">
      <c r="G125" s="7"/>
      <c r="H125" s="7"/>
      <c r="I125" s="7"/>
      <c r="J125" s="7"/>
      <c r="K125" s="7"/>
      <c r="L125" s="7"/>
      <c r="M125" s="7"/>
    </row>
    <row r="126" spans="7:13" x14ac:dyDescent="0.25">
      <c r="G126" s="7"/>
      <c r="H126" s="7"/>
      <c r="I126" s="7"/>
      <c r="J126" s="7"/>
      <c r="K126" s="7"/>
      <c r="L126" s="7"/>
      <c r="M126" s="7"/>
    </row>
    <row r="127" spans="7:13" x14ac:dyDescent="0.25">
      <c r="G127" s="7"/>
      <c r="H127" s="7"/>
      <c r="I127" s="7"/>
      <c r="J127" s="7"/>
      <c r="K127" s="7"/>
      <c r="L127" s="7"/>
      <c r="M127" s="7"/>
    </row>
    <row r="128" spans="7:13" x14ac:dyDescent="0.25">
      <c r="G128" s="7"/>
      <c r="H128" s="7"/>
      <c r="I128" s="7"/>
      <c r="J128" s="7"/>
      <c r="K128" s="7"/>
      <c r="L128" s="7"/>
      <c r="M128" s="7"/>
    </row>
    <row r="129" spans="7:13" x14ac:dyDescent="0.25">
      <c r="G129" s="7"/>
      <c r="H129" s="7"/>
      <c r="I129" s="7"/>
      <c r="J129" s="7"/>
      <c r="K129" s="7"/>
      <c r="L129" s="7"/>
      <c r="M129" s="7"/>
    </row>
    <row r="130" spans="7:13" x14ac:dyDescent="0.25">
      <c r="G130" s="7"/>
      <c r="H130" s="7"/>
      <c r="I130" s="7"/>
      <c r="J130" s="7"/>
      <c r="K130" s="7"/>
      <c r="L130" s="7"/>
      <c r="M130" s="7"/>
    </row>
    <row r="131" spans="7:13" x14ac:dyDescent="0.25">
      <c r="G131" s="7"/>
      <c r="H131" s="7"/>
      <c r="I131" s="7"/>
      <c r="J131" s="7"/>
      <c r="K131" s="7"/>
      <c r="L131" s="7"/>
      <c r="M131" s="7"/>
    </row>
    <row r="132" spans="7:13" x14ac:dyDescent="0.25">
      <c r="G132" s="7"/>
      <c r="H132" s="7"/>
      <c r="I132" s="7"/>
      <c r="J132" s="7"/>
      <c r="K132" s="7"/>
      <c r="L132" s="7"/>
      <c r="M132" s="7"/>
    </row>
    <row r="133" spans="7:13" x14ac:dyDescent="0.25">
      <c r="G133" s="7"/>
      <c r="H133" s="7"/>
      <c r="I133" s="7"/>
      <c r="J133" s="7"/>
      <c r="K133" s="7"/>
      <c r="L133" s="7"/>
      <c r="M133" s="7"/>
    </row>
    <row r="134" spans="7:13" x14ac:dyDescent="0.25">
      <c r="G134" s="7"/>
      <c r="H134" s="7"/>
      <c r="I134" s="7"/>
      <c r="J134" s="7"/>
      <c r="K134" s="7"/>
      <c r="L134" s="7"/>
      <c r="M134" s="7"/>
    </row>
    <row r="135" spans="7:13" x14ac:dyDescent="0.25">
      <c r="G135" s="7"/>
      <c r="H135" s="7"/>
      <c r="I135" s="7"/>
      <c r="J135" s="7"/>
      <c r="K135" s="7"/>
      <c r="L135" s="7"/>
      <c r="M135" s="7"/>
    </row>
    <row r="136" spans="7:13" x14ac:dyDescent="0.25">
      <c r="G136" s="7"/>
      <c r="H136" s="7"/>
      <c r="I136" s="7"/>
      <c r="J136" s="7"/>
      <c r="K136" s="7"/>
      <c r="L136" s="7"/>
      <c r="M136" s="7"/>
    </row>
    <row r="137" spans="7:13" x14ac:dyDescent="0.25">
      <c r="G137" s="7"/>
      <c r="H137" s="7"/>
      <c r="I137" s="7"/>
      <c r="J137" s="7"/>
      <c r="K137" s="7"/>
      <c r="L137" s="7"/>
      <c r="M137" s="7"/>
    </row>
    <row r="138" spans="7:13" x14ac:dyDescent="0.25">
      <c r="G138" s="7"/>
      <c r="H138" s="7"/>
      <c r="I138" s="7"/>
      <c r="J138" s="7"/>
      <c r="K138" s="7"/>
      <c r="L138" s="7"/>
      <c r="M138" s="7"/>
    </row>
    <row r="139" spans="7:13" x14ac:dyDescent="0.25">
      <c r="G139" s="7"/>
      <c r="H139" s="7"/>
      <c r="I139" s="7"/>
      <c r="J139" s="7"/>
      <c r="K139" s="7"/>
      <c r="L139" s="7"/>
      <c r="M139" s="7"/>
    </row>
    <row r="140" spans="7:13" x14ac:dyDescent="0.25">
      <c r="G140" s="7"/>
      <c r="H140" s="7"/>
      <c r="I140" s="7"/>
      <c r="J140" s="7"/>
      <c r="K140" s="7"/>
      <c r="L140" s="7"/>
      <c r="M140" s="7"/>
    </row>
    <row r="141" spans="7:13" x14ac:dyDescent="0.25">
      <c r="G141" s="7"/>
      <c r="H141" s="7"/>
      <c r="I141" s="7"/>
      <c r="J141" s="7"/>
      <c r="K141" s="7"/>
      <c r="L141" s="7"/>
      <c r="M141" s="7"/>
    </row>
    <row r="142" spans="7:13" x14ac:dyDescent="0.25">
      <c r="G142" s="7"/>
      <c r="H142" s="7"/>
      <c r="I142" s="7"/>
      <c r="J142" s="7"/>
      <c r="K142" s="7"/>
      <c r="L142" s="7"/>
      <c r="M142" s="7"/>
    </row>
    <row r="143" spans="7:13" x14ac:dyDescent="0.25">
      <c r="G143" s="7"/>
      <c r="H143" s="7"/>
      <c r="I143" s="7"/>
      <c r="J143" s="7"/>
      <c r="K143" s="7"/>
      <c r="L143" s="7"/>
      <c r="M143" s="7"/>
    </row>
    <row r="144" spans="7:13" x14ac:dyDescent="0.25">
      <c r="G144" s="7"/>
      <c r="H144" s="7"/>
      <c r="I144" s="7"/>
      <c r="J144" s="7"/>
      <c r="K144" s="7"/>
      <c r="L144" s="7"/>
      <c r="M144" s="7"/>
    </row>
    <row r="145" spans="7:13" x14ac:dyDescent="0.25">
      <c r="G145" s="7"/>
      <c r="H145" s="7"/>
      <c r="I145" s="7"/>
      <c r="J145" s="7"/>
      <c r="K145" s="7"/>
      <c r="L145" s="7"/>
      <c r="M145" s="7"/>
    </row>
    <row r="146" spans="7:13" x14ac:dyDescent="0.25">
      <c r="G146" s="7"/>
      <c r="H146" s="7"/>
      <c r="I146" s="7"/>
      <c r="J146" s="7"/>
      <c r="K146" s="7"/>
      <c r="L146" s="7"/>
      <c r="M146" s="7"/>
    </row>
    <row r="147" spans="7:13" x14ac:dyDescent="0.25">
      <c r="G147" s="7"/>
      <c r="H147" s="7"/>
      <c r="I147" s="7"/>
      <c r="J147" s="7"/>
      <c r="K147" s="7"/>
      <c r="L147" s="7"/>
      <c r="M147" s="7"/>
    </row>
    <row r="148" spans="7:13" x14ac:dyDescent="0.25">
      <c r="G148" s="7"/>
      <c r="H148" s="7"/>
      <c r="I148" s="7"/>
      <c r="J148" s="7"/>
      <c r="K148" s="7"/>
      <c r="L148" s="7"/>
      <c r="M148" s="7"/>
    </row>
    <row r="149" spans="7:13" x14ac:dyDescent="0.25">
      <c r="G149" s="7"/>
      <c r="H149" s="7"/>
      <c r="I149" s="7"/>
      <c r="J149" s="7"/>
      <c r="K149" s="7"/>
      <c r="L149" s="7"/>
      <c r="M149" s="7"/>
    </row>
    <row r="150" spans="7:13" x14ac:dyDescent="0.25">
      <c r="G150" s="7"/>
      <c r="H150" s="7"/>
      <c r="I150" s="7"/>
      <c r="J150" s="7"/>
      <c r="K150" s="7"/>
      <c r="L150" s="7"/>
      <c r="M150" s="7"/>
    </row>
    <row r="151" spans="7:13" x14ac:dyDescent="0.25">
      <c r="G151" s="7"/>
      <c r="H151" s="7"/>
      <c r="I151" s="7"/>
      <c r="J151" s="7"/>
      <c r="K151" s="7"/>
      <c r="L151" s="7"/>
      <c r="M151" s="7"/>
    </row>
    <row r="152" spans="7:13" x14ac:dyDescent="0.25">
      <c r="G152" s="7"/>
      <c r="H152" s="7"/>
      <c r="I152" s="7"/>
      <c r="J152" s="7"/>
      <c r="K152" s="7"/>
      <c r="L152" s="7"/>
      <c r="M152" s="7"/>
    </row>
    <row r="153" spans="7:13" x14ac:dyDescent="0.25">
      <c r="G153" s="7"/>
      <c r="H153" s="7"/>
      <c r="I153" s="7"/>
      <c r="J153" s="7"/>
      <c r="K153" s="7"/>
      <c r="L153" s="7"/>
      <c r="M153" s="7"/>
    </row>
    <row r="154" spans="7:13" x14ac:dyDescent="0.25">
      <c r="G154" s="7"/>
      <c r="H154" s="7"/>
      <c r="I154" s="7"/>
      <c r="J154" s="7"/>
      <c r="K154" s="7"/>
      <c r="L154" s="7"/>
      <c r="M154" s="7"/>
    </row>
    <row r="155" spans="7:13" x14ac:dyDescent="0.25">
      <c r="G155" s="7"/>
      <c r="H155" s="7"/>
      <c r="I155" s="7"/>
      <c r="J155" s="7"/>
      <c r="K155" s="7"/>
      <c r="L155" s="7"/>
      <c r="M155" s="7"/>
    </row>
    <row r="156" spans="7:13" x14ac:dyDescent="0.25">
      <c r="G156" s="7"/>
      <c r="H156" s="7"/>
      <c r="I156" s="7"/>
      <c r="J156" s="7"/>
      <c r="K156" s="7"/>
      <c r="L156" s="7"/>
      <c r="M156" s="7"/>
    </row>
    <row r="157" spans="7:13" x14ac:dyDescent="0.25">
      <c r="G157" s="7"/>
      <c r="H157" s="7"/>
      <c r="I157" s="7"/>
      <c r="J157" s="7"/>
      <c r="K157" s="7"/>
      <c r="L157" s="7"/>
      <c r="M157" s="7"/>
    </row>
    <row r="158" spans="7:13" x14ac:dyDescent="0.25">
      <c r="G158" s="7"/>
      <c r="H158" s="7"/>
      <c r="I158" s="7"/>
      <c r="J158" s="7"/>
      <c r="K158" s="7"/>
      <c r="L158" s="7"/>
      <c r="M158" s="7"/>
    </row>
    <row r="159" spans="7:13" x14ac:dyDescent="0.25">
      <c r="G159" s="7"/>
      <c r="H159" s="7"/>
      <c r="I159" s="7"/>
      <c r="J159" s="7"/>
      <c r="K159" s="7"/>
      <c r="L159" s="7"/>
      <c r="M159" s="7"/>
    </row>
    <row r="160" spans="7:13" x14ac:dyDescent="0.25">
      <c r="G160" s="7"/>
      <c r="H160" s="7"/>
      <c r="I160" s="7"/>
      <c r="J160" s="7"/>
      <c r="K160" s="7"/>
      <c r="L160" s="7"/>
      <c r="M160" s="7"/>
    </row>
    <row r="161" spans="7:13" x14ac:dyDescent="0.25">
      <c r="G161" s="7"/>
      <c r="H161" s="7"/>
      <c r="I161" s="7"/>
      <c r="J161" s="7"/>
      <c r="K161" s="7"/>
      <c r="L161" s="7"/>
      <c r="M161" s="7"/>
    </row>
    <row r="162" spans="7:13" x14ac:dyDescent="0.25">
      <c r="G162" s="7"/>
      <c r="H162" s="7"/>
      <c r="I162" s="7"/>
      <c r="J162" s="7"/>
      <c r="K162" s="7"/>
      <c r="L162" s="7"/>
      <c r="M162" s="7"/>
    </row>
    <row r="163" spans="7:13" x14ac:dyDescent="0.25">
      <c r="G163" s="7"/>
      <c r="H163" s="7"/>
      <c r="I163" s="7"/>
      <c r="J163" s="7"/>
      <c r="K163" s="7"/>
      <c r="L163" s="7"/>
      <c r="M163" s="7"/>
    </row>
    <row r="164" spans="7:13" x14ac:dyDescent="0.25">
      <c r="G164" s="7"/>
      <c r="H164" s="7"/>
      <c r="I164" s="7"/>
      <c r="J164" s="7"/>
      <c r="K164" s="7"/>
      <c r="L164" s="7"/>
      <c r="M164" s="7"/>
    </row>
    <row r="165" spans="7:13" x14ac:dyDescent="0.25">
      <c r="G165" s="7"/>
      <c r="H165" s="7"/>
      <c r="I165" s="7"/>
      <c r="J165" s="7"/>
      <c r="K165" s="7"/>
      <c r="L165" s="7"/>
      <c r="M165" s="7"/>
    </row>
    <row r="166" spans="7:13" x14ac:dyDescent="0.25">
      <c r="G166" s="7"/>
      <c r="H166" s="7"/>
      <c r="I166" s="7"/>
      <c r="J166" s="7"/>
      <c r="K166" s="7"/>
      <c r="L166" s="7"/>
      <c r="M166" s="7"/>
    </row>
    <row r="167" spans="7:13" x14ac:dyDescent="0.25">
      <c r="G167" s="7"/>
      <c r="H167" s="7"/>
      <c r="I167" s="7"/>
      <c r="J167" s="7"/>
      <c r="K167" s="7"/>
      <c r="L167" s="7"/>
      <c r="M167" s="7"/>
    </row>
    <row r="168" spans="7:13" x14ac:dyDescent="0.25">
      <c r="G168" s="7"/>
      <c r="H168" s="7"/>
      <c r="I168" s="7"/>
      <c r="J168" s="7"/>
      <c r="K168" s="7"/>
      <c r="L168" s="7"/>
      <c r="M168" s="7"/>
    </row>
    <row r="169" spans="7:13" x14ac:dyDescent="0.25">
      <c r="G169" s="7"/>
      <c r="H169" s="7"/>
      <c r="I169" s="7"/>
      <c r="J169" s="7"/>
      <c r="K169" s="7"/>
      <c r="L169" s="7"/>
      <c r="M169" s="7"/>
    </row>
    <row r="170" spans="7:13" x14ac:dyDescent="0.25">
      <c r="G170" s="7"/>
      <c r="H170" s="7"/>
      <c r="I170" s="7"/>
      <c r="J170" s="7"/>
      <c r="K170" s="7"/>
      <c r="L170" s="7"/>
      <c r="M170" s="7"/>
    </row>
    <row r="171" spans="7:13" x14ac:dyDescent="0.25">
      <c r="G171" s="7"/>
      <c r="H171" s="7"/>
      <c r="I171" s="7"/>
      <c r="J171" s="7"/>
      <c r="K171" s="7"/>
      <c r="L171" s="7"/>
      <c r="M171" s="7"/>
    </row>
    <row r="172" spans="7:13" x14ac:dyDescent="0.25">
      <c r="G172" s="7"/>
      <c r="H172" s="7"/>
      <c r="I172" s="7"/>
      <c r="J172" s="7"/>
      <c r="K172" s="7"/>
      <c r="L172" s="7"/>
      <c r="M172" s="7"/>
    </row>
    <row r="173" spans="7:13" x14ac:dyDescent="0.25">
      <c r="G173" s="7"/>
      <c r="H173" s="7"/>
      <c r="I173" s="7"/>
      <c r="J173" s="7"/>
      <c r="K173" s="7"/>
      <c r="L173" s="7"/>
      <c r="M173" s="7"/>
    </row>
    <row r="174" spans="7:13" x14ac:dyDescent="0.25">
      <c r="G174" s="7"/>
      <c r="H174" s="7"/>
      <c r="I174" s="7"/>
      <c r="J174" s="7"/>
      <c r="K174" s="7"/>
      <c r="L174" s="7"/>
      <c r="M174" s="7"/>
    </row>
    <row r="175" spans="7:13" x14ac:dyDescent="0.25">
      <c r="G175" s="7"/>
      <c r="H175" s="7"/>
      <c r="I175" s="7"/>
      <c r="J175" s="7"/>
      <c r="K175" s="7"/>
      <c r="L175" s="7"/>
      <c r="M175" s="7"/>
    </row>
    <row r="176" spans="7:13" x14ac:dyDescent="0.25">
      <c r="G176" s="7"/>
      <c r="H176" s="7"/>
      <c r="I176" s="7"/>
      <c r="J176" s="7"/>
      <c r="K176" s="7"/>
      <c r="L176" s="7"/>
      <c r="M176" s="7"/>
    </row>
    <row r="177" spans="7:13" x14ac:dyDescent="0.25">
      <c r="G177" s="7"/>
      <c r="H177" s="7"/>
      <c r="I177" s="7"/>
      <c r="J177" s="7"/>
      <c r="K177" s="7"/>
      <c r="L177" s="7"/>
      <c r="M177" s="7"/>
    </row>
    <row r="178" spans="7:13" x14ac:dyDescent="0.25">
      <c r="G178" s="7"/>
      <c r="H178" s="7"/>
      <c r="I178" s="7"/>
      <c r="J178" s="7"/>
      <c r="K178" s="7"/>
      <c r="L178" s="7"/>
      <c r="M178" s="7"/>
    </row>
    <row r="179" spans="7:13" x14ac:dyDescent="0.25">
      <c r="G179" s="7"/>
      <c r="H179" s="7"/>
      <c r="I179" s="7"/>
      <c r="J179" s="7"/>
      <c r="K179" s="7"/>
      <c r="L179" s="7"/>
      <c r="M179" s="7"/>
    </row>
    <row r="180" spans="7:13" x14ac:dyDescent="0.25">
      <c r="G180" s="7"/>
      <c r="H180" s="7"/>
      <c r="I180" s="7"/>
      <c r="J180" s="7"/>
      <c r="K180" s="7"/>
      <c r="L180" s="7"/>
      <c r="M180" s="7"/>
    </row>
    <row r="181" spans="7:13" x14ac:dyDescent="0.25">
      <c r="G181" s="7"/>
      <c r="H181" s="7"/>
      <c r="I181" s="7"/>
      <c r="J181" s="7"/>
      <c r="K181" s="7"/>
      <c r="L181" s="7"/>
      <c r="M181" s="7"/>
    </row>
    <row r="182" spans="7:13" x14ac:dyDescent="0.25">
      <c r="G182" s="7"/>
      <c r="H182" s="7"/>
      <c r="I182" s="7"/>
      <c r="J182" s="7"/>
      <c r="K182" s="7"/>
      <c r="L182" s="7"/>
      <c r="M182" s="7"/>
    </row>
    <row r="183" spans="7:13" x14ac:dyDescent="0.25">
      <c r="G183" s="7"/>
      <c r="H183" s="7"/>
      <c r="I183" s="7"/>
      <c r="J183" s="7"/>
      <c r="K183" s="7"/>
      <c r="L183" s="7"/>
      <c r="M183" s="7"/>
    </row>
    <row r="184" spans="7:13" x14ac:dyDescent="0.25">
      <c r="G184" s="7"/>
      <c r="H184" s="7"/>
      <c r="I184" s="7"/>
      <c r="J184" s="7"/>
      <c r="K184" s="7"/>
      <c r="L184" s="7"/>
      <c r="M184" s="7"/>
    </row>
    <row r="185" spans="7:13" x14ac:dyDescent="0.25">
      <c r="G185" s="7"/>
      <c r="H185" s="7"/>
      <c r="I185" s="7"/>
      <c r="J185" s="7"/>
      <c r="K185" s="7"/>
      <c r="L185" s="7"/>
      <c r="M185" s="7"/>
    </row>
    <row r="186" spans="7:13" x14ac:dyDescent="0.25">
      <c r="G186" s="7"/>
      <c r="H186" s="7"/>
      <c r="I186" s="7"/>
      <c r="J186" s="7"/>
      <c r="K186" s="7"/>
      <c r="L186" s="7"/>
      <c r="M186" s="7"/>
    </row>
    <row r="187" spans="7:13" x14ac:dyDescent="0.25">
      <c r="G187" s="7"/>
      <c r="H187" s="7"/>
      <c r="I187" s="7"/>
      <c r="J187" s="7"/>
      <c r="K187" s="7"/>
      <c r="L187" s="7"/>
      <c r="M187" s="7"/>
    </row>
    <row r="188" spans="7:13" x14ac:dyDescent="0.25">
      <c r="G188" s="7"/>
      <c r="H188" s="7"/>
      <c r="I188" s="7"/>
      <c r="J188" s="7"/>
      <c r="K188" s="7"/>
      <c r="L188" s="7"/>
      <c r="M188" s="7"/>
    </row>
    <row r="189" spans="7:13" x14ac:dyDescent="0.25">
      <c r="G189" s="7"/>
      <c r="H189" s="7"/>
      <c r="I189" s="7"/>
      <c r="J189" s="7"/>
      <c r="K189" s="7"/>
      <c r="L189" s="7"/>
      <c r="M189" s="7"/>
    </row>
    <row r="190" spans="7:13" x14ac:dyDescent="0.25">
      <c r="G190" s="7"/>
      <c r="H190" s="7"/>
      <c r="I190" s="7"/>
      <c r="J190" s="7"/>
      <c r="K190" s="7"/>
      <c r="L190" s="7"/>
      <c r="M190" s="7"/>
    </row>
    <row r="191" spans="7:13" x14ac:dyDescent="0.25">
      <c r="G191" s="7"/>
      <c r="H191" s="7"/>
      <c r="I191" s="7"/>
      <c r="J191" s="7"/>
      <c r="K191" s="7"/>
      <c r="L191" s="7"/>
      <c r="M191" s="7"/>
    </row>
    <row r="192" spans="7:13" x14ac:dyDescent="0.25">
      <c r="G192" s="7"/>
      <c r="H192" s="7"/>
      <c r="I192" s="7"/>
      <c r="J192" s="7"/>
      <c r="K192" s="7"/>
      <c r="L192" s="7"/>
      <c r="M192" s="7"/>
    </row>
    <row r="193" spans="7:13" x14ac:dyDescent="0.25">
      <c r="G193" s="7"/>
      <c r="H193" s="7"/>
      <c r="I193" s="7"/>
      <c r="J193" s="7"/>
      <c r="K193" s="7"/>
      <c r="L193" s="7"/>
      <c r="M193" s="7"/>
    </row>
    <row r="194" spans="7:13" x14ac:dyDescent="0.25">
      <c r="G194" s="7"/>
      <c r="H194" s="7"/>
      <c r="I194" s="7"/>
      <c r="J194" s="7"/>
      <c r="K194" s="7"/>
      <c r="L194" s="7"/>
      <c r="M194" s="7"/>
    </row>
    <row r="195" spans="7:13" x14ac:dyDescent="0.25">
      <c r="G195" s="7"/>
      <c r="H195" s="7"/>
      <c r="I195" s="7"/>
      <c r="J195" s="7"/>
      <c r="K195" s="7"/>
      <c r="L195" s="7"/>
      <c r="M195" s="7"/>
    </row>
    <row r="196" spans="7:13" x14ac:dyDescent="0.25">
      <c r="G196" s="7"/>
      <c r="H196" s="7"/>
      <c r="I196" s="7"/>
      <c r="J196" s="7"/>
      <c r="K196" s="7"/>
      <c r="L196" s="7"/>
      <c r="M196" s="7"/>
    </row>
    <row r="197" spans="7:13" x14ac:dyDescent="0.25">
      <c r="G197" s="7"/>
      <c r="H197" s="7"/>
      <c r="I197" s="7"/>
      <c r="J197" s="7"/>
      <c r="K197" s="7"/>
      <c r="L197" s="7"/>
      <c r="M197" s="7"/>
    </row>
    <row r="198" spans="7:13" x14ac:dyDescent="0.25">
      <c r="G198" s="7"/>
      <c r="H198" s="7"/>
      <c r="I198" s="7"/>
      <c r="J198" s="7"/>
      <c r="K198" s="7"/>
      <c r="L198" s="7"/>
      <c r="M198" s="7"/>
    </row>
    <row r="199" spans="7:13" x14ac:dyDescent="0.25">
      <c r="G199" s="7"/>
      <c r="H199" s="7"/>
      <c r="I199" s="7"/>
      <c r="J199" s="7"/>
      <c r="K199" s="7"/>
      <c r="L199" s="7"/>
      <c r="M199" s="7"/>
    </row>
    <row r="200" spans="7:13" x14ac:dyDescent="0.25">
      <c r="G200" s="7"/>
      <c r="H200" s="7"/>
      <c r="I200" s="7"/>
      <c r="J200" s="7"/>
      <c r="K200" s="7"/>
      <c r="L200" s="7"/>
      <c r="M200" s="7"/>
    </row>
    <row r="201" spans="7:13" x14ac:dyDescent="0.25">
      <c r="G201" s="7"/>
      <c r="H201" s="7"/>
      <c r="I201" s="7"/>
      <c r="J201" s="7"/>
      <c r="K201" s="7"/>
      <c r="L201" s="7"/>
      <c r="M201" s="7"/>
    </row>
    <row r="202" spans="7:13" x14ac:dyDescent="0.25">
      <c r="G202" s="7"/>
      <c r="H202" s="7"/>
      <c r="I202" s="7"/>
      <c r="J202" s="7"/>
      <c r="K202" s="7"/>
      <c r="L202" s="7"/>
      <c r="M202" s="7"/>
    </row>
    <row r="203" spans="7:13" x14ac:dyDescent="0.25">
      <c r="G203" s="7"/>
      <c r="H203" s="7"/>
      <c r="I203" s="7"/>
      <c r="J203" s="7"/>
      <c r="K203" s="7"/>
      <c r="L203" s="7"/>
      <c r="M203" s="7"/>
    </row>
    <row r="204" spans="7:13" x14ac:dyDescent="0.25">
      <c r="G204" s="7"/>
      <c r="H204" s="7"/>
      <c r="I204" s="7"/>
      <c r="J204" s="7"/>
      <c r="K204" s="7"/>
      <c r="L204" s="7"/>
      <c r="M204" s="7"/>
    </row>
    <row r="205" spans="7:13" x14ac:dyDescent="0.25">
      <c r="G205" s="7"/>
      <c r="H205" s="7"/>
      <c r="I205" s="7"/>
      <c r="J205" s="7"/>
      <c r="K205" s="7"/>
      <c r="L205" s="7"/>
      <c r="M205" s="7"/>
    </row>
    <row r="206" spans="7:13" x14ac:dyDescent="0.25">
      <c r="G206" s="7"/>
      <c r="H206" s="7"/>
      <c r="I206" s="7"/>
      <c r="J206" s="7"/>
      <c r="K206" s="7"/>
      <c r="L206" s="7"/>
      <c r="M206" s="7"/>
    </row>
    <row r="207" spans="7:13" x14ac:dyDescent="0.25">
      <c r="G207" s="7"/>
      <c r="H207" s="7"/>
      <c r="I207" s="7"/>
      <c r="J207" s="7"/>
      <c r="K207" s="7"/>
      <c r="L207" s="7"/>
      <c r="M207" s="7"/>
    </row>
    <row r="208" spans="7:13" x14ac:dyDescent="0.25">
      <c r="G208" s="7"/>
      <c r="H208" s="7"/>
      <c r="I208" s="7"/>
      <c r="J208" s="7"/>
      <c r="K208" s="7"/>
      <c r="L208" s="7"/>
      <c r="M208" s="7"/>
    </row>
    <row r="209" spans="7:13" x14ac:dyDescent="0.25">
      <c r="G209" s="7"/>
      <c r="H209" s="7"/>
      <c r="I209" s="7"/>
      <c r="J209" s="7"/>
      <c r="K209" s="7"/>
      <c r="L209" s="7"/>
      <c r="M209" s="7"/>
    </row>
    <row r="210" spans="7:13" x14ac:dyDescent="0.25">
      <c r="G210" s="7"/>
      <c r="H210" s="7"/>
      <c r="I210" s="7"/>
      <c r="J210" s="7"/>
      <c r="K210" s="7"/>
      <c r="L210" s="7"/>
      <c r="M210" s="7"/>
    </row>
    <row r="211" spans="7:13" x14ac:dyDescent="0.25">
      <c r="G211" s="7"/>
      <c r="H211" s="7"/>
      <c r="I211" s="7"/>
      <c r="J211" s="7"/>
      <c r="K211" s="7"/>
      <c r="L211" s="7"/>
      <c r="M211" s="7"/>
    </row>
    <row r="212" spans="7:13" x14ac:dyDescent="0.25">
      <c r="G212" s="7"/>
      <c r="H212" s="7"/>
      <c r="I212" s="7"/>
      <c r="J212" s="7"/>
      <c r="K212" s="7"/>
      <c r="L212" s="7"/>
      <c r="M212" s="7"/>
    </row>
    <row r="213" spans="7:13" x14ac:dyDescent="0.25">
      <c r="G213" s="7"/>
      <c r="H213" s="7"/>
      <c r="I213" s="7"/>
      <c r="J213" s="7"/>
      <c r="K213" s="7"/>
      <c r="L213" s="7"/>
      <c r="M213" s="7"/>
    </row>
    <row r="214" spans="7:13" x14ac:dyDescent="0.25">
      <c r="G214" s="7"/>
      <c r="H214" s="7"/>
      <c r="I214" s="7"/>
      <c r="J214" s="7"/>
      <c r="K214" s="7"/>
      <c r="L214" s="7"/>
      <c r="M214" s="7"/>
    </row>
    <row r="215" spans="7:13" x14ac:dyDescent="0.25">
      <c r="G215" s="7"/>
      <c r="H215" s="7"/>
      <c r="I215" s="7"/>
      <c r="J215" s="7"/>
      <c r="K215" s="7"/>
      <c r="L215" s="7"/>
      <c r="M215" s="7"/>
    </row>
    <row r="216" spans="7:13" x14ac:dyDescent="0.25">
      <c r="G216" s="7"/>
      <c r="H216" s="7"/>
      <c r="I216" s="7"/>
      <c r="J216" s="7"/>
      <c r="K216" s="7"/>
      <c r="L216" s="7"/>
      <c r="M216" s="7"/>
    </row>
    <row r="217" spans="7:13" x14ac:dyDescent="0.25">
      <c r="G217" s="7"/>
      <c r="H217" s="7"/>
      <c r="I217" s="7"/>
      <c r="J217" s="7"/>
      <c r="K217" s="7"/>
      <c r="L217" s="7"/>
      <c r="M217" s="7"/>
    </row>
    <row r="218" spans="7:13" x14ac:dyDescent="0.25">
      <c r="G218" s="7"/>
      <c r="H218" s="7"/>
      <c r="I218" s="7"/>
      <c r="J218" s="7"/>
      <c r="K218" s="7"/>
      <c r="L218" s="7"/>
      <c r="M218" s="7"/>
    </row>
    <row r="219" spans="7:13" x14ac:dyDescent="0.25">
      <c r="G219" s="7"/>
      <c r="H219" s="7"/>
      <c r="I219" s="7"/>
      <c r="J219" s="7"/>
      <c r="K219" s="7"/>
      <c r="L219" s="7"/>
      <c r="M219" s="7"/>
    </row>
    <row r="220" spans="7:13" x14ac:dyDescent="0.25">
      <c r="G220" s="7"/>
      <c r="H220" s="7"/>
      <c r="I220" s="7"/>
      <c r="J220" s="7"/>
      <c r="K220" s="7"/>
      <c r="L220" s="7"/>
      <c r="M220" s="7"/>
    </row>
    <row r="221" spans="7:13" x14ac:dyDescent="0.25">
      <c r="G221" s="7"/>
      <c r="H221" s="7"/>
      <c r="I221" s="7"/>
      <c r="J221" s="7"/>
      <c r="K221" s="7"/>
      <c r="L221" s="7"/>
      <c r="M221" s="7"/>
    </row>
    <row r="222" spans="7:13" x14ac:dyDescent="0.25">
      <c r="G222" s="7"/>
      <c r="H222" s="7"/>
      <c r="I222" s="7"/>
      <c r="J222" s="7"/>
      <c r="K222" s="7"/>
      <c r="L222" s="7"/>
      <c r="M222" s="7"/>
    </row>
    <row r="223" spans="7:13" x14ac:dyDescent="0.25">
      <c r="G223" s="7"/>
      <c r="H223" s="7"/>
      <c r="I223" s="7"/>
      <c r="J223" s="7"/>
      <c r="K223" s="7"/>
      <c r="L223" s="7"/>
      <c r="M223" s="7"/>
    </row>
    <row r="224" spans="7:13" x14ac:dyDescent="0.25">
      <c r="G224" s="7"/>
      <c r="H224" s="7"/>
      <c r="I224" s="7"/>
      <c r="J224" s="7"/>
      <c r="K224" s="7"/>
      <c r="L224" s="7"/>
      <c r="M224" s="7"/>
    </row>
    <row r="225" spans="7:13" x14ac:dyDescent="0.25">
      <c r="G225" s="7"/>
      <c r="H225" s="7"/>
      <c r="I225" s="7"/>
      <c r="J225" s="7"/>
      <c r="K225" s="7"/>
      <c r="L225" s="7"/>
      <c r="M225" s="7"/>
    </row>
    <row r="226" spans="7:13" x14ac:dyDescent="0.25">
      <c r="G226" s="7"/>
      <c r="H226" s="7"/>
      <c r="I226" s="7"/>
      <c r="J226" s="7"/>
      <c r="K226" s="7"/>
      <c r="L226" s="7"/>
      <c r="M226" s="7"/>
    </row>
    <row r="227" spans="7:13" x14ac:dyDescent="0.25">
      <c r="G227" s="7"/>
      <c r="H227" s="7"/>
      <c r="I227" s="7"/>
      <c r="J227" s="7"/>
      <c r="K227" s="7"/>
      <c r="L227" s="7"/>
      <c r="M227" s="7"/>
    </row>
    <row r="228" spans="7:13" x14ac:dyDescent="0.25">
      <c r="G228" s="7"/>
      <c r="H228" s="7"/>
      <c r="I228" s="7"/>
      <c r="J228" s="7"/>
      <c r="K228" s="7"/>
      <c r="L228" s="7"/>
      <c r="M228" s="7"/>
    </row>
    <row r="229" spans="7:13" x14ac:dyDescent="0.25">
      <c r="G229" s="7"/>
      <c r="H229" s="7"/>
      <c r="I229" s="7"/>
      <c r="J229" s="7"/>
      <c r="K229" s="7"/>
      <c r="L229" s="7"/>
      <c r="M229" s="7"/>
    </row>
    <row r="230" spans="7:13" x14ac:dyDescent="0.25">
      <c r="G230" s="7"/>
      <c r="H230" s="7"/>
      <c r="I230" s="7"/>
      <c r="J230" s="7"/>
      <c r="K230" s="7"/>
      <c r="L230" s="7"/>
      <c r="M230" s="7"/>
    </row>
    <row r="231" spans="7:13" x14ac:dyDescent="0.25">
      <c r="G231" s="7"/>
      <c r="H231" s="7"/>
      <c r="I231" s="7"/>
      <c r="J231" s="7"/>
      <c r="K231" s="7"/>
      <c r="L231" s="7"/>
      <c r="M231" s="7"/>
    </row>
    <row r="232" spans="7:13" x14ac:dyDescent="0.25">
      <c r="G232" s="7"/>
      <c r="H232" s="7"/>
      <c r="I232" s="7"/>
      <c r="J232" s="7"/>
      <c r="K232" s="7"/>
      <c r="L232" s="7"/>
      <c r="M232" s="7"/>
    </row>
    <row r="233" spans="7:13" x14ac:dyDescent="0.25">
      <c r="G233" s="7"/>
      <c r="H233" s="7"/>
      <c r="I233" s="7"/>
      <c r="J233" s="7"/>
      <c r="K233" s="7"/>
      <c r="L233" s="7"/>
      <c r="M233" s="7"/>
    </row>
    <row r="234" spans="7:13" x14ac:dyDescent="0.25">
      <c r="G234" s="7"/>
      <c r="H234" s="7"/>
      <c r="I234" s="7"/>
      <c r="J234" s="7"/>
      <c r="K234" s="7"/>
      <c r="L234" s="7"/>
      <c r="M234" s="7"/>
    </row>
    <row r="235" spans="7:13" x14ac:dyDescent="0.25">
      <c r="G235" s="7"/>
      <c r="H235" s="7"/>
      <c r="I235" s="7"/>
      <c r="J235" s="7"/>
      <c r="K235" s="7"/>
      <c r="L235" s="7"/>
      <c r="M235" s="7"/>
    </row>
    <row r="236" spans="7:13" x14ac:dyDescent="0.25">
      <c r="G236" s="7"/>
      <c r="H236" s="7"/>
      <c r="I236" s="7"/>
      <c r="J236" s="7"/>
      <c r="K236" s="7"/>
      <c r="L236" s="7"/>
      <c r="M236" s="7"/>
    </row>
    <row r="237" spans="7:13" x14ac:dyDescent="0.25">
      <c r="G237" s="7"/>
      <c r="H237" s="7"/>
      <c r="I237" s="7"/>
      <c r="J237" s="7"/>
      <c r="K237" s="7"/>
      <c r="L237" s="7"/>
      <c r="M237" s="7"/>
    </row>
    <row r="238" spans="7:13" x14ac:dyDescent="0.25">
      <c r="G238" s="7"/>
      <c r="H238" s="7"/>
      <c r="I238" s="7"/>
      <c r="J238" s="7"/>
      <c r="K238" s="7"/>
      <c r="L238" s="7"/>
      <c r="M238" s="7"/>
    </row>
    <row r="239" spans="7:13" x14ac:dyDescent="0.25">
      <c r="G239" s="7"/>
      <c r="H239" s="7"/>
      <c r="I239" s="7"/>
      <c r="J239" s="7"/>
      <c r="K239" s="7"/>
      <c r="L239" s="7"/>
      <c r="M239" s="7"/>
    </row>
    <row r="240" spans="7:13" x14ac:dyDescent="0.25">
      <c r="G240" s="7"/>
      <c r="H240" s="7"/>
      <c r="I240" s="7"/>
      <c r="J240" s="7"/>
      <c r="K240" s="7"/>
      <c r="L240" s="7"/>
      <c r="M240" s="7"/>
    </row>
    <row r="241" spans="7:13" x14ac:dyDescent="0.25">
      <c r="G241" s="7"/>
      <c r="H241" s="7"/>
      <c r="I241" s="7"/>
      <c r="J241" s="7"/>
      <c r="K241" s="7"/>
      <c r="L241" s="7"/>
      <c r="M241" s="7"/>
    </row>
    <row r="242" spans="7:13" x14ac:dyDescent="0.25">
      <c r="G242" s="7"/>
      <c r="H242" s="7"/>
      <c r="I242" s="7"/>
      <c r="J242" s="7"/>
      <c r="K242" s="7"/>
      <c r="L242" s="7"/>
      <c r="M242" s="7"/>
    </row>
    <row r="243" spans="7:13" x14ac:dyDescent="0.25">
      <c r="G243" s="7"/>
      <c r="H243" s="7"/>
      <c r="I243" s="7"/>
      <c r="J243" s="7"/>
      <c r="K243" s="7"/>
      <c r="L243" s="7"/>
      <c r="M243" s="7"/>
    </row>
    <row r="244" spans="7:13" x14ac:dyDescent="0.25">
      <c r="G244" s="7"/>
      <c r="H244" s="7"/>
      <c r="I244" s="7"/>
      <c r="J244" s="7"/>
      <c r="K244" s="7"/>
      <c r="L244" s="7"/>
      <c r="M244" s="7"/>
    </row>
    <row r="245" spans="7:13" x14ac:dyDescent="0.25">
      <c r="G245" s="7"/>
      <c r="H245" s="7"/>
      <c r="I245" s="7"/>
      <c r="J245" s="7"/>
      <c r="K245" s="7"/>
      <c r="L245" s="7"/>
      <c r="M245" s="7"/>
    </row>
    <row r="246" spans="7:13" x14ac:dyDescent="0.25">
      <c r="G246" s="7"/>
      <c r="H246" s="7"/>
      <c r="I246" s="7"/>
      <c r="J246" s="7"/>
      <c r="K246" s="7"/>
      <c r="L246" s="7"/>
      <c r="M246" s="7"/>
    </row>
    <row r="247" spans="7:13" x14ac:dyDescent="0.25">
      <c r="G247" s="7"/>
      <c r="H247" s="7"/>
      <c r="I247" s="7"/>
      <c r="J247" s="7"/>
      <c r="K247" s="7"/>
      <c r="L247" s="7"/>
      <c r="M247" s="7"/>
    </row>
    <row r="248" spans="7:13" x14ac:dyDescent="0.25">
      <c r="G248" s="7"/>
      <c r="H248" s="7"/>
      <c r="I248" s="7"/>
      <c r="J248" s="7"/>
      <c r="K248" s="7"/>
      <c r="L248" s="7"/>
      <c r="M248" s="7"/>
    </row>
    <row r="249" spans="7:13" x14ac:dyDescent="0.25">
      <c r="G249" s="7"/>
      <c r="H249" s="7"/>
      <c r="I249" s="7"/>
      <c r="J249" s="7"/>
      <c r="K249" s="7"/>
      <c r="L249" s="7"/>
      <c r="M249" s="7"/>
    </row>
    <row r="250" spans="7:13" x14ac:dyDescent="0.25">
      <c r="G250" s="7"/>
      <c r="H250" s="7"/>
      <c r="I250" s="7"/>
      <c r="J250" s="7"/>
      <c r="K250" s="7"/>
      <c r="L250" s="7"/>
      <c r="M250" s="7"/>
    </row>
    <row r="251" spans="7:13" x14ac:dyDescent="0.25">
      <c r="G251" s="7"/>
      <c r="H251" s="7"/>
      <c r="I251" s="7"/>
      <c r="J251" s="7"/>
      <c r="K251" s="7"/>
      <c r="L251" s="7"/>
      <c r="M251" s="7"/>
    </row>
    <row r="252" spans="7:13" x14ac:dyDescent="0.25">
      <c r="G252" s="7"/>
      <c r="H252" s="7"/>
      <c r="I252" s="7"/>
      <c r="J252" s="7"/>
      <c r="K252" s="7"/>
      <c r="L252" s="7"/>
      <c r="M252" s="7"/>
    </row>
    <row r="253" spans="7:13" x14ac:dyDescent="0.25">
      <c r="G253" s="7"/>
      <c r="H253" s="7"/>
      <c r="I253" s="7"/>
      <c r="J253" s="7"/>
      <c r="K253" s="7"/>
      <c r="L253" s="7"/>
      <c r="M253" s="7"/>
    </row>
    <row r="254" spans="7:13" x14ac:dyDescent="0.25">
      <c r="G254" s="7"/>
      <c r="H254" s="7"/>
      <c r="I254" s="7"/>
      <c r="J254" s="7"/>
      <c r="K254" s="7"/>
      <c r="L254" s="7"/>
      <c r="M254" s="7"/>
    </row>
    <row r="255" spans="7:13" x14ac:dyDescent="0.25">
      <c r="G255" s="7"/>
      <c r="H255" s="7"/>
      <c r="I255" s="7"/>
      <c r="J255" s="7"/>
      <c r="K255" s="7"/>
      <c r="L255" s="7"/>
      <c r="M255" s="7"/>
    </row>
    <row r="256" spans="7:13" x14ac:dyDescent="0.25">
      <c r="G256" s="7"/>
      <c r="H256" s="7"/>
      <c r="I256" s="7"/>
      <c r="J256" s="7"/>
      <c r="K256" s="7"/>
      <c r="L256" s="7"/>
      <c r="M256" s="7"/>
    </row>
    <row r="257" spans="7:13" x14ac:dyDescent="0.25">
      <c r="G257" s="7"/>
      <c r="H257" s="7"/>
      <c r="I257" s="7"/>
      <c r="J257" s="7"/>
      <c r="K257" s="7"/>
      <c r="L257" s="7"/>
      <c r="M257" s="7"/>
    </row>
    <row r="258" spans="7:13" x14ac:dyDescent="0.25">
      <c r="G258" s="7"/>
      <c r="H258" s="7"/>
      <c r="I258" s="7"/>
      <c r="J258" s="7"/>
      <c r="K258" s="7"/>
      <c r="L258" s="7"/>
      <c r="M258" s="7"/>
    </row>
    <row r="259" spans="7:13" x14ac:dyDescent="0.25">
      <c r="G259" s="7"/>
      <c r="H259" s="7"/>
      <c r="I259" s="7"/>
      <c r="J259" s="7"/>
      <c r="K259" s="7"/>
      <c r="L259" s="7"/>
      <c r="M259" s="7"/>
    </row>
    <row r="260" spans="7:13" x14ac:dyDescent="0.25">
      <c r="G260" s="7"/>
      <c r="H260" s="7"/>
      <c r="I260" s="7"/>
      <c r="J260" s="7"/>
      <c r="K260" s="7"/>
      <c r="L260" s="7"/>
      <c r="M260" s="7"/>
    </row>
    <row r="261" spans="7:13" x14ac:dyDescent="0.25">
      <c r="G261" s="7"/>
      <c r="H261" s="7"/>
      <c r="I261" s="7"/>
      <c r="J261" s="7"/>
      <c r="K261" s="7"/>
      <c r="L261" s="7"/>
      <c r="M261" s="7"/>
    </row>
    <row r="262" spans="7:13" x14ac:dyDescent="0.25">
      <c r="G262" s="7"/>
      <c r="H262" s="7"/>
      <c r="I262" s="7"/>
      <c r="J262" s="7"/>
      <c r="K262" s="7"/>
      <c r="L262" s="7"/>
      <c r="M262" s="7"/>
    </row>
    <row r="263" spans="7:13" x14ac:dyDescent="0.25">
      <c r="G263" s="7"/>
      <c r="H263" s="7"/>
      <c r="I263" s="7"/>
      <c r="J263" s="7"/>
      <c r="K263" s="7"/>
      <c r="L263" s="7"/>
      <c r="M263" s="7"/>
    </row>
    <row r="264" spans="7:13" x14ac:dyDescent="0.25">
      <c r="G264" s="7"/>
      <c r="H264" s="7"/>
      <c r="I264" s="7"/>
      <c r="J264" s="7"/>
      <c r="K264" s="7"/>
      <c r="L264" s="7"/>
      <c r="M264" s="7"/>
    </row>
    <row r="265" spans="7:13" x14ac:dyDescent="0.25">
      <c r="G265" s="7"/>
      <c r="H265" s="7"/>
      <c r="I265" s="7"/>
      <c r="J265" s="7"/>
      <c r="K265" s="7"/>
      <c r="L265" s="7"/>
      <c r="M265" s="7"/>
    </row>
    <row r="266" spans="7:13" x14ac:dyDescent="0.25">
      <c r="G266" s="7"/>
      <c r="H266" s="7"/>
      <c r="I266" s="7"/>
      <c r="J266" s="7"/>
      <c r="K266" s="7"/>
      <c r="L266" s="7"/>
      <c r="M266" s="7"/>
    </row>
    <row r="267" spans="7:13" x14ac:dyDescent="0.25">
      <c r="G267" s="7"/>
      <c r="H267" s="7"/>
      <c r="I267" s="7"/>
      <c r="J267" s="7"/>
      <c r="K267" s="7"/>
      <c r="L267" s="7"/>
      <c r="M267" s="7"/>
    </row>
    <row r="268" spans="7:13" x14ac:dyDescent="0.25">
      <c r="G268" s="7"/>
      <c r="H268" s="7"/>
      <c r="I268" s="7"/>
      <c r="J268" s="7"/>
      <c r="K268" s="7"/>
      <c r="L268" s="7"/>
      <c r="M268" s="7"/>
    </row>
    <row r="269" spans="7:13" x14ac:dyDescent="0.25">
      <c r="G269" s="7"/>
      <c r="H269" s="7"/>
      <c r="I269" s="7"/>
      <c r="J269" s="7"/>
      <c r="K269" s="7"/>
      <c r="L269" s="7"/>
      <c r="M269" s="7"/>
    </row>
    <row r="270" spans="7:13" x14ac:dyDescent="0.25">
      <c r="G270" s="7"/>
      <c r="H270" s="7"/>
      <c r="I270" s="7"/>
      <c r="J270" s="7"/>
      <c r="K270" s="7"/>
      <c r="L270" s="7"/>
      <c r="M270" s="7"/>
    </row>
    <row r="271" spans="7:13" x14ac:dyDescent="0.25">
      <c r="G271" s="7"/>
      <c r="H271" s="7"/>
      <c r="I271" s="7"/>
      <c r="J271" s="7"/>
      <c r="K271" s="7"/>
      <c r="L271" s="7"/>
      <c r="M271" s="7"/>
    </row>
    <row r="272" spans="7:13" x14ac:dyDescent="0.25">
      <c r="G272" s="7"/>
      <c r="H272" s="7"/>
      <c r="I272" s="7"/>
      <c r="J272" s="7"/>
      <c r="K272" s="7"/>
      <c r="L272" s="7"/>
      <c r="M272" s="7"/>
    </row>
    <row r="273" spans="7:13" x14ac:dyDescent="0.25">
      <c r="G273" s="7"/>
      <c r="H273" s="7"/>
      <c r="I273" s="7"/>
      <c r="J273" s="7"/>
      <c r="K273" s="7"/>
      <c r="L273" s="7"/>
      <c r="M273" s="7"/>
    </row>
    <row r="274" spans="7:13" x14ac:dyDescent="0.25">
      <c r="G274" s="7"/>
      <c r="H274" s="7"/>
      <c r="I274" s="7"/>
      <c r="J274" s="7"/>
      <c r="K274" s="7"/>
      <c r="L274" s="7"/>
      <c r="M274" s="7"/>
    </row>
    <row r="275" spans="7:13" x14ac:dyDescent="0.25">
      <c r="G275" s="7"/>
      <c r="H275" s="7"/>
      <c r="I275" s="7"/>
      <c r="J275" s="7"/>
      <c r="K275" s="7"/>
      <c r="L275" s="7"/>
      <c r="M275" s="7"/>
    </row>
    <row r="276" spans="7:13" x14ac:dyDescent="0.25">
      <c r="G276" s="7"/>
      <c r="H276" s="7"/>
      <c r="I276" s="7"/>
      <c r="J276" s="7"/>
      <c r="K276" s="7"/>
      <c r="L276" s="7"/>
      <c r="M276" s="7"/>
    </row>
    <row r="277" spans="7:13" x14ac:dyDescent="0.25">
      <c r="G277" s="7"/>
      <c r="H277" s="7"/>
      <c r="I277" s="7"/>
      <c r="J277" s="7"/>
      <c r="K277" s="7"/>
      <c r="L277" s="7"/>
      <c r="M277" s="7"/>
    </row>
    <row r="278" spans="7:13" x14ac:dyDescent="0.25">
      <c r="G278" s="7"/>
      <c r="H278" s="7"/>
      <c r="I278" s="7"/>
      <c r="J278" s="7"/>
      <c r="K278" s="7"/>
      <c r="L278" s="7"/>
      <c r="M278" s="7"/>
    </row>
    <row r="279" spans="7:13" x14ac:dyDescent="0.25">
      <c r="G279" s="7"/>
      <c r="H279" s="7"/>
      <c r="I279" s="7"/>
      <c r="J279" s="7"/>
      <c r="K279" s="7"/>
      <c r="L279" s="7"/>
      <c r="M279" s="7"/>
    </row>
    <row r="280" spans="7:13" x14ac:dyDescent="0.25">
      <c r="G280" s="7"/>
      <c r="H280" s="7"/>
      <c r="I280" s="7"/>
      <c r="J280" s="7"/>
      <c r="K280" s="7"/>
      <c r="L280" s="7"/>
      <c r="M280" s="7"/>
    </row>
    <row r="281" spans="7:13" x14ac:dyDescent="0.25">
      <c r="G281" s="7"/>
      <c r="H281" s="7"/>
      <c r="I281" s="7"/>
      <c r="J281" s="7"/>
      <c r="K281" s="7"/>
      <c r="L281" s="7"/>
      <c r="M281" s="7"/>
    </row>
    <row r="282" spans="7:13" x14ac:dyDescent="0.25">
      <c r="G282" s="7"/>
      <c r="H282" s="7"/>
      <c r="I282" s="7"/>
      <c r="J282" s="7"/>
      <c r="K282" s="7"/>
      <c r="L282" s="7"/>
      <c r="M282" s="7"/>
    </row>
    <row r="283" spans="7:13" x14ac:dyDescent="0.25">
      <c r="G283" s="7"/>
      <c r="H283" s="7"/>
      <c r="I283" s="7"/>
      <c r="J283" s="7"/>
      <c r="K283" s="7"/>
      <c r="L283" s="7"/>
      <c r="M283" s="7"/>
    </row>
    <row r="284" spans="7:13" x14ac:dyDescent="0.25">
      <c r="G284" s="7"/>
      <c r="H284" s="7"/>
      <c r="I284" s="7"/>
      <c r="J284" s="7"/>
      <c r="K284" s="7"/>
      <c r="L284" s="7"/>
      <c r="M284" s="7"/>
    </row>
    <row r="285" spans="7:13" x14ac:dyDescent="0.25">
      <c r="G285" s="7"/>
      <c r="H285" s="7"/>
      <c r="I285" s="7"/>
      <c r="J285" s="7"/>
      <c r="K285" s="7"/>
      <c r="L285" s="7"/>
      <c r="M285" s="7"/>
    </row>
    <row r="286" spans="7:13" x14ac:dyDescent="0.25">
      <c r="G286" s="7"/>
      <c r="H286" s="7"/>
      <c r="I286" s="7"/>
      <c r="J286" s="7"/>
      <c r="K286" s="7"/>
      <c r="L286" s="7"/>
      <c r="M286" s="7"/>
    </row>
    <row r="287" spans="7:13" x14ac:dyDescent="0.25">
      <c r="G287" s="7"/>
      <c r="H287" s="7"/>
      <c r="I287" s="7"/>
      <c r="J287" s="7"/>
      <c r="K287" s="7"/>
      <c r="L287" s="7"/>
      <c r="M287" s="7"/>
    </row>
    <row r="288" spans="7:13" x14ac:dyDescent="0.25">
      <c r="G288" s="7"/>
      <c r="H288" s="7"/>
      <c r="I288" s="7"/>
      <c r="J288" s="7"/>
      <c r="K288" s="7"/>
      <c r="L288" s="7"/>
      <c r="M288" s="7"/>
    </row>
    <row r="289" spans="7:13" x14ac:dyDescent="0.25">
      <c r="G289" s="7"/>
      <c r="H289" s="7"/>
      <c r="I289" s="7"/>
      <c r="J289" s="7"/>
      <c r="K289" s="7"/>
      <c r="L289" s="7"/>
      <c r="M289" s="7"/>
    </row>
    <row r="290" spans="7:13" x14ac:dyDescent="0.25">
      <c r="G290" s="7"/>
      <c r="H290" s="7"/>
      <c r="I290" s="7"/>
      <c r="J290" s="7"/>
      <c r="K290" s="7"/>
      <c r="L290" s="7"/>
      <c r="M290" s="7"/>
    </row>
    <row r="291" spans="7:13" x14ac:dyDescent="0.25">
      <c r="G291" s="7"/>
      <c r="H291" s="7"/>
      <c r="I291" s="7"/>
      <c r="J291" s="7"/>
      <c r="K291" s="7"/>
      <c r="L291" s="7"/>
      <c r="M291" s="7"/>
    </row>
    <row r="292" spans="7:13" x14ac:dyDescent="0.25">
      <c r="G292" s="7"/>
      <c r="H292" s="7"/>
      <c r="I292" s="7"/>
      <c r="J292" s="7"/>
      <c r="K292" s="7"/>
      <c r="L292" s="7"/>
      <c r="M292" s="7"/>
    </row>
    <row r="293" spans="7:13" x14ac:dyDescent="0.25">
      <c r="G293" s="7"/>
      <c r="H293" s="7"/>
      <c r="I293" s="7"/>
      <c r="J293" s="7"/>
      <c r="K293" s="7"/>
      <c r="L293" s="7"/>
      <c r="M293" s="7"/>
    </row>
    <row r="294" spans="7:13" x14ac:dyDescent="0.25">
      <c r="G294" s="7"/>
      <c r="H294" s="7"/>
      <c r="I294" s="7"/>
      <c r="J294" s="7"/>
      <c r="K294" s="7"/>
      <c r="L294" s="7"/>
      <c r="M294" s="7"/>
    </row>
    <row r="295" spans="7:13" x14ac:dyDescent="0.25">
      <c r="G295" s="7"/>
      <c r="H295" s="7"/>
      <c r="I295" s="7"/>
      <c r="J295" s="7"/>
      <c r="K295" s="7"/>
      <c r="L295" s="7"/>
      <c r="M295" s="7"/>
    </row>
    <row r="296" spans="7:13" x14ac:dyDescent="0.25">
      <c r="G296" s="7"/>
      <c r="H296" s="7"/>
      <c r="I296" s="7"/>
      <c r="J296" s="7"/>
      <c r="K296" s="7"/>
      <c r="L296" s="7"/>
      <c r="M296" s="7"/>
    </row>
    <row r="297" spans="7:13" x14ac:dyDescent="0.25">
      <c r="G297" s="7"/>
      <c r="H297" s="7"/>
      <c r="I297" s="7"/>
      <c r="J297" s="7"/>
      <c r="K297" s="7"/>
      <c r="L297" s="7"/>
      <c r="M297" s="7"/>
    </row>
    <row r="298" spans="7:13" x14ac:dyDescent="0.25">
      <c r="G298" s="7"/>
      <c r="H298" s="7"/>
      <c r="I298" s="7"/>
      <c r="J298" s="7"/>
      <c r="K298" s="7"/>
      <c r="L298" s="7"/>
      <c r="M298" s="7"/>
    </row>
    <row r="299" spans="7:13" x14ac:dyDescent="0.25">
      <c r="G299" s="7"/>
      <c r="H299" s="7"/>
      <c r="I299" s="7"/>
      <c r="J299" s="7"/>
      <c r="K299" s="7"/>
      <c r="L299" s="7"/>
      <c r="M299" s="7"/>
    </row>
    <row r="300" spans="7:13" x14ac:dyDescent="0.25">
      <c r="G300" s="7"/>
      <c r="H300" s="7"/>
      <c r="I300" s="7"/>
      <c r="J300" s="7"/>
      <c r="K300" s="7"/>
      <c r="L300" s="7"/>
      <c r="M300" s="7"/>
    </row>
    <row r="301" spans="7:13" x14ac:dyDescent="0.25">
      <c r="G301" s="7"/>
      <c r="H301" s="7"/>
      <c r="I301" s="7"/>
      <c r="J301" s="7"/>
      <c r="K301" s="7"/>
      <c r="L301" s="7"/>
      <c r="M301" s="7"/>
    </row>
    <row r="302" spans="7:13" x14ac:dyDescent="0.25">
      <c r="G302" s="7"/>
      <c r="H302" s="7"/>
      <c r="I302" s="7"/>
      <c r="J302" s="7"/>
      <c r="K302" s="7"/>
      <c r="L302" s="7"/>
      <c r="M302" s="7"/>
    </row>
    <row r="303" spans="7:13" x14ac:dyDescent="0.25">
      <c r="G303" s="7"/>
      <c r="H303" s="7"/>
      <c r="I303" s="7"/>
      <c r="J303" s="7"/>
      <c r="K303" s="7"/>
      <c r="L303" s="7"/>
      <c r="M303" s="7"/>
    </row>
    <row r="304" spans="7:13" x14ac:dyDescent="0.25">
      <c r="G304" s="7"/>
      <c r="H304" s="7"/>
      <c r="I304" s="7"/>
      <c r="J304" s="7"/>
      <c r="K304" s="7"/>
      <c r="L304" s="7"/>
      <c r="M304" s="7"/>
    </row>
    <row r="305" spans="7:13" x14ac:dyDescent="0.25">
      <c r="G305" s="7"/>
      <c r="H305" s="7"/>
      <c r="I305" s="7"/>
      <c r="J305" s="7"/>
      <c r="K305" s="7"/>
      <c r="L305" s="7"/>
      <c r="M305" s="7"/>
    </row>
    <row r="306" spans="7:13" x14ac:dyDescent="0.25">
      <c r="G306" s="7"/>
      <c r="H306" s="7"/>
      <c r="I306" s="7"/>
      <c r="J306" s="7"/>
      <c r="K306" s="7"/>
      <c r="L306" s="7"/>
      <c r="M306" s="7"/>
    </row>
    <row r="307" spans="7:13" x14ac:dyDescent="0.25">
      <c r="G307" s="7"/>
      <c r="H307" s="7"/>
      <c r="I307" s="7"/>
      <c r="J307" s="7"/>
      <c r="K307" s="7"/>
      <c r="L307" s="7"/>
      <c r="M307" s="7"/>
    </row>
    <row r="308" spans="7:13" x14ac:dyDescent="0.25">
      <c r="G308" s="7"/>
      <c r="H308" s="7"/>
      <c r="I308" s="7"/>
      <c r="J308" s="7"/>
      <c r="K308" s="7"/>
      <c r="L308" s="7"/>
      <c r="M308" s="7"/>
    </row>
    <row r="309" spans="7:13" x14ac:dyDescent="0.25">
      <c r="G309" s="7"/>
      <c r="H309" s="7"/>
      <c r="I309" s="7"/>
      <c r="J309" s="7"/>
      <c r="K309" s="7"/>
      <c r="L309" s="7"/>
      <c r="M309" s="7"/>
    </row>
    <row r="310" spans="7:13" x14ac:dyDescent="0.25">
      <c r="G310" s="7"/>
      <c r="H310" s="7"/>
      <c r="I310" s="7"/>
      <c r="J310" s="7"/>
      <c r="K310" s="7"/>
      <c r="L310" s="7"/>
      <c r="M310" s="7"/>
    </row>
    <row r="311" spans="7:13" x14ac:dyDescent="0.25">
      <c r="G311" s="7"/>
      <c r="H311" s="7"/>
      <c r="I311" s="7"/>
      <c r="J311" s="7"/>
      <c r="K311" s="7"/>
      <c r="L311" s="7"/>
      <c r="M311" s="7"/>
    </row>
    <row r="312" spans="7:13" x14ac:dyDescent="0.25">
      <c r="G312" s="7"/>
      <c r="H312" s="7"/>
      <c r="I312" s="7"/>
      <c r="J312" s="7"/>
      <c r="K312" s="7"/>
      <c r="L312" s="7"/>
      <c r="M312" s="7"/>
    </row>
    <row r="313" spans="7:13" x14ac:dyDescent="0.25">
      <c r="G313" s="7"/>
      <c r="H313" s="7"/>
      <c r="I313" s="7"/>
      <c r="J313" s="7"/>
      <c r="K313" s="7"/>
      <c r="L313" s="7"/>
      <c r="M313" s="7"/>
    </row>
    <row r="314" spans="7:13" x14ac:dyDescent="0.25">
      <c r="G314" s="7"/>
      <c r="H314" s="7"/>
      <c r="I314" s="7"/>
      <c r="J314" s="7"/>
      <c r="K314" s="7"/>
      <c r="L314" s="7"/>
      <c r="M314" s="7"/>
    </row>
    <row r="315" spans="7:13" x14ac:dyDescent="0.25">
      <c r="G315" s="7"/>
      <c r="H315" s="7"/>
      <c r="I315" s="7"/>
      <c r="J315" s="7"/>
      <c r="K315" s="7"/>
      <c r="L315" s="7"/>
      <c r="M315" s="7"/>
    </row>
    <row r="316" spans="7:13" x14ac:dyDescent="0.25">
      <c r="G316" s="7"/>
      <c r="H316" s="7"/>
      <c r="I316" s="7"/>
      <c r="J316" s="7"/>
      <c r="K316" s="7"/>
      <c r="L316" s="7"/>
      <c r="M316" s="7"/>
    </row>
    <row r="317" spans="7:13" x14ac:dyDescent="0.25">
      <c r="G317" s="7"/>
      <c r="H317" s="7"/>
      <c r="I317" s="7"/>
      <c r="J317" s="7"/>
      <c r="K317" s="7"/>
      <c r="L317" s="7"/>
      <c r="M317" s="7"/>
    </row>
    <row r="318" spans="7:13" x14ac:dyDescent="0.25">
      <c r="G318" s="7"/>
      <c r="H318" s="7"/>
      <c r="I318" s="7"/>
      <c r="J318" s="7"/>
      <c r="K318" s="7"/>
      <c r="L318" s="7"/>
      <c r="M318" s="7"/>
    </row>
    <row r="319" spans="7:13" x14ac:dyDescent="0.25">
      <c r="G319" s="7"/>
      <c r="H319" s="7"/>
      <c r="I319" s="7"/>
      <c r="J319" s="7"/>
      <c r="K319" s="7"/>
      <c r="L319" s="7"/>
      <c r="M319" s="7"/>
    </row>
    <row r="320" spans="7:13" x14ac:dyDescent="0.25">
      <c r="G320" s="7"/>
      <c r="H320" s="7"/>
      <c r="I320" s="7"/>
      <c r="J320" s="7"/>
      <c r="K320" s="7"/>
      <c r="L320" s="7"/>
      <c r="M320" s="7"/>
    </row>
    <row r="321" spans="7:13" x14ac:dyDescent="0.25">
      <c r="G321" s="7"/>
      <c r="H321" s="7"/>
      <c r="I321" s="7"/>
      <c r="J321" s="7"/>
      <c r="K321" s="7"/>
      <c r="L321" s="7"/>
      <c r="M321" s="7"/>
    </row>
    <row r="322" spans="7:13" x14ac:dyDescent="0.25">
      <c r="G322" s="7"/>
      <c r="H322" s="7"/>
      <c r="I322" s="7"/>
      <c r="J322" s="7"/>
      <c r="K322" s="7"/>
      <c r="L322" s="7"/>
      <c r="M322" s="7"/>
    </row>
    <row r="323" spans="7:13" x14ac:dyDescent="0.25">
      <c r="G323" s="7"/>
      <c r="H323" s="7"/>
      <c r="I323" s="7"/>
      <c r="J323" s="7"/>
      <c r="K323" s="7"/>
      <c r="L323" s="7"/>
      <c r="M323" s="7"/>
    </row>
    <row r="324" spans="7:13" x14ac:dyDescent="0.25">
      <c r="G324" s="7"/>
      <c r="H324" s="7"/>
      <c r="I324" s="7"/>
      <c r="J324" s="7"/>
      <c r="K324" s="7"/>
      <c r="L324" s="7"/>
      <c r="M324" s="7"/>
    </row>
    <row r="325" spans="7:13" x14ac:dyDescent="0.25">
      <c r="G325" s="7"/>
      <c r="H325" s="7"/>
      <c r="I325" s="7"/>
      <c r="J325" s="7"/>
      <c r="K325" s="7"/>
      <c r="L325" s="7"/>
      <c r="M325" s="7"/>
    </row>
    <row r="326" spans="7:13" x14ac:dyDescent="0.25">
      <c r="G326" s="7"/>
      <c r="H326" s="7"/>
      <c r="I326" s="7"/>
      <c r="J326" s="7"/>
      <c r="K326" s="7"/>
      <c r="L326" s="7"/>
      <c r="M326" s="7"/>
    </row>
    <row r="327" spans="7:13" x14ac:dyDescent="0.25">
      <c r="G327" s="7"/>
      <c r="H327" s="7"/>
      <c r="I327" s="7"/>
      <c r="J327" s="7"/>
      <c r="K327" s="7"/>
      <c r="L327" s="7"/>
      <c r="M327" s="7"/>
    </row>
    <row r="328" spans="7:13" x14ac:dyDescent="0.25">
      <c r="G328" s="7"/>
      <c r="H328" s="7"/>
      <c r="I328" s="7"/>
      <c r="J328" s="7"/>
      <c r="K328" s="7"/>
      <c r="L328" s="7"/>
      <c r="M328" s="7"/>
    </row>
    <row r="329" spans="7:13" x14ac:dyDescent="0.25">
      <c r="G329" s="7"/>
      <c r="H329" s="7"/>
      <c r="I329" s="7"/>
      <c r="J329" s="7"/>
      <c r="K329" s="7"/>
      <c r="L329" s="7"/>
      <c r="M329" s="7"/>
    </row>
    <row r="330" spans="7:13" x14ac:dyDescent="0.25">
      <c r="G330" s="7"/>
      <c r="H330" s="7"/>
      <c r="I330" s="7"/>
      <c r="J330" s="7"/>
      <c r="K330" s="7"/>
      <c r="L330" s="7"/>
      <c r="M330" s="7"/>
    </row>
    <row r="331" spans="7:13" x14ac:dyDescent="0.25">
      <c r="G331" s="7"/>
      <c r="H331" s="7"/>
      <c r="I331" s="7"/>
      <c r="J331" s="7"/>
      <c r="K331" s="7"/>
      <c r="L331" s="7"/>
      <c r="M331" s="7"/>
    </row>
    <row r="332" spans="7:13" x14ac:dyDescent="0.25">
      <c r="G332" s="7"/>
      <c r="H332" s="7"/>
      <c r="I332" s="7"/>
      <c r="J332" s="7"/>
      <c r="K332" s="7"/>
      <c r="L332" s="7"/>
      <c r="M332" s="7"/>
    </row>
    <row r="333" spans="7:13" x14ac:dyDescent="0.25">
      <c r="G333" s="7"/>
      <c r="H333" s="7"/>
      <c r="I333" s="7"/>
      <c r="J333" s="7"/>
      <c r="K333" s="7"/>
      <c r="L333" s="7"/>
      <c r="M333" s="7"/>
    </row>
    <row r="334" spans="7:13" x14ac:dyDescent="0.25">
      <c r="G334" s="7"/>
      <c r="H334" s="7"/>
      <c r="I334" s="7"/>
      <c r="J334" s="7"/>
      <c r="K334" s="7"/>
      <c r="L334" s="7"/>
      <c r="M334" s="7"/>
    </row>
    <row r="335" spans="7:13" x14ac:dyDescent="0.25">
      <c r="G335" s="7"/>
      <c r="H335" s="7"/>
      <c r="I335" s="7"/>
      <c r="J335" s="7"/>
      <c r="K335" s="7"/>
      <c r="L335" s="7"/>
      <c r="M335" s="7"/>
    </row>
    <row r="336" spans="7:13" x14ac:dyDescent="0.25">
      <c r="G336" s="7"/>
      <c r="H336" s="7"/>
      <c r="I336" s="7"/>
      <c r="J336" s="7"/>
      <c r="K336" s="7"/>
      <c r="L336" s="7"/>
      <c r="M336" s="7"/>
    </row>
    <row r="337" spans="7:13" x14ac:dyDescent="0.25">
      <c r="G337" s="7"/>
      <c r="H337" s="7"/>
      <c r="I337" s="7"/>
      <c r="J337" s="7"/>
      <c r="K337" s="7"/>
      <c r="L337" s="7"/>
      <c r="M337" s="7"/>
    </row>
    <row r="338" spans="7:13" x14ac:dyDescent="0.25">
      <c r="G338" s="7"/>
      <c r="H338" s="7"/>
      <c r="I338" s="7"/>
      <c r="J338" s="7"/>
      <c r="K338" s="7"/>
      <c r="L338" s="7"/>
      <c r="M338" s="7"/>
    </row>
    <row r="339" spans="7:13" x14ac:dyDescent="0.25">
      <c r="G339" s="7"/>
      <c r="H339" s="7"/>
      <c r="I339" s="7"/>
      <c r="J339" s="7"/>
      <c r="K339" s="7"/>
      <c r="L339" s="7"/>
      <c r="M339" s="7"/>
    </row>
    <row r="340" spans="7:13" x14ac:dyDescent="0.25">
      <c r="G340" s="7"/>
      <c r="H340" s="7"/>
      <c r="I340" s="7"/>
      <c r="J340" s="7"/>
      <c r="K340" s="7"/>
      <c r="L340" s="7"/>
      <c r="M340" s="7"/>
    </row>
    <row r="341" spans="7:13" x14ac:dyDescent="0.25">
      <c r="G341" s="7"/>
      <c r="H341" s="7"/>
      <c r="I341" s="7"/>
      <c r="J341" s="7"/>
      <c r="K341" s="7"/>
      <c r="L341" s="7"/>
      <c r="M341" s="7"/>
    </row>
    <row r="342" spans="7:13" x14ac:dyDescent="0.25">
      <c r="G342" s="7"/>
      <c r="H342" s="7"/>
      <c r="I342" s="7"/>
      <c r="J342" s="7"/>
      <c r="K342" s="7"/>
      <c r="L342" s="7"/>
      <c r="M342" s="7"/>
    </row>
    <row r="343" spans="7:13" x14ac:dyDescent="0.25">
      <c r="G343" s="7"/>
      <c r="H343" s="7"/>
      <c r="I343" s="7"/>
      <c r="J343" s="7"/>
      <c r="K343" s="7"/>
      <c r="L343" s="7"/>
      <c r="M343" s="7"/>
    </row>
    <row r="344" spans="7:13" x14ac:dyDescent="0.25">
      <c r="G344" s="7"/>
      <c r="H344" s="7"/>
      <c r="I344" s="7"/>
      <c r="J344" s="7"/>
      <c r="K344" s="7"/>
      <c r="L344" s="7"/>
      <c r="M344" s="7"/>
    </row>
    <row r="345" spans="7:13" x14ac:dyDescent="0.25">
      <c r="G345" s="7"/>
      <c r="H345" s="7"/>
      <c r="I345" s="7"/>
      <c r="J345" s="7"/>
      <c r="K345" s="7"/>
      <c r="L345" s="7"/>
      <c r="M345" s="7"/>
    </row>
    <row r="346" spans="7:13" x14ac:dyDescent="0.25">
      <c r="G346" s="7"/>
      <c r="H346" s="7"/>
      <c r="I346" s="7"/>
      <c r="J346" s="7"/>
      <c r="K346" s="7"/>
      <c r="L346" s="7"/>
      <c r="M346" s="7"/>
    </row>
    <row r="347" spans="7:13" x14ac:dyDescent="0.25">
      <c r="G347" s="7"/>
      <c r="H347" s="7"/>
      <c r="I347" s="7"/>
      <c r="J347" s="7"/>
      <c r="K347" s="7"/>
      <c r="L347" s="7"/>
      <c r="M347" s="7"/>
    </row>
    <row r="348" spans="7:13" x14ac:dyDescent="0.25">
      <c r="G348" s="7"/>
      <c r="H348" s="7"/>
      <c r="I348" s="7"/>
      <c r="J348" s="7"/>
      <c r="K348" s="7"/>
      <c r="L348" s="7"/>
      <c r="M348" s="7"/>
    </row>
    <row r="349" spans="7:13" x14ac:dyDescent="0.25">
      <c r="G349" s="7"/>
      <c r="H349" s="7"/>
      <c r="I349" s="7"/>
      <c r="J349" s="7"/>
      <c r="K349" s="7"/>
      <c r="L349" s="7"/>
      <c r="M349" s="7"/>
    </row>
    <row r="350" spans="7:13" x14ac:dyDescent="0.25">
      <c r="G350" s="7"/>
      <c r="H350" s="7"/>
      <c r="I350" s="7"/>
      <c r="J350" s="7"/>
      <c r="K350" s="7"/>
      <c r="L350" s="7"/>
      <c r="M350" s="7"/>
    </row>
    <row r="351" spans="7:13" x14ac:dyDescent="0.25">
      <c r="G351" s="7"/>
      <c r="H351" s="7"/>
      <c r="I351" s="7"/>
      <c r="J351" s="7"/>
      <c r="K351" s="7"/>
      <c r="L351" s="7"/>
      <c r="M351" s="7"/>
    </row>
    <row r="352" spans="7:13" x14ac:dyDescent="0.25">
      <c r="G352" s="7"/>
      <c r="H352" s="7"/>
      <c r="I352" s="7"/>
      <c r="J352" s="7"/>
      <c r="K352" s="7"/>
      <c r="L352" s="7"/>
      <c r="M352" s="7"/>
    </row>
    <row r="353" spans="7:13" x14ac:dyDescent="0.25">
      <c r="G353" s="7"/>
      <c r="H353" s="7"/>
      <c r="I353" s="7"/>
      <c r="J353" s="7"/>
      <c r="K353" s="7"/>
      <c r="L353" s="7"/>
      <c r="M353" s="7"/>
    </row>
    <row r="354" spans="7:13" x14ac:dyDescent="0.25">
      <c r="G354" s="7"/>
      <c r="H354" s="7"/>
      <c r="I354" s="7"/>
      <c r="J354" s="7"/>
      <c r="K354" s="7"/>
      <c r="L354" s="7"/>
      <c r="M354" s="7"/>
    </row>
    <row r="355" spans="7:13" x14ac:dyDescent="0.25">
      <c r="G355" s="7"/>
      <c r="H355" s="7"/>
      <c r="I355" s="7"/>
      <c r="J355" s="7"/>
      <c r="K355" s="7"/>
      <c r="L355" s="7"/>
      <c r="M355" s="7"/>
    </row>
    <row r="356" spans="7:13" x14ac:dyDescent="0.25">
      <c r="G356" s="7"/>
      <c r="H356" s="7"/>
      <c r="I356" s="7"/>
      <c r="J356" s="7"/>
      <c r="K356" s="7"/>
      <c r="L356" s="7"/>
      <c r="M356" s="7"/>
    </row>
    <row r="357" spans="7:13" x14ac:dyDescent="0.25">
      <c r="G357" s="7"/>
      <c r="H357" s="7"/>
      <c r="I357" s="7"/>
      <c r="J357" s="7"/>
      <c r="K357" s="7"/>
      <c r="L357" s="7"/>
      <c r="M357" s="7"/>
    </row>
    <row r="358" spans="7:13" x14ac:dyDescent="0.25">
      <c r="G358" s="7"/>
      <c r="H358" s="7"/>
      <c r="I358" s="7"/>
      <c r="J358" s="7"/>
      <c r="K358" s="7"/>
      <c r="L358" s="7"/>
      <c r="M358" s="7"/>
    </row>
    <row r="359" spans="7:13" x14ac:dyDescent="0.25">
      <c r="G359" s="7"/>
      <c r="H359" s="7"/>
      <c r="I359" s="7"/>
      <c r="J359" s="7"/>
      <c r="K359" s="7"/>
      <c r="L359" s="7"/>
      <c r="M359" s="7"/>
    </row>
    <row r="360" spans="7:13" x14ac:dyDescent="0.25">
      <c r="G360" s="7"/>
      <c r="H360" s="7"/>
      <c r="I360" s="7"/>
      <c r="J360" s="7"/>
      <c r="K360" s="7"/>
      <c r="L360" s="7"/>
      <c r="M360" s="7"/>
    </row>
    <row r="361" spans="7:13" x14ac:dyDescent="0.25">
      <c r="G361" s="7"/>
      <c r="H361" s="7"/>
      <c r="I361" s="7"/>
      <c r="J361" s="7"/>
      <c r="K361" s="7"/>
      <c r="L361" s="7"/>
      <c r="M361" s="7"/>
    </row>
    <row r="362" spans="7:13" x14ac:dyDescent="0.25">
      <c r="G362" s="7"/>
      <c r="H362" s="7"/>
      <c r="I362" s="7"/>
      <c r="J362" s="7"/>
      <c r="K362" s="7"/>
      <c r="L362" s="7"/>
      <c r="M362" s="7"/>
    </row>
    <row r="363" spans="7:13" x14ac:dyDescent="0.25">
      <c r="G363" s="7"/>
      <c r="H363" s="7"/>
      <c r="I363" s="7"/>
      <c r="J363" s="7"/>
      <c r="K363" s="7"/>
      <c r="L363" s="7"/>
      <c r="M363" s="7"/>
    </row>
    <row r="364" spans="7:13" x14ac:dyDescent="0.25">
      <c r="G364" s="7"/>
      <c r="H364" s="7"/>
      <c r="I364" s="7"/>
      <c r="J364" s="7"/>
      <c r="K364" s="7"/>
      <c r="L364" s="7"/>
      <c r="M364" s="7"/>
    </row>
    <row r="365" spans="7:13" x14ac:dyDescent="0.25">
      <c r="G365" s="7"/>
      <c r="H365" s="7"/>
      <c r="I365" s="7"/>
      <c r="J365" s="7"/>
      <c r="K365" s="7"/>
      <c r="L365" s="7"/>
      <c r="M365" s="7"/>
    </row>
    <row r="366" spans="7:13" x14ac:dyDescent="0.25">
      <c r="G366" s="7"/>
      <c r="H366" s="7"/>
      <c r="I366" s="7"/>
      <c r="J366" s="7"/>
      <c r="K366" s="7"/>
      <c r="L366" s="7"/>
      <c r="M366" s="7"/>
    </row>
    <row r="367" spans="7:13" x14ac:dyDescent="0.25">
      <c r="G367" s="7"/>
      <c r="H367" s="7"/>
      <c r="I367" s="7"/>
      <c r="J367" s="7"/>
      <c r="K367" s="7"/>
      <c r="L367" s="7"/>
      <c r="M367" s="7"/>
    </row>
    <row r="368" spans="7:13" x14ac:dyDescent="0.25">
      <c r="G368" s="7"/>
      <c r="H368" s="7"/>
      <c r="I368" s="7"/>
      <c r="J368" s="7"/>
      <c r="K368" s="7"/>
      <c r="L368" s="7"/>
      <c r="M368" s="7"/>
    </row>
    <row r="369" spans="7:13" x14ac:dyDescent="0.25">
      <c r="G369" s="7"/>
      <c r="H369" s="7"/>
      <c r="I369" s="7"/>
      <c r="J369" s="7"/>
      <c r="K369" s="7"/>
      <c r="L369" s="7"/>
      <c r="M369" s="7"/>
    </row>
    <row r="370" spans="7:13" x14ac:dyDescent="0.25">
      <c r="G370" s="7"/>
      <c r="H370" s="7"/>
      <c r="I370" s="7"/>
      <c r="J370" s="7"/>
      <c r="K370" s="7"/>
      <c r="L370" s="7"/>
      <c r="M370" s="7"/>
    </row>
    <row r="371" spans="7:13" x14ac:dyDescent="0.25">
      <c r="G371" s="7"/>
      <c r="H371" s="7"/>
      <c r="I371" s="7"/>
      <c r="J371" s="7"/>
      <c r="K371" s="7"/>
      <c r="L371" s="7"/>
      <c r="M371" s="7"/>
    </row>
    <row r="372" spans="7:13" x14ac:dyDescent="0.25">
      <c r="G372" s="7"/>
      <c r="H372" s="7"/>
      <c r="I372" s="7"/>
      <c r="J372" s="7"/>
      <c r="K372" s="7"/>
      <c r="L372" s="7"/>
      <c r="M372" s="7"/>
    </row>
    <row r="373" spans="7:13" x14ac:dyDescent="0.25">
      <c r="G373" s="7"/>
      <c r="H373" s="7"/>
      <c r="I373" s="7"/>
      <c r="J373" s="7"/>
      <c r="K373" s="7"/>
      <c r="L373" s="7"/>
      <c r="M373" s="7"/>
    </row>
    <row r="374" spans="7:13" x14ac:dyDescent="0.25">
      <c r="G374" s="7"/>
      <c r="H374" s="7"/>
      <c r="I374" s="7"/>
      <c r="J374" s="7"/>
      <c r="K374" s="7"/>
      <c r="L374" s="7"/>
      <c r="M374" s="7"/>
    </row>
    <row r="375" spans="7:13" x14ac:dyDescent="0.25">
      <c r="G375" s="7"/>
      <c r="H375" s="7"/>
      <c r="I375" s="7"/>
      <c r="J375" s="7"/>
      <c r="K375" s="7"/>
      <c r="L375" s="7"/>
      <c r="M375" s="7"/>
    </row>
    <row r="376" spans="7:13" x14ac:dyDescent="0.25">
      <c r="G376" s="7"/>
      <c r="H376" s="7"/>
      <c r="I376" s="7"/>
      <c r="J376" s="7"/>
      <c r="K376" s="7"/>
      <c r="L376" s="7"/>
      <c r="M376" s="7"/>
    </row>
    <row r="377" spans="7:13" x14ac:dyDescent="0.25">
      <c r="G377" s="7"/>
      <c r="H377" s="7"/>
      <c r="I377" s="7"/>
      <c r="J377" s="7"/>
      <c r="K377" s="7"/>
      <c r="L377" s="7"/>
      <c r="M377" s="7"/>
    </row>
    <row r="378" spans="7:13" x14ac:dyDescent="0.25">
      <c r="G378" s="7"/>
      <c r="H378" s="7"/>
      <c r="I378" s="7"/>
      <c r="J378" s="7"/>
      <c r="K378" s="7"/>
      <c r="L378" s="7"/>
      <c r="M378" s="7"/>
    </row>
    <row r="379" spans="7:13" x14ac:dyDescent="0.25">
      <c r="G379" s="7"/>
      <c r="H379" s="7"/>
      <c r="I379" s="7"/>
      <c r="J379" s="7"/>
      <c r="K379" s="7"/>
      <c r="L379" s="7"/>
      <c r="M379" s="7"/>
    </row>
    <row r="380" spans="7:13" x14ac:dyDescent="0.25">
      <c r="G380" s="7"/>
      <c r="H380" s="7"/>
      <c r="I380" s="7"/>
      <c r="J380" s="7"/>
      <c r="K380" s="7"/>
      <c r="L380" s="7"/>
      <c r="M380" s="7"/>
    </row>
    <row r="381" spans="7:13" x14ac:dyDescent="0.25">
      <c r="G381" s="7"/>
      <c r="H381" s="7"/>
      <c r="I381" s="7"/>
      <c r="J381" s="7"/>
      <c r="K381" s="7"/>
      <c r="L381" s="7"/>
      <c r="M381" s="7"/>
    </row>
    <row r="382" spans="7:13" x14ac:dyDescent="0.25">
      <c r="G382" s="7"/>
      <c r="H382" s="7"/>
      <c r="I382" s="7"/>
      <c r="J382" s="7"/>
      <c r="K382" s="7"/>
      <c r="L382" s="7"/>
      <c r="M382" s="7"/>
    </row>
    <row r="383" spans="7:13" x14ac:dyDescent="0.25">
      <c r="G383" s="7"/>
      <c r="H383" s="7"/>
      <c r="I383" s="7"/>
      <c r="J383" s="7"/>
      <c r="K383" s="7"/>
      <c r="L383" s="7"/>
      <c r="M383" s="7"/>
    </row>
    <row r="384" spans="7:13" x14ac:dyDescent="0.25">
      <c r="G384" s="7"/>
      <c r="H384" s="7"/>
      <c r="I384" s="7"/>
      <c r="J384" s="7"/>
      <c r="K384" s="7"/>
      <c r="L384" s="7"/>
      <c r="M384" s="7"/>
    </row>
    <row r="385" spans="7:13" x14ac:dyDescent="0.25">
      <c r="G385" s="7"/>
      <c r="H385" s="7"/>
      <c r="I385" s="7"/>
      <c r="J385" s="7"/>
      <c r="K385" s="7"/>
      <c r="L385" s="7"/>
      <c r="M385" s="7"/>
    </row>
    <row r="386" spans="7:13" x14ac:dyDescent="0.25">
      <c r="G386" s="7"/>
      <c r="H386" s="7"/>
      <c r="I386" s="7"/>
      <c r="J386" s="7"/>
      <c r="K386" s="7"/>
      <c r="L386" s="7"/>
      <c r="M386" s="7"/>
    </row>
    <row r="387" spans="7:13" x14ac:dyDescent="0.25">
      <c r="G387" s="7"/>
      <c r="H387" s="7"/>
      <c r="I387" s="7"/>
      <c r="J387" s="7"/>
      <c r="K387" s="7"/>
      <c r="L387" s="7"/>
      <c r="M387" s="7"/>
    </row>
    <row r="388" spans="7:13" x14ac:dyDescent="0.25">
      <c r="G388" s="7"/>
      <c r="H388" s="7"/>
      <c r="I388" s="7"/>
      <c r="J388" s="7"/>
      <c r="K388" s="7"/>
      <c r="L388" s="7"/>
      <c r="M388" s="7"/>
    </row>
    <row r="389" spans="7:13" x14ac:dyDescent="0.25">
      <c r="G389" s="7"/>
      <c r="H389" s="7"/>
      <c r="I389" s="7"/>
      <c r="J389" s="7"/>
      <c r="K389" s="7"/>
      <c r="L389" s="7"/>
      <c r="M389" s="7"/>
    </row>
    <row r="390" spans="7:13" x14ac:dyDescent="0.25">
      <c r="G390" s="7"/>
      <c r="H390" s="7"/>
      <c r="I390" s="7"/>
      <c r="J390" s="7"/>
      <c r="K390" s="7"/>
      <c r="L390" s="7"/>
      <c r="M390" s="7"/>
    </row>
    <row r="391" spans="7:13" x14ac:dyDescent="0.25">
      <c r="G391" s="7"/>
      <c r="H391" s="7"/>
      <c r="I391" s="7"/>
      <c r="J391" s="7"/>
      <c r="K391" s="7"/>
      <c r="L391" s="7"/>
      <c r="M391" s="7"/>
    </row>
    <row r="392" spans="7:13" x14ac:dyDescent="0.25">
      <c r="G392" s="7"/>
      <c r="H392" s="7"/>
      <c r="I392" s="7"/>
      <c r="J392" s="7"/>
      <c r="K392" s="7"/>
      <c r="L392" s="7"/>
      <c r="M392" s="7"/>
    </row>
    <row r="393" spans="7:13" x14ac:dyDescent="0.25">
      <c r="G393" s="7"/>
      <c r="H393" s="7"/>
      <c r="I393" s="7"/>
      <c r="J393" s="7"/>
      <c r="K393" s="7"/>
      <c r="L393" s="7"/>
      <c r="M393" s="7"/>
    </row>
    <row r="394" spans="7:13" x14ac:dyDescent="0.25">
      <c r="G394" s="7"/>
      <c r="H394" s="7"/>
      <c r="I394" s="7"/>
      <c r="J394" s="7"/>
      <c r="K394" s="7"/>
      <c r="L394" s="7"/>
      <c r="M394" s="7"/>
    </row>
    <row r="395" spans="7:13" x14ac:dyDescent="0.25">
      <c r="G395" s="7"/>
      <c r="H395" s="7"/>
      <c r="I395" s="7"/>
      <c r="J395" s="7"/>
      <c r="K395" s="7"/>
      <c r="L395" s="7"/>
      <c r="M395" s="7"/>
    </row>
    <row r="396" spans="7:13" x14ac:dyDescent="0.25">
      <c r="G396" s="7"/>
      <c r="H396" s="7"/>
      <c r="I396" s="7"/>
      <c r="J396" s="7"/>
      <c r="K396" s="7"/>
      <c r="L396" s="7"/>
      <c r="M396" s="7"/>
    </row>
    <row r="397" spans="7:13" x14ac:dyDescent="0.25">
      <c r="G397" s="7"/>
      <c r="H397" s="7"/>
      <c r="I397" s="7"/>
      <c r="J397" s="7"/>
      <c r="K397" s="7"/>
      <c r="L397" s="7"/>
      <c r="M397" s="7"/>
    </row>
    <row r="398" spans="7:13" x14ac:dyDescent="0.25">
      <c r="G398" s="7"/>
      <c r="H398" s="7"/>
      <c r="I398" s="7"/>
      <c r="J398" s="7"/>
      <c r="K398" s="7"/>
      <c r="L398" s="7"/>
      <c r="M398" s="7"/>
    </row>
    <row r="399" spans="7:13" x14ac:dyDescent="0.25">
      <c r="G399" s="7"/>
      <c r="H399" s="7"/>
      <c r="I399" s="7"/>
      <c r="J399" s="7"/>
      <c r="K399" s="7"/>
      <c r="L399" s="7"/>
      <c r="M399" s="7"/>
    </row>
    <row r="400" spans="7:13" x14ac:dyDescent="0.25">
      <c r="G400" s="7"/>
      <c r="H400" s="7"/>
      <c r="I400" s="7"/>
      <c r="J400" s="7"/>
      <c r="K400" s="7"/>
      <c r="L400" s="7"/>
      <c r="M400" s="7"/>
    </row>
    <row r="401" spans="7:13" x14ac:dyDescent="0.25">
      <c r="G401" s="7"/>
      <c r="H401" s="7"/>
      <c r="I401" s="7"/>
      <c r="J401" s="7"/>
      <c r="K401" s="7"/>
      <c r="L401" s="7"/>
      <c r="M401" s="7"/>
    </row>
    <row r="402" spans="7:13" x14ac:dyDescent="0.25">
      <c r="G402" s="7"/>
      <c r="H402" s="7"/>
      <c r="I402" s="7"/>
      <c r="J402" s="7"/>
      <c r="K402" s="7"/>
      <c r="L402" s="7"/>
      <c r="M402" s="7"/>
    </row>
    <row r="403" spans="7:13" x14ac:dyDescent="0.25">
      <c r="G403" s="7"/>
      <c r="H403" s="7"/>
      <c r="I403" s="7"/>
      <c r="J403" s="7"/>
      <c r="K403" s="7"/>
      <c r="L403" s="7"/>
      <c r="M403" s="7"/>
    </row>
    <row r="404" spans="7:13" x14ac:dyDescent="0.25">
      <c r="G404" s="7"/>
      <c r="H404" s="7"/>
      <c r="I404" s="7"/>
      <c r="J404" s="7"/>
      <c r="K404" s="7"/>
      <c r="L404" s="7"/>
      <c r="M404" s="7"/>
    </row>
    <row r="405" spans="7:13" x14ac:dyDescent="0.25">
      <c r="G405" s="7"/>
      <c r="H405" s="7"/>
      <c r="I405" s="7"/>
      <c r="J405" s="7"/>
      <c r="K405" s="7"/>
      <c r="L405" s="7"/>
      <c r="M405" s="7"/>
    </row>
    <row r="406" spans="7:13" x14ac:dyDescent="0.25">
      <c r="G406" s="7"/>
      <c r="H406" s="7"/>
      <c r="I406" s="7"/>
      <c r="J406" s="7"/>
      <c r="K406" s="7"/>
      <c r="L406" s="7"/>
      <c r="M406" s="7"/>
    </row>
    <row r="407" spans="7:13" x14ac:dyDescent="0.25">
      <c r="G407" s="7"/>
      <c r="H407" s="7"/>
      <c r="I407" s="7"/>
      <c r="J407" s="7"/>
      <c r="K407" s="7"/>
      <c r="L407" s="7"/>
      <c r="M407" s="7"/>
    </row>
    <row r="408" spans="7:13" x14ac:dyDescent="0.25">
      <c r="G408" s="7"/>
      <c r="H408" s="7"/>
      <c r="I408" s="7"/>
      <c r="J408" s="7"/>
      <c r="K408" s="7"/>
      <c r="L408" s="7"/>
      <c r="M408" s="7"/>
    </row>
    <row r="409" spans="7:13" x14ac:dyDescent="0.25">
      <c r="G409" s="7"/>
      <c r="H409" s="7"/>
      <c r="I409" s="7"/>
      <c r="J409" s="7"/>
      <c r="K409" s="7"/>
      <c r="L409" s="7"/>
      <c r="M409" s="7"/>
    </row>
    <row r="410" spans="7:13" x14ac:dyDescent="0.25">
      <c r="G410" s="7"/>
      <c r="H410" s="7"/>
      <c r="I410" s="7"/>
      <c r="J410" s="7"/>
      <c r="K410" s="7"/>
      <c r="L410" s="7"/>
      <c r="M410" s="7"/>
    </row>
    <row r="411" spans="7:13" x14ac:dyDescent="0.25">
      <c r="G411" s="7"/>
      <c r="H411" s="7"/>
      <c r="I411" s="7"/>
      <c r="J411" s="7"/>
      <c r="K411" s="7"/>
      <c r="L411" s="7"/>
      <c r="M411" s="7"/>
    </row>
    <row r="412" spans="7:13" x14ac:dyDescent="0.25">
      <c r="G412" s="7"/>
      <c r="H412" s="7"/>
      <c r="I412" s="7"/>
      <c r="J412" s="7"/>
      <c r="K412" s="7"/>
      <c r="L412" s="7"/>
      <c r="M412" s="7"/>
    </row>
    <row r="413" spans="7:13" x14ac:dyDescent="0.25">
      <c r="G413" s="7"/>
      <c r="H413" s="7"/>
      <c r="I413" s="7"/>
      <c r="J413" s="7"/>
      <c r="K413" s="7"/>
      <c r="L413" s="7"/>
      <c r="M413" s="7"/>
    </row>
    <row r="414" spans="7:13" x14ac:dyDescent="0.25">
      <c r="G414" s="7"/>
      <c r="H414" s="7"/>
      <c r="I414" s="7"/>
      <c r="J414" s="7"/>
      <c r="K414" s="7"/>
      <c r="L414" s="7"/>
      <c r="M414" s="7"/>
    </row>
    <row r="415" spans="7:13" x14ac:dyDescent="0.25">
      <c r="G415" s="7"/>
      <c r="H415" s="7"/>
      <c r="I415" s="7"/>
      <c r="J415" s="7"/>
      <c r="K415" s="7"/>
      <c r="L415" s="7"/>
      <c r="M415" s="7"/>
    </row>
    <row r="416" spans="7:13" x14ac:dyDescent="0.25">
      <c r="G416" s="7"/>
      <c r="H416" s="7"/>
      <c r="I416" s="7"/>
      <c r="J416" s="7"/>
      <c r="K416" s="7"/>
      <c r="L416" s="7"/>
      <c r="M416" s="7"/>
    </row>
    <row r="417" spans="7:13" x14ac:dyDescent="0.25">
      <c r="G417" s="7"/>
      <c r="H417" s="7"/>
      <c r="I417" s="7"/>
      <c r="J417" s="7"/>
      <c r="K417" s="7"/>
      <c r="L417" s="7"/>
      <c r="M417" s="7"/>
    </row>
    <row r="418" spans="7:13" x14ac:dyDescent="0.25">
      <c r="G418" s="7"/>
      <c r="H418" s="7"/>
      <c r="I418" s="7"/>
      <c r="J418" s="7"/>
      <c r="K418" s="7"/>
      <c r="L418" s="7"/>
      <c r="M418" s="7"/>
    </row>
    <row r="419" spans="7:13" x14ac:dyDescent="0.25">
      <c r="G419" s="7"/>
      <c r="H419" s="7"/>
      <c r="I419" s="7"/>
      <c r="J419" s="7"/>
      <c r="K419" s="7"/>
      <c r="L419" s="7"/>
      <c r="M419" s="7"/>
    </row>
    <row r="420" spans="7:13" x14ac:dyDescent="0.25">
      <c r="G420" s="7"/>
      <c r="H420" s="7"/>
      <c r="I420" s="7"/>
      <c r="J420" s="7"/>
      <c r="K420" s="7"/>
      <c r="L420" s="7"/>
      <c r="M420" s="7"/>
    </row>
    <row r="421" spans="7:13" x14ac:dyDescent="0.25">
      <c r="G421" s="7"/>
      <c r="H421" s="7"/>
      <c r="I421" s="7"/>
      <c r="J421" s="7"/>
      <c r="K421" s="7"/>
      <c r="L421" s="7"/>
      <c r="M421" s="7"/>
    </row>
    <row r="422" spans="7:13" x14ac:dyDescent="0.25">
      <c r="G422" s="7"/>
      <c r="H422" s="7"/>
      <c r="I422" s="7"/>
      <c r="J422" s="7"/>
      <c r="K422" s="7"/>
      <c r="L422" s="7"/>
      <c r="M422" s="7"/>
    </row>
    <row r="423" spans="7:13" x14ac:dyDescent="0.25">
      <c r="G423" s="7"/>
      <c r="H423" s="7"/>
      <c r="I423" s="7"/>
      <c r="J423" s="7"/>
      <c r="K423" s="7"/>
      <c r="L423" s="7"/>
      <c r="M423" s="7"/>
    </row>
    <row r="424" spans="7:13" x14ac:dyDescent="0.25">
      <c r="G424" s="7"/>
      <c r="H424" s="7"/>
      <c r="I424" s="7"/>
      <c r="J424" s="7"/>
      <c r="K424" s="7"/>
      <c r="L424" s="7"/>
      <c r="M424" s="7"/>
    </row>
    <row r="425" spans="7:13" x14ac:dyDescent="0.25">
      <c r="G425" s="7"/>
      <c r="H425" s="7"/>
      <c r="I425" s="7"/>
      <c r="J425" s="7"/>
      <c r="K425" s="7"/>
      <c r="L425" s="7"/>
      <c r="M425" s="7"/>
    </row>
    <row r="426" spans="7:13" x14ac:dyDescent="0.25">
      <c r="G426" s="7"/>
      <c r="H426" s="7"/>
      <c r="I426" s="7"/>
      <c r="J426" s="7"/>
      <c r="K426" s="7"/>
      <c r="L426" s="7"/>
      <c r="M426" s="7"/>
    </row>
    <row r="427" spans="7:13" x14ac:dyDescent="0.25">
      <c r="G427" s="7"/>
      <c r="H427" s="7"/>
      <c r="I427" s="7"/>
      <c r="J427" s="7"/>
      <c r="K427" s="7"/>
      <c r="L427" s="7"/>
      <c r="M427" s="7"/>
    </row>
    <row r="428" spans="7:13" x14ac:dyDescent="0.25">
      <c r="G428" s="7"/>
      <c r="H428" s="7"/>
      <c r="I428" s="7"/>
      <c r="J428" s="7"/>
      <c r="K428" s="7"/>
      <c r="L428" s="7"/>
      <c r="M428" s="7"/>
    </row>
    <row r="429" spans="7:13" x14ac:dyDescent="0.25">
      <c r="G429" s="7"/>
      <c r="H429" s="7"/>
      <c r="I429" s="7"/>
      <c r="J429" s="7"/>
      <c r="K429" s="7"/>
      <c r="L429" s="7"/>
      <c r="M429" s="7"/>
    </row>
    <row r="430" spans="7:13" x14ac:dyDescent="0.25">
      <c r="G430" s="7"/>
      <c r="H430" s="7"/>
      <c r="I430" s="7"/>
      <c r="J430" s="7"/>
      <c r="K430" s="7"/>
      <c r="L430" s="7"/>
      <c r="M430" s="7"/>
    </row>
    <row r="431" spans="7:13" x14ac:dyDescent="0.25">
      <c r="G431" s="7"/>
      <c r="H431" s="7"/>
      <c r="I431" s="7"/>
      <c r="J431" s="7"/>
      <c r="K431" s="7"/>
      <c r="L431" s="7"/>
      <c r="M431" s="7"/>
    </row>
    <row r="432" spans="7:13" x14ac:dyDescent="0.25">
      <c r="G432" s="7"/>
      <c r="H432" s="7"/>
      <c r="I432" s="7"/>
      <c r="J432" s="7"/>
      <c r="K432" s="7"/>
      <c r="L432" s="7"/>
      <c r="M432" s="7"/>
    </row>
    <row r="433" spans="7:13" x14ac:dyDescent="0.25">
      <c r="G433" s="7"/>
      <c r="H433" s="7"/>
      <c r="I433" s="7"/>
      <c r="J433" s="7"/>
      <c r="K433" s="7"/>
      <c r="L433" s="7"/>
      <c r="M433" s="7"/>
    </row>
    <row r="434" spans="7:13" x14ac:dyDescent="0.25">
      <c r="G434" s="7"/>
      <c r="H434" s="7"/>
      <c r="I434" s="7"/>
      <c r="J434" s="7"/>
      <c r="K434" s="7"/>
      <c r="L434" s="7"/>
      <c r="M434" s="7"/>
    </row>
    <row r="435" spans="7:13" x14ac:dyDescent="0.25">
      <c r="G435" s="7"/>
      <c r="H435" s="7"/>
      <c r="I435" s="7"/>
      <c r="J435" s="7"/>
      <c r="K435" s="7"/>
      <c r="L435" s="7"/>
      <c r="M435" s="7"/>
    </row>
    <row r="436" spans="7:13" x14ac:dyDescent="0.25">
      <c r="G436" s="7"/>
      <c r="H436" s="7"/>
      <c r="I436" s="7"/>
      <c r="J436" s="7"/>
      <c r="K436" s="7"/>
      <c r="L436" s="7"/>
      <c r="M436" s="7"/>
    </row>
    <row r="437" spans="7:13" x14ac:dyDescent="0.25">
      <c r="G437" s="7"/>
      <c r="H437" s="7"/>
      <c r="I437" s="7"/>
      <c r="J437" s="7"/>
      <c r="K437" s="7"/>
      <c r="L437" s="7"/>
      <c r="M437" s="7"/>
    </row>
    <row r="438" spans="7:13" x14ac:dyDescent="0.25">
      <c r="G438" s="7"/>
      <c r="H438" s="7"/>
      <c r="I438" s="7"/>
      <c r="J438" s="7"/>
      <c r="K438" s="7"/>
      <c r="L438" s="7"/>
      <c r="M438" s="7"/>
    </row>
    <row r="439" spans="7:13" x14ac:dyDescent="0.25">
      <c r="G439" s="7"/>
      <c r="H439" s="7"/>
      <c r="I439" s="7"/>
      <c r="J439" s="7"/>
      <c r="K439" s="7"/>
      <c r="L439" s="7"/>
      <c r="M439" s="7"/>
    </row>
    <row r="440" spans="7:13" x14ac:dyDescent="0.25">
      <c r="G440" s="7"/>
      <c r="H440" s="7"/>
      <c r="I440" s="7"/>
      <c r="J440" s="7"/>
      <c r="K440" s="7"/>
      <c r="L440" s="7"/>
      <c r="M440" s="7"/>
    </row>
    <row r="441" spans="7:13" x14ac:dyDescent="0.25">
      <c r="G441" s="7"/>
      <c r="H441" s="7"/>
      <c r="I441" s="7"/>
      <c r="J441" s="7"/>
      <c r="K441" s="7"/>
      <c r="L441" s="7"/>
      <c r="M441" s="7"/>
    </row>
    <row r="442" spans="7:13" x14ac:dyDescent="0.25">
      <c r="G442" s="7"/>
      <c r="H442" s="7"/>
      <c r="I442" s="7"/>
      <c r="J442" s="7"/>
      <c r="K442" s="7"/>
      <c r="L442" s="7"/>
      <c r="M442" s="7"/>
    </row>
    <row r="443" spans="7:13" x14ac:dyDescent="0.25">
      <c r="G443" s="7"/>
      <c r="H443" s="7"/>
      <c r="I443" s="7"/>
      <c r="J443" s="7"/>
      <c r="K443" s="7"/>
      <c r="L443" s="7"/>
      <c r="M443" s="7"/>
    </row>
    <row r="444" spans="7:13" x14ac:dyDescent="0.25">
      <c r="G444" s="7"/>
      <c r="H444" s="7"/>
      <c r="I444" s="7"/>
      <c r="J444" s="7"/>
      <c r="K444" s="7"/>
      <c r="L444" s="7"/>
      <c r="M444" s="7"/>
    </row>
    <row r="445" spans="7:13" x14ac:dyDescent="0.25">
      <c r="G445" s="7"/>
      <c r="H445" s="7"/>
      <c r="I445" s="7"/>
      <c r="J445" s="7"/>
      <c r="K445" s="7"/>
      <c r="L445" s="7"/>
      <c r="M445" s="7"/>
    </row>
    <row r="446" spans="7:13" x14ac:dyDescent="0.25">
      <c r="G446" s="7"/>
      <c r="H446" s="7"/>
      <c r="I446" s="7"/>
      <c r="J446" s="7"/>
      <c r="K446" s="7"/>
      <c r="L446" s="7"/>
      <c r="M446" s="7"/>
    </row>
    <row r="447" spans="7:13" x14ac:dyDescent="0.25">
      <c r="G447" s="7"/>
      <c r="H447" s="7"/>
      <c r="I447" s="7"/>
      <c r="J447" s="7"/>
      <c r="K447" s="7"/>
      <c r="L447" s="7"/>
      <c r="M447" s="7"/>
    </row>
    <row r="448" spans="7:13" x14ac:dyDescent="0.25">
      <c r="G448" s="7"/>
      <c r="H448" s="7"/>
      <c r="I448" s="7"/>
      <c r="J448" s="7"/>
      <c r="K448" s="7"/>
      <c r="L448" s="7"/>
      <c r="M448" s="7"/>
    </row>
    <row r="449" spans="7:13" x14ac:dyDescent="0.25">
      <c r="G449" s="7"/>
      <c r="H449" s="7"/>
      <c r="I449" s="7"/>
      <c r="J449" s="7"/>
      <c r="K449" s="7"/>
      <c r="L449" s="7"/>
      <c r="M449" s="7"/>
    </row>
    <row r="450" spans="7:13" x14ac:dyDescent="0.25">
      <c r="G450" s="7"/>
      <c r="H450" s="7"/>
      <c r="I450" s="7"/>
      <c r="J450" s="7"/>
      <c r="K450" s="7"/>
      <c r="L450" s="7"/>
      <c r="M450" s="7"/>
    </row>
    <row r="451" spans="7:13" x14ac:dyDescent="0.25">
      <c r="G451" s="7"/>
      <c r="H451" s="7"/>
      <c r="I451" s="7"/>
      <c r="J451" s="7"/>
      <c r="K451" s="7"/>
      <c r="L451" s="7"/>
      <c r="M451" s="7"/>
    </row>
    <row r="452" spans="7:13" x14ac:dyDescent="0.25">
      <c r="G452" s="7"/>
      <c r="H452" s="7"/>
      <c r="I452" s="7"/>
      <c r="J452" s="7"/>
      <c r="K452" s="7"/>
      <c r="L452" s="7"/>
      <c r="M452" s="7"/>
    </row>
    <row r="453" spans="7:13" x14ac:dyDescent="0.25">
      <c r="G453" s="7"/>
      <c r="H453" s="7"/>
      <c r="I453" s="7"/>
      <c r="J453" s="7"/>
      <c r="K453" s="7"/>
      <c r="L453" s="7"/>
      <c r="M453" s="7"/>
    </row>
    <row r="454" spans="7:13" x14ac:dyDescent="0.25">
      <c r="G454" s="7"/>
      <c r="H454" s="7"/>
      <c r="I454" s="7"/>
      <c r="J454" s="7"/>
      <c r="K454" s="7"/>
      <c r="L454" s="7"/>
      <c r="M454" s="7"/>
    </row>
    <row r="455" spans="7:13" x14ac:dyDescent="0.25">
      <c r="G455" s="7"/>
      <c r="H455" s="7"/>
      <c r="I455" s="7"/>
      <c r="J455" s="7"/>
      <c r="K455" s="7"/>
      <c r="L455" s="7"/>
      <c r="M455" s="7"/>
    </row>
    <row r="456" spans="7:13" x14ac:dyDescent="0.25">
      <c r="G456" s="7"/>
      <c r="H456" s="7"/>
      <c r="I456" s="7"/>
      <c r="J456" s="7"/>
      <c r="K456" s="7"/>
      <c r="L456" s="7"/>
      <c r="M456" s="7"/>
    </row>
    <row r="457" spans="7:13" x14ac:dyDescent="0.25">
      <c r="G457" s="7"/>
      <c r="H457" s="7"/>
      <c r="I457" s="7"/>
      <c r="J457" s="7"/>
      <c r="K457" s="7"/>
      <c r="L457" s="7"/>
      <c r="M457" s="7"/>
    </row>
    <row r="458" spans="7:13" x14ac:dyDescent="0.25">
      <c r="G458" s="7"/>
      <c r="H458" s="7"/>
      <c r="I458" s="7"/>
      <c r="J458" s="7"/>
      <c r="K458" s="7"/>
      <c r="L458" s="7"/>
      <c r="M458" s="7"/>
    </row>
    <row r="459" spans="7:13" x14ac:dyDescent="0.25">
      <c r="G459" s="7"/>
      <c r="H459" s="7"/>
      <c r="I459" s="7"/>
      <c r="J459" s="7"/>
      <c r="K459" s="7"/>
      <c r="L459" s="7"/>
      <c r="M459" s="7"/>
    </row>
    <row r="460" spans="7:13" x14ac:dyDescent="0.25">
      <c r="G460" s="7"/>
      <c r="H460" s="7"/>
      <c r="I460" s="7"/>
      <c r="J460" s="7"/>
      <c r="K460" s="7"/>
      <c r="L460" s="7"/>
      <c r="M460" s="7"/>
    </row>
    <row r="461" spans="7:13" x14ac:dyDescent="0.25">
      <c r="G461" s="7"/>
      <c r="H461" s="7"/>
      <c r="I461" s="7"/>
      <c r="J461" s="7"/>
      <c r="K461" s="7"/>
      <c r="L461" s="7"/>
      <c r="M461" s="7"/>
    </row>
    <row r="462" spans="7:13" x14ac:dyDescent="0.25">
      <c r="G462" s="7"/>
      <c r="H462" s="7"/>
      <c r="I462" s="7"/>
      <c r="J462" s="7"/>
      <c r="K462" s="7"/>
      <c r="L462" s="7"/>
      <c r="M462" s="7"/>
    </row>
    <row r="463" spans="7:13" x14ac:dyDescent="0.25">
      <c r="G463" s="7"/>
      <c r="H463" s="7"/>
      <c r="I463" s="7"/>
      <c r="J463" s="7"/>
      <c r="K463" s="7"/>
      <c r="L463" s="7"/>
      <c r="M463" s="7"/>
    </row>
    <row r="464" spans="7:13" x14ac:dyDescent="0.25">
      <c r="G464" s="7"/>
      <c r="H464" s="7"/>
      <c r="I464" s="7"/>
      <c r="J464" s="7"/>
      <c r="K464" s="7"/>
      <c r="L464" s="7"/>
      <c r="M464" s="7"/>
    </row>
    <row r="465" spans="7:13" x14ac:dyDescent="0.25">
      <c r="G465" s="7"/>
      <c r="H465" s="7"/>
      <c r="I465" s="7"/>
      <c r="J465" s="7"/>
      <c r="K465" s="7"/>
      <c r="L465" s="7"/>
      <c r="M465" s="7"/>
    </row>
    <row r="466" spans="7:13" x14ac:dyDescent="0.25">
      <c r="G466" s="7"/>
      <c r="H466" s="7"/>
      <c r="I466" s="7"/>
      <c r="J466" s="7"/>
      <c r="K466" s="7"/>
      <c r="L466" s="7"/>
      <c r="M466" s="7"/>
    </row>
    <row r="467" spans="7:13" x14ac:dyDescent="0.25">
      <c r="G467" s="7"/>
      <c r="H467" s="7"/>
      <c r="I467" s="7"/>
      <c r="J467" s="7"/>
      <c r="K467" s="7"/>
      <c r="L467" s="7"/>
      <c r="M467" s="7"/>
    </row>
    <row r="468" spans="7:13" x14ac:dyDescent="0.25">
      <c r="G468" s="7"/>
      <c r="H468" s="7"/>
      <c r="I468" s="7"/>
      <c r="J468" s="7"/>
      <c r="K468" s="7"/>
      <c r="L468" s="7"/>
      <c r="M468" s="7"/>
    </row>
    <row r="469" spans="7:13" x14ac:dyDescent="0.25">
      <c r="G469" s="7"/>
      <c r="H469" s="7"/>
      <c r="I469" s="7"/>
      <c r="J469" s="7"/>
      <c r="K469" s="7"/>
      <c r="L469" s="7"/>
      <c r="M469" s="7"/>
    </row>
    <row r="470" spans="7:13" x14ac:dyDescent="0.25">
      <c r="G470" s="7"/>
      <c r="H470" s="7"/>
      <c r="I470" s="7"/>
      <c r="J470" s="7"/>
      <c r="K470" s="7"/>
      <c r="L470" s="7"/>
      <c r="M470" s="7"/>
    </row>
    <row r="471" spans="7:13" x14ac:dyDescent="0.25">
      <c r="G471" s="7"/>
      <c r="H471" s="7"/>
      <c r="I471" s="7"/>
      <c r="J471" s="7"/>
      <c r="K471" s="7"/>
      <c r="L471" s="7"/>
      <c r="M471" s="7"/>
    </row>
    <row r="472" spans="7:13" x14ac:dyDescent="0.25">
      <c r="G472" s="7"/>
      <c r="H472" s="7"/>
      <c r="I472" s="7"/>
      <c r="J472" s="7"/>
      <c r="K472" s="7"/>
      <c r="L472" s="7"/>
      <c r="M472" s="7"/>
    </row>
    <row r="473" spans="7:13" x14ac:dyDescent="0.25">
      <c r="G473" s="7"/>
      <c r="H473" s="7"/>
      <c r="I473" s="7"/>
      <c r="J473" s="7"/>
      <c r="K473" s="7"/>
      <c r="L473" s="7"/>
      <c r="M473" s="7"/>
    </row>
    <row r="474" spans="7:13" x14ac:dyDescent="0.25">
      <c r="G474" s="7"/>
      <c r="H474" s="7"/>
      <c r="I474" s="7"/>
      <c r="J474" s="7"/>
      <c r="K474" s="7"/>
      <c r="L474" s="7"/>
      <c r="M474" s="7"/>
    </row>
    <row r="475" spans="7:13" x14ac:dyDescent="0.25">
      <c r="G475" s="7"/>
      <c r="H475" s="7"/>
      <c r="I475" s="7"/>
      <c r="J475" s="7"/>
      <c r="K475" s="7"/>
      <c r="L475" s="7"/>
      <c r="M475" s="7"/>
    </row>
    <row r="476" spans="7:13" x14ac:dyDescent="0.25">
      <c r="G476" s="7"/>
      <c r="H476" s="7"/>
      <c r="I476" s="7"/>
      <c r="J476" s="7"/>
      <c r="K476" s="7"/>
      <c r="L476" s="7"/>
      <c r="M476" s="7"/>
    </row>
    <row r="477" spans="7:13" x14ac:dyDescent="0.25">
      <c r="G477" s="7"/>
      <c r="H477" s="7"/>
      <c r="I477" s="7"/>
      <c r="J477" s="7"/>
      <c r="K477" s="7"/>
      <c r="L477" s="7"/>
      <c r="M477" s="7"/>
    </row>
    <row r="478" spans="7:13" x14ac:dyDescent="0.25">
      <c r="G478" s="7"/>
      <c r="H478" s="7"/>
      <c r="I478" s="7"/>
      <c r="J478" s="7"/>
      <c r="K478" s="7"/>
      <c r="L478" s="7"/>
      <c r="M478" s="7"/>
    </row>
    <row r="479" spans="7:13" x14ac:dyDescent="0.25">
      <c r="G479" s="7"/>
      <c r="H479" s="7"/>
      <c r="I479" s="7"/>
      <c r="J479" s="7"/>
      <c r="K479" s="7"/>
      <c r="L479" s="7"/>
      <c r="M479" s="7"/>
    </row>
    <row r="480" spans="7:13" x14ac:dyDescent="0.25">
      <c r="G480" s="7"/>
      <c r="H480" s="7"/>
      <c r="I480" s="7"/>
      <c r="J480" s="7"/>
      <c r="K480" s="7"/>
      <c r="L480" s="7"/>
      <c r="M480" s="7"/>
    </row>
    <row r="481" spans="7:13" x14ac:dyDescent="0.25">
      <c r="G481" s="7"/>
      <c r="H481" s="7"/>
      <c r="I481" s="7"/>
      <c r="J481" s="7"/>
      <c r="K481" s="7"/>
      <c r="L481" s="7"/>
      <c r="M481" s="7"/>
    </row>
    <row r="482" spans="7:13" x14ac:dyDescent="0.25">
      <c r="G482" s="7"/>
      <c r="H482" s="7"/>
      <c r="I482" s="7"/>
      <c r="J482" s="7"/>
      <c r="K482" s="7"/>
      <c r="L482" s="7"/>
      <c r="M482" s="7"/>
    </row>
    <row r="483" spans="7:13" x14ac:dyDescent="0.25">
      <c r="G483" s="7"/>
      <c r="H483" s="7"/>
      <c r="I483" s="7"/>
      <c r="J483" s="7"/>
      <c r="K483" s="7"/>
      <c r="L483" s="7"/>
      <c r="M483" s="7"/>
    </row>
    <row r="484" spans="7:13" x14ac:dyDescent="0.25">
      <c r="G484" s="7"/>
      <c r="H484" s="7"/>
      <c r="I484" s="7"/>
      <c r="J484" s="7"/>
      <c r="K484" s="7"/>
      <c r="L484" s="7"/>
      <c r="M484" s="7"/>
    </row>
    <row r="485" spans="7:13" x14ac:dyDescent="0.25">
      <c r="G485" s="7"/>
      <c r="H485" s="7"/>
      <c r="I485" s="7"/>
      <c r="J485" s="7"/>
      <c r="K485" s="7"/>
      <c r="L485" s="7"/>
      <c r="M485" s="7"/>
    </row>
    <row r="486" spans="7:13" x14ac:dyDescent="0.25">
      <c r="G486" s="7"/>
      <c r="H486" s="7"/>
      <c r="I486" s="7"/>
      <c r="J486" s="7"/>
      <c r="K486" s="7"/>
      <c r="L486" s="7"/>
      <c r="M486" s="7"/>
    </row>
    <row r="487" spans="7:13" x14ac:dyDescent="0.25">
      <c r="G487" s="7"/>
      <c r="H487" s="7"/>
      <c r="I487" s="7"/>
      <c r="J487" s="7"/>
      <c r="K487" s="7"/>
      <c r="L487" s="7"/>
      <c r="M487" s="7"/>
    </row>
    <row r="488" spans="7:13" x14ac:dyDescent="0.25">
      <c r="G488" s="7"/>
      <c r="H488" s="7"/>
      <c r="I488" s="7"/>
      <c r="J488" s="7"/>
      <c r="K488" s="7"/>
      <c r="L488" s="7"/>
      <c r="M488" s="7"/>
    </row>
    <row r="489" spans="7:13" x14ac:dyDescent="0.25">
      <c r="G489" s="7"/>
      <c r="H489" s="7"/>
      <c r="I489" s="7"/>
      <c r="J489" s="7"/>
      <c r="K489" s="7"/>
      <c r="L489" s="7"/>
      <c r="M489" s="7"/>
    </row>
    <row r="490" spans="7:13" x14ac:dyDescent="0.25">
      <c r="G490" s="7"/>
      <c r="H490" s="7"/>
      <c r="I490" s="7"/>
      <c r="J490" s="7"/>
      <c r="K490" s="7"/>
      <c r="L490" s="7"/>
      <c r="M490" s="7"/>
    </row>
    <row r="491" spans="7:13" x14ac:dyDescent="0.25">
      <c r="G491" s="7"/>
      <c r="H491" s="7"/>
      <c r="I491" s="7"/>
      <c r="J491" s="7"/>
      <c r="K491" s="7"/>
      <c r="L491" s="7"/>
      <c r="M491" s="7"/>
    </row>
    <row r="492" spans="7:13" x14ac:dyDescent="0.25">
      <c r="G492" s="7"/>
      <c r="H492" s="7"/>
      <c r="I492" s="7"/>
      <c r="J492" s="7"/>
      <c r="K492" s="7"/>
      <c r="L492" s="7"/>
      <c r="M492" s="7"/>
    </row>
    <row r="493" spans="7:13" x14ac:dyDescent="0.25">
      <c r="G493" s="7"/>
      <c r="H493" s="7"/>
      <c r="I493" s="7"/>
      <c r="J493" s="7"/>
      <c r="K493" s="7"/>
      <c r="L493" s="7"/>
      <c r="M493" s="7"/>
    </row>
    <row r="494" spans="7:13" x14ac:dyDescent="0.25">
      <c r="G494" s="7"/>
      <c r="H494" s="7"/>
      <c r="I494" s="7"/>
      <c r="J494" s="7"/>
      <c r="K494" s="7"/>
      <c r="L494" s="7"/>
      <c r="M494" s="7"/>
    </row>
    <row r="495" spans="7:13" x14ac:dyDescent="0.25">
      <c r="G495" s="7"/>
      <c r="H495" s="7"/>
      <c r="I495" s="7"/>
      <c r="J495" s="7"/>
      <c r="K495" s="7"/>
      <c r="L495" s="7"/>
      <c r="M495" s="7"/>
    </row>
    <row r="496" spans="7:13" x14ac:dyDescent="0.25">
      <c r="G496" s="7"/>
      <c r="H496" s="7"/>
      <c r="I496" s="7"/>
      <c r="J496" s="7"/>
      <c r="K496" s="7"/>
      <c r="L496" s="7"/>
      <c r="M496" s="7"/>
    </row>
    <row r="497" spans="7:13" x14ac:dyDescent="0.25">
      <c r="G497" s="7"/>
      <c r="H497" s="7"/>
      <c r="I497" s="7"/>
      <c r="J497" s="7"/>
      <c r="K497" s="7"/>
      <c r="L497" s="7"/>
      <c r="M497" s="7"/>
    </row>
    <row r="498" spans="7:13" x14ac:dyDescent="0.25">
      <c r="G498" s="7"/>
      <c r="H498" s="7"/>
      <c r="I498" s="7"/>
      <c r="J498" s="7"/>
      <c r="K498" s="7"/>
      <c r="L498" s="7"/>
      <c r="M498" s="7"/>
    </row>
    <row r="499" spans="7:13" x14ac:dyDescent="0.25">
      <c r="G499" s="7"/>
      <c r="H499" s="7"/>
      <c r="I499" s="7"/>
      <c r="J499" s="7"/>
      <c r="K499" s="7"/>
      <c r="L499" s="7"/>
      <c r="M499" s="7"/>
    </row>
    <row r="500" spans="7:13" x14ac:dyDescent="0.25">
      <c r="G500" s="7"/>
      <c r="H500" s="7"/>
      <c r="I500" s="7"/>
      <c r="J500" s="7"/>
      <c r="K500" s="7"/>
      <c r="L500" s="7"/>
      <c r="M500" s="7"/>
    </row>
    <row r="501" spans="7:13" x14ac:dyDescent="0.25">
      <c r="G501" s="7"/>
      <c r="H501" s="7"/>
      <c r="I501" s="7"/>
      <c r="J501" s="7"/>
      <c r="K501" s="7"/>
      <c r="L501" s="7"/>
      <c r="M501" s="7"/>
    </row>
    <row r="502" spans="7:13" x14ac:dyDescent="0.25">
      <c r="G502" s="7"/>
      <c r="H502" s="7"/>
      <c r="I502" s="7"/>
      <c r="J502" s="7"/>
      <c r="K502" s="7"/>
      <c r="L502" s="7"/>
      <c r="M502" s="7"/>
    </row>
    <row r="503" spans="7:13" x14ac:dyDescent="0.25">
      <c r="G503" s="7"/>
      <c r="H503" s="7"/>
      <c r="I503" s="7"/>
      <c r="J503" s="7"/>
      <c r="K503" s="7"/>
      <c r="L503" s="7"/>
      <c r="M503" s="7"/>
    </row>
    <row r="504" spans="7:13" x14ac:dyDescent="0.25">
      <c r="G504" s="7"/>
      <c r="H504" s="7"/>
      <c r="I504" s="7"/>
      <c r="J504" s="7"/>
      <c r="K504" s="7"/>
      <c r="L504" s="7"/>
      <c r="M504" s="7"/>
    </row>
    <row r="505" spans="7:13" x14ac:dyDescent="0.25">
      <c r="G505" s="7"/>
      <c r="H505" s="7"/>
      <c r="I505" s="7"/>
      <c r="J505" s="7"/>
      <c r="K505" s="7"/>
      <c r="L505" s="7"/>
      <c r="M505" s="7"/>
    </row>
    <row r="506" spans="7:13" x14ac:dyDescent="0.25">
      <c r="G506" s="7"/>
      <c r="H506" s="7"/>
      <c r="I506" s="7"/>
      <c r="J506" s="7"/>
      <c r="K506" s="7"/>
      <c r="L506" s="7"/>
      <c r="M506" s="7"/>
    </row>
    <row r="507" spans="7:13" x14ac:dyDescent="0.25">
      <c r="G507" s="7"/>
      <c r="H507" s="7"/>
      <c r="I507" s="7"/>
      <c r="J507" s="7"/>
      <c r="K507" s="7"/>
      <c r="L507" s="7"/>
      <c r="M507" s="7"/>
    </row>
    <row r="508" spans="7:13" x14ac:dyDescent="0.25">
      <c r="G508" s="7"/>
      <c r="H508" s="7"/>
      <c r="I508" s="7"/>
      <c r="J508" s="7"/>
      <c r="K508" s="7"/>
      <c r="L508" s="7"/>
      <c r="M508" s="7"/>
    </row>
    <row r="509" spans="7:13" x14ac:dyDescent="0.25">
      <c r="G509" s="7"/>
      <c r="H509" s="7"/>
      <c r="I509" s="7"/>
      <c r="J509" s="7"/>
      <c r="K509" s="7"/>
      <c r="L509" s="7"/>
      <c r="M509" s="7"/>
    </row>
    <row r="510" spans="7:13" x14ac:dyDescent="0.25">
      <c r="G510" s="7"/>
      <c r="H510" s="7"/>
      <c r="I510" s="7"/>
      <c r="J510" s="7"/>
      <c r="K510" s="7"/>
      <c r="L510" s="7"/>
      <c r="M510" s="7"/>
    </row>
    <row r="511" spans="7:13" x14ac:dyDescent="0.25">
      <c r="G511" s="7"/>
      <c r="H511" s="7"/>
      <c r="I511" s="7"/>
      <c r="J511" s="7"/>
      <c r="K511" s="7"/>
      <c r="L511" s="7"/>
      <c r="M511" s="7"/>
    </row>
    <row r="512" spans="7:13" x14ac:dyDescent="0.25">
      <c r="G512" s="7"/>
      <c r="H512" s="7"/>
      <c r="I512" s="7"/>
      <c r="J512" s="7"/>
      <c r="K512" s="7"/>
      <c r="L512" s="7"/>
      <c r="M512" s="7"/>
    </row>
    <row r="513" spans="7:13" x14ac:dyDescent="0.25">
      <c r="G513" s="7"/>
      <c r="H513" s="7"/>
      <c r="I513" s="7"/>
      <c r="J513" s="7"/>
      <c r="K513" s="7"/>
      <c r="L513" s="7"/>
      <c r="M513" s="7"/>
    </row>
    <row r="514" spans="7:13" x14ac:dyDescent="0.25">
      <c r="G514" s="7"/>
      <c r="H514" s="7"/>
      <c r="I514" s="7"/>
      <c r="J514" s="7"/>
      <c r="K514" s="7"/>
      <c r="L514" s="7"/>
      <c r="M514" s="7"/>
    </row>
    <row r="515" spans="7:13" x14ac:dyDescent="0.25">
      <c r="G515" s="7"/>
      <c r="H515" s="7"/>
      <c r="I515" s="7"/>
      <c r="J515" s="7"/>
      <c r="K515" s="7"/>
      <c r="L515" s="7"/>
      <c r="M515" s="7"/>
    </row>
    <row r="516" spans="7:13" x14ac:dyDescent="0.25">
      <c r="G516" s="7"/>
      <c r="H516" s="7"/>
      <c r="I516" s="7"/>
      <c r="J516" s="7"/>
      <c r="K516" s="7"/>
      <c r="L516" s="7"/>
      <c r="M516" s="7"/>
    </row>
    <row r="517" spans="7:13" x14ac:dyDescent="0.25">
      <c r="G517" s="7"/>
      <c r="H517" s="7"/>
      <c r="I517" s="7"/>
      <c r="J517" s="7"/>
      <c r="K517" s="7"/>
      <c r="L517" s="7"/>
      <c r="M517" s="7"/>
    </row>
    <row r="518" spans="7:13" x14ac:dyDescent="0.25">
      <c r="G518" s="7"/>
      <c r="H518" s="7"/>
      <c r="I518" s="7"/>
      <c r="J518" s="7"/>
      <c r="K518" s="7"/>
      <c r="L518" s="7"/>
      <c r="M518" s="7"/>
    </row>
    <row r="519" spans="7:13" x14ac:dyDescent="0.25">
      <c r="G519" s="7"/>
      <c r="H519" s="7"/>
      <c r="I519" s="7"/>
      <c r="J519" s="7"/>
      <c r="K519" s="7"/>
      <c r="L519" s="7"/>
      <c r="M519" s="7"/>
    </row>
    <row r="520" spans="7:13" x14ac:dyDescent="0.25">
      <c r="G520" s="7"/>
      <c r="H520" s="7"/>
      <c r="I520" s="7"/>
      <c r="J520" s="7"/>
      <c r="K520" s="7"/>
      <c r="L520" s="7"/>
      <c r="M520" s="7"/>
    </row>
    <row r="521" spans="7:13" x14ac:dyDescent="0.25">
      <c r="G521" s="7"/>
      <c r="H521" s="7"/>
      <c r="I521" s="7"/>
      <c r="J521" s="7"/>
      <c r="K521" s="7"/>
      <c r="L521" s="7"/>
      <c r="M521" s="7"/>
    </row>
    <row r="522" spans="7:13" x14ac:dyDescent="0.25">
      <c r="G522" s="7"/>
      <c r="H522" s="7"/>
      <c r="I522" s="7"/>
      <c r="J522" s="7"/>
      <c r="K522" s="7"/>
      <c r="L522" s="7"/>
      <c r="M522" s="7"/>
    </row>
    <row r="523" spans="7:13" x14ac:dyDescent="0.25">
      <c r="G523" s="7"/>
      <c r="H523" s="7"/>
      <c r="I523" s="7"/>
      <c r="J523" s="7"/>
      <c r="K523" s="7"/>
      <c r="L523" s="7"/>
      <c r="M523" s="7"/>
    </row>
    <row r="524" spans="7:13" x14ac:dyDescent="0.25">
      <c r="G524" s="7"/>
      <c r="H524" s="7"/>
      <c r="I524" s="7"/>
      <c r="J524" s="7"/>
      <c r="K524" s="7"/>
      <c r="L524" s="7"/>
      <c r="M524" s="7"/>
    </row>
    <row r="525" spans="7:13" x14ac:dyDescent="0.25">
      <c r="G525" s="7"/>
      <c r="H525" s="7"/>
      <c r="I525" s="7"/>
      <c r="J525" s="7"/>
      <c r="K525" s="7"/>
      <c r="L525" s="7"/>
      <c r="M525" s="7"/>
    </row>
    <row r="526" spans="7:13" x14ac:dyDescent="0.25">
      <c r="G526" s="7"/>
      <c r="H526" s="7"/>
      <c r="I526" s="7"/>
      <c r="J526" s="7"/>
      <c r="K526" s="7"/>
      <c r="L526" s="7"/>
      <c r="M526" s="7"/>
    </row>
    <row r="527" spans="7:13" x14ac:dyDescent="0.25">
      <c r="G527" s="7"/>
      <c r="H527" s="7"/>
      <c r="I527" s="7"/>
      <c r="J527" s="7"/>
      <c r="K527" s="7"/>
      <c r="L527" s="7"/>
      <c r="M527" s="7"/>
    </row>
    <row r="528" spans="7:13" x14ac:dyDescent="0.25">
      <c r="G528" s="7"/>
      <c r="H528" s="7"/>
      <c r="I528" s="7"/>
      <c r="J528" s="7"/>
      <c r="K528" s="7"/>
      <c r="L528" s="7"/>
      <c r="M528" s="7"/>
    </row>
    <row r="529" spans="7:13" x14ac:dyDescent="0.25">
      <c r="G529" s="7"/>
      <c r="H529" s="7"/>
      <c r="I529" s="7"/>
      <c r="J529" s="7"/>
      <c r="K529" s="7"/>
      <c r="L529" s="7"/>
      <c r="M529" s="7"/>
    </row>
    <row r="530" spans="7:13" x14ac:dyDescent="0.25">
      <c r="G530" s="7"/>
      <c r="H530" s="7"/>
      <c r="I530" s="7"/>
      <c r="J530" s="7"/>
      <c r="K530" s="7"/>
      <c r="L530" s="7"/>
      <c r="M530" s="7"/>
    </row>
    <row r="531" spans="7:13" x14ac:dyDescent="0.25">
      <c r="G531" s="7"/>
      <c r="H531" s="7"/>
      <c r="I531" s="7"/>
      <c r="J531" s="7"/>
      <c r="K531" s="7"/>
      <c r="L531" s="7"/>
      <c r="M531" s="7"/>
    </row>
    <row r="532" spans="7:13" x14ac:dyDescent="0.25">
      <c r="G532" s="7"/>
      <c r="H532" s="7"/>
      <c r="I532" s="7"/>
      <c r="J532" s="7"/>
      <c r="K532" s="7"/>
      <c r="L532" s="7"/>
      <c r="M532" s="7"/>
    </row>
    <row r="533" spans="7:13" x14ac:dyDescent="0.25">
      <c r="G533" s="7"/>
      <c r="H533" s="7"/>
      <c r="I533" s="7"/>
      <c r="J533" s="7"/>
      <c r="K533" s="7"/>
      <c r="L533" s="7"/>
      <c r="M533" s="7"/>
    </row>
    <row r="534" spans="7:13" x14ac:dyDescent="0.25">
      <c r="G534" s="7"/>
      <c r="H534" s="7"/>
      <c r="I534" s="7"/>
      <c r="J534" s="7"/>
      <c r="K534" s="7"/>
      <c r="L534" s="7"/>
      <c r="M534" s="7"/>
    </row>
    <row r="535" spans="7:13" x14ac:dyDescent="0.25">
      <c r="G535" s="7"/>
      <c r="H535" s="7"/>
      <c r="I535" s="7"/>
      <c r="J535" s="7"/>
      <c r="K535" s="7"/>
      <c r="L535" s="7"/>
      <c r="M535" s="7"/>
    </row>
    <row r="536" spans="7:13" x14ac:dyDescent="0.25">
      <c r="G536" s="7"/>
      <c r="H536" s="7"/>
      <c r="I536" s="7"/>
      <c r="J536" s="7"/>
      <c r="K536" s="7"/>
      <c r="L536" s="7"/>
      <c r="M536" s="7"/>
    </row>
    <row r="537" spans="7:13" x14ac:dyDescent="0.25">
      <c r="G537" s="7"/>
      <c r="H537" s="7"/>
      <c r="I537" s="7"/>
      <c r="J537" s="7"/>
      <c r="K537" s="7"/>
      <c r="L537" s="7"/>
      <c r="M537" s="7"/>
    </row>
    <row r="538" spans="7:13" x14ac:dyDescent="0.25">
      <c r="G538" s="7"/>
      <c r="H538" s="7"/>
      <c r="I538" s="7"/>
      <c r="J538" s="7"/>
      <c r="K538" s="7"/>
      <c r="L538" s="7"/>
      <c r="M538" s="7"/>
    </row>
    <row r="539" spans="7:13" x14ac:dyDescent="0.25">
      <c r="G539" s="7"/>
      <c r="H539" s="7"/>
      <c r="I539" s="7"/>
      <c r="J539" s="7"/>
      <c r="K539" s="7"/>
      <c r="L539" s="7"/>
      <c r="M539" s="7"/>
    </row>
    <row r="540" spans="7:13" x14ac:dyDescent="0.25">
      <c r="G540" s="7"/>
      <c r="H540" s="7"/>
      <c r="I540" s="7"/>
      <c r="J540" s="7"/>
      <c r="K540" s="7"/>
      <c r="L540" s="7"/>
      <c r="M540" s="7"/>
    </row>
    <row r="541" spans="7:13" x14ac:dyDescent="0.25">
      <c r="G541" s="7"/>
      <c r="H541" s="7"/>
      <c r="I541" s="7"/>
      <c r="J541" s="7"/>
      <c r="K541" s="7"/>
      <c r="L541" s="7"/>
      <c r="M541" s="7"/>
    </row>
    <row r="542" spans="7:13" x14ac:dyDescent="0.25">
      <c r="G542" s="7"/>
      <c r="H542" s="7"/>
      <c r="I542" s="7"/>
      <c r="J542" s="7"/>
      <c r="K542" s="7"/>
      <c r="L542" s="7"/>
      <c r="M542" s="7"/>
    </row>
    <row r="543" spans="7:13" x14ac:dyDescent="0.25">
      <c r="G543" s="7"/>
      <c r="H543" s="7"/>
      <c r="I543" s="7"/>
      <c r="J543" s="7"/>
      <c r="K543" s="7"/>
      <c r="L543" s="7"/>
      <c r="M543" s="7"/>
    </row>
    <row r="544" spans="7:13" x14ac:dyDescent="0.25">
      <c r="G544" s="7"/>
      <c r="H544" s="7"/>
      <c r="I544" s="7"/>
      <c r="J544" s="7"/>
      <c r="K544" s="7"/>
      <c r="L544" s="7"/>
      <c r="M544" s="7"/>
    </row>
    <row r="545" spans="7:13" x14ac:dyDescent="0.25">
      <c r="G545" s="7"/>
      <c r="H545" s="7"/>
      <c r="I545" s="7"/>
      <c r="J545" s="7"/>
      <c r="K545" s="7"/>
      <c r="L545" s="7"/>
      <c r="M545" s="7"/>
    </row>
    <row r="546" spans="7:13" x14ac:dyDescent="0.25">
      <c r="G546" s="7"/>
      <c r="H546" s="7"/>
      <c r="I546" s="7"/>
      <c r="J546" s="7"/>
      <c r="K546" s="7"/>
      <c r="L546" s="7"/>
      <c r="M546" s="7"/>
    </row>
    <row r="547" spans="7:13" x14ac:dyDescent="0.25">
      <c r="G547" s="7"/>
      <c r="H547" s="7"/>
      <c r="I547" s="7"/>
      <c r="J547" s="7"/>
      <c r="K547" s="7"/>
      <c r="L547" s="7"/>
      <c r="M547" s="7"/>
    </row>
    <row r="548" spans="7:13" x14ac:dyDescent="0.25">
      <c r="G548" s="7"/>
      <c r="H548" s="7"/>
      <c r="I548" s="7"/>
      <c r="J548" s="7"/>
      <c r="K548" s="7"/>
      <c r="L548" s="7"/>
      <c r="M548" s="7"/>
    </row>
    <row r="549" spans="7:13" x14ac:dyDescent="0.25">
      <c r="G549" s="7"/>
      <c r="H549" s="7"/>
      <c r="I549" s="7"/>
      <c r="J549" s="7"/>
      <c r="K549" s="7"/>
      <c r="L549" s="7"/>
      <c r="M549" s="7"/>
    </row>
    <row r="550" spans="7:13" x14ac:dyDescent="0.25">
      <c r="G550" s="7"/>
      <c r="H550" s="7"/>
      <c r="I550" s="7"/>
      <c r="J550" s="7"/>
      <c r="K550" s="7"/>
      <c r="L550" s="7"/>
      <c r="M550" s="7"/>
    </row>
    <row r="551" spans="7:13" x14ac:dyDescent="0.25">
      <c r="G551" s="7"/>
      <c r="H551" s="7"/>
      <c r="I551" s="7"/>
      <c r="J551" s="7"/>
      <c r="K551" s="7"/>
      <c r="L551" s="7"/>
      <c r="M551" s="7"/>
    </row>
    <row r="552" spans="7:13" x14ac:dyDescent="0.25">
      <c r="G552" s="7"/>
      <c r="H552" s="7"/>
      <c r="I552" s="7"/>
      <c r="J552" s="7"/>
      <c r="K552" s="7"/>
      <c r="L552" s="7"/>
      <c r="M552" s="7"/>
    </row>
    <row r="553" spans="7:13" x14ac:dyDescent="0.25">
      <c r="G553" s="7"/>
      <c r="H553" s="7"/>
      <c r="I553" s="7"/>
      <c r="J553" s="7"/>
      <c r="K553" s="7"/>
      <c r="L553" s="7"/>
      <c r="M553" s="7"/>
    </row>
    <row r="554" spans="7:13" x14ac:dyDescent="0.25">
      <c r="G554" s="7"/>
      <c r="H554" s="7"/>
      <c r="I554" s="7"/>
      <c r="J554" s="7"/>
      <c r="K554" s="7"/>
      <c r="L554" s="7"/>
      <c r="M554" s="7"/>
    </row>
    <row r="555" spans="7:13" x14ac:dyDescent="0.25">
      <c r="G555" s="7"/>
      <c r="H555" s="7"/>
      <c r="I555" s="7"/>
      <c r="J555" s="7"/>
      <c r="K555" s="7"/>
      <c r="L555" s="7"/>
      <c r="M555" s="7"/>
    </row>
    <row r="556" spans="7:13" x14ac:dyDescent="0.25">
      <c r="G556" s="7"/>
      <c r="H556" s="7"/>
      <c r="I556" s="7"/>
      <c r="J556" s="7"/>
      <c r="K556" s="7"/>
      <c r="L556" s="7"/>
      <c r="M556" s="7"/>
    </row>
    <row r="557" spans="7:13" x14ac:dyDescent="0.25">
      <c r="G557" s="7"/>
      <c r="H557" s="7"/>
      <c r="I557" s="7"/>
      <c r="J557" s="7"/>
      <c r="K557" s="7"/>
      <c r="L557" s="7"/>
      <c r="M557" s="7"/>
    </row>
    <row r="558" spans="7:13" x14ac:dyDescent="0.25">
      <c r="G558" s="7"/>
      <c r="H558" s="7"/>
      <c r="I558" s="7"/>
      <c r="J558" s="7"/>
      <c r="K558" s="7"/>
      <c r="L558" s="7"/>
      <c r="M558" s="7"/>
    </row>
    <row r="559" spans="7:13" x14ac:dyDescent="0.25">
      <c r="G559" s="7"/>
      <c r="H559" s="7"/>
      <c r="I559" s="7"/>
      <c r="J559" s="7"/>
      <c r="K559" s="7"/>
      <c r="L559" s="7"/>
      <c r="M559" s="7"/>
    </row>
    <row r="560" spans="7:13" x14ac:dyDescent="0.25">
      <c r="G560" s="7"/>
      <c r="H560" s="7"/>
      <c r="I560" s="7"/>
      <c r="J560" s="7"/>
      <c r="K560" s="7"/>
      <c r="L560" s="7"/>
      <c r="M560" s="7"/>
    </row>
    <row r="561" spans="7:13" x14ac:dyDescent="0.25">
      <c r="G561" s="7"/>
      <c r="H561" s="7"/>
      <c r="I561" s="7"/>
      <c r="J561" s="7"/>
      <c r="K561" s="7"/>
      <c r="L561" s="7"/>
      <c r="M561" s="7"/>
    </row>
    <row r="562" spans="7:13" x14ac:dyDescent="0.25">
      <c r="G562" s="7"/>
      <c r="H562" s="7"/>
      <c r="I562" s="7"/>
      <c r="J562" s="7"/>
      <c r="K562" s="7"/>
      <c r="L562" s="7"/>
      <c r="M562" s="7"/>
    </row>
    <row r="563" spans="7:13" x14ac:dyDescent="0.25">
      <c r="G563" s="7"/>
      <c r="H563" s="7"/>
      <c r="I563" s="7"/>
      <c r="J563" s="7"/>
      <c r="K563" s="7"/>
      <c r="L563" s="7"/>
      <c r="M563" s="7"/>
    </row>
    <row r="564" spans="7:13" x14ac:dyDescent="0.25">
      <c r="G564" s="7"/>
      <c r="H564" s="7"/>
      <c r="I564" s="7"/>
      <c r="J564" s="7"/>
      <c r="K564" s="7"/>
      <c r="L564" s="7"/>
      <c r="M564" s="7"/>
    </row>
    <row r="565" spans="7:13" x14ac:dyDescent="0.25">
      <c r="G565" s="7"/>
      <c r="H565" s="7"/>
      <c r="I565" s="7"/>
      <c r="J565" s="7"/>
      <c r="K565" s="7"/>
      <c r="L565" s="7"/>
      <c r="M565" s="7"/>
    </row>
    <row r="566" spans="7:13" x14ac:dyDescent="0.25">
      <c r="G566" s="7"/>
      <c r="H566" s="7"/>
      <c r="I566" s="7"/>
      <c r="J566" s="7"/>
      <c r="K566" s="7"/>
      <c r="L566" s="7"/>
      <c r="M566" s="7"/>
    </row>
    <row r="567" spans="7:13" x14ac:dyDescent="0.25">
      <c r="G567" s="7"/>
      <c r="H567" s="7"/>
      <c r="I567" s="7"/>
      <c r="J567" s="7"/>
      <c r="K567" s="7"/>
      <c r="L567" s="7"/>
      <c r="M567" s="7"/>
    </row>
    <row r="568" spans="7:13" x14ac:dyDescent="0.25">
      <c r="G568" s="7"/>
      <c r="H568" s="7"/>
      <c r="I568" s="7"/>
      <c r="J568" s="7"/>
      <c r="K568" s="7"/>
      <c r="L568" s="7"/>
      <c r="M568" s="7"/>
    </row>
    <row r="569" spans="7:13" x14ac:dyDescent="0.25">
      <c r="G569" s="7"/>
      <c r="H569" s="7"/>
      <c r="I569" s="7"/>
      <c r="J569" s="7"/>
      <c r="K569" s="7"/>
      <c r="L569" s="7"/>
      <c r="M569" s="7"/>
    </row>
    <row r="570" spans="7:13" x14ac:dyDescent="0.25">
      <c r="G570" s="7"/>
      <c r="H570" s="7"/>
      <c r="I570" s="7"/>
      <c r="J570" s="7"/>
      <c r="K570" s="7"/>
      <c r="L570" s="7"/>
      <c r="M570" s="7"/>
    </row>
    <row r="571" spans="7:13" x14ac:dyDescent="0.25">
      <c r="G571" s="7"/>
      <c r="H571" s="7"/>
      <c r="I571" s="7"/>
      <c r="J571" s="7"/>
      <c r="K571" s="7"/>
      <c r="L571" s="7"/>
      <c r="M571" s="7"/>
    </row>
    <row r="572" spans="7:13" x14ac:dyDescent="0.25">
      <c r="G572" s="7"/>
      <c r="H572" s="7"/>
      <c r="I572" s="7"/>
      <c r="J572" s="7"/>
      <c r="K572" s="7"/>
      <c r="L572" s="7"/>
      <c r="M572" s="7"/>
    </row>
    <row r="573" spans="7:13" x14ac:dyDescent="0.25">
      <c r="G573" s="7"/>
      <c r="H573" s="7"/>
      <c r="I573" s="7"/>
      <c r="J573" s="7"/>
      <c r="K573" s="7"/>
      <c r="L573" s="7"/>
      <c r="M573" s="7"/>
    </row>
    <row r="574" spans="7:13" x14ac:dyDescent="0.25">
      <c r="G574" s="7"/>
      <c r="H574" s="7"/>
      <c r="I574" s="7"/>
      <c r="J574" s="7"/>
      <c r="K574" s="7"/>
      <c r="L574" s="7"/>
      <c r="M574" s="7"/>
    </row>
    <row r="575" spans="7:13" x14ac:dyDescent="0.25">
      <c r="G575" s="7"/>
      <c r="H575" s="7"/>
      <c r="I575" s="7"/>
      <c r="J575" s="7"/>
      <c r="K575" s="7"/>
      <c r="L575" s="7"/>
      <c r="M575" s="7"/>
    </row>
    <row r="576" spans="7:13" x14ac:dyDescent="0.25">
      <c r="G576" s="7"/>
      <c r="H576" s="7"/>
      <c r="I576" s="7"/>
      <c r="J576" s="7"/>
      <c r="K576" s="7"/>
      <c r="L576" s="7"/>
      <c r="M576" s="7"/>
    </row>
    <row r="577" spans="7:13" x14ac:dyDescent="0.25">
      <c r="G577" s="7"/>
      <c r="H577" s="7"/>
      <c r="I577" s="7"/>
      <c r="J577" s="7"/>
      <c r="K577" s="7"/>
      <c r="L577" s="7"/>
      <c r="M577" s="7"/>
    </row>
    <row r="578" spans="7:13" x14ac:dyDescent="0.25">
      <c r="G578" s="7"/>
      <c r="H578" s="7"/>
      <c r="I578" s="7"/>
      <c r="J578" s="7"/>
      <c r="K578" s="7"/>
      <c r="L578" s="7"/>
      <c r="M578" s="7"/>
    </row>
    <row r="579" spans="7:13" x14ac:dyDescent="0.25">
      <c r="G579" s="7"/>
      <c r="H579" s="7"/>
      <c r="I579" s="7"/>
      <c r="J579" s="7"/>
      <c r="K579" s="7"/>
      <c r="L579" s="7"/>
      <c r="M579" s="7"/>
    </row>
    <row r="580" spans="7:13" x14ac:dyDescent="0.25">
      <c r="G580" s="7"/>
      <c r="H580" s="7"/>
      <c r="I580" s="7"/>
      <c r="J580" s="7"/>
      <c r="K580" s="7"/>
      <c r="L580" s="7"/>
      <c r="M580" s="7"/>
    </row>
    <row r="581" spans="7:13" x14ac:dyDescent="0.25">
      <c r="G581" s="7"/>
      <c r="H581" s="7"/>
      <c r="I581" s="7"/>
      <c r="J581" s="7"/>
      <c r="K581" s="7"/>
      <c r="L581" s="7"/>
      <c r="M581" s="7"/>
    </row>
    <row r="582" spans="7:13" x14ac:dyDescent="0.25">
      <c r="G582" s="7"/>
      <c r="H582" s="7"/>
      <c r="I582" s="7"/>
      <c r="J582" s="7"/>
      <c r="K582" s="7"/>
      <c r="L582" s="7"/>
      <c r="M582" s="7"/>
    </row>
    <row r="583" spans="7:13" x14ac:dyDescent="0.25">
      <c r="G583" s="7"/>
      <c r="H583" s="7"/>
      <c r="I583" s="7"/>
      <c r="J583" s="7"/>
      <c r="K583" s="7"/>
      <c r="L583" s="7"/>
      <c r="M583" s="7"/>
    </row>
    <row r="584" spans="7:13" x14ac:dyDescent="0.25">
      <c r="G584" s="7"/>
      <c r="H584" s="7"/>
      <c r="I584" s="7"/>
      <c r="J584" s="7"/>
      <c r="K584" s="7"/>
      <c r="L584" s="7"/>
      <c r="M584" s="7"/>
    </row>
    <row r="585" spans="7:13" x14ac:dyDescent="0.25">
      <c r="G585" s="7"/>
      <c r="H585" s="7"/>
      <c r="I585" s="7"/>
      <c r="J585" s="7"/>
      <c r="K585" s="7"/>
      <c r="L585" s="7"/>
      <c r="M585" s="7"/>
    </row>
    <row r="586" spans="7:13" x14ac:dyDescent="0.25">
      <c r="G586" s="7"/>
      <c r="H586" s="7"/>
      <c r="I586" s="7"/>
      <c r="J586" s="7"/>
      <c r="K586" s="7"/>
      <c r="L586" s="7"/>
      <c r="M586" s="7"/>
    </row>
    <row r="587" spans="7:13" x14ac:dyDescent="0.25">
      <c r="G587" s="7"/>
      <c r="H587" s="7"/>
      <c r="I587" s="7"/>
      <c r="J587" s="7"/>
      <c r="K587" s="7"/>
      <c r="L587" s="7"/>
      <c r="M587" s="7"/>
    </row>
    <row r="588" spans="7:13" x14ac:dyDescent="0.25">
      <c r="G588" s="7"/>
      <c r="H588" s="7"/>
      <c r="I588" s="7"/>
      <c r="J588" s="7"/>
      <c r="K588" s="7"/>
      <c r="L588" s="7"/>
      <c r="M588" s="7"/>
    </row>
    <row r="589" spans="7:13" x14ac:dyDescent="0.25">
      <c r="G589" s="7"/>
      <c r="H589" s="7"/>
      <c r="I589" s="7"/>
      <c r="J589" s="7"/>
      <c r="K589" s="7"/>
      <c r="L589" s="7"/>
      <c r="M589" s="7"/>
    </row>
    <row r="590" spans="7:13" x14ac:dyDescent="0.25">
      <c r="G590" s="7"/>
      <c r="H590" s="7"/>
      <c r="I590" s="7"/>
      <c r="J590" s="7"/>
      <c r="K590" s="7"/>
      <c r="L590" s="7"/>
      <c r="M590" s="7"/>
    </row>
    <row r="591" spans="7:13" x14ac:dyDescent="0.25">
      <c r="G591" s="7"/>
      <c r="H591" s="7"/>
      <c r="I591" s="7"/>
      <c r="J591" s="7"/>
      <c r="K591" s="7"/>
      <c r="L591" s="7"/>
      <c r="M591" s="7"/>
    </row>
    <row r="592" spans="7:13" x14ac:dyDescent="0.25">
      <c r="G592" s="7"/>
      <c r="H592" s="7"/>
      <c r="I592" s="7"/>
      <c r="J592" s="7"/>
      <c r="K592" s="7"/>
      <c r="L592" s="7"/>
      <c r="M592" s="7"/>
    </row>
    <row r="593" spans="7:13" x14ac:dyDescent="0.25">
      <c r="G593" s="7"/>
      <c r="H593" s="7"/>
      <c r="I593" s="7"/>
      <c r="J593" s="7"/>
      <c r="K593" s="7"/>
      <c r="L593" s="7"/>
      <c r="M593" s="7"/>
    </row>
    <row r="594" spans="7:13" x14ac:dyDescent="0.25">
      <c r="G594" s="7"/>
      <c r="H594" s="7"/>
      <c r="I594" s="7"/>
      <c r="J594" s="7"/>
      <c r="K594" s="7"/>
      <c r="L594" s="7"/>
      <c r="M594" s="7"/>
    </row>
    <row r="595" spans="7:13" x14ac:dyDescent="0.25">
      <c r="G595" s="7"/>
      <c r="H595" s="7"/>
      <c r="I595" s="7"/>
      <c r="J595" s="7"/>
      <c r="K595" s="7"/>
      <c r="L595" s="7"/>
      <c r="M595" s="7"/>
    </row>
    <row r="596" spans="7:13" x14ac:dyDescent="0.25">
      <c r="G596" s="7"/>
      <c r="H596" s="7"/>
      <c r="I596" s="7"/>
      <c r="J596" s="7"/>
      <c r="K596" s="7"/>
      <c r="L596" s="7"/>
      <c r="M596" s="7"/>
    </row>
    <row r="597" spans="7:13" x14ac:dyDescent="0.25">
      <c r="G597" s="7"/>
      <c r="H597" s="7"/>
      <c r="I597" s="7"/>
      <c r="J597" s="7"/>
      <c r="K597" s="7"/>
      <c r="L597" s="7"/>
      <c r="M597" s="7"/>
    </row>
    <row r="598" spans="7:13" x14ac:dyDescent="0.25">
      <c r="G598" s="7"/>
      <c r="H598" s="7"/>
      <c r="I598" s="7"/>
      <c r="J598" s="7"/>
      <c r="K598" s="7"/>
      <c r="L598" s="7"/>
      <c r="M598" s="7"/>
    </row>
    <row r="599" spans="7:13" x14ac:dyDescent="0.25">
      <c r="G599" s="7"/>
      <c r="H599" s="7"/>
      <c r="I599" s="7"/>
      <c r="J599" s="7"/>
      <c r="K599" s="7"/>
      <c r="L599" s="7"/>
      <c r="M599" s="7"/>
    </row>
    <row r="600" spans="7:13" x14ac:dyDescent="0.25">
      <c r="G600" s="7"/>
      <c r="H600" s="7"/>
      <c r="I600" s="7"/>
      <c r="J600" s="7"/>
      <c r="K600" s="7"/>
      <c r="L600" s="7"/>
      <c r="M600" s="7"/>
    </row>
    <row r="601" spans="7:13" x14ac:dyDescent="0.25">
      <c r="G601" s="7"/>
      <c r="H601" s="7"/>
      <c r="I601" s="7"/>
      <c r="J601" s="7"/>
      <c r="K601" s="7"/>
      <c r="L601" s="7"/>
      <c r="M601" s="7"/>
    </row>
    <row r="602" spans="7:13" x14ac:dyDescent="0.25">
      <c r="G602" s="7"/>
      <c r="H602" s="7"/>
      <c r="I602" s="7"/>
      <c r="J602" s="7"/>
      <c r="K602" s="7"/>
      <c r="L602" s="7"/>
      <c r="M602" s="7"/>
    </row>
    <row r="603" spans="7:13" x14ac:dyDescent="0.25">
      <c r="G603" s="7"/>
      <c r="H603" s="7"/>
      <c r="I603" s="7"/>
      <c r="J603" s="7"/>
      <c r="K603" s="7"/>
      <c r="L603" s="7"/>
      <c r="M603" s="7"/>
    </row>
    <row r="604" spans="7:13" x14ac:dyDescent="0.25">
      <c r="G604" s="7"/>
      <c r="H604" s="7"/>
      <c r="I604" s="7"/>
      <c r="J604" s="7"/>
      <c r="K604" s="7"/>
      <c r="L604" s="7"/>
      <c r="M604" s="7"/>
    </row>
    <row r="605" spans="7:13" x14ac:dyDescent="0.25">
      <c r="G605" s="7"/>
      <c r="H605" s="7"/>
      <c r="I605" s="7"/>
      <c r="J605" s="7"/>
      <c r="K605" s="7"/>
      <c r="L605" s="7"/>
      <c r="M605" s="7"/>
    </row>
    <row r="606" spans="7:13" x14ac:dyDescent="0.25">
      <c r="G606" s="7"/>
      <c r="H606" s="7"/>
      <c r="I606" s="7"/>
      <c r="J606" s="7"/>
      <c r="K606" s="7"/>
      <c r="L606" s="7"/>
      <c r="M606" s="7"/>
    </row>
    <row r="607" spans="7:13" x14ac:dyDescent="0.25">
      <c r="G607" s="7"/>
      <c r="H607" s="7"/>
      <c r="I607" s="7"/>
      <c r="J607" s="7"/>
      <c r="K607" s="7"/>
      <c r="L607" s="7"/>
      <c r="M607" s="7"/>
    </row>
    <row r="608" spans="7:13" x14ac:dyDescent="0.25">
      <c r="G608" s="7"/>
      <c r="H608" s="7"/>
      <c r="I608" s="7"/>
      <c r="J608" s="7"/>
      <c r="K608" s="7"/>
      <c r="L608" s="7"/>
      <c r="M608" s="7"/>
    </row>
    <row r="609" spans="7:13" x14ac:dyDescent="0.25">
      <c r="G609" s="7"/>
      <c r="H609" s="7"/>
      <c r="I609" s="7"/>
      <c r="J609" s="7"/>
      <c r="K609" s="7"/>
      <c r="L609" s="7"/>
      <c r="M609" s="7"/>
    </row>
    <row r="610" spans="7:13" x14ac:dyDescent="0.25">
      <c r="G610" s="7"/>
      <c r="H610" s="7"/>
      <c r="I610" s="7"/>
      <c r="J610" s="7"/>
      <c r="K610" s="7"/>
      <c r="L610" s="7"/>
      <c r="M610" s="7"/>
    </row>
    <row r="611" spans="7:13" x14ac:dyDescent="0.25">
      <c r="G611" s="7"/>
      <c r="H611" s="7"/>
      <c r="I611" s="7"/>
      <c r="J611" s="7"/>
      <c r="K611" s="7"/>
      <c r="L611" s="7"/>
      <c r="M611" s="7"/>
    </row>
    <row r="612" spans="7:13" x14ac:dyDescent="0.25">
      <c r="G612" s="7"/>
      <c r="H612" s="7"/>
      <c r="I612" s="7"/>
      <c r="J612" s="7"/>
      <c r="K612" s="7"/>
      <c r="L612" s="7"/>
      <c r="M612" s="7"/>
    </row>
    <row r="613" spans="7:13" x14ac:dyDescent="0.25">
      <c r="G613" s="7"/>
      <c r="H613" s="7"/>
      <c r="I613" s="7"/>
      <c r="J613" s="7"/>
      <c r="K613" s="7"/>
      <c r="L613" s="7"/>
      <c r="M613" s="7"/>
    </row>
    <row r="614" spans="7:13" x14ac:dyDescent="0.25">
      <c r="G614" s="7"/>
      <c r="H614" s="7"/>
      <c r="I614" s="7"/>
      <c r="J614" s="7"/>
      <c r="K614" s="7"/>
      <c r="L614" s="7"/>
      <c r="M614" s="7"/>
    </row>
    <row r="615" spans="7:13" x14ac:dyDescent="0.25">
      <c r="G615" s="7"/>
      <c r="H615" s="7"/>
      <c r="I615" s="7"/>
      <c r="J615" s="7"/>
      <c r="K615" s="7"/>
      <c r="L615" s="7"/>
      <c r="M615" s="7"/>
    </row>
    <row r="616" spans="7:13" x14ac:dyDescent="0.25">
      <c r="G616" s="7"/>
      <c r="H616" s="7"/>
      <c r="I616" s="7"/>
      <c r="J616" s="7"/>
      <c r="K616" s="7"/>
      <c r="L616" s="7"/>
      <c r="M616" s="7"/>
    </row>
    <row r="617" spans="7:13" x14ac:dyDescent="0.25">
      <c r="G617" s="7"/>
      <c r="H617" s="7"/>
      <c r="I617" s="7"/>
      <c r="J617" s="7"/>
      <c r="K617" s="7"/>
      <c r="L617" s="7"/>
      <c r="M617" s="7"/>
    </row>
    <row r="618" spans="7:13" x14ac:dyDescent="0.25">
      <c r="G618" s="7"/>
      <c r="H618" s="7"/>
      <c r="I618" s="7"/>
      <c r="J618" s="7"/>
      <c r="K618" s="7"/>
      <c r="L618" s="7"/>
      <c r="M618" s="7"/>
    </row>
    <row r="619" spans="7:13" x14ac:dyDescent="0.25">
      <c r="G619" s="7"/>
      <c r="H619" s="7"/>
      <c r="I619" s="7"/>
      <c r="J619" s="7"/>
      <c r="K619" s="7"/>
      <c r="L619" s="7"/>
      <c r="M619" s="7"/>
    </row>
    <row r="620" spans="7:13" x14ac:dyDescent="0.25">
      <c r="G620" s="7"/>
      <c r="H620" s="7"/>
      <c r="I620" s="7"/>
      <c r="J620" s="7"/>
      <c r="K620" s="7"/>
      <c r="L620" s="7"/>
      <c r="M620" s="7"/>
    </row>
    <row r="621" spans="7:13" x14ac:dyDescent="0.25">
      <c r="G621" s="7"/>
      <c r="H621" s="7"/>
      <c r="I621" s="7"/>
      <c r="J621" s="7"/>
      <c r="K621" s="7"/>
      <c r="L621" s="7"/>
      <c r="M621" s="7"/>
    </row>
    <row r="622" spans="7:13" x14ac:dyDescent="0.25">
      <c r="G622" s="7"/>
      <c r="H622" s="7"/>
      <c r="I622" s="7"/>
      <c r="J622" s="7"/>
      <c r="K622" s="7"/>
      <c r="L622" s="7"/>
      <c r="M622" s="7"/>
    </row>
    <row r="623" spans="7:13" x14ac:dyDescent="0.25">
      <c r="G623" s="7"/>
      <c r="H623" s="7"/>
      <c r="I623" s="7"/>
      <c r="J623" s="7"/>
      <c r="K623" s="7"/>
      <c r="L623" s="7"/>
      <c r="M623" s="7"/>
    </row>
    <row r="624" spans="7:13" x14ac:dyDescent="0.25">
      <c r="G624" s="7"/>
      <c r="H624" s="7"/>
      <c r="I624" s="7"/>
      <c r="J624" s="7"/>
      <c r="K624" s="7"/>
      <c r="L624" s="7"/>
      <c r="M624" s="7"/>
    </row>
    <row r="625" spans="7:13" x14ac:dyDescent="0.25">
      <c r="G625" s="7"/>
      <c r="H625" s="7"/>
      <c r="I625" s="7"/>
      <c r="J625" s="7"/>
      <c r="K625" s="7"/>
      <c r="L625" s="7"/>
      <c r="M625" s="7"/>
    </row>
    <row r="626" spans="7:13" x14ac:dyDescent="0.25">
      <c r="G626" s="7"/>
      <c r="H626" s="7"/>
      <c r="I626" s="7"/>
      <c r="J626" s="7"/>
      <c r="K626" s="7"/>
      <c r="L626" s="7"/>
      <c r="M626" s="7"/>
    </row>
    <row r="627" spans="7:13" x14ac:dyDescent="0.25">
      <c r="G627" s="7"/>
      <c r="H627" s="7"/>
      <c r="I627" s="7"/>
      <c r="J627" s="7"/>
      <c r="K627" s="7"/>
      <c r="L627" s="7"/>
      <c r="M627" s="7"/>
    </row>
    <row r="628" spans="7:13" x14ac:dyDescent="0.25">
      <c r="G628" s="7"/>
      <c r="H628" s="7"/>
      <c r="I628" s="7"/>
      <c r="J628" s="7"/>
      <c r="K628" s="7"/>
      <c r="L628" s="7"/>
      <c r="M628" s="7"/>
    </row>
    <row r="629" spans="7:13" x14ac:dyDescent="0.25">
      <c r="G629" s="7"/>
      <c r="H629" s="7"/>
      <c r="I629" s="7"/>
      <c r="J629" s="7"/>
      <c r="K629" s="7"/>
      <c r="L629" s="7"/>
      <c r="M629" s="7"/>
    </row>
    <row r="630" spans="7:13" x14ac:dyDescent="0.25">
      <c r="G630" s="7"/>
      <c r="H630" s="7"/>
      <c r="I630" s="7"/>
      <c r="J630" s="7"/>
      <c r="K630" s="7"/>
      <c r="L630" s="7"/>
      <c r="M630" s="7"/>
    </row>
    <row r="631" spans="7:13" x14ac:dyDescent="0.25">
      <c r="G631" s="7"/>
      <c r="H631" s="7"/>
      <c r="I631" s="7"/>
      <c r="J631" s="7"/>
      <c r="K631" s="7"/>
      <c r="L631" s="7"/>
      <c r="M631" s="7"/>
    </row>
    <row r="632" spans="7:13" x14ac:dyDescent="0.25">
      <c r="G632" s="7"/>
      <c r="H632" s="7"/>
      <c r="I632" s="7"/>
      <c r="J632" s="7"/>
      <c r="K632" s="7"/>
      <c r="L632" s="7"/>
      <c r="M632" s="7"/>
    </row>
    <row r="633" spans="7:13" x14ac:dyDescent="0.25">
      <c r="G633" s="7"/>
      <c r="H633" s="7"/>
      <c r="I633" s="7"/>
      <c r="J633" s="7"/>
      <c r="K633" s="7"/>
      <c r="L633" s="7"/>
      <c r="M633" s="7"/>
    </row>
    <row r="634" spans="7:13" x14ac:dyDescent="0.25">
      <c r="G634" s="7"/>
      <c r="H634" s="7"/>
      <c r="I634" s="7"/>
      <c r="J634" s="7"/>
      <c r="K634" s="7"/>
      <c r="L634" s="7"/>
      <c r="M634" s="7"/>
    </row>
    <row r="635" spans="7:13" x14ac:dyDescent="0.25">
      <c r="G635" s="7"/>
      <c r="H635" s="7"/>
      <c r="I635" s="7"/>
      <c r="J635" s="7"/>
      <c r="K635" s="7"/>
      <c r="L635" s="7"/>
      <c r="M635" s="7"/>
    </row>
    <row r="636" spans="7:13" x14ac:dyDescent="0.25">
      <c r="G636" s="7"/>
      <c r="H636" s="7"/>
      <c r="I636" s="7"/>
      <c r="J636" s="7"/>
      <c r="K636" s="7"/>
      <c r="L636" s="7"/>
      <c r="M636" s="7"/>
    </row>
    <row r="637" spans="7:13" x14ac:dyDescent="0.25">
      <c r="G637" s="7"/>
      <c r="H637" s="7"/>
      <c r="I637" s="7"/>
      <c r="J637" s="7"/>
      <c r="K637" s="7"/>
      <c r="L637" s="7"/>
      <c r="M637" s="7"/>
    </row>
    <row r="638" spans="7:13" x14ac:dyDescent="0.25">
      <c r="G638" s="7"/>
      <c r="H638" s="7"/>
      <c r="I638" s="7"/>
      <c r="J638" s="7"/>
      <c r="K638" s="7"/>
      <c r="L638" s="7"/>
      <c r="M638" s="7"/>
    </row>
    <row r="639" spans="7:13" x14ac:dyDescent="0.25">
      <c r="G639" s="7"/>
      <c r="H639" s="7"/>
      <c r="I639" s="7"/>
      <c r="J639" s="7"/>
      <c r="K639" s="7"/>
      <c r="L639" s="7"/>
      <c r="M639" s="7"/>
    </row>
    <row r="640" spans="7:13" x14ac:dyDescent="0.25">
      <c r="G640" s="7"/>
      <c r="H640" s="7"/>
      <c r="I640" s="7"/>
      <c r="J640" s="7"/>
      <c r="K640" s="7"/>
      <c r="L640" s="7"/>
      <c r="M640" s="7"/>
    </row>
    <row r="641" spans="7:13" x14ac:dyDescent="0.25">
      <c r="G641" s="7"/>
      <c r="H641" s="7"/>
      <c r="I641" s="7"/>
      <c r="J641" s="7"/>
      <c r="K641" s="7"/>
      <c r="L641" s="7"/>
      <c r="M641" s="7"/>
    </row>
    <row r="642" spans="7:13" x14ac:dyDescent="0.25">
      <c r="G642" s="7"/>
      <c r="H642" s="7"/>
      <c r="I642" s="7"/>
      <c r="J642" s="7"/>
      <c r="K642" s="7"/>
      <c r="L642" s="7"/>
      <c r="M642" s="7"/>
    </row>
    <row r="643" spans="7:13" x14ac:dyDescent="0.25">
      <c r="G643" s="7"/>
      <c r="H643" s="7"/>
      <c r="I643" s="7"/>
      <c r="J643" s="7"/>
      <c r="K643" s="7"/>
      <c r="L643" s="7"/>
      <c r="M643" s="7"/>
    </row>
    <row r="644" spans="7:13" x14ac:dyDescent="0.25">
      <c r="G644" s="7"/>
      <c r="H644" s="7"/>
      <c r="I644" s="7"/>
      <c r="J644" s="7"/>
      <c r="K644" s="7"/>
      <c r="L644" s="7"/>
      <c r="M644" s="7"/>
    </row>
    <row r="645" spans="7:13" x14ac:dyDescent="0.25">
      <c r="G645" s="7"/>
      <c r="H645" s="7"/>
      <c r="I645" s="7"/>
      <c r="J645" s="7"/>
      <c r="K645" s="7"/>
      <c r="L645" s="7"/>
      <c r="M645" s="7"/>
    </row>
    <row r="646" spans="7:13" x14ac:dyDescent="0.25">
      <c r="G646" s="7"/>
      <c r="H646" s="7"/>
      <c r="I646" s="7"/>
      <c r="J646" s="7"/>
      <c r="K646" s="7"/>
      <c r="L646" s="7"/>
      <c r="M646" s="7"/>
    </row>
    <row r="647" spans="7:13" x14ac:dyDescent="0.25">
      <c r="G647" s="7"/>
      <c r="H647" s="7"/>
      <c r="I647" s="7"/>
      <c r="J647" s="7"/>
      <c r="K647" s="7"/>
      <c r="L647" s="7"/>
      <c r="M647" s="7"/>
    </row>
    <row r="648" spans="7:13" x14ac:dyDescent="0.25">
      <c r="G648" s="7"/>
      <c r="H648" s="7"/>
      <c r="I648" s="7"/>
      <c r="J648" s="7"/>
      <c r="K648" s="7"/>
      <c r="L648" s="7"/>
      <c r="M648" s="7"/>
    </row>
    <row r="649" spans="7:13" x14ac:dyDescent="0.25">
      <c r="G649" s="7"/>
      <c r="H649" s="7"/>
      <c r="I649" s="7"/>
      <c r="J649" s="7"/>
      <c r="K649" s="7"/>
      <c r="L649" s="7"/>
      <c r="M649" s="7"/>
    </row>
    <row r="650" spans="7:13" x14ac:dyDescent="0.25">
      <c r="G650" s="7"/>
      <c r="H650" s="7"/>
      <c r="I650" s="7"/>
      <c r="J650" s="7"/>
      <c r="K650" s="7"/>
      <c r="L650" s="7"/>
      <c r="M650" s="7"/>
    </row>
    <row r="651" spans="7:13" x14ac:dyDescent="0.25">
      <c r="G651" s="7"/>
      <c r="H651" s="7"/>
      <c r="I651" s="7"/>
      <c r="J651" s="7"/>
      <c r="K651" s="7"/>
      <c r="L651" s="7"/>
      <c r="M651" s="7"/>
    </row>
    <row r="652" spans="7:13" x14ac:dyDescent="0.25">
      <c r="G652" s="7"/>
      <c r="H652" s="7"/>
      <c r="I652" s="7"/>
      <c r="J652" s="7"/>
      <c r="K652" s="7"/>
      <c r="L652" s="7"/>
      <c r="M652" s="7"/>
    </row>
    <row r="653" spans="7:13" x14ac:dyDescent="0.25">
      <c r="G653" s="7"/>
      <c r="H653" s="7"/>
      <c r="I653" s="7"/>
      <c r="J653" s="7"/>
      <c r="K653" s="7"/>
      <c r="L653" s="7"/>
      <c r="M653" s="7"/>
    </row>
    <row r="654" spans="7:13" x14ac:dyDescent="0.25">
      <c r="G654" s="7"/>
      <c r="H654" s="7"/>
      <c r="I654" s="7"/>
      <c r="J654" s="7"/>
      <c r="K654" s="7"/>
      <c r="L654" s="7"/>
      <c r="M654" s="7"/>
    </row>
    <row r="655" spans="7:13" x14ac:dyDescent="0.25">
      <c r="G655" s="7"/>
      <c r="H655" s="7"/>
      <c r="I655" s="7"/>
      <c r="J655" s="7"/>
      <c r="K655" s="7"/>
      <c r="L655" s="7"/>
      <c r="M655" s="7"/>
    </row>
    <row r="656" spans="7:13" x14ac:dyDescent="0.25">
      <c r="G656" s="7"/>
      <c r="H656" s="7"/>
      <c r="I656" s="7"/>
      <c r="J656" s="7"/>
      <c r="K656" s="7"/>
      <c r="L656" s="7"/>
      <c r="M656" s="7"/>
    </row>
    <row r="657" spans="7:13" x14ac:dyDescent="0.25">
      <c r="G657" s="7"/>
      <c r="H657" s="7"/>
      <c r="I657" s="7"/>
      <c r="J657" s="7"/>
      <c r="K657" s="7"/>
      <c r="L657" s="7"/>
      <c r="M657" s="7"/>
    </row>
    <row r="658" spans="7:13" x14ac:dyDescent="0.25">
      <c r="G658" s="7"/>
      <c r="H658" s="7"/>
      <c r="I658" s="7"/>
      <c r="J658" s="7"/>
      <c r="K658" s="7"/>
      <c r="L658" s="7"/>
      <c r="M658" s="7"/>
    </row>
    <row r="659" spans="7:13" x14ac:dyDescent="0.25">
      <c r="G659" s="7"/>
      <c r="H659" s="7"/>
      <c r="I659" s="7"/>
      <c r="J659" s="7"/>
      <c r="K659" s="7"/>
      <c r="L659" s="7"/>
      <c r="M659" s="7"/>
    </row>
    <row r="660" spans="7:13" x14ac:dyDescent="0.25">
      <c r="G660" s="7"/>
      <c r="H660" s="7"/>
      <c r="I660" s="7"/>
      <c r="J660" s="7"/>
      <c r="K660" s="7"/>
      <c r="L660" s="7"/>
      <c r="M660" s="7"/>
    </row>
    <row r="661" spans="7:13" x14ac:dyDescent="0.25">
      <c r="G661" s="7"/>
      <c r="H661" s="7"/>
      <c r="I661" s="7"/>
      <c r="J661" s="7"/>
      <c r="K661" s="7"/>
      <c r="L661" s="7"/>
      <c r="M661" s="7"/>
    </row>
    <row r="662" spans="7:13" x14ac:dyDescent="0.25">
      <c r="G662" s="7"/>
      <c r="H662" s="7"/>
      <c r="I662" s="7"/>
      <c r="J662" s="7"/>
      <c r="K662" s="7"/>
      <c r="L662" s="7"/>
      <c r="M662" s="7"/>
    </row>
    <row r="663" spans="7:13" x14ac:dyDescent="0.25">
      <c r="G663" s="7"/>
      <c r="H663" s="7"/>
      <c r="I663" s="7"/>
      <c r="J663" s="7"/>
      <c r="K663" s="7"/>
      <c r="L663" s="7"/>
      <c r="M663" s="7"/>
    </row>
    <row r="664" spans="7:13" x14ac:dyDescent="0.25">
      <c r="G664" s="7"/>
      <c r="H664" s="7"/>
      <c r="I664" s="7"/>
      <c r="J664" s="7"/>
      <c r="K664" s="7"/>
      <c r="L664" s="7"/>
      <c r="M664" s="7"/>
    </row>
    <row r="665" spans="7:13" x14ac:dyDescent="0.25">
      <c r="G665" s="7"/>
      <c r="H665" s="7"/>
      <c r="I665" s="7"/>
      <c r="J665" s="7"/>
      <c r="K665" s="7"/>
      <c r="L665" s="7"/>
      <c r="M665" s="7"/>
    </row>
    <row r="666" spans="7:13" x14ac:dyDescent="0.25">
      <c r="G666" s="7"/>
      <c r="H666" s="7"/>
      <c r="I666" s="7"/>
      <c r="J666" s="7"/>
      <c r="K666" s="7"/>
      <c r="L666" s="7"/>
      <c r="M666" s="7"/>
    </row>
    <row r="667" spans="7:13" x14ac:dyDescent="0.25">
      <c r="G667" s="7"/>
      <c r="H667" s="7"/>
      <c r="I667" s="7"/>
      <c r="J667" s="7"/>
      <c r="K667" s="7"/>
      <c r="L667" s="7"/>
      <c r="M667" s="7"/>
    </row>
    <row r="668" spans="7:13" x14ac:dyDescent="0.25">
      <c r="G668" s="7"/>
      <c r="H668" s="7"/>
      <c r="I668" s="7"/>
      <c r="J668" s="7"/>
      <c r="K668" s="7"/>
      <c r="L668" s="7"/>
      <c r="M668" s="7"/>
    </row>
    <row r="669" spans="7:13" x14ac:dyDescent="0.25">
      <c r="G669" s="7"/>
      <c r="H669" s="7"/>
      <c r="I669" s="7"/>
      <c r="J669" s="7"/>
      <c r="K669" s="7"/>
      <c r="L669" s="7"/>
      <c r="M669" s="7"/>
    </row>
    <row r="670" spans="7:13" x14ac:dyDescent="0.25">
      <c r="G670" s="7"/>
      <c r="H670" s="7"/>
      <c r="I670" s="7"/>
      <c r="J670" s="7"/>
      <c r="K670" s="7"/>
      <c r="L670" s="7"/>
      <c r="M670" s="7"/>
    </row>
    <row r="671" spans="7:13" x14ac:dyDescent="0.25">
      <c r="G671" s="7"/>
      <c r="H671" s="7"/>
      <c r="I671" s="7"/>
      <c r="J671" s="7"/>
      <c r="K671" s="7"/>
      <c r="L671" s="7"/>
      <c r="M671" s="7"/>
    </row>
    <row r="672" spans="7:13" x14ac:dyDescent="0.25">
      <c r="G672" s="7"/>
      <c r="H672" s="7"/>
      <c r="I672" s="7"/>
      <c r="J672" s="7"/>
      <c r="K672" s="7"/>
      <c r="L672" s="7"/>
      <c r="M672" s="7"/>
    </row>
    <row r="673" spans="7:13" x14ac:dyDescent="0.25">
      <c r="G673" s="7"/>
      <c r="H673" s="7"/>
      <c r="I673" s="7"/>
      <c r="J673" s="7"/>
      <c r="K673" s="7"/>
      <c r="L673" s="7"/>
      <c r="M673" s="7"/>
    </row>
    <row r="674" spans="7:13" x14ac:dyDescent="0.25">
      <c r="G674" s="7"/>
      <c r="H674" s="7"/>
      <c r="I674" s="7"/>
      <c r="J674" s="7"/>
      <c r="K674" s="7"/>
      <c r="L674" s="7"/>
      <c r="M674" s="7"/>
    </row>
    <row r="675" spans="7:13" x14ac:dyDescent="0.25">
      <c r="G675" s="7"/>
      <c r="H675" s="7"/>
      <c r="I675" s="7"/>
      <c r="J675" s="7"/>
      <c r="K675" s="7"/>
      <c r="L675" s="7"/>
      <c r="M675" s="7"/>
    </row>
    <row r="676" spans="7:13" x14ac:dyDescent="0.25">
      <c r="G676" s="7"/>
      <c r="H676" s="7"/>
      <c r="I676" s="7"/>
      <c r="J676" s="7"/>
      <c r="K676" s="7"/>
      <c r="L676" s="7"/>
      <c r="M676" s="7"/>
    </row>
    <row r="677" spans="7:13" x14ac:dyDescent="0.25">
      <c r="G677" s="7"/>
      <c r="H677" s="7"/>
      <c r="I677" s="7"/>
      <c r="J677" s="7"/>
      <c r="K677" s="7"/>
      <c r="L677" s="7"/>
      <c r="M677" s="7"/>
    </row>
    <row r="678" spans="7:13" x14ac:dyDescent="0.25">
      <c r="G678" s="7"/>
      <c r="H678" s="7"/>
      <c r="I678" s="7"/>
      <c r="J678" s="7"/>
      <c r="K678" s="7"/>
      <c r="L678" s="7"/>
      <c r="M678" s="7"/>
    </row>
    <row r="679" spans="7:13" x14ac:dyDescent="0.25">
      <c r="G679" s="7"/>
      <c r="H679" s="7"/>
      <c r="I679" s="7"/>
      <c r="J679" s="7"/>
      <c r="K679" s="7"/>
      <c r="L679" s="7"/>
      <c r="M679" s="7"/>
    </row>
    <row r="680" spans="7:13" x14ac:dyDescent="0.25">
      <c r="G680" s="7"/>
      <c r="H680" s="7"/>
      <c r="I680" s="7"/>
      <c r="J680" s="7"/>
      <c r="K680" s="7"/>
      <c r="L680" s="7"/>
      <c r="M680" s="7"/>
    </row>
    <row r="681" spans="7:13" x14ac:dyDescent="0.25">
      <c r="G681" s="7"/>
      <c r="H681" s="7"/>
      <c r="I681" s="7"/>
      <c r="J681" s="7"/>
      <c r="K681" s="7"/>
      <c r="L681" s="7"/>
      <c r="M681" s="7"/>
    </row>
    <row r="682" spans="7:13" x14ac:dyDescent="0.25">
      <c r="G682" s="7"/>
      <c r="H682" s="7"/>
      <c r="I682" s="7"/>
      <c r="J682" s="7"/>
      <c r="K682" s="7"/>
      <c r="L682" s="7"/>
      <c r="M682" s="7"/>
    </row>
    <row r="683" spans="7:13" x14ac:dyDescent="0.25">
      <c r="G683" s="7"/>
      <c r="H683" s="7"/>
      <c r="I683" s="7"/>
      <c r="J683" s="7"/>
      <c r="K683" s="7"/>
      <c r="L683" s="7"/>
      <c r="M683" s="7"/>
    </row>
    <row r="684" spans="7:13" x14ac:dyDescent="0.25">
      <c r="G684" s="7"/>
      <c r="H684" s="7"/>
      <c r="I684" s="7"/>
      <c r="J684" s="7"/>
      <c r="K684" s="7"/>
      <c r="L684" s="7"/>
      <c r="M684" s="7"/>
    </row>
    <row r="685" spans="7:13" x14ac:dyDescent="0.25">
      <c r="G685" s="7"/>
      <c r="H685" s="7"/>
      <c r="I685" s="7"/>
      <c r="J685" s="7"/>
      <c r="K685" s="7"/>
      <c r="L685" s="7"/>
      <c r="M685" s="7"/>
    </row>
    <row r="686" spans="7:13" x14ac:dyDescent="0.25">
      <c r="G686" s="7"/>
      <c r="H686" s="7"/>
      <c r="I686" s="7"/>
      <c r="J686" s="7"/>
      <c r="K686" s="7"/>
      <c r="L686" s="7"/>
      <c r="M686" s="7"/>
    </row>
    <row r="687" spans="7:13" x14ac:dyDescent="0.25">
      <c r="G687" s="7"/>
      <c r="H687" s="7"/>
      <c r="I687" s="7"/>
      <c r="J687" s="7"/>
      <c r="K687" s="7"/>
      <c r="L687" s="7"/>
      <c r="M687" s="7"/>
    </row>
    <row r="688" spans="7:13" x14ac:dyDescent="0.25">
      <c r="G688" s="7"/>
      <c r="H688" s="7"/>
      <c r="I688" s="7"/>
      <c r="J688" s="7"/>
      <c r="K688" s="7"/>
      <c r="L688" s="7"/>
      <c r="M688" s="7"/>
    </row>
    <row r="689" spans="7:13" x14ac:dyDescent="0.25">
      <c r="G689" s="7"/>
      <c r="H689" s="7"/>
      <c r="I689" s="7"/>
      <c r="J689" s="7"/>
      <c r="K689" s="7"/>
      <c r="L689" s="7"/>
      <c r="M689" s="7"/>
    </row>
    <row r="690" spans="7:13" x14ac:dyDescent="0.25">
      <c r="G690" s="7"/>
      <c r="H690" s="7"/>
      <c r="I690" s="7"/>
      <c r="J690" s="7"/>
      <c r="K690" s="7"/>
      <c r="L690" s="7"/>
      <c r="M690" s="7"/>
    </row>
    <row r="691" spans="7:13" x14ac:dyDescent="0.25">
      <c r="G691" s="7"/>
      <c r="H691" s="7"/>
      <c r="I691" s="7"/>
      <c r="J691" s="7"/>
      <c r="K691" s="7"/>
      <c r="L691" s="7"/>
      <c r="M691" s="7"/>
    </row>
    <row r="692" spans="7:13" x14ac:dyDescent="0.25">
      <c r="G692" s="7"/>
      <c r="H692" s="7"/>
      <c r="I692" s="7"/>
      <c r="J692" s="7"/>
      <c r="K692" s="7"/>
      <c r="L692" s="7"/>
      <c r="M692" s="7"/>
    </row>
    <row r="693" spans="7:13" x14ac:dyDescent="0.25">
      <c r="G693" s="7"/>
      <c r="H693" s="7"/>
      <c r="I693" s="7"/>
      <c r="J693" s="7"/>
      <c r="K693" s="7"/>
      <c r="L693" s="7"/>
      <c r="M693" s="7"/>
    </row>
    <row r="694" spans="7:13" x14ac:dyDescent="0.25">
      <c r="G694" s="7"/>
      <c r="H694" s="7"/>
      <c r="I694" s="7"/>
      <c r="J694" s="7"/>
      <c r="K694" s="7"/>
      <c r="L694" s="7"/>
      <c r="M694" s="7"/>
    </row>
    <row r="695" spans="7:13" x14ac:dyDescent="0.25">
      <c r="G695" s="7"/>
      <c r="H695" s="7"/>
      <c r="I695" s="7"/>
      <c r="J695" s="7"/>
      <c r="K695" s="7"/>
      <c r="L695" s="7"/>
      <c r="M695" s="7"/>
    </row>
    <row r="696" spans="7:13" x14ac:dyDescent="0.25">
      <c r="G696" s="7"/>
      <c r="H696" s="7"/>
      <c r="I696" s="7"/>
      <c r="J696" s="7"/>
      <c r="K696" s="7"/>
      <c r="L696" s="7"/>
      <c r="M696" s="7"/>
    </row>
    <row r="697" spans="7:13" x14ac:dyDescent="0.25">
      <c r="G697" s="7"/>
      <c r="H697" s="7"/>
      <c r="I697" s="7"/>
      <c r="J697" s="7"/>
      <c r="K697" s="7"/>
      <c r="L697" s="7"/>
      <c r="M697" s="7"/>
    </row>
    <row r="698" spans="7:13" x14ac:dyDescent="0.25">
      <c r="G698" s="7"/>
      <c r="H698" s="7"/>
      <c r="I698" s="7"/>
      <c r="J698" s="7"/>
      <c r="K698" s="7"/>
      <c r="L698" s="7"/>
      <c r="M698" s="7"/>
    </row>
    <row r="699" spans="7:13" x14ac:dyDescent="0.25">
      <c r="G699" s="7"/>
      <c r="H699" s="7"/>
      <c r="I699" s="7"/>
      <c r="J699" s="7"/>
      <c r="K699" s="7"/>
      <c r="L699" s="7"/>
      <c r="M699" s="7"/>
    </row>
    <row r="700" spans="7:13" x14ac:dyDescent="0.25">
      <c r="G700" s="7"/>
      <c r="H700" s="7"/>
      <c r="I700" s="7"/>
      <c r="J700" s="7"/>
      <c r="K700" s="7"/>
      <c r="L700" s="7"/>
      <c r="M700" s="7"/>
    </row>
    <row r="701" spans="7:13" x14ac:dyDescent="0.25">
      <c r="G701" s="7"/>
      <c r="H701" s="7"/>
      <c r="I701" s="7"/>
      <c r="J701" s="7"/>
      <c r="K701" s="7"/>
      <c r="L701" s="7"/>
      <c r="M701" s="7"/>
    </row>
    <row r="702" spans="7:13" x14ac:dyDescent="0.25">
      <c r="G702" s="7"/>
      <c r="H702" s="7"/>
      <c r="I702" s="7"/>
      <c r="J702" s="7"/>
      <c r="K702" s="7"/>
      <c r="L702" s="7"/>
      <c r="M702" s="7"/>
    </row>
    <row r="703" spans="7:13" x14ac:dyDescent="0.25">
      <c r="G703" s="7"/>
      <c r="H703" s="7"/>
      <c r="I703" s="7"/>
      <c r="J703" s="7"/>
      <c r="K703" s="7"/>
      <c r="L703" s="7"/>
      <c r="M703" s="7"/>
    </row>
    <row r="704" spans="7:13" x14ac:dyDescent="0.25">
      <c r="G704" s="7"/>
      <c r="H704" s="7"/>
      <c r="I704" s="7"/>
      <c r="J704" s="7"/>
      <c r="K704" s="7"/>
      <c r="L704" s="7"/>
      <c r="M704" s="7"/>
    </row>
    <row r="705" spans="7:13" x14ac:dyDescent="0.25">
      <c r="G705" s="7"/>
      <c r="H705" s="7"/>
      <c r="I705" s="7"/>
      <c r="J705" s="7"/>
      <c r="K705" s="7"/>
      <c r="L705" s="7"/>
      <c r="M705" s="7"/>
    </row>
    <row r="706" spans="7:13" x14ac:dyDescent="0.25">
      <c r="G706" s="7"/>
      <c r="H706" s="7"/>
      <c r="I706" s="7"/>
      <c r="J706" s="7"/>
      <c r="K706" s="7"/>
      <c r="L706" s="7"/>
      <c r="M706" s="7"/>
    </row>
    <row r="707" spans="7:13" x14ac:dyDescent="0.25">
      <c r="G707" s="7"/>
      <c r="H707" s="7"/>
      <c r="I707" s="7"/>
      <c r="J707" s="7"/>
      <c r="K707" s="7"/>
      <c r="L707" s="7"/>
      <c r="M707" s="7"/>
    </row>
    <row r="708" spans="7:13" x14ac:dyDescent="0.25">
      <c r="G708" s="7"/>
      <c r="H708" s="7"/>
      <c r="I708" s="7"/>
      <c r="J708" s="7"/>
      <c r="K708" s="7"/>
      <c r="L708" s="7"/>
      <c r="M708" s="7"/>
    </row>
    <row r="709" spans="7:13" x14ac:dyDescent="0.25">
      <c r="G709" s="7"/>
      <c r="H709" s="7"/>
      <c r="I709" s="7"/>
      <c r="J709" s="7"/>
      <c r="K709" s="7"/>
      <c r="L709" s="7"/>
      <c r="M709" s="7"/>
    </row>
    <row r="710" spans="7:13" x14ac:dyDescent="0.25">
      <c r="G710" s="7"/>
      <c r="H710" s="7"/>
      <c r="I710" s="7"/>
      <c r="J710" s="7"/>
      <c r="K710" s="7"/>
      <c r="L710" s="7"/>
      <c r="M710" s="7"/>
    </row>
    <row r="711" spans="7:13" x14ac:dyDescent="0.25">
      <c r="G711" s="7"/>
      <c r="H711" s="7"/>
      <c r="I711" s="7"/>
      <c r="J711" s="7"/>
      <c r="K711" s="7"/>
      <c r="L711" s="7"/>
      <c r="M711" s="7"/>
    </row>
    <row r="712" spans="7:13" x14ac:dyDescent="0.25">
      <c r="G712" s="7"/>
      <c r="H712" s="7"/>
      <c r="I712" s="7"/>
      <c r="J712" s="7"/>
      <c r="K712" s="7"/>
      <c r="L712" s="7"/>
      <c r="M712" s="7"/>
    </row>
    <row r="713" spans="7:13" x14ac:dyDescent="0.25">
      <c r="G713" s="7"/>
      <c r="H713" s="7"/>
      <c r="I713" s="7"/>
      <c r="J713" s="7"/>
      <c r="K713" s="7"/>
      <c r="L713" s="7"/>
      <c r="M713" s="7"/>
    </row>
    <row r="714" spans="7:13" x14ac:dyDescent="0.25">
      <c r="G714" s="7"/>
      <c r="H714" s="7"/>
      <c r="I714" s="7"/>
      <c r="J714" s="7"/>
      <c r="K714" s="7"/>
      <c r="L714" s="7"/>
      <c r="M714" s="7"/>
    </row>
    <row r="715" spans="7:13" x14ac:dyDescent="0.25">
      <c r="G715" s="7"/>
      <c r="H715" s="7"/>
      <c r="I715" s="7"/>
      <c r="J715" s="7"/>
      <c r="K715" s="7"/>
      <c r="L715" s="7"/>
      <c r="M715" s="7"/>
    </row>
    <row r="716" spans="7:13" x14ac:dyDescent="0.25">
      <c r="G716" s="7"/>
      <c r="H716" s="7"/>
      <c r="I716" s="7"/>
      <c r="J716" s="7"/>
      <c r="K716" s="7"/>
      <c r="L716" s="7"/>
      <c r="M716" s="7"/>
    </row>
    <row r="717" spans="7:13" x14ac:dyDescent="0.25">
      <c r="G717" s="7"/>
      <c r="H717" s="7"/>
      <c r="I717" s="7"/>
      <c r="J717" s="7"/>
      <c r="K717" s="7"/>
      <c r="L717" s="7"/>
      <c r="M717" s="7"/>
    </row>
    <row r="718" spans="7:13" x14ac:dyDescent="0.25">
      <c r="G718" s="7"/>
      <c r="H718" s="7"/>
      <c r="I718" s="7"/>
      <c r="J718" s="7"/>
      <c r="K718" s="7"/>
      <c r="L718" s="7"/>
      <c r="M718" s="7"/>
    </row>
    <row r="719" spans="7:13" x14ac:dyDescent="0.25">
      <c r="G719" s="7"/>
      <c r="H719" s="7"/>
      <c r="I719" s="7"/>
      <c r="J719" s="7"/>
      <c r="K719" s="7"/>
      <c r="L719" s="7"/>
      <c r="M719" s="7"/>
    </row>
    <row r="720" spans="7:13" x14ac:dyDescent="0.25">
      <c r="G720" s="7"/>
      <c r="H720" s="7"/>
      <c r="I720" s="7"/>
      <c r="J720" s="7"/>
      <c r="K720" s="7"/>
      <c r="L720" s="7"/>
      <c r="M720" s="7"/>
    </row>
    <row r="721" spans="7:13" x14ac:dyDescent="0.25">
      <c r="G721" s="7"/>
      <c r="H721" s="7"/>
      <c r="I721" s="7"/>
      <c r="J721" s="7"/>
      <c r="K721" s="7"/>
      <c r="L721" s="7"/>
      <c r="M721" s="7"/>
    </row>
    <row r="722" spans="7:13" x14ac:dyDescent="0.25">
      <c r="G722" s="7"/>
      <c r="H722" s="7"/>
      <c r="I722" s="7"/>
      <c r="J722" s="7"/>
      <c r="K722" s="7"/>
      <c r="L722" s="7"/>
      <c r="M722" s="7"/>
    </row>
    <row r="723" spans="7:13" x14ac:dyDescent="0.25">
      <c r="G723" s="7"/>
      <c r="H723" s="7"/>
      <c r="I723" s="7"/>
      <c r="J723" s="7"/>
      <c r="K723" s="7"/>
      <c r="L723" s="7"/>
      <c r="M723" s="7"/>
    </row>
    <row r="724" spans="7:13" x14ac:dyDescent="0.25">
      <c r="G724" s="7"/>
      <c r="H724" s="7"/>
      <c r="I724" s="7"/>
      <c r="J724" s="7"/>
      <c r="K724" s="7"/>
      <c r="L724" s="7"/>
      <c r="M724" s="7"/>
    </row>
    <row r="725" spans="7:13" x14ac:dyDescent="0.25">
      <c r="G725" s="7"/>
      <c r="H725" s="7"/>
      <c r="I725" s="7"/>
      <c r="J725" s="7"/>
      <c r="K725" s="7"/>
      <c r="L725" s="7"/>
      <c r="M725" s="7"/>
    </row>
    <row r="726" spans="7:13" x14ac:dyDescent="0.25">
      <c r="G726" s="7"/>
      <c r="H726" s="7"/>
      <c r="I726" s="7"/>
      <c r="J726" s="7"/>
      <c r="K726" s="7"/>
      <c r="L726" s="7"/>
      <c r="M726" s="7"/>
    </row>
    <row r="727" spans="7:13" x14ac:dyDescent="0.25">
      <c r="G727" s="7"/>
      <c r="H727" s="7"/>
      <c r="I727" s="7"/>
      <c r="J727" s="7"/>
      <c r="K727" s="7"/>
      <c r="L727" s="7"/>
      <c r="M727" s="7"/>
    </row>
    <row r="728" spans="7:13" x14ac:dyDescent="0.25">
      <c r="G728" s="7"/>
      <c r="H728" s="7"/>
      <c r="I728" s="7"/>
      <c r="J728" s="7"/>
      <c r="K728" s="7"/>
      <c r="L728" s="7"/>
      <c r="M728" s="7"/>
    </row>
    <row r="729" spans="7:13" x14ac:dyDescent="0.25">
      <c r="G729" s="7"/>
      <c r="H729" s="7"/>
      <c r="I729" s="7"/>
      <c r="J729" s="7"/>
      <c r="K729" s="7"/>
      <c r="L729" s="7"/>
      <c r="M729" s="7"/>
    </row>
    <row r="730" spans="7:13" x14ac:dyDescent="0.25">
      <c r="G730" s="7"/>
      <c r="H730" s="7"/>
      <c r="I730" s="7"/>
      <c r="J730" s="7"/>
      <c r="K730" s="7"/>
      <c r="L730" s="7"/>
      <c r="M730" s="7"/>
    </row>
    <row r="731" spans="7:13" x14ac:dyDescent="0.25">
      <c r="G731" s="7"/>
      <c r="H731" s="7"/>
      <c r="I731" s="7"/>
      <c r="J731" s="7"/>
      <c r="K731" s="7"/>
      <c r="L731" s="7"/>
      <c r="M731" s="7"/>
    </row>
    <row r="732" spans="7:13" x14ac:dyDescent="0.25">
      <c r="G732" s="7"/>
      <c r="H732" s="7"/>
      <c r="I732" s="7"/>
      <c r="J732" s="7"/>
      <c r="K732" s="7"/>
      <c r="L732" s="7"/>
      <c r="M732" s="7"/>
    </row>
    <row r="733" spans="7:13" x14ac:dyDescent="0.25">
      <c r="G733" s="7"/>
      <c r="H733" s="7"/>
      <c r="I733" s="7"/>
      <c r="J733" s="7"/>
      <c r="K733" s="7"/>
      <c r="L733" s="7"/>
      <c r="M733" s="7"/>
    </row>
    <row r="734" spans="7:13" x14ac:dyDescent="0.25">
      <c r="G734" s="7"/>
      <c r="H734" s="7"/>
      <c r="I734" s="7"/>
      <c r="J734" s="7"/>
      <c r="K734" s="7"/>
      <c r="L734" s="7"/>
      <c r="M734" s="7"/>
    </row>
    <row r="735" spans="7:13" x14ac:dyDescent="0.25">
      <c r="G735" s="7"/>
      <c r="H735" s="7"/>
      <c r="I735" s="7"/>
      <c r="J735" s="7"/>
      <c r="K735" s="7"/>
      <c r="L735" s="7"/>
      <c r="M735" s="7"/>
    </row>
    <row r="736" spans="7:13" x14ac:dyDescent="0.25">
      <c r="G736" s="7"/>
      <c r="H736" s="7"/>
      <c r="I736" s="7"/>
      <c r="J736" s="7"/>
      <c r="K736" s="7"/>
      <c r="L736" s="7"/>
      <c r="M736" s="7"/>
    </row>
    <row r="737" spans="7:13" x14ac:dyDescent="0.25">
      <c r="G737" s="7"/>
      <c r="H737" s="7"/>
      <c r="I737" s="7"/>
      <c r="J737" s="7"/>
      <c r="K737" s="7"/>
      <c r="L737" s="7"/>
      <c r="M737" s="7"/>
    </row>
    <row r="738" spans="7:13" x14ac:dyDescent="0.25">
      <c r="G738" s="7"/>
      <c r="H738" s="7"/>
      <c r="I738" s="7"/>
      <c r="J738" s="7"/>
      <c r="K738" s="7"/>
      <c r="L738" s="7"/>
      <c r="M738" s="7"/>
    </row>
    <row r="739" spans="7:13" x14ac:dyDescent="0.25">
      <c r="G739" s="7"/>
      <c r="H739" s="7"/>
      <c r="I739" s="7"/>
      <c r="J739" s="7"/>
      <c r="K739" s="7"/>
      <c r="L739" s="7"/>
      <c r="M739" s="7"/>
    </row>
    <row r="740" spans="7:13" x14ac:dyDescent="0.25">
      <c r="G740" s="7"/>
      <c r="H740" s="7"/>
      <c r="I740" s="7"/>
      <c r="J740" s="7"/>
      <c r="K740" s="7"/>
      <c r="L740" s="7"/>
      <c r="M740" s="7"/>
    </row>
    <row r="741" spans="7:13" x14ac:dyDescent="0.25">
      <c r="G741" s="7"/>
      <c r="H741" s="7"/>
      <c r="I741" s="7"/>
      <c r="J741" s="7"/>
      <c r="K741" s="7"/>
      <c r="L741" s="7"/>
      <c r="M741" s="7"/>
    </row>
    <row r="742" spans="7:13" x14ac:dyDescent="0.25">
      <c r="G742" s="7"/>
      <c r="H742" s="7"/>
      <c r="I742" s="7"/>
      <c r="J742" s="7"/>
      <c r="K742" s="7"/>
      <c r="L742" s="7"/>
      <c r="M742" s="7"/>
    </row>
    <row r="743" spans="7:13" x14ac:dyDescent="0.25">
      <c r="G743" s="7"/>
      <c r="H743" s="7"/>
      <c r="I743" s="7"/>
      <c r="J743" s="7"/>
      <c r="K743" s="7"/>
      <c r="L743" s="7"/>
      <c r="M743" s="7"/>
    </row>
    <row r="744" spans="7:13" x14ac:dyDescent="0.25">
      <c r="G744" s="7"/>
      <c r="H744" s="7"/>
      <c r="I744" s="7"/>
      <c r="J744" s="7"/>
      <c r="K744" s="7"/>
      <c r="L744" s="7"/>
      <c r="M744" s="7"/>
    </row>
    <row r="745" spans="7:13" x14ac:dyDescent="0.25">
      <c r="G745" s="7"/>
      <c r="H745" s="7"/>
      <c r="I745" s="7"/>
      <c r="J745" s="7"/>
      <c r="K745" s="7"/>
      <c r="L745" s="7"/>
      <c r="M745" s="7"/>
    </row>
    <row r="746" spans="7:13" x14ac:dyDescent="0.25">
      <c r="G746" s="7"/>
      <c r="H746" s="7"/>
      <c r="I746" s="7"/>
      <c r="J746" s="7"/>
      <c r="K746" s="7"/>
      <c r="L746" s="7"/>
      <c r="M746" s="7"/>
    </row>
    <row r="747" spans="7:13" x14ac:dyDescent="0.25">
      <c r="G747" s="7"/>
      <c r="H747" s="7"/>
      <c r="I747" s="7"/>
      <c r="J747" s="7"/>
      <c r="K747" s="7"/>
      <c r="L747" s="7"/>
      <c r="M747" s="7"/>
    </row>
    <row r="748" spans="7:13" x14ac:dyDescent="0.25">
      <c r="G748" s="7"/>
      <c r="H748" s="7"/>
      <c r="I748" s="7"/>
      <c r="J748" s="7"/>
      <c r="K748" s="7"/>
      <c r="L748" s="7"/>
      <c r="M748" s="7"/>
    </row>
    <row r="749" spans="7:13" x14ac:dyDescent="0.25">
      <c r="G749" s="7"/>
      <c r="H749" s="7"/>
      <c r="I749" s="7"/>
      <c r="J749" s="7"/>
      <c r="K749" s="7"/>
      <c r="L749" s="7"/>
      <c r="M749" s="7"/>
    </row>
    <row r="750" spans="7:13" x14ac:dyDescent="0.25">
      <c r="G750" s="7"/>
      <c r="H750" s="7"/>
      <c r="I750" s="7"/>
      <c r="J750" s="7"/>
      <c r="K750" s="7"/>
      <c r="L750" s="7"/>
      <c r="M750" s="7"/>
    </row>
    <row r="751" spans="7:13" x14ac:dyDescent="0.25">
      <c r="G751" s="7"/>
      <c r="H751" s="7"/>
      <c r="I751" s="7"/>
      <c r="J751" s="7"/>
      <c r="K751" s="7"/>
      <c r="L751" s="7"/>
      <c r="M751" s="7"/>
    </row>
    <row r="752" spans="7:13" x14ac:dyDescent="0.25">
      <c r="G752" s="7"/>
      <c r="H752" s="7"/>
      <c r="I752" s="7"/>
      <c r="J752" s="7"/>
      <c r="K752" s="7"/>
      <c r="L752" s="7"/>
      <c r="M752" s="7"/>
    </row>
    <row r="753" spans="7:13" x14ac:dyDescent="0.25">
      <c r="G753" s="7"/>
      <c r="H753" s="7"/>
      <c r="I753" s="7"/>
      <c r="J753" s="7"/>
      <c r="K753" s="7"/>
      <c r="L753" s="7"/>
      <c r="M753" s="7"/>
    </row>
    <row r="754" spans="7:13" x14ac:dyDescent="0.25">
      <c r="G754" s="7"/>
      <c r="H754" s="7"/>
      <c r="I754" s="7"/>
      <c r="J754" s="7"/>
      <c r="K754" s="7"/>
      <c r="L754" s="7"/>
      <c r="M754" s="7"/>
    </row>
    <row r="755" spans="7:13" x14ac:dyDescent="0.25">
      <c r="G755" s="7"/>
      <c r="H755" s="7"/>
      <c r="I755" s="7"/>
      <c r="J755" s="7"/>
      <c r="K755" s="7"/>
      <c r="L755" s="7"/>
      <c r="M755" s="7"/>
    </row>
    <row r="756" spans="7:13" x14ac:dyDescent="0.25">
      <c r="G756" s="7"/>
      <c r="H756" s="7"/>
      <c r="I756" s="7"/>
      <c r="J756" s="7"/>
      <c r="K756" s="7"/>
      <c r="L756" s="7"/>
      <c r="M756" s="7"/>
    </row>
    <row r="757" spans="7:13" x14ac:dyDescent="0.25">
      <c r="G757" s="7"/>
      <c r="H757" s="7"/>
      <c r="I757" s="7"/>
      <c r="J757" s="7"/>
      <c r="K757" s="7"/>
      <c r="L757" s="7"/>
      <c r="M757" s="7"/>
    </row>
    <row r="758" spans="7:13" x14ac:dyDescent="0.25">
      <c r="G758" s="7"/>
      <c r="H758" s="7"/>
      <c r="I758" s="7"/>
      <c r="J758" s="7"/>
      <c r="K758" s="7"/>
      <c r="L758" s="7"/>
      <c r="M758" s="7"/>
    </row>
    <row r="759" spans="7:13" x14ac:dyDescent="0.25">
      <c r="G759" s="7"/>
      <c r="H759" s="7"/>
      <c r="I759" s="7"/>
      <c r="J759" s="7"/>
      <c r="K759" s="7"/>
      <c r="L759" s="7"/>
      <c r="M759" s="7"/>
    </row>
    <row r="760" spans="7:13" x14ac:dyDescent="0.25">
      <c r="G760" s="7"/>
      <c r="H760" s="7"/>
      <c r="I760" s="7"/>
      <c r="J760" s="7"/>
      <c r="K760" s="7"/>
      <c r="L760" s="7"/>
      <c r="M760" s="7"/>
    </row>
    <row r="761" spans="7:13" x14ac:dyDescent="0.25">
      <c r="G761" s="7"/>
      <c r="H761" s="7"/>
      <c r="I761" s="7"/>
      <c r="J761" s="7"/>
      <c r="K761" s="7"/>
      <c r="L761" s="7"/>
      <c r="M761" s="7"/>
    </row>
    <row r="762" spans="7:13" x14ac:dyDescent="0.25">
      <c r="G762" s="7"/>
      <c r="H762" s="7"/>
      <c r="I762" s="7"/>
      <c r="J762" s="7"/>
      <c r="K762" s="7"/>
      <c r="L762" s="7"/>
      <c r="M762" s="7"/>
    </row>
    <row r="763" spans="7:13" x14ac:dyDescent="0.25">
      <c r="G763" s="7"/>
      <c r="H763" s="7"/>
      <c r="I763" s="7"/>
      <c r="J763" s="7"/>
      <c r="K763" s="7"/>
      <c r="L763" s="7"/>
      <c r="M763" s="7"/>
    </row>
    <row r="764" spans="7:13" x14ac:dyDescent="0.25">
      <c r="G764" s="7"/>
      <c r="H764" s="7"/>
      <c r="I764" s="7"/>
      <c r="J764" s="7"/>
      <c r="K764" s="7"/>
      <c r="L764" s="7"/>
      <c r="M764" s="7"/>
    </row>
    <row r="765" spans="7:13" x14ac:dyDescent="0.25">
      <c r="G765" s="7"/>
      <c r="H765" s="7"/>
      <c r="I765" s="7"/>
      <c r="J765" s="7"/>
      <c r="K765" s="7"/>
      <c r="L765" s="7"/>
      <c r="M765" s="7"/>
    </row>
    <row r="766" spans="7:13" x14ac:dyDescent="0.25">
      <c r="G766" s="7"/>
      <c r="H766" s="7"/>
      <c r="I766" s="7"/>
      <c r="J766" s="7"/>
      <c r="K766" s="7"/>
      <c r="L766" s="7"/>
      <c r="M766" s="7"/>
    </row>
    <row r="767" spans="7:13" x14ac:dyDescent="0.25">
      <c r="G767" s="7"/>
      <c r="H767" s="7"/>
      <c r="I767" s="7"/>
      <c r="J767" s="7"/>
      <c r="K767" s="7"/>
      <c r="L767" s="7"/>
      <c r="M767" s="7"/>
    </row>
    <row r="768" spans="7:13" x14ac:dyDescent="0.25">
      <c r="G768" s="7"/>
      <c r="H768" s="7"/>
      <c r="I768" s="7"/>
      <c r="J768" s="7"/>
      <c r="K768" s="7"/>
      <c r="L768" s="7"/>
      <c r="M768" s="7"/>
    </row>
    <row r="769" spans="7:13" x14ac:dyDescent="0.25">
      <c r="G769" s="7"/>
      <c r="H769" s="7"/>
      <c r="I769" s="7"/>
      <c r="J769" s="7"/>
      <c r="K769" s="7"/>
      <c r="L769" s="7"/>
      <c r="M769" s="7"/>
    </row>
    <row r="770" spans="7:13" x14ac:dyDescent="0.25">
      <c r="G770" s="7"/>
      <c r="H770" s="7"/>
      <c r="I770" s="7"/>
      <c r="J770" s="7"/>
      <c r="K770" s="7"/>
      <c r="L770" s="7"/>
      <c r="M770" s="7"/>
    </row>
    <row r="771" spans="7:13" x14ac:dyDescent="0.25">
      <c r="G771" s="7"/>
      <c r="H771" s="7"/>
      <c r="I771" s="7"/>
      <c r="J771" s="7"/>
      <c r="K771" s="7"/>
      <c r="L771" s="7"/>
      <c r="M771" s="7"/>
    </row>
    <row r="772" spans="7:13" x14ac:dyDescent="0.25">
      <c r="G772" s="7"/>
      <c r="H772" s="7"/>
      <c r="I772" s="7"/>
      <c r="J772" s="7"/>
      <c r="K772" s="7"/>
      <c r="L772" s="7"/>
      <c r="M772" s="7"/>
    </row>
    <row r="773" spans="7:13" x14ac:dyDescent="0.25">
      <c r="G773" s="7"/>
      <c r="H773" s="7"/>
      <c r="I773" s="7"/>
      <c r="J773" s="7"/>
      <c r="K773" s="7"/>
      <c r="L773" s="7"/>
      <c r="M773" s="7"/>
    </row>
    <row r="774" spans="7:13" x14ac:dyDescent="0.25">
      <c r="G774" s="7"/>
      <c r="H774" s="7"/>
      <c r="I774" s="7"/>
      <c r="J774" s="7"/>
      <c r="K774" s="7"/>
      <c r="L774" s="7"/>
      <c r="M774" s="7"/>
    </row>
    <row r="775" spans="7:13" x14ac:dyDescent="0.25">
      <c r="G775" s="7"/>
      <c r="H775" s="7"/>
      <c r="I775" s="7"/>
      <c r="J775" s="7"/>
      <c r="K775" s="7"/>
      <c r="L775" s="7"/>
      <c r="M775" s="7"/>
    </row>
    <row r="776" spans="7:13" x14ac:dyDescent="0.25">
      <c r="G776" s="7"/>
      <c r="H776" s="7"/>
      <c r="I776" s="7"/>
      <c r="J776" s="7"/>
      <c r="K776" s="7"/>
      <c r="L776" s="7"/>
      <c r="M776" s="7"/>
    </row>
    <row r="777" spans="7:13" x14ac:dyDescent="0.25">
      <c r="G777" s="7"/>
      <c r="H777" s="7"/>
      <c r="I777" s="7"/>
      <c r="J777" s="7"/>
      <c r="K777" s="7"/>
      <c r="L777" s="7"/>
      <c r="M777" s="7"/>
    </row>
    <row r="778" spans="7:13" x14ac:dyDescent="0.25">
      <c r="G778" s="7"/>
      <c r="H778" s="7"/>
      <c r="I778" s="7"/>
      <c r="J778" s="7"/>
      <c r="K778" s="7"/>
      <c r="L778" s="7"/>
      <c r="M778" s="7"/>
    </row>
    <row r="779" spans="7:13" x14ac:dyDescent="0.25">
      <c r="G779" s="7"/>
      <c r="H779" s="7"/>
      <c r="I779" s="7"/>
      <c r="J779" s="7"/>
      <c r="K779" s="7"/>
      <c r="L779" s="7"/>
      <c r="M779" s="7"/>
    </row>
    <row r="780" spans="7:13" x14ac:dyDescent="0.25">
      <c r="G780" s="7"/>
      <c r="H780" s="7"/>
      <c r="I780" s="7"/>
      <c r="J780" s="7"/>
      <c r="K780" s="7"/>
      <c r="L780" s="7"/>
      <c r="M780" s="7"/>
    </row>
    <row r="781" spans="7:13" x14ac:dyDescent="0.25">
      <c r="G781" s="7"/>
      <c r="H781" s="7"/>
      <c r="I781" s="7"/>
      <c r="J781" s="7"/>
      <c r="K781" s="7"/>
      <c r="L781" s="7"/>
      <c r="M781" s="7"/>
    </row>
    <row r="782" spans="7:13" x14ac:dyDescent="0.25">
      <c r="G782" s="7"/>
      <c r="H782" s="7"/>
      <c r="I782" s="7"/>
      <c r="J782" s="7"/>
      <c r="K782" s="7"/>
      <c r="L782" s="7"/>
      <c r="M782" s="7"/>
    </row>
    <row r="783" spans="7:13" x14ac:dyDescent="0.25">
      <c r="G783" s="7"/>
      <c r="H783" s="7"/>
      <c r="I783" s="7"/>
      <c r="J783" s="7"/>
      <c r="K783" s="7"/>
      <c r="L783" s="7"/>
      <c r="M783" s="7"/>
    </row>
    <row r="784" spans="7:13" x14ac:dyDescent="0.25">
      <c r="G784" s="7"/>
      <c r="H784" s="7"/>
      <c r="I784" s="7"/>
      <c r="J784" s="7"/>
      <c r="K784" s="7"/>
      <c r="L784" s="7"/>
      <c r="M784" s="7"/>
    </row>
    <row r="785" spans="7:13" x14ac:dyDescent="0.25">
      <c r="G785" s="7"/>
      <c r="H785" s="7"/>
      <c r="I785" s="7"/>
      <c r="J785" s="7"/>
      <c r="K785" s="7"/>
      <c r="L785" s="7"/>
      <c r="M785" s="7"/>
    </row>
    <row r="786" spans="7:13" x14ac:dyDescent="0.25">
      <c r="G786" s="7"/>
      <c r="H786" s="7"/>
      <c r="I786" s="7"/>
      <c r="J786" s="7"/>
      <c r="K786" s="7"/>
      <c r="L786" s="7"/>
      <c r="M786" s="7"/>
    </row>
    <row r="787" spans="7:13" x14ac:dyDescent="0.25">
      <c r="G787" s="7"/>
      <c r="H787" s="7"/>
      <c r="I787" s="7"/>
      <c r="J787" s="7"/>
      <c r="K787" s="7"/>
      <c r="L787" s="7"/>
      <c r="M787" s="7"/>
    </row>
    <row r="788" spans="7:13" x14ac:dyDescent="0.25">
      <c r="G788" s="7"/>
      <c r="H788" s="7"/>
      <c r="I788" s="7"/>
      <c r="J788" s="7"/>
      <c r="K788" s="7"/>
      <c r="L788" s="7"/>
      <c r="M788" s="7"/>
    </row>
    <row r="789" spans="7:13" x14ac:dyDescent="0.25">
      <c r="G789" s="7"/>
      <c r="H789" s="7"/>
      <c r="I789" s="7"/>
      <c r="J789" s="7"/>
      <c r="K789" s="7"/>
      <c r="L789" s="7"/>
      <c r="M789" s="7"/>
    </row>
    <row r="790" spans="7:13" x14ac:dyDescent="0.25">
      <c r="G790" s="7"/>
      <c r="H790" s="7"/>
      <c r="I790" s="7"/>
      <c r="J790" s="7"/>
      <c r="K790" s="7"/>
      <c r="L790" s="7"/>
      <c r="M790" s="7"/>
    </row>
    <row r="791" spans="7:13" x14ac:dyDescent="0.25">
      <c r="G791" s="7"/>
      <c r="H791" s="7"/>
      <c r="I791" s="7"/>
      <c r="J791" s="7"/>
      <c r="K791" s="7"/>
      <c r="L791" s="7"/>
      <c r="M791" s="7"/>
    </row>
    <row r="792" spans="7:13" x14ac:dyDescent="0.25">
      <c r="G792" s="7"/>
      <c r="H792" s="7"/>
      <c r="I792" s="7"/>
      <c r="J792" s="7"/>
      <c r="K792" s="7"/>
      <c r="L792" s="7"/>
      <c r="M792" s="7"/>
    </row>
    <row r="793" spans="7:13" x14ac:dyDescent="0.25">
      <c r="G793" s="7"/>
      <c r="H793" s="7"/>
      <c r="I793" s="7"/>
      <c r="J793" s="7"/>
      <c r="K793" s="7"/>
      <c r="L793" s="7"/>
      <c r="M793" s="7"/>
    </row>
    <row r="794" spans="7:13" x14ac:dyDescent="0.25">
      <c r="G794" s="7"/>
      <c r="H794" s="7"/>
      <c r="I794" s="7"/>
      <c r="J794" s="7"/>
      <c r="K794" s="7"/>
      <c r="L794" s="7"/>
      <c r="M794" s="7"/>
    </row>
    <row r="795" spans="7:13" x14ac:dyDescent="0.25">
      <c r="G795" s="7"/>
      <c r="H795" s="7"/>
      <c r="I795" s="7"/>
      <c r="J795" s="7"/>
      <c r="K795" s="7"/>
      <c r="L795" s="7"/>
      <c r="M795" s="7"/>
    </row>
    <row r="796" spans="7:13" x14ac:dyDescent="0.25">
      <c r="G796" s="7"/>
      <c r="H796" s="7"/>
      <c r="I796" s="7"/>
      <c r="J796" s="7"/>
      <c r="K796" s="7"/>
      <c r="L796" s="7"/>
      <c r="M796" s="7"/>
    </row>
    <row r="797" spans="7:13" x14ac:dyDescent="0.25">
      <c r="G797" s="7"/>
      <c r="H797" s="7"/>
      <c r="I797" s="7"/>
      <c r="J797" s="7"/>
      <c r="K797" s="7"/>
      <c r="L797" s="7"/>
      <c r="M797" s="7"/>
    </row>
    <row r="798" spans="7:13" x14ac:dyDescent="0.25">
      <c r="G798" s="7"/>
      <c r="H798" s="7"/>
      <c r="I798" s="7"/>
      <c r="J798" s="7"/>
      <c r="K798" s="7"/>
      <c r="L798" s="7"/>
      <c r="M798" s="7"/>
    </row>
    <row r="799" spans="7:13" x14ac:dyDescent="0.25">
      <c r="G799" s="7"/>
      <c r="H799" s="7"/>
      <c r="I799" s="7"/>
      <c r="J799" s="7"/>
      <c r="K799" s="7"/>
      <c r="L799" s="7"/>
      <c r="M799" s="7"/>
    </row>
    <row r="800" spans="7:13" x14ac:dyDescent="0.25">
      <c r="G800" s="7"/>
      <c r="H800" s="7"/>
      <c r="I800" s="7"/>
      <c r="J800" s="7"/>
      <c r="K800" s="7"/>
      <c r="L800" s="7"/>
      <c r="M800" s="7"/>
    </row>
    <row r="801" spans="7:13" x14ac:dyDescent="0.25">
      <c r="G801" s="7"/>
      <c r="H801" s="7"/>
      <c r="I801" s="7"/>
      <c r="J801" s="7"/>
      <c r="K801" s="7"/>
      <c r="L801" s="7"/>
      <c r="M801" s="7"/>
    </row>
    <row r="802" spans="7:13" x14ac:dyDescent="0.25">
      <c r="G802" s="7"/>
      <c r="H802" s="7"/>
      <c r="I802" s="7"/>
      <c r="J802" s="7"/>
      <c r="K802" s="7"/>
      <c r="L802" s="7"/>
      <c r="M802" s="7"/>
    </row>
    <row r="803" spans="7:13" x14ac:dyDescent="0.25">
      <c r="G803" s="7"/>
      <c r="H803" s="7"/>
      <c r="I803" s="7"/>
      <c r="J803" s="7"/>
      <c r="K803" s="7"/>
      <c r="L803" s="7"/>
      <c r="M803" s="7"/>
    </row>
    <row r="804" spans="7:13" x14ac:dyDescent="0.25">
      <c r="G804" s="7"/>
      <c r="H804" s="7"/>
      <c r="I804" s="7"/>
      <c r="J804" s="7"/>
      <c r="K804" s="7"/>
      <c r="L804" s="7"/>
      <c r="M804" s="7"/>
    </row>
    <row r="805" spans="7:13" x14ac:dyDescent="0.25">
      <c r="G805" s="7"/>
      <c r="H805" s="7"/>
      <c r="I805" s="7"/>
      <c r="J805" s="7"/>
      <c r="K805" s="7"/>
      <c r="L805" s="7"/>
      <c r="M805" s="7"/>
    </row>
    <row r="806" spans="7:13" x14ac:dyDescent="0.25">
      <c r="G806" s="7"/>
      <c r="H806" s="7"/>
      <c r="I806" s="7"/>
      <c r="J806" s="7"/>
      <c r="K806" s="7"/>
      <c r="L806" s="7"/>
      <c r="M806" s="7"/>
    </row>
    <row r="807" spans="7:13" x14ac:dyDescent="0.25">
      <c r="G807" s="7"/>
      <c r="H807" s="7"/>
      <c r="I807" s="7"/>
      <c r="J807" s="7"/>
      <c r="K807" s="7"/>
      <c r="L807" s="7"/>
      <c r="M807" s="7"/>
    </row>
    <row r="808" spans="7:13" x14ac:dyDescent="0.25">
      <c r="G808" s="7"/>
      <c r="H808" s="7"/>
      <c r="I808" s="7"/>
      <c r="J808" s="7"/>
      <c r="K808" s="7"/>
      <c r="L808" s="7"/>
      <c r="M808" s="7"/>
    </row>
    <row r="809" spans="7:13" x14ac:dyDescent="0.25">
      <c r="G809" s="7"/>
      <c r="H809" s="7"/>
      <c r="I809" s="7"/>
      <c r="J809" s="7"/>
      <c r="K809" s="7"/>
      <c r="L809" s="7"/>
      <c r="M809" s="7"/>
    </row>
    <row r="810" spans="7:13" x14ac:dyDescent="0.25">
      <c r="G810" s="7"/>
      <c r="H810" s="7"/>
      <c r="I810" s="7"/>
      <c r="J810" s="7"/>
      <c r="K810" s="7"/>
      <c r="L810" s="7"/>
      <c r="M810" s="7"/>
    </row>
    <row r="811" spans="7:13" x14ac:dyDescent="0.25">
      <c r="G811" s="7"/>
      <c r="H811" s="7"/>
      <c r="I811" s="7"/>
      <c r="J811" s="7"/>
      <c r="K811" s="7"/>
      <c r="L811" s="7"/>
      <c r="M811" s="7"/>
    </row>
    <row r="812" spans="7:13" x14ac:dyDescent="0.25">
      <c r="G812" s="7"/>
      <c r="H812" s="7"/>
      <c r="I812" s="7"/>
      <c r="J812" s="7"/>
      <c r="K812" s="7"/>
      <c r="L812" s="7"/>
      <c r="M812" s="7"/>
    </row>
    <row r="813" spans="7:13" x14ac:dyDescent="0.25">
      <c r="G813" s="7"/>
      <c r="H813" s="7"/>
      <c r="I813" s="7"/>
      <c r="J813" s="7"/>
      <c r="K813" s="7"/>
      <c r="L813" s="7"/>
      <c r="M813" s="7"/>
    </row>
    <row r="814" spans="7:13" x14ac:dyDescent="0.25">
      <c r="G814" s="7"/>
      <c r="H814" s="7"/>
      <c r="I814" s="7"/>
      <c r="J814" s="7"/>
      <c r="K814" s="7"/>
      <c r="L814" s="7"/>
      <c r="M814" s="7"/>
    </row>
    <row r="815" spans="7:13" x14ac:dyDescent="0.25">
      <c r="G815" s="7"/>
      <c r="H815" s="7"/>
      <c r="I815" s="7"/>
      <c r="J815" s="7"/>
      <c r="K815" s="7"/>
      <c r="L815" s="7"/>
      <c r="M815" s="7"/>
    </row>
    <row r="816" spans="7:13" x14ac:dyDescent="0.25">
      <c r="G816" s="7"/>
      <c r="H816" s="7"/>
      <c r="I816" s="7"/>
      <c r="J816" s="7"/>
      <c r="K816" s="7"/>
      <c r="L816" s="7"/>
      <c r="M816" s="7"/>
    </row>
    <row r="817" spans="7:13" x14ac:dyDescent="0.25">
      <c r="G817" s="7"/>
      <c r="H817" s="7"/>
      <c r="I817" s="7"/>
      <c r="J817" s="7"/>
      <c r="K817" s="7"/>
      <c r="L817" s="7"/>
      <c r="M817" s="7"/>
    </row>
    <row r="818" spans="7:13" x14ac:dyDescent="0.25">
      <c r="G818" s="7"/>
      <c r="H818" s="7"/>
      <c r="I818" s="7"/>
      <c r="J818" s="7"/>
      <c r="K818" s="7"/>
      <c r="L818" s="7"/>
      <c r="M818" s="7"/>
    </row>
    <row r="819" spans="7:13" x14ac:dyDescent="0.25">
      <c r="G819" s="7"/>
      <c r="H819" s="7"/>
      <c r="I819" s="7"/>
      <c r="J819" s="7"/>
      <c r="K819" s="7"/>
      <c r="L819" s="7"/>
      <c r="M819" s="7"/>
    </row>
    <row r="820" spans="7:13" x14ac:dyDescent="0.25">
      <c r="G820" s="7"/>
      <c r="H820" s="7"/>
      <c r="I820" s="7"/>
      <c r="J820" s="7"/>
      <c r="K820" s="7"/>
      <c r="L820" s="7"/>
      <c r="M820" s="7"/>
    </row>
    <row r="821" spans="7:13" x14ac:dyDescent="0.25">
      <c r="G821" s="7"/>
      <c r="H821" s="7"/>
      <c r="I821" s="7"/>
      <c r="J821" s="7"/>
      <c r="K821" s="7"/>
      <c r="L821" s="7"/>
      <c r="M821" s="7"/>
    </row>
    <row r="822" spans="7:13" x14ac:dyDescent="0.25">
      <c r="G822" s="7"/>
      <c r="H822" s="7"/>
      <c r="I822" s="7"/>
      <c r="J822" s="7"/>
      <c r="K822" s="7"/>
      <c r="L822" s="7"/>
      <c r="M822" s="7"/>
    </row>
    <row r="823" spans="7:13" x14ac:dyDescent="0.25">
      <c r="G823" s="7"/>
      <c r="H823" s="7"/>
      <c r="I823" s="7"/>
      <c r="J823" s="7"/>
      <c r="K823" s="7"/>
      <c r="L823" s="7"/>
      <c r="M823" s="7"/>
    </row>
    <row r="824" spans="7:13" x14ac:dyDescent="0.25">
      <c r="G824" s="7"/>
      <c r="H824" s="7"/>
      <c r="I824" s="7"/>
      <c r="J824" s="7"/>
      <c r="K824" s="7"/>
      <c r="L824" s="7"/>
      <c r="M824" s="7"/>
    </row>
    <row r="825" spans="7:13" x14ac:dyDescent="0.25">
      <c r="G825" s="7"/>
      <c r="H825" s="7"/>
      <c r="I825" s="7"/>
      <c r="J825" s="7"/>
      <c r="K825" s="7"/>
      <c r="L825" s="7"/>
      <c r="M825" s="7"/>
    </row>
    <row r="826" spans="7:13" x14ac:dyDescent="0.25">
      <c r="G826" s="7"/>
      <c r="H826" s="7"/>
      <c r="I826" s="7"/>
      <c r="J826" s="7"/>
      <c r="K826" s="7"/>
      <c r="L826" s="7"/>
      <c r="M826" s="7"/>
    </row>
    <row r="827" spans="7:13" x14ac:dyDescent="0.25">
      <c r="G827" s="7"/>
      <c r="H827" s="7"/>
      <c r="I827" s="7"/>
      <c r="J827" s="7"/>
      <c r="K827" s="7"/>
      <c r="L827" s="7"/>
      <c r="M827" s="7"/>
    </row>
    <row r="828" spans="7:13" x14ac:dyDescent="0.25">
      <c r="G828" s="7"/>
      <c r="H828" s="7"/>
      <c r="I828" s="7"/>
      <c r="J828" s="7"/>
      <c r="K828" s="7"/>
      <c r="L828" s="7"/>
      <c r="M828" s="7"/>
    </row>
    <row r="829" spans="7:13" x14ac:dyDescent="0.25">
      <c r="G829" s="7"/>
      <c r="H829" s="7"/>
      <c r="I829" s="7"/>
      <c r="J829" s="7"/>
      <c r="K829" s="7"/>
      <c r="L829" s="7"/>
      <c r="M829" s="7"/>
    </row>
    <row r="830" spans="7:13" x14ac:dyDescent="0.25">
      <c r="G830" s="7"/>
      <c r="H830" s="7"/>
      <c r="I830" s="7"/>
      <c r="J830" s="7"/>
      <c r="K830" s="7"/>
      <c r="L830" s="7"/>
      <c r="M830" s="7"/>
    </row>
    <row r="831" spans="7:13" x14ac:dyDescent="0.25">
      <c r="G831" s="7"/>
      <c r="H831" s="7"/>
      <c r="I831" s="7"/>
      <c r="J831" s="7"/>
      <c r="K831" s="7"/>
      <c r="L831" s="7"/>
      <c r="M831" s="7"/>
    </row>
    <row r="832" spans="7:13" x14ac:dyDescent="0.25">
      <c r="G832" s="7"/>
      <c r="H832" s="7"/>
      <c r="I832" s="7"/>
      <c r="J832" s="7"/>
      <c r="K832" s="7"/>
      <c r="L832" s="7"/>
      <c r="M832" s="7"/>
    </row>
    <row r="833" spans="7:13" x14ac:dyDescent="0.25">
      <c r="G833" s="7"/>
      <c r="H833" s="7"/>
      <c r="I833" s="7"/>
      <c r="J833" s="7"/>
      <c r="K833" s="7"/>
      <c r="L833" s="7"/>
      <c r="M833" s="7"/>
    </row>
    <row r="834" spans="7:13" x14ac:dyDescent="0.25">
      <c r="G834" s="7"/>
      <c r="H834" s="7"/>
      <c r="I834" s="7"/>
      <c r="J834" s="7"/>
      <c r="K834" s="7"/>
      <c r="L834" s="7"/>
      <c r="M834" s="7"/>
    </row>
    <row r="835" spans="7:13" x14ac:dyDescent="0.25">
      <c r="G835" s="7"/>
      <c r="H835" s="7"/>
      <c r="I835" s="7"/>
      <c r="J835" s="7"/>
      <c r="K835" s="7"/>
      <c r="L835" s="7"/>
      <c r="M835" s="7"/>
    </row>
    <row r="836" spans="7:13" x14ac:dyDescent="0.25">
      <c r="G836" s="7"/>
      <c r="H836" s="7"/>
      <c r="I836" s="7"/>
      <c r="J836" s="7"/>
      <c r="K836" s="7"/>
      <c r="L836" s="7"/>
      <c r="M836" s="7"/>
    </row>
    <row r="837" spans="7:13" x14ac:dyDescent="0.25">
      <c r="G837" s="7"/>
      <c r="H837" s="7"/>
      <c r="I837" s="7"/>
      <c r="J837" s="7"/>
      <c r="K837" s="7"/>
      <c r="L837" s="7"/>
      <c r="M837" s="7"/>
    </row>
    <row r="838" spans="7:13" x14ac:dyDescent="0.25">
      <c r="G838" s="7"/>
      <c r="H838" s="7"/>
      <c r="I838" s="7"/>
      <c r="J838" s="7"/>
      <c r="K838" s="7"/>
      <c r="L838" s="7"/>
      <c r="M838" s="7"/>
    </row>
    <row r="839" spans="7:13" x14ac:dyDescent="0.25">
      <c r="G839" s="7"/>
      <c r="H839" s="7"/>
      <c r="I839" s="7"/>
      <c r="J839" s="7"/>
      <c r="K839" s="7"/>
      <c r="L839" s="7"/>
      <c r="M839" s="7"/>
    </row>
    <row r="840" spans="7:13" x14ac:dyDescent="0.25">
      <c r="G840" s="7"/>
      <c r="H840" s="7"/>
      <c r="I840" s="7"/>
      <c r="J840" s="7"/>
      <c r="K840" s="7"/>
      <c r="L840" s="7"/>
      <c r="M840" s="7"/>
    </row>
    <row r="841" spans="7:13" x14ac:dyDescent="0.25">
      <c r="G841" s="7"/>
      <c r="H841" s="7"/>
      <c r="I841" s="7"/>
      <c r="J841" s="7"/>
      <c r="K841" s="7"/>
      <c r="L841" s="7"/>
      <c r="M841" s="7"/>
    </row>
    <row r="842" spans="7:13" x14ac:dyDescent="0.25">
      <c r="G842" s="7"/>
      <c r="H842" s="7"/>
      <c r="I842" s="7"/>
      <c r="J842" s="7"/>
      <c r="K842" s="7"/>
      <c r="L842" s="7"/>
      <c r="M842" s="7"/>
    </row>
    <row r="843" spans="7:13" x14ac:dyDescent="0.25">
      <c r="G843" s="7"/>
      <c r="H843" s="7"/>
      <c r="I843" s="7"/>
      <c r="J843" s="7"/>
      <c r="K843" s="7"/>
      <c r="L843" s="7"/>
      <c r="M843" s="7"/>
    </row>
    <row r="844" spans="7:13" x14ac:dyDescent="0.25">
      <c r="G844" s="7"/>
      <c r="H844" s="7"/>
      <c r="I844" s="7"/>
      <c r="J844" s="7"/>
      <c r="K844" s="7"/>
      <c r="L844" s="7"/>
      <c r="M844" s="7"/>
    </row>
    <row r="845" spans="7:13" x14ac:dyDescent="0.25">
      <c r="G845" s="7"/>
      <c r="H845" s="7"/>
      <c r="I845" s="7"/>
      <c r="J845" s="7"/>
      <c r="K845" s="7"/>
      <c r="L845" s="7"/>
      <c r="M845" s="7"/>
    </row>
    <row r="846" spans="7:13" x14ac:dyDescent="0.25">
      <c r="G846" s="7"/>
      <c r="H846" s="7"/>
      <c r="I846" s="7"/>
      <c r="J846" s="7"/>
      <c r="K846" s="7"/>
      <c r="L846" s="7"/>
      <c r="M846" s="7"/>
    </row>
    <row r="847" spans="7:13" x14ac:dyDescent="0.25">
      <c r="G847" s="7"/>
      <c r="H847" s="7"/>
      <c r="I847" s="7"/>
      <c r="J847" s="7"/>
      <c r="K847" s="7"/>
      <c r="L847" s="7"/>
      <c r="M847" s="7"/>
    </row>
    <row r="848" spans="7:13" x14ac:dyDescent="0.25">
      <c r="G848" s="7"/>
      <c r="H848" s="7"/>
      <c r="I848" s="7"/>
      <c r="J848" s="7"/>
      <c r="K848" s="7"/>
      <c r="L848" s="7"/>
      <c r="M848" s="7"/>
    </row>
    <row r="849" spans="7:13" x14ac:dyDescent="0.25">
      <c r="G849" s="7"/>
      <c r="H849" s="7"/>
      <c r="I849" s="7"/>
      <c r="J849" s="7"/>
      <c r="K849" s="7"/>
      <c r="L849" s="7"/>
      <c r="M849" s="7"/>
    </row>
    <row r="850" spans="7:13" x14ac:dyDescent="0.25">
      <c r="G850" s="7"/>
      <c r="H850" s="7"/>
      <c r="I850" s="7"/>
      <c r="J850" s="7"/>
      <c r="K850" s="7"/>
      <c r="L850" s="7"/>
      <c r="M850" s="7"/>
    </row>
    <row r="851" spans="7:13" x14ac:dyDescent="0.25">
      <c r="G851" s="7"/>
      <c r="H851" s="7"/>
      <c r="I851" s="7"/>
      <c r="J851" s="7"/>
      <c r="K851" s="7"/>
      <c r="L851" s="7"/>
      <c r="M851" s="7"/>
    </row>
    <row r="852" spans="7:13" x14ac:dyDescent="0.25">
      <c r="G852" s="7"/>
      <c r="H852" s="7"/>
      <c r="I852" s="7"/>
      <c r="J852" s="7"/>
      <c r="K852" s="7"/>
      <c r="L852" s="7"/>
      <c r="M852" s="7"/>
    </row>
    <row r="853" spans="7:13" x14ac:dyDescent="0.25">
      <c r="G853" s="7"/>
      <c r="H853" s="7"/>
      <c r="I853" s="7"/>
      <c r="J853" s="7"/>
      <c r="K853" s="7"/>
      <c r="L853" s="7"/>
      <c r="M853" s="7"/>
    </row>
    <row r="854" spans="7:13" x14ac:dyDescent="0.25">
      <c r="G854" s="7"/>
      <c r="H854" s="7"/>
      <c r="I854" s="7"/>
      <c r="J854" s="7"/>
      <c r="K854" s="7"/>
      <c r="L854" s="7"/>
      <c r="M854" s="7"/>
    </row>
    <row r="855" spans="7:13" x14ac:dyDescent="0.25">
      <c r="G855" s="7"/>
      <c r="H855" s="7"/>
      <c r="I855" s="7"/>
      <c r="J855" s="7"/>
      <c r="K855" s="7"/>
      <c r="L855" s="7"/>
      <c r="M855" s="7"/>
    </row>
    <row r="856" spans="7:13" x14ac:dyDescent="0.25">
      <c r="G856" s="7"/>
      <c r="H856" s="7"/>
      <c r="I856" s="7"/>
      <c r="J856" s="7"/>
      <c r="K856" s="7"/>
      <c r="L856" s="7"/>
      <c r="M856" s="7"/>
    </row>
    <row r="857" spans="7:13" x14ac:dyDescent="0.25">
      <c r="G857" s="7"/>
      <c r="H857" s="7"/>
      <c r="I857" s="7"/>
      <c r="J857" s="7"/>
      <c r="K857" s="7"/>
      <c r="L857" s="7"/>
      <c r="M857" s="7"/>
    </row>
    <row r="858" spans="7:13" x14ac:dyDescent="0.25">
      <c r="G858" s="7"/>
      <c r="H858" s="7"/>
      <c r="I858" s="7"/>
      <c r="J858" s="7"/>
      <c r="K858" s="7"/>
      <c r="L858" s="7"/>
      <c r="M858" s="7"/>
    </row>
    <row r="859" spans="7:13" x14ac:dyDescent="0.25">
      <c r="G859" s="7"/>
      <c r="H859" s="7"/>
      <c r="I859" s="7"/>
      <c r="J859" s="7"/>
      <c r="K859" s="7"/>
      <c r="L859" s="7"/>
      <c r="M859" s="7"/>
    </row>
    <row r="860" spans="7:13" x14ac:dyDescent="0.25">
      <c r="G860" s="7"/>
      <c r="H860" s="7"/>
      <c r="I860" s="7"/>
      <c r="J860" s="7"/>
      <c r="K860" s="7"/>
      <c r="L860" s="7"/>
      <c r="M860" s="7"/>
    </row>
    <row r="861" spans="7:13" x14ac:dyDescent="0.25">
      <c r="G861" s="7"/>
      <c r="H861" s="7"/>
      <c r="I861" s="7"/>
      <c r="J861" s="7"/>
      <c r="K861" s="7"/>
      <c r="L861" s="7"/>
      <c r="M861" s="7"/>
    </row>
    <row r="862" spans="7:13" x14ac:dyDescent="0.25">
      <c r="G862" s="7"/>
      <c r="H862" s="7"/>
      <c r="I862" s="7"/>
      <c r="J862" s="7"/>
      <c r="K862" s="7"/>
      <c r="L862" s="7"/>
      <c r="M862" s="7"/>
    </row>
    <row r="863" spans="7:13" x14ac:dyDescent="0.25">
      <c r="G863" s="7"/>
      <c r="H863" s="7"/>
      <c r="I863" s="7"/>
      <c r="J863" s="7"/>
      <c r="K863" s="7"/>
      <c r="L863" s="7"/>
      <c r="M863" s="7"/>
    </row>
    <row r="864" spans="7:13" x14ac:dyDescent="0.25">
      <c r="G864" s="7"/>
      <c r="H864" s="7"/>
      <c r="I864" s="7"/>
      <c r="J864" s="7"/>
      <c r="K864" s="7"/>
      <c r="L864" s="7"/>
      <c r="M864" s="7"/>
    </row>
    <row r="865" spans="7:13" x14ac:dyDescent="0.25">
      <c r="G865" s="7"/>
      <c r="H865" s="7"/>
      <c r="I865" s="7"/>
      <c r="J865" s="7"/>
      <c r="K865" s="7"/>
      <c r="L865" s="7"/>
      <c r="M865" s="7"/>
    </row>
    <row r="866" spans="7:13" x14ac:dyDescent="0.25">
      <c r="G866" s="7"/>
      <c r="H866" s="7"/>
      <c r="I866" s="7"/>
      <c r="J866" s="7"/>
      <c r="K866" s="7"/>
      <c r="L866" s="7"/>
      <c r="M866" s="7"/>
    </row>
    <row r="867" spans="7:13" x14ac:dyDescent="0.25">
      <c r="G867" s="7"/>
      <c r="H867" s="7"/>
      <c r="I867" s="7"/>
      <c r="J867" s="7"/>
      <c r="K867" s="7"/>
      <c r="L867" s="7"/>
      <c r="M867" s="7"/>
    </row>
    <row r="868" spans="7:13" x14ac:dyDescent="0.25">
      <c r="G868" s="7"/>
      <c r="H868" s="7"/>
      <c r="I868" s="7"/>
      <c r="J868" s="7"/>
      <c r="K868" s="7"/>
      <c r="L868" s="7"/>
      <c r="M868" s="7"/>
    </row>
    <row r="869" spans="7:13" x14ac:dyDescent="0.25">
      <c r="G869" s="7"/>
      <c r="H869" s="7"/>
      <c r="I869" s="7"/>
      <c r="J869" s="7"/>
      <c r="K869" s="7"/>
      <c r="L869" s="7"/>
      <c r="M869" s="7"/>
    </row>
    <row r="870" spans="7:13" x14ac:dyDescent="0.25">
      <c r="G870" s="7"/>
      <c r="H870" s="7"/>
      <c r="I870" s="7"/>
      <c r="J870" s="7"/>
      <c r="K870" s="7"/>
      <c r="L870" s="7"/>
      <c r="M870" s="7"/>
    </row>
    <row r="871" spans="7:13" x14ac:dyDescent="0.25">
      <c r="G871" s="7"/>
      <c r="H871" s="7"/>
      <c r="I871" s="7"/>
      <c r="J871" s="7"/>
      <c r="K871" s="7"/>
      <c r="L871" s="7"/>
      <c r="M871" s="7"/>
    </row>
    <row r="872" spans="7:13" x14ac:dyDescent="0.25">
      <c r="G872" s="7"/>
      <c r="H872" s="7"/>
      <c r="I872" s="7"/>
      <c r="J872" s="7"/>
      <c r="K872" s="7"/>
      <c r="L872" s="7"/>
      <c r="M872" s="7"/>
    </row>
    <row r="873" spans="7:13" x14ac:dyDescent="0.25">
      <c r="G873" s="7"/>
      <c r="H873" s="7"/>
      <c r="I873" s="7"/>
      <c r="J873" s="7"/>
      <c r="K873" s="7"/>
      <c r="L873" s="7"/>
      <c r="M873" s="7"/>
    </row>
    <row r="874" spans="7:13" x14ac:dyDescent="0.25">
      <c r="G874" s="7"/>
      <c r="H874" s="7"/>
      <c r="I874" s="7"/>
      <c r="J874" s="7"/>
      <c r="K874" s="7"/>
      <c r="L874" s="7"/>
      <c r="M874" s="7"/>
    </row>
    <row r="875" spans="7:13" x14ac:dyDescent="0.25">
      <c r="G875" s="7"/>
      <c r="H875" s="7"/>
      <c r="I875" s="7"/>
      <c r="J875" s="7"/>
      <c r="K875" s="7"/>
      <c r="L875" s="7"/>
      <c r="M875" s="7"/>
    </row>
    <row r="876" spans="7:13" x14ac:dyDescent="0.25">
      <c r="G876" s="7"/>
      <c r="H876" s="7"/>
      <c r="I876" s="7"/>
      <c r="J876" s="7"/>
      <c r="K876" s="7"/>
      <c r="L876" s="7"/>
      <c r="M876" s="7"/>
    </row>
    <row r="877" spans="7:13" x14ac:dyDescent="0.25">
      <c r="G877" s="7"/>
      <c r="H877" s="7"/>
      <c r="I877" s="7"/>
      <c r="J877" s="7"/>
      <c r="K877" s="7"/>
      <c r="L877" s="7"/>
      <c r="M877" s="7"/>
    </row>
    <row r="878" spans="7:13" x14ac:dyDescent="0.25">
      <c r="G878" s="7"/>
      <c r="H878" s="7"/>
      <c r="I878" s="7"/>
      <c r="J878" s="7"/>
      <c r="K878" s="7"/>
      <c r="L878" s="7"/>
      <c r="M878" s="7"/>
    </row>
    <row r="879" spans="7:13" x14ac:dyDescent="0.25">
      <c r="G879" s="7"/>
      <c r="H879" s="7"/>
      <c r="I879" s="7"/>
      <c r="J879" s="7"/>
      <c r="K879" s="7"/>
      <c r="L879" s="7"/>
      <c r="M879" s="7"/>
    </row>
    <row r="880" spans="7:13" x14ac:dyDescent="0.25">
      <c r="G880" s="7"/>
      <c r="H880" s="7"/>
      <c r="I880" s="7"/>
      <c r="J880" s="7"/>
      <c r="K880" s="7"/>
      <c r="L880" s="7"/>
      <c r="M880" s="7"/>
    </row>
    <row r="881" spans="7:13" x14ac:dyDescent="0.25">
      <c r="G881" s="7"/>
      <c r="H881" s="7"/>
      <c r="I881" s="7"/>
      <c r="J881" s="7"/>
      <c r="K881" s="7"/>
      <c r="L881" s="7"/>
      <c r="M881" s="7"/>
    </row>
    <row r="882" spans="7:13" x14ac:dyDescent="0.25">
      <c r="G882" s="7"/>
      <c r="H882" s="7"/>
      <c r="I882" s="7"/>
      <c r="J882" s="7"/>
      <c r="K882" s="7"/>
      <c r="L882" s="7"/>
      <c r="M882" s="7"/>
    </row>
    <row r="883" spans="7:13" x14ac:dyDescent="0.25">
      <c r="G883" s="7"/>
      <c r="H883" s="7"/>
      <c r="I883" s="7"/>
      <c r="J883" s="7"/>
      <c r="K883" s="7"/>
      <c r="L883" s="7"/>
      <c r="M883" s="7"/>
    </row>
    <row r="884" spans="7:13" x14ac:dyDescent="0.25">
      <c r="G884" s="7"/>
      <c r="H884" s="7"/>
      <c r="I884" s="7"/>
      <c r="J884" s="7"/>
      <c r="K884" s="7"/>
      <c r="L884" s="7"/>
      <c r="M884" s="7"/>
    </row>
    <row r="885" spans="7:13" x14ac:dyDescent="0.25">
      <c r="G885" s="7"/>
      <c r="H885" s="7"/>
      <c r="I885" s="7"/>
      <c r="J885" s="7"/>
      <c r="K885" s="7"/>
      <c r="L885" s="7"/>
      <c r="M885" s="7"/>
    </row>
    <row r="886" spans="7:13" x14ac:dyDescent="0.25">
      <c r="G886" s="7"/>
      <c r="H886" s="7"/>
      <c r="I886" s="7"/>
      <c r="J886" s="7"/>
      <c r="K886" s="7"/>
      <c r="L886" s="7"/>
      <c r="M886" s="7"/>
    </row>
    <row r="887" spans="7:13" x14ac:dyDescent="0.25">
      <c r="G887" s="7"/>
      <c r="H887" s="7"/>
      <c r="I887" s="7"/>
      <c r="J887" s="7"/>
      <c r="K887" s="7"/>
      <c r="L887" s="7"/>
      <c r="M887" s="7"/>
    </row>
    <row r="888" spans="7:13" x14ac:dyDescent="0.25">
      <c r="G888" s="7"/>
      <c r="H888" s="7"/>
      <c r="I888" s="7"/>
      <c r="J888" s="7"/>
      <c r="K888" s="7"/>
      <c r="L888" s="7"/>
      <c r="M888" s="7"/>
    </row>
    <row r="889" spans="7:13" x14ac:dyDescent="0.25">
      <c r="G889" s="7"/>
      <c r="H889" s="7"/>
      <c r="I889" s="7"/>
      <c r="J889" s="7"/>
      <c r="K889" s="7"/>
      <c r="L889" s="7"/>
      <c r="M889" s="7"/>
    </row>
    <row r="890" spans="7:13" x14ac:dyDescent="0.25">
      <c r="G890" s="7"/>
      <c r="H890" s="7"/>
      <c r="I890" s="7"/>
      <c r="J890" s="7"/>
      <c r="K890" s="7"/>
      <c r="L890" s="7"/>
      <c r="M890" s="7"/>
    </row>
    <row r="891" spans="7:13" x14ac:dyDescent="0.25">
      <c r="G891" s="7"/>
      <c r="H891" s="7"/>
      <c r="I891" s="7"/>
      <c r="J891" s="7"/>
      <c r="K891" s="7"/>
      <c r="L891" s="7"/>
      <c r="M891" s="7"/>
    </row>
    <row r="892" spans="7:13" x14ac:dyDescent="0.25">
      <c r="G892" s="7"/>
      <c r="H892" s="7"/>
      <c r="I892" s="7"/>
      <c r="J892" s="7"/>
      <c r="K892" s="7"/>
      <c r="L892" s="7"/>
      <c r="M892" s="7"/>
    </row>
    <row r="893" spans="7:13" x14ac:dyDescent="0.25">
      <c r="G893" s="7"/>
      <c r="H893" s="7"/>
      <c r="I893" s="7"/>
      <c r="J893" s="7"/>
      <c r="K893" s="7"/>
      <c r="L893" s="7"/>
      <c r="M893" s="7"/>
    </row>
    <row r="894" spans="7:13" x14ac:dyDescent="0.25">
      <c r="G894" s="7"/>
      <c r="H894" s="7"/>
      <c r="I894" s="7"/>
      <c r="J894" s="7"/>
      <c r="K894" s="7"/>
      <c r="L894" s="7"/>
      <c r="M894" s="7"/>
    </row>
    <row r="895" spans="7:13" x14ac:dyDescent="0.25">
      <c r="G895" s="7"/>
      <c r="H895" s="7"/>
      <c r="I895" s="7"/>
      <c r="J895" s="7"/>
      <c r="K895" s="7"/>
      <c r="L895" s="7"/>
      <c r="M895" s="7"/>
    </row>
    <row r="896" spans="7:13" x14ac:dyDescent="0.25">
      <c r="G896" s="7"/>
      <c r="H896" s="7"/>
      <c r="I896" s="7"/>
      <c r="J896" s="7"/>
      <c r="K896" s="7"/>
      <c r="L896" s="7"/>
      <c r="M896" s="7"/>
    </row>
    <row r="897" spans="7:13" x14ac:dyDescent="0.25">
      <c r="G897" s="7"/>
      <c r="H897" s="7"/>
      <c r="I897" s="7"/>
      <c r="J897" s="7"/>
      <c r="K897" s="7"/>
      <c r="L897" s="7"/>
      <c r="M897" s="7"/>
    </row>
    <row r="898" spans="7:13" x14ac:dyDescent="0.25">
      <c r="G898" s="7"/>
      <c r="H898" s="7"/>
      <c r="I898" s="7"/>
      <c r="J898" s="7"/>
      <c r="K898" s="7"/>
      <c r="L898" s="7"/>
      <c r="M898" s="7"/>
    </row>
    <row r="899" spans="7:13" x14ac:dyDescent="0.25">
      <c r="G899" s="7"/>
      <c r="H899" s="7"/>
      <c r="I899" s="7"/>
      <c r="J899" s="7"/>
      <c r="K899" s="7"/>
      <c r="L899" s="7"/>
      <c r="M899" s="7"/>
    </row>
    <row r="900" spans="7:13" x14ac:dyDescent="0.25">
      <c r="G900" s="7"/>
      <c r="H900" s="7"/>
      <c r="I900" s="7"/>
      <c r="J900" s="7"/>
      <c r="K900" s="7"/>
      <c r="L900" s="7"/>
      <c r="M900" s="7"/>
    </row>
    <row r="901" spans="7:13" x14ac:dyDescent="0.25">
      <c r="G901" s="7"/>
      <c r="H901" s="7"/>
      <c r="I901" s="7"/>
      <c r="J901" s="7"/>
      <c r="K901" s="7"/>
      <c r="L901" s="7"/>
      <c r="M901" s="7"/>
    </row>
    <row r="902" spans="7:13" x14ac:dyDescent="0.25">
      <c r="G902" s="7"/>
      <c r="H902" s="7"/>
      <c r="I902" s="7"/>
      <c r="J902" s="7"/>
      <c r="K902" s="7"/>
      <c r="L902" s="7"/>
      <c r="M902" s="7"/>
    </row>
    <row r="903" spans="7:13" x14ac:dyDescent="0.25">
      <c r="G903" s="7"/>
      <c r="H903" s="7"/>
      <c r="I903" s="7"/>
      <c r="J903" s="7"/>
      <c r="K903" s="7"/>
      <c r="L903" s="7"/>
      <c r="M903" s="7"/>
    </row>
    <row r="904" spans="7:13" x14ac:dyDescent="0.25">
      <c r="G904" s="7"/>
      <c r="H904" s="7"/>
      <c r="I904" s="7"/>
      <c r="J904" s="7"/>
      <c r="K904" s="7"/>
      <c r="L904" s="7"/>
      <c r="M904" s="7"/>
    </row>
    <row r="905" spans="7:13" x14ac:dyDescent="0.25">
      <c r="G905" s="7"/>
      <c r="H905" s="7"/>
      <c r="I905" s="7"/>
      <c r="J905" s="7"/>
      <c r="K905" s="7"/>
      <c r="L905" s="7"/>
      <c r="M905" s="7"/>
    </row>
    <row r="906" spans="7:13" x14ac:dyDescent="0.25">
      <c r="G906" s="7"/>
      <c r="H906" s="7"/>
      <c r="I906" s="7"/>
      <c r="J906" s="7"/>
      <c r="K906" s="7"/>
      <c r="L906" s="7"/>
      <c r="M906" s="7"/>
    </row>
    <row r="907" spans="7:13" x14ac:dyDescent="0.25">
      <c r="G907" s="7"/>
      <c r="H907" s="7"/>
      <c r="I907" s="7"/>
      <c r="J907" s="7"/>
      <c r="K907" s="7"/>
      <c r="L907" s="7"/>
      <c r="M907" s="7"/>
    </row>
    <row r="908" spans="7:13" x14ac:dyDescent="0.25">
      <c r="G908" s="7"/>
      <c r="H908" s="7"/>
      <c r="I908" s="7"/>
      <c r="J908" s="7"/>
      <c r="K908" s="7"/>
      <c r="L908" s="7"/>
      <c r="M908" s="7"/>
    </row>
    <row r="909" spans="7:13" x14ac:dyDescent="0.25">
      <c r="G909" s="7"/>
      <c r="H909" s="7"/>
      <c r="I909" s="7"/>
      <c r="J909" s="7"/>
      <c r="K909" s="7"/>
      <c r="L909" s="7"/>
      <c r="M909" s="7"/>
    </row>
    <row r="910" spans="7:13" x14ac:dyDescent="0.25">
      <c r="G910" s="7"/>
      <c r="H910" s="7"/>
      <c r="I910" s="7"/>
      <c r="J910" s="7"/>
      <c r="K910" s="7"/>
      <c r="L910" s="7"/>
      <c r="M910" s="7"/>
    </row>
    <row r="911" spans="7:13" x14ac:dyDescent="0.25">
      <c r="G911" s="7"/>
      <c r="H911" s="7"/>
      <c r="I911" s="7"/>
      <c r="J911" s="7"/>
      <c r="K911" s="7"/>
      <c r="L911" s="7"/>
      <c r="M911" s="7"/>
    </row>
    <row r="912" spans="7:13" x14ac:dyDescent="0.25">
      <c r="G912" s="7"/>
      <c r="H912" s="7"/>
      <c r="I912" s="7"/>
      <c r="J912" s="7"/>
      <c r="K912" s="7"/>
      <c r="L912" s="7"/>
      <c r="M912" s="7"/>
    </row>
    <row r="913" spans="7:13" x14ac:dyDescent="0.25">
      <c r="G913" s="7"/>
      <c r="H913" s="7"/>
      <c r="I913" s="7"/>
      <c r="J913" s="7"/>
      <c r="K913" s="7"/>
      <c r="L913" s="7"/>
      <c r="M913" s="7"/>
    </row>
    <row r="914" spans="7:13" x14ac:dyDescent="0.25">
      <c r="G914" s="7"/>
      <c r="H914" s="7"/>
      <c r="I914" s="7"/>
      <c r="J914" s="7"/>
      <c r="K914" s="7"/>
      <c r="L914" s="7"/>
      <c r="M914" s="7"/>
    </row>
    <row r="915" spans="7:13" x14ac:dyDescent="0.25">
      <c r="G915" s="7"/>
      <c r="H915" s="7"/>
      <c r="I915" s="7"/>
      <c r="J915" s="7"/>
      <c r="K915" s="7"/>
      <c r="L915" s="7"/>
      <c r="M915" s="7"/>
    </row>
    <row r="916" spans="7:13" x14ac:dyDescent="0.25">
      <c r="G916" s="7"/>
      <c r="H916" s="7"/>
      <c r="I916" s="7"/>
      <c r="J916" s="7"/>
      <c r="K916" s="7"/>
      <c r="L916" s="7"/>
      <c r="M916" s="7"/>
    </row>
    <row r="917" spans="7:13" x14ac:dyDescent="0.25">
      <c r="G917" s="7"/>
      <c r="H917" s="7"/>
      <c r="I917" s="7"/>
      <c r="J917" s="7"/>
      <c r="K917" s="7"/>
      <c r="L917" s="7"/>
      <c r="M917" s="7"/>
    </row>
    <row r="918" spans="7:13" x14ac:dyDescent="0.25">
      <c r="G918" s="7"/>
      <c r="H918" s="7"/>
      <c r="I918" s="7"/>
      <c r="J918" s="7"/>
      <c r="K918" s="7"/>
      <c r="L918" s="7"/>
      <c r="M918" s="7"/>
    </row>
    <row r="919" spans="7:13" x14ac:dyDescent="0.25">
      <c r="G919" s="7"/>
      <c r="H919" s="7"/>
      <c r="I919" s="7"/>
      <c r="J919" s="7"/>
      <c r="K919" s="7"/>
      <c r="L919" s="7"/>
      <c r="M919" s="7"/>
    </row>
    <row r="920" spans="7:13" x14ac:dyDescent="0.25">
      <c r="G920" s="7"/>
      <c r="H920" s="7"/>
      <c r="I920" s="7"/>
      <c r="J920" s="7"/>
      <c r="K920" s="7"/>
      <c r="L920" s="7"/>
      <c r="M920" s="7"/>
    </row>
    <row r="921" spans="7:13" x14ac:dyDescent="0.25">
      <c r="G921" s="7"/>
      <c r="H921" s="7"/>
      <c r="I921" s="7"/>
      <c r="J921" s="7"/>
      <c r="K921" s="7"/>
      <c r="L921" s="7"/>
      <c r="M921" s="7"/>
    </row>
    <row r="922" spans="7:13" x14ac:dyDescent="0.25">
      <c r="G922" s="7"/>
      <c r="H922" s="7"/>
      <c r="I922" s="7"/>
      <c r="J922" s="7"/>
      <c r="K922" s="7"/>
      <c r="L922" s="7"/>
      <c r="M922" s="7"/>
    </row>
    <row r="923" spans="7:13" x14ac:dyDescent="0.25">
      <c r="G923" s="7"/>
      <c r="H923" s="7"/>
      <c r="I923" s="7"/>
      <c r="J923" s="7"/>
      <c r="K923" s="7"/>
      <c r="L923" s="7"/>
      <c r="M923" s="7"/>
    </row>
    <row r="924" spans="7:13" x14ac:dyDescent="0.25">
      <c r="G924" s="7"/>
      <c r="H924" s="7"/>
      <c r="I924" s="7"/>
      <c r="J924" s="7"/>
      <c r="K924" s="7"/>
      <c r="L924" s="7"/>
      <c r="M924" s="7"/>
    </row>
    <row r="925" spans="7:13" x14ac:dyDescent="0.25">
      <c r="G925" s="7"/>
      <c r="H925" s="7"/>
      <c r="I925" s="7"/>
      <c r="J925" s="7"/>
      <c r="K925" s="7"/>
      <c r="L925" s="7"/>
      <c r="M925" s="7"/>
    </row>
    <row r="926" spans="7:13" x14ac:dyDescent="0.25">
      <c r="G926" s="7"/>
      <c r="H926" s="7"/>
      <c r="I926" s="7"/>
      <c r="J926" s="7"/>
      <c r="K926" s="7"/>
      <c r="L926" s="7"/>
      <c r="M926" s="7"/>
    </row>
    <row r="927" spans="7:13" x14ac:dyDescent="0.25">
      <c r="G927" s="7"/>
      <c r="H927" s="7"/>
      <c r="I927" s="7"/>
      <c r="J927" s="7"/>
      <c r="K927" s="7"/>
      <c r="L927" s="7"/>
      <c r="M927" s="7"/>
    </row>
    <row r="928" spans="7:13" x14ac:dyDescent="0.25">
      <c r="G928" s="7"/>
      <c r="H928" s="7"/>
      <c r="I928" s="7"/>
      <c r="J928" s="7"/>
      <c r="K928" s="7"/>
      <c r="L928" s="7"/>
      <c r="M928" s="7"/>
    </row>
    <row r="929" spans="7:13" x14ac:dyDescent="0.25">
      <c r="G929" s="7"/>
      <c r="H929" s="7"/>
      <c r="I929" s="7"/>
      <c r="J929" s="7"/>
      <c r="K929" s="7"/>
      <c r="L929" s="7"/>
      <c r="M929" s="7"/>
    </row>
    <row r="930" spans="7:13" x14ac:dyDescent="0.25">
      <c r="G930" s="7"/>
      <c r="H930" s="7"/>
      <c r="I930" s="7"/>
      <c r="J930" s="7"/>
      <c r="K930" s="7"/>
      <c r="L930" s="7"/>
      <c r="M930" s="7"/>
    </row>
    <row r="931" spans="7:13" x14ac:dyDescent="0.25">
      <c r="G931" s="7"/>
      <c r="H931" s="7"/>
      <c r="I931" s="7"/>
      <c r="J931" s="7"/>
      <c r="K931" s="7"/>
      <c r="L931" s="7"/>
      <c r="M931" s="7"/>
    </row>
    <row r="932" spans="7:13" x14ac:dyDescent="0.25">
      <c r="G932" s="7"/>
      <c r="H932" s="7"/>
      <c r="I932" s="7"/>
      <c r="J932" s="7"/>
      <c r="K932" s="7"/>
      <c r="L932" s="7"/>
      <c r="M932" s="7"/>
    </row>
    <row r="933" spans="7:13" x14ac:dyDescent="0.25">
      <c r="G933" s="7"/>
      <c r="H933" s="7"/>
      <c r="I933" s="7"/>
      <c r="J933" s="7"/>
      <c r="K933" s="7"/>
      <c r="L933" s="7"/>
      <c r="M933" s="7"/>
    </row>
    <row r="934" spans="7:13" x14ac:dyDescent="0.25">
      <c r="G934" s="7"/>
      <c r="H934" s="7"/>
      <c r="I934" s="7"/>
      <c r="J934" s="7"/>
      <c r="K934" s="7"/>
      <c r="L934" s="7"/>
      <c r="M934" s="7"/>
    </row>
    <row r="935" spans="7:13" x14ac:dyDescent="0.25">
      <c r="G935" s="7"/>
      <c r="H935" s="7"/>
      <c r="I935" s="7"/>
      <c r="J935" s="7"/>
      <c r="K935" s="7"/>
      <c r="L935" s="7"/>
      <c r="M935" s="7"/>
    </row>
    <row r="936" spans="7:13" x14ac:dyDescent="0.25">
      <c r="G936" s="7"/>
      <c r="H936" s="7"/>
      <c r="I936" s="7"/>
      <c r="J936" s="7"/>
      <c r="K936" s="7"/>
      <c r="L936" s="7"/>
      <c r="M936" s="7"/>
    </row>
    <row r="937" spans="7:13" x14ac:dyDescent="0.25">
      <c r="G937" s="7"/>
      <c r="H937" s="7"/>
      <c r="I937" s="7"/>
      <c r="J937" s="7"/>
      <c r="K937" s="7"/>
      <c r="L937" s="7"/>
      <c r="M937" s="7"/>
    </row>
    <row r="938" spans="7:13" x14ac:dyDescent="0.25">
      <c r="G938" s="7"/>
      <c r="H938" s="7"/>
      <c r="I938" s="7"/>
      <c r="J938" s="7"/>
      <c r="K938" s="7"/>
      <c r="L938" s="7"/>
      <c r="M938" s="7"/>
    </row>
    <row r="939" spans="7:13" x14ac:dyDescent="0.25">
      <c r="G939" s="7"/>
      <c r="H939" s="7"/>
      <c r="I939" s="7"/>
      <c r="J939" s="7"/>
      <c r="K939" s="7"/>
      <c r="L939" s="7"/>
      <c r="M939" s="7"/>
    </row>
    <row r="940" spans="7:13" x14ac:dyDescent="0.25">
      <c r="G940" s="7"/>
      <c r="H940" s="7"/>
      <c r="I940" s="7"/>
      <c r="J940" s="7"/>
      <c r="K940" s="7"/>
      <c r="L940" s="7"/>
      <c r="M940" s="7"/>
    </row>
    <row r="941" spans="7:13" x14ac:dyDescent="0.25">
      <c r="G941" s="7"/>
      <c r="H941" s="7"/>
      <c r="I941" s="7"/>
      <c r="J941" s="7"/>
      <c r="K941" s="7"/>
      <c r="L941" s="7"/>
      <c r="M941" s="7"/>
    </row>
    <row r="942" spans="7:13" x14ac:dyDescent="0.25">
      <c r="G942" s="7"/>
      <c r="H942" s="7"/>
      <c r="I942" s="7"/>
      <c r="J942" s="7"/>
      <c r="K942" s="7"/>
      <c r="L942" s="7"/>
      <c r="M942" s="7"/>
    </row>
    <row r="943" spans="7:13" x14ac:dyDescent="0.25">
      <c r="G943" s="7"/>
      <c r="H943" s="7"/>
      <c r="I943" s="7"/>
      <c r="J943" s="7"/>
      <c r="K943" s="7"/>
      <c r="L943" s="7"/>
      <c r="M943" s="7"/>
    </row>
    <row r="944" spans="7:13" x14ac:dyDescent="0.25">
      <c r="G944" s="7"/>
      <c r="H944" s="7"/>
      <c r="I944" s="7"/>
      <c r="J944" s="7"/>
      <c r="K944" s="7"/>
      <c r="L944" s="7"/>
      <c r="M944" s="7"/>
    </row>
    <row r="945" spans="7:13" x14ac:dyDescent="0.25">
      <c r="G945" s="7"/>
      <c r="H945" s="7"/>
      <c r="I945" s="7"/>
      <c r="J945" s="7"/>
      <c r="K945" s="7"/>
      <c r="L945" s="7"/>
      <c r="M945" s="7"/>
    </row>
    <row r="946" spans="7:13" x14ac:dyDescent="0.25">
      <c r="G946" s="7"/>
      <c r="H946" s="7"/>
      <c r="I946" s="7"/>
      <c r="J946" s="7"/>
      <c r="K946" s="7"/>
      <c r="L946" s="7"/>
      <c r="M946" s="7"/>
    </row>
    <row r="947" spans="7:13" x14ac:dyDescent="0.25">
      <c r="G947" s="7"/>
      <c r="H947" s="7"/>
      <c r="I947" s="7"/>
      <c r="J947" s="7"/>
      <c r="K947" s="7"/>
      <c r="L947" s="7"/>
      <c r="M947" s="7"/>
    </row>
    <row r="948" spans="7:13" x14ac:dyDescent="0.25">
      <c r="G948" s="7"/>
      <c r="H948" s="7"/>
      <c r="I948" s="7"/>
      <c r="J948" s="7"/>
      <c r="K948" s="7"/>
      <c r="L948" s="7"/>
      <c r="M948" s="7"/>
    </row>
    <row r="949" spans="7:13" x14ac:dyDescent="0.25">
      <c r="G949" s="7"/>
      <c r="H949" s="7"/>
      <c r="I949" s="7"/>
      <c r="J949" s="7"/>
      <c r="K949" s="7"/>
      <c r="L949" s="7"/>
      <c r="M949" s="7"/>
    </row>
    <row r="950" spans="7:13" x14ac:dyDescent="0.25">
      <c r="G950" s="7"/>
      <c r="H950" s="7"/>
      <c r="I950" s="7"/>
      <c r="J950" s="7"/>
      <c r="K950" s="7"/>
      <c r="L950" s="7"/>
      <c r="M950" s="7"/>
    </row>
    <row r="951" spans="7:13" x14ac:dyDescent="0.25">
      <c r="G951" s="7"/>
      <c r="H951" s="7"/>
      <c r="I951" s="7"/>
      <c r="J951" s="7"/>
      <c r="K951" s="7"/>
      <c r="L951" s="7"/>
      <c r="M951" s="7"/>
    </row>
    <row r="952" spans="7:13" x14ac:dyDescent="0.25">
      <c r="G952" s="7"/>
      <c r="H952" s="7"/>
      <c r="I952" s="7"/>
      <c r="J952" s="7"/>
      <c r="K952" s="7"/>
      <c r="L952" s="7"/>
      <c r="M952" s="7"/>
    </row>
    <row r="953" spans="7:13" x14ac:dyDescent="0.25">
      <c r="G953" s="7"/>
      <c r="H953" s="7"/>
      <c r="I953" s="7"/>
      <c r="J953" s="7"/>
      <c r="K953" s="7"/>
      <c r="L953" s="7"/>
      <c r="M953" s="7"/>
    </row>
    <row r="954" spans="7:13" x14ac:dyDescent="0.25">
      <c r="G954" s="7"/>
      <c r="H954" s="7"/>
      <c r="I954" s="7"/>
      <c r="J954" s="7"/>
      <c r="K954" s="7"/>
      <c r="L954" s="7"/>
      <c r="M954" s="7"/>
    </row>
    <row r="955" spans="7:13" x14ac:dyDescent="0.25">
      <c r="G955" s="7"/>
      <c r="H955" s="7"/>
      <c r="I955" s="7"/>
      <c r="J955" s="7"/>
      <c r="K955" s="7"/>
      <c r="L955" s="7"/>
      <c r="M955" s="7"/>
    </row>
    <row r="956" spans="7:13" x14ac:dyDescent="0.25">
      <c r="G956" s="7"/>
      <c r="H956" s="7"/>
      <c r="I956" s="7"/>
      <c r="J956" s="7"/>
      <c r="K956" s="7"/>
      <c r="L956" s="7"/>
      <c r="M956" s="7"/>
    </row>
    <row r="957" spans="7:13" x14ac:dyDescent="0.25">
      <c r="G957" s="7"/>
      <c r="H957" s="7"/>
      <c r="I957" s="7"/>
      <c r="J957" s="7"/>
      <c r="K957" s="7"/>
      <c r="L957" s="7"/>
      <c r="M957" s="7"/>
    </row>
    <row r="958" spans="7:13" x14ac:dyDescent="0.25">
      <c r="G958" s="7"/>
      <c r="H958" s="7"/>
      <c r="I958" s="7"/>
      <c r="J958" s="7"/>
      <c r="K958" s="7"/>
      <c r="L958" s="7"/>
      <c r="M958" s="7"/>
    </row>
    <row r="959" spans="7:13" x14ac:dyDescent="0.25">
      <c r="G959" s="7"/>
      <c r="H959" s="7"/>
      <c r="I959" s="7"/>
      <c r="J959" s="7"/>
      <c r="K959" s="7"/>
      <c r="L959" s="7"/>
      <c r="M959" s="7"/>
    </row>
    <row r="960" spans="7:13" x14ac:dyDescent="0.25">
      <c r="G960" s="7"/>
      <c r="H960" s="7"/>
      <c r="I960" s="7"/>
      <c r="J960" s="7"/>
      <c r="K960" s="7"/>
      <c r="L960" s="7"/>
      <c r="M960" s="7"/>
    </row>
    <row r="961" spans="7:13" x14ac:dyDescent="0.25">
      <c r="G961" s="7"/>
      <c r="H961" s="7"/>
      <c r="I961" s="7"/>
      <c r="J961" s="7"/>
      <c r="K961" s="7"/>
      <c r="L961" s="7"/>
      <c r="M961" s="7"/>
    </row>
    <row r="962" spans="7:13" x14ac:dyDescent="0.25">
      <c r="G962" s="7"/>
      <c r="H962" s="7"/>
      <c r="I962" s="7"/>
      <c r="J962" s="7"/>
      <c r="K962" s="7"/>
      <c r="L962" s="7"/>
      <c r="M962" s="7"/>
    </row>
    <row r="963" spans="7:13" x14ac:dyDescent="0.25">
      <c r="G963" s="7"/>
      <c r="H963" s="7"/>
      <c r="I963" s="7"/>
      <c r="J963" s="7"/>
      <c r="K963" s="7"/>
      <c r="L963" s="7"/>
      <c r="M963" s="7"/>
    </row>
    <row r="964" spans="7:13" x14ac:dyDescent="0.25">
      <c r="G964" s="7"/>
      <c r="H964" s="7"/>
      <c r="I964" s="7"/>
      <c r="J964" s="7"/>
      <c r="K964" s="7"/>
      <c r="L964" s="7"/>
      <c r="M964" s="7"/>
    </row>
    <row r="965" spans="7:13" x14ac:dyDescent="0.25">
      <c r="G965" s="7"/>
      <c r="H965" s="7"/>
      <c r="I965" s="7"/>
      <c r="J965" s="7"/>
      <c r="K965" s="7"/>
      <c r="L965" s="7"/>
      <c r="M965" s="7"/>
    </row>
    <row r="966" spans="7:13" x14ac:dyDescent="0.25">
      <c r="G966" s="7"/>
      <c r="H966" s="7"/>
      <c r="I966" s="7"/>
      <c r="J966" s="7"/>
      <c r="K966" s="7"/>
      <c r="L966" s="7"/>
      <c r="M966" s="7"/>
    </row>
    <row r="967" spans="7:13" x14ac:dyDescent="0.25">
      <c r="G967" s="7"/>
      <c r="H967" s="7"/>
      <c r="I967" s="7"/>
      <c r="J967" s="7"/>
      <c r="K967" s="7"/>
      <c r="L967" s="7"/>
      <c r="M967" s="7"/>
    </row>
    <row r="968" spans="7:13" x14ac:dyDescent="0.25">
      <c r="G968" s="7"/>
      <c r="H968" s="7"/>
      <c r="I968" s="7"/>
      <c r="J968" s="7"/>
      <c r="K968" s="7"/>
      <c r="L968" s="7"/>
      <c r="M968" s="7"/>
    </row>
    <row r="969" spans="7:13" x14ac:dyDescent="0.25">
      <c r="G969" s="7"/>
      <c r="H969" s="7"/>
      <c r="I969" s="7"/>
      <c r="J969" s="7"/>
      <c r="K969" s="7"/>
      <c r="L969" s="7"/>
      <c r="M969" s="7"/>
    </row>
    <row r="970" spans="7:13" x14ac:dyDescent="0.25">
      <c r="G970" s="7"/>
      <c r="H970" s="7"/>
      <c r="I970" s="7"/>
      <c r="J970" s="7"/>
      <c r="K970" s="7"/>
      <c r="L970" s="7"/>
      <c r="M970" s="7"/>
    </row>
    <row r="971" spans="7:13" x14ac:dyDescent="0.25">
      <c r="G971" s="7"/>
      <c r="H971" s="7"/>
      <c r="I971" s="7"/>
      <c r="J971" s="7"/>
      <c r="K971" s="7"/>
      <c r="L971" s="7"/>
      <c r="M971" s="7"/>
    </row>
    <row r="972" spans="7:13" x14ac:dyDescent="0.25">
      <c r="G972" s="7"/>
      <c r="H972" s="7"/>
      <c r="I972" s="7"/>
      <c r="J972" s="7"/>
      <c r="K972" s="7"/>
      <c r="L972" s="7"/>
      <c r="M972" s="7"/>
    </row>
    <row r="973" spans="7:13" x14ac:dyDescent="0.25">
      <c r="G973" s="7"/>
      <c r="H973" s="7"/>
      <c r="I973" s="7"/>
      <c r="J973" s="7"/>
      <c r="K973" s="7"/>
      <c r="L973" s="7"/>
      <c r="M973" s="7"/>
    </row>
    <row r="974" spans="7:13" x14ac:dyDescent="0.25">
      <c r="G974" s="7"/>
      <c r="H974" s="7"/>
      <c r="I974" s="7"/>
      <c r="J974" s="7"/>
      <c r="K974" s="7"/>
      <c r="L974" s="7"/>
      <c r="M974" s="7"/>
    </row>
    <row r="975" spans="7:13" x14ac:dyDescent="0.25">
      <c r="G975" s="7"/>
      <c r="H975" s="7"/>
      <c r="I975" s="7"/>
      <c r="J975" s="7"/>
      <c r="K975" s="7"/>
      <c r="L975" s="7"/>
      <c r="M975" s="7"/>
    </row>
    <row r="976" spans="7:13" x14ac:dyDescent="0.25">
      <c r="G976" s="7"/>
      <c r="H976" s="7"/>
      <c r="I976" s="7"/>
      <c r="J976" s="7"/>
      <c r="K976" s="7"/>
      <c r="L976" s="7"/>
      <c r="M976" s="7"/>
    </row>
    <row r="977" spans="7:13" x14ac:dyDescent="0.25">
      <c r="G977" s="7"/>
      <c r="H977" s="7"/>
      <c r="I977" s="7"/>
      <c r="J977" s="7"/>
      <c r="K977" s="7"/>
      <c r="L977" s="7"/>
      <c r="M977" s="7"/>
    </row>
    <row r="978" spans="7:13" x14ac:dyDescent="0.25">
      <c r="G978" s="7"/>
      <c r="H978" s="7"/>
      <c r="I978" s="7"/>
      <c r="J978" s="7"/>
      <c r="K978" s="7"/>
      <c r="L978" s="7"/>
      <c r="M978" s="7"/>
    </row>
    <row r="979" spans="7:13" x14ac:dyDescent="0.25">
      <c r="G979" s="7"/>
      <c r="H979" s="7"/>
      <c r="I979" s="7"/>
      <c r="J979" s="7"/>
      <c r="K979" s="7"/>
      <c r="L979" s="7"/>
      <c r="M979" s="7"/>
    </row>
    <row r="980" spans="7:13" x14ac:dyDescent="0.25">
      <c r="G980" s="7"/>
      <c r="H980" s="7"/>
      <c r="I980" s="7"/>
      <c r="J980" s="7"/>
      <c r="K980" s="7"/>
      <c r="L980" s="7"/>
      <c r="M980" s="7"/>
    </row>
    <row r="981" spans="7:13" x14ac:dyDescent="0.25">
      <c r="G981" s="7"/>
      <c r="H981" s="7"/>
      <c r="I981" s="7"/>
      <c r="J981" s="7"/>
      <c r="K981" s="7"/>
      <c r="L981" s="7"/>
      <c r="M981" s="7"/>
    </row>
    <row r="982" spans="7:13" x14ac:dyDescent="0.25">
      <c r="G982" s="7"/>
      <c r="H982" s="7"/>
      <c r="I982" s="7"/>
      <c r="J982" s="7"/>
      <c r="K982" s="7"/>
      <c r="L982" s="7"/>
      <c r="M982" s="7"/>
    </row>
    <row r="983" spans="7:13" x14ac:dyDescent="0.25">
      <c r="G983" s="7"/>
      <c r="H983" s="7"/>
      <c r="I983" s="7"/>
      <c r="J983" s="7"/>
      <c r="K983" s="7"/>
      <c r="L983" s="7"/>
      <c r="M983" s="7"/>
    </row>
    <row r="984" spans="7:13" x14ac:dyDescent="0.25">
      <c r="G984" s="7"/>
      <c r="H984" s="7"/>
      <c r="I984" s="7"/>
      <c r="J984" s="7"/>
      <c r="K984" s="7"/>
      <c r="L984" s="7"/>
      <c r="M984" s="7"/>
    </row>
    <row r="985" spans="7:13" x14ac:dyDescent="0.25">
      <c r="G985" s="7"/>
      <c r="H985" s="7"/>
      <c r="I985" s="7"/>
      <c r="J985" s="7"/>
      <c r="K985" s="7"/>
      <c r="L985" s="7"/>
      <c r="M985" s="7"/>
    </row>
    <row r="986" spans="7:13" x14ac:dyDescent="0.25">
      <c r="G986" s="7"/>
      <c r="H986" s="7"/>
      <c r="I986" s="7"/>
      <c r="J986" s="7"/>
      <c r="K986" s="7"/>
      <c r="L986" s="7"/>
      <c r="M986" s="7"/>
    </row>
    <row r="987" spans="7:13" x14ac:dyDescent="0.25">
      <c r="G987" s="7"/>
      <c r="H987" s="7"/>
      <c r="I987" s="7"/>
      <c r="J987" s="7"/>
      <c r="K987" s="7"/>
      <c r="L987" s="7"/>
      <c r="M987" s="7"/>
    </row>
    <row r="988" spans="7:13" x14ac:dyDescent="0.25">
      <c r="G988" s="7"/>
      <c r="H988" s="7"/>
      <c r="I988" s="7"/>
      <c r="J988" s="7"/>
      <c r="K988" s="7"/>
      <c r="L988" s="7"/>
      <c r="M988" s="7"/>
    </row>
    <row r="989" spans="7:13" x14ac:dyDescent="0.25">
      <c r="G989" s="7"/>
      <c r="H989" s="7"/>
      <c r="I989" s="7"/>
      <c r="J989" s="7"/>
      <c r="K989" s="7"/>
      <c r="L989" s="7"/>
      <c r="M989" s="7"/>
    </row>
    <row r="990" spans="7:13" x14ac:dyDescent="0.25">
      <c r="G990" s="7"/>
      <c r="H990" s="7"/>
      <c r="I990" s="7"/>
      <c r="J990" s="7"/>
      <c r="K990" s="7"/>
      <c r="L990" s="7"/>
      <c r="M990" s="7"/>
    </row>
    <row r="991" spans="7:13" x14ac:dyDescent="0.25">
      <c r="G991" s="7"/>
      <c r="H991" s="7"/>
      <c r="I991" s="7"/>
      <c r="J991" s="7"/>
      <c r="K991" s="7"/>
      <c r="L991" s="7"/>
      <c r="M991" s="7"/>
    </row>
    <row r="992" spans="7:13" x14ac:dyDescent="0.25">
      <c r="G992" s="7"/>
      <c r="H992" s="7"/>
      <c r="I992" s="7"/>
      <c r="J992" s="7"/>
      <c r="K992" s="7"/>
      <c r="L992" s="7"/>
      <c r="M992" s="7"/>
    </row>
    <row r="993" spans="7:13" x14ac:dyDescent="0.25">
      <c r="G993" s="7"/>
      <c r="H993" s="7"/>
      <c r="I993" s="7"/>
      <c r="J993" s="7"/>
      <c r="K993" s="7"/>
      <c r="L993" s="7"/>
      <c r="M993" s="7"/>
    </row>
    <row r="994" spans="7:13" x14ac:dyDescent="0.25">
      <c r="G994" s="7"/>
      <c r="H994" s="7"/>
      <c r="I994" s="7"/>
      <c r="J994" s="7"/>
      <c r="K994" s="7"/>
      <c r="L994" s="7"/>
      <c r="M994" s="7"/>
    </row>
    <row r="995" spans="7:13" x14ac:dyDescent="0.25">
      <c r="G995" s="7"/>
      <c r="H995" s="7"/>
      <c r="I995" s="7"/>
      <c r="J995" s="7"/>
      <c r="K995" s="7"/>
      <c r="L995" s="7"/>
      <c r="M995" s="7"/>
    </row>
    <row r="996" spans="7:13" x14ac:dyDescent="0.25">
      <c r="G996" s="7"/>
      <c r="H996" s="7"/>
      <c r="I996" s="7"/>
      <c r="J996" s="7"/>
      <c r="K996" s="7"/>
      <c r="L996" s="7"/>
      <c r="M996" s="7"/>
    </row>
    <row r="997" spans="7:13" x14ac:dyDescent="0.25">
      <c r="G997" s="7"/>
      <c r="H997" s="7"/>
      <c r="I997" s="7"/>
      <c r="J997" s="7"/>
      <c r="K997" s="7"/>
      <c r="L997" s="7"/>
      <c r="M997" s="7"/>
    </row>
    <row r="998" spans="7:13" x14ac:dyDescent="0.25">
      <c r="G998" s="7"/>
      <c r="H998" s="7"/>
      <c r="I998" s="7"/>
      <c r="J998" s="7"/>
      <c r="K998" s="7"/>
      <c r="L998" s="7"/>
      <c r="M998" s="7"/>
    </row>
    <row r="999" spans="7:13" x14ac:dyDescent="0.25">
      <c r="G999" s="7"/>
      <c r="H999" s="7"/>
      <c r="I999" s="7"/>
      <c r="J999" s="7"/>
      <c r="K999" s="7"/>
      <c r="L999" s="7"/>
      <c r="M999" s="7"/>
    </row>
    <row r="1000" spans="7:13" x14ac:dyDescent="0.25">
      <c r="G1000" s="7"/>
      <c r="H1000" s="7"/>
      <c r="I1000" s="7"/>
      <c r="J1000" s="7"/>
      <c r="K1000" s="7"/>
      <c r="L1000" s="7"/>
      <c r="M1000" s="7"/>
    </row>
    <row r="1001" spans="7:13" x14ac:dyDescent="0.25">
      <c r="G1001" s="7"/>
      <c r="H1001" s="7"/>
      <c r="I1001" s="7"/>
      <c r="J1001" s="7"/>
      <c r="K1001" s="7"/>
      <c r="L1001" s="7"/>
      <c r="M1001" s="7"/>
    </row>
    <row r="1002" spans="7:13" x14ac:dyDescent="0.25">
      <c r="G1002" s="7"/>
      <c r="H1002" s="7"/>
      <c r="I1002" s="7"/>
      <c r="J1002" s="7"/>
      <c r="K1002" s="7"/>
      <c r="L1002" s="7"/>
      <c r="M1002" s="7"/>
    </row>
    <row r="1003" spans="7:13" x14ac:dyDescent="0.25">
      <c r="G1003" s="7"/>
      <c r="H1003" s="7"/>
      <c r="I1003" s="7"/>
      <c r="J1003" s="7"/>
      <c r="K1003" s="7"/>
      <c r="L1003" s="7"/>
      <c r="M1003" s="7"/>
    </row>
    <row r="1004" spans="7:13" x14ac:dyDescent="0.25">
      <c r="G1004" s="7"/>
      <c r="H1004" s="7"/>
      <c r="I1004" s="7"/>
      <c r="J1004" s="7"/>
      <c r="K1004" s="7"/>
      <c r="L1004" s="7"/>
      <c r="M1004" s="7"/>
    </row>
    <row r="1005" spans="7:13" x14ac:dyDescent="0.25">
      <c r="G1005" s="7"/>
      <c r="H1005" s="7"/>
      <c r="I1005" s="7"/>
      <c r="J1005" s="7"/>
      <c r="K1005" s="7"/>
      <c r="L1005" s="7"/>
      <c r="M1005" s="7"/>
    </row>
    <row r="1006" spans="7:13" x14ac:dyDescent="0.25">
      <c r="G1006" s="7"/>
      <c r="H1006" s="7"/>
      <c r="I1006" s="7"/>
      <c r="J1006" s="7"/>
      <c r="K1006" s="7"/>
      <c r="L1006" s="7"/>
      <c r="M1006" s="7"/>
    </row>
    <row r="1007" spans="7:13" x14ac:dyDescent="0.25">
      <c r="G1007" s="7"/>
      <c r="H1007" s="7"/>
      <c r="I1007" s="7"/>
      <c r="J1007" s="7"/>
      <c r="K1007" s="7"/>
      <c r="L1007" s="7"/>
      <c r="M1007" s="7"/>
    </row>
    <row r="1008" spans="7:13" x14ac:dyDescent="0.25">
      <c r="G1008" s="7"/>
      <c r="H1008" s="7"/>
      <c r="I1008" s="7"/>
      <c r="J1008" s="7"/>
      <c r="K1008" s="7"/>
      <c r="L1008" s="7"/>
      <c r="M1008" s="7"/>
    </row>
    <row r="1009" spans="7:13" x14ac:dyDescent="0.25">
      <c r="G1009" s="7"/>
      <c r="H1009" s="7"/>
      <c r="I1009" s="7"/>
      <c r="J1009" s="7"/>
      <c r="K1009" s="7"/>
      <c r="L1009" s="7"/>
      <c r="M1009" s="7"/>
    </row>
    <row r="1010" spans="7:13" x14ac:dyDescent="0.25">
      <c r="G1010" s="7"/>
      <c r="H1010" s="7"/>
      <c r="I1010" s="7"/>
      <c r="J1010" s="7"/>
      <c r="K1010" s="7"/>
      <c r="L1010" s="7"/>
      <c r="M1010" s="7"/>
    </row>
    <row r="1011" spans="7:13" x14ac:dyDescent="0.25">
      <c r="G1011" s="7"/>
      <c r="H1011" s="7"/>
      <c r="I1011" s="7"/>
      <c r="J1011" s="7"/>
      <c r="K1011" s="7"/>
      <c r="L1011" s="7"/>
      <c r="M1011" s="7"/>
    </row>
    <row r="1012" spans="7:13" x14ac:dyDescent="0.25">
      <c r="G1012" s="7"/>
      <c r="H1012" s="7"/>
      <c r="I1012" s="7"/>
      <c r="J1012" s="7"/>
      <c r="K1012" s="7"/>
      <c r="L1012" s="7"/>
      <c r="M1012" s="7"/>
    </row>
    <row r="1013" spans="7:13" x14ac:dyDescent="0.25">
      <c r="G1013" s="7"/>
      <c r="H1013" s="7"/>
      <c r="I1013" s="7"/>
      <c r="J1013" s="7"/>
      <c r="K1013" s="7"/>
      <c r="L1013" s="7"/>
      <c r="M1013" s="7"/>
    </row>
    <row r="1014" spans="7:13" x14ac:dyDescent="0.25">
      <c r="G1014" s="7"/>
      <c r="H1014" s="7"/>
      <c r="I1014" s="7"/>
      <c r="J1014" s="7"/>
      <c r="K1014" s="7"/>
      <c r="L1014" s="7"/>
      <c r="M1014" s="7"/>
    </row>
    <row r="1015" spans="7:13" x14ac:dyDescent="0.25">
      <c r="G1015" s="7"/>
      <c r="H1015" s="7"/>
      <c r="I1015" s="7"/>
      <c r="J1015" s="7"/>
      <c r="K1015" s="7"/>
      <c r="L1015" s="7"/>
      <c r="M1015" s="7"/>
    </row>
    <row r="1016" spans="7:13" x14ac:dyDescent="0.25">
      <c r="G1016" s="7"/>
      <c r="H1016" s="7"/>
      <c r="I1016" s="7"/>
      <c r="J1016" s="7"/>
      <c r="K1016" s="7"/>
      <c r="L1016" s="7"/>
      <c r="M1016" s="7"/>
    </row>
    <row r="1017" spans="7:13" x14ac:dyDescent="0.25">
      <c r="G1017" s="7"/>
      <c r="H1017" s="7"/>
      <c r="I1017" s="7"/>
      <c r="J1017" s="7"/>
      <c r="K1017" s="7"/>
      <c r="L1017" s="7"/>
      <c r="M1017" s="7"/>
    </row>
    <row r="1018" spans="7:13" x14ac:dyDescent="0.25">
      <c r="G1018" s="7"/>
      <c r="H1018" s="7"/>
      <c r="I1018" s="7"/>
      <c r="J1018" s="7"/>
      <c r="K1018" s="7"/>
      <c r="L1018" s="7"/>
      <c r="M1018" s="7"/>
    </row>
    <row r="1019" spans="7:13" x14ac:dyDescent="0.25">
      <c r="G1019" s="7"/>
      <c r="H1019" s="7"/>
      <c r="I1019" s="7"/>
      <c r="J1019" s="7"/>
      <c r="K1019" s="7"/>
      <c r="L1019" s="7"/>
      <c r="M1019" s="7"/>
    </row>
    <row r="1020" spans="7:13" x14ac:dyDescent="0.25">
      <c r="G1020" s="7"/>
      <c r="H1020" s="7"/>
      <c r="I1020" s="7"/>
      <c r="J1020" s="7"/>
      <c r="K1020" s="7"/>
      <c r="L1020" s="7"/>
      <c r="M1020" s="7"/>
    </row>
    <row r="1021" spans="7:13" x14ac:dyDescent="0.25">
      <c r="G1021" s="7"/>
      <c r="H1021" s="7"/>
      <c r="I1021" s="7"/>
      <c r="J1021" s="7"/>
      <c r="K1021" s="7"/>
      <c r="L1021" s="7"/>
      <c r="M1021" s="7"/>
    </row>
    <row r="1022" spans="7:13" x14ac:dyDescent="0.25">
      <c r="G1022" s="7"/>
      <c r="H1022" s="7"/>
      <c r="I1022" s="7"/>
      <c r="J1022" s="7"/>
      <c r="K1022" s="7"/>
      <c r="L1022" s="7"/>
      <c r="M1022" s="7"/>
    </row>
    <row r="1023" spans="7:13" x14ac:dyDescent="0.25">
      <c r="G1023" s="7"/>
      <c r="H1023" s="7"/>
      <c r="I1023" s="7"/>
      <c r="J1023" s="7"/>
      <c r="K1023" s="7"/>
      <c r="L1023" s="7"/>
      <c r="M1023" s="7"/>
    </row>
    <row r="1024" spans="7:13" x14ac:dyDescent="0.25">
      <c r="G1024" s="7"/>
      <c r="H1024" s="7"/>
      <c r="I1024" s="7"/>
      <c r="J1024" s="7"/>
      <c r="K1024" s="7"/>
      <c r="L1024" s="7"/>
      <c r="M1024" s="7"/>
    </row>
    <row r="1025" spans="7:13" x14ac:dyDescent="0.25">
      <c r="G1025" s="7"/>
      <c r="H1025" s="7"/>
      <c r="I1025" s="7"/>
      <c r="J1025" s="7"/>
      <c r="K1025" s="7"/>
      <c r="L1025" s="7"/>
      <c r="M1025" s="7"/>
    </row>
    <row r="1026" spans="7:13" x14ac:dyDescent="0.25">
      <c r="G1026" s="7"/>
      <c r="H1026" s="7"/>
      <c r="I1026" s="7"/>
      <c r="J1026" s="7"/>
      <c r="K1026" s="7"/>
      <c r="L1026" s="7"/>
      <c r="M1026" s="7"/>
    </row>
    <row r="1027" spans="7:13" x14ac:dyDescent="0.25">
      <c r="G1027" s="7"/>
      <c r="H1027" s="7"/>
      <c r="I1027" s="7"/>
      <c r="J1027" s="7"/>
      <c r="K1027" s="7"/>
      <c r="L1027" s="7"/>
      <c r="M1027" s="7"/>
    </row>
    <row r="1028" spans="7:13" x14ac:dyDescent="0.25">
      <c r="G1028" s="7"/>
      <c r="H1028" s="7"/>
      <c r="I1028" s="7"/>
      <c r="J1028" s="7"/>
      <c r="K1028" s="7"/>
      <c r="L1028" s="7"/>
      <c r="M1028" s="7"/>
    </row>
    <row r="1029" spans="7:13" x14ac:dyDescent="0.25">
      <c r="G1029" s="7"/>
      <c r="H1029" s="7"/>
      <c r="I1029" s="7"/>
      <c r="J1029" s="7"/>
      <c r="K1029" s="7"/>
      <c r="L1029" s="7"/>
      <c r="M1029" s="7"/>
    </row>
    <row r="1030" spans="7:13" x14ac:dyDescent="0.25">
      <c r="G1030" s="7"/>
      <c r="H1030" s="7"/>
      <c r="I1030" s="7"/>
      <c r="J1030" s="7"/>
      <c r="K1030" s="7"/>
      <c r="L1030" s="7"/>
      <c r="M1030" s="7"/>
    </row>
    <row r="1031" spans="7:13" x14ac:dyDescent="0.25">
      <c r="G1031" s="7"/>
      <c r="H1031" s="7"/>
      <c r="I1031" s="7"/>
      <c r="J1031" s="7"/>
      <c r="K1031" s="7"/>
      <c r="L1031" s="7"/>
      <c r="M1031" s="7"/>
    </row>
    <row r="1032" spans="7:13" x14ac:dyDescent="0.25">
      <c r="G1032" s="7"/>
      <c r="H1032" s="7"/>
      <c r="I1032" s="7"/>
      <c r="J1032" s="7"/>
      <c r="K1032" s="7"/>
      <c r="L1032" s="7"/>
      <c r="M1032" s="7"/>
    </row>
    <row r="1033" spans="7:13" x14ac:dyDescent="0.25">
      <c r="G1033" s="7"/>
      <c r="H1033" s="7"/>
      <c r="I1033" s="7"/>
      <c r="J1033" s="7"/>
      <c r="K1033" s="7"/>
      <c r="L1033" s="7"/>
      <c r="M1033" s="7"/>
    </row>
    <row r="1034" spans="7:13" x14ac:dyDescent="0.25">
      <c r="G1034" s="7"/>
      <c r="H1034" s="7"/>
      <c r="I1034" s="7"/>
      <c r="J1034" s="7"/>
      <c r="K1034" s="7"/>
      <c r="L1034" s="7"/>
      <c r="M1034" s="7"/>
    </row>
    <row r="1035" spans="7:13" x14ac:dyDescent="0.25">
      <c r="G1035" s="7"/>
      <c r="H1035" s="7"/>
      <c r="I1035" s="7"/>
      <c r="J1035" s="7"/>
      <c r="K1035" s="7"/>
      <c r="L1035" s="7"/>
      <c r="M1035" s="7"/>
    </row>
    <row r="1036" spans="7:13" x14ac:dyDescent="0.25">
      <c r="G1036" s="7"/>
      <c r="H1036" s="7"/>
      <c r="I1036" s="7"/>
      <c r="J1036" s="7"/>
      <c r="K1036" s="7"/>
      <c r="L1036" s="7"/>
      <c r="M1036" s="7"/>
    </row>
    <row r="1037" spans="7:13" x14ac:dyDescent="0.25">
      <c r="G1037" s="7"/>
      <c r="H1037" s="7"/>
      <c r="I1037" s="7"/>
      <c r="J1037" s="7"/>
      <c r="K1037" s="7"/>
      <c r="L1037" s="7"/>
      <c r="M1037" s="7"/>
    </row>
    <row r="1038" spans="7:13" x14ac:dyDescent="0.25">
      <c r="G1038" s="7"/>
      <c r="H1038" s="7"/>
      <c r="I1038" s="7"/>
      <c r="J1038" s="7"/>
      <c r="K1038" s="7"/>
      <c r="L1038" s="7"/>
      <c r="M1038" s="7"/>
    </row>
    <row r="1039" spans="7:13" x14ac:dyDescent="0.25">
      <c r="G1039" s="7"/>
      <c r="H1039" s="7"/>
      <c r="I1039" s="7"/>
      <c r="J1039" s="7"/>
      <c r="K1039" s="7"/>
      <c r="L1039" s="7"/>
      <c r="M1039" s="7"/>
    </row>
    <row r="1040" spans="7:13" x14ac:dyDescent="0.25">
      <c r="G1040" s="7"/>
      <c r="H1040" s="7"/>
      <c r="I1040" s="7"/>
      <c r="J1040" s="7"/>
      <c r="K1040" s="7"/>
      <c r="L1040" s="7"/>
      <c r="M1040" s="7"/>
    </row>
    <row r="1041" spans="7:13" x14ac:dyDescent="0.25">
      <c r="G1041" s="7"/>
      <c r="H1041" s="7"/>
      <c r="I1041" s="7"/>
      <c r="J1041" s="7"/>
      <c r="K1041" s="7"/>
      <c r="L1041" s="7"/>
      <c r="M1041" s="7"/>
    </row>
    <row r="1042" spans="7:13" x14ac:dyDescent="0.25">
      <c r="G1042" s="7"/>
      <c r="H1042" s="7"/>
      <c r="I1042" s="7"/>
      <c r="J1042" s="7"/>
      <c r="K1042" s="7"/>
      <c r="L1042" s="7"/>
      <c r="M1042" s="7"/>
    </row>
    <row r="1043" spans="7:13" x14ac:dyDescent="0.25">
      <c r="G1043" s="7"/>
      <c r="H1043" s="7"/>
      <c r="I1043" s="7"/>
      <c r="J1043" s="7"/>
      <c r="K1043" s="7"/>
      <c r="L1043" s="7"/>
      <c r="M1043" s="7"/>
    </row>
    <row r="1044" spans="7:13" x14ac:dyDescent="0.25">
      <c r="G1044" s="7"/>
      <c r="H1044" s="7"/>
      <c r="I1044" s="7"/>
      <c r="J1044" s="7"/>
      <c r="K1044" s="7"/>
      <c r="L1044" s="7"/>
      <c r="M1044" s="7"/>
    </row>
    <row r="1045" spans="7:13" x14ac:dyDescent="0.25">
      <c r="G1045" s="7"/>
      <c r="H1045" s="7"/>
      <c r="I1045" s="7"/>
      <c r="J1045" s="7"/>
      <c r="K1045" s="7"/>
      <c r="L1045" s="7"/>
      <c r="M1045" s="7"/>
    </row>
    <row r="1046" spans="7:13" x14ac:dyDescent="0.25">
      <c r="G1046" s="7"/>
      <c r="H1046" s="7"/>
      <c r="I1046" s="7"/>
      <c r="J1046" s="7"/>
      <c r="K1046" s="7"/>
      <c r="L1046" s="7"/>
      <c r="M1046" s="7"/>
    </row>
    <row r="1047" spans="7:13" x14ac:dyDescent="0.25">
      <c r="G1047" s="7"/>
      <c r="H1047" s="7"/>
      <c r="I1047" s="7"/>
      <c r="J1047" s="7"/>
      <c r="K1047" s="7"/>
      <c r="L1047" s="7"/>
      <c r="M1047" s="7"/>
    </row>
    <row r="1048" spans="7:13" x14ac:dyDescent="0.25">
      <c r="G1048" s="7"/>
      <c r="H1048" s="7"/>
      <c r="I1048" s="7"/>
      <c r="J1048" s="7"/>
      <c r="K1048" s="7"/>
      <c r="L1048" s="7"/>
      <c r="M1048" s="7"/>
    </row>
    <row r="1049" spans="7:13" x14ac:dyDescent="0.25">
      <c r="G1049" s="7"/>
      <c r="H1049" s="7"/>
      <c r="I1049" s="7"/>
      <c r="J1049" s="7"/>
      <c r="K1049" s="7"/>
      <c r="L1049" s="7"/>
      <c r="M1049" s="7"/>
    </row>
    <row r="1050" spans="7:13" x14ac:dyDescent="0.25">
      <c r="G1050" s="7"/>
      <c r="H1050" s="7"/>
      <c r="I1050" s="7"/>
      <c r="J1050" s="7"/>
      <c r="K1050" s="7"/>
      <c r="L1050" s="7"/>
      <c r="M1050" s="7"/>
    </row>
    <row r="1051" spans="7:13" x14ac:dyDescent="0.25">
      <c r="G1051" s="7"/>
      <c r="H1051" s="7"/>
      <c r="I1051" s="7"/>
      <c r="J1051" s="7"/>
      <c r="K1051" s="7"/>
      <c r="L1051" s="7"/>
      <c r="M1051" s="7"/>
    </row>
    <row r="1052" spans="7:13" x14ac:dyDescent="0.25">
      <c r="G1052" s="7"/>
      <c r="H1052" s="7"/>
      <c r="I1052" s="7"/>
      <c r="J1052" s="7"/>
      <c r="K1052" s="7"/>
      <c r="L1052" s="7"/>
      <c r="M1052" s="7"/>
    </row>
    <row r="1053" spans="7:13" x14ac:dyDescent="0.25">
      <c r="G1053" s="7"/>
      <c r="H1053" s="7"/>
      <c r="I1053" s="7"/>
      <c r="J1053" s="7"/>
      <c r="K1053" s="7"/>
      <c r="L1053" s="7"/>
      <c r="M1053" s="7"/>
    </row>
    <row r="1054" spans="7:13" x14ac:dyDescent="0.25">
      <c r="G1054" s="7"/>
      <c r="H1054" s="7"/>
      <c r="I1054" s="7"/>
      <c r="J1054" s="7"/>
      <c r="K1054" s="7"/>
      <c r="L1054" s="7"/>
      <c r="M1054" s="7"/>
    </row>
    <row r="1055" spans="7:13" x14ac:dyDescent="0.25">
      <c r="G1055" s="7"/>
      <c r="H1055" s="7"/>
      <c r="I1055" s="7"/>
      <c r="J1055" s="7"/>
      <c r="K1055" s="7"/>
      <c r="L1055" s="7"/>
      <c r="M1055" s="7"/>
    </row>
    <row r="1056" spans="7:13" x14ac:dyDescent="0.25">
      <c r="G1056" s="7"/>
      <c r="H1056" s="7"/>
      <c r="I1056" s="7"/>
      <c r="J1056" s="7"/>
      <c r="K1056" s="7"/>
      <c r="L1056" s="7"/>
      <c r="M1056" s="7"/>
    </row>
    <row r="1057" spans="7:13" x14ac:dyDescent="0.25">
      <c r="G1057" s="7"/>
      <c r="H1057" s="7"/>
      <c r="I1057" s="7"/>
      <c r="J1057" s="7"/>
      <c r="K1057" s="7"/>
      <c r="L1057" s="7"/>
      <c r="M1057" s="7"/>
    </row>
    <row r="1058" spans="7:13" x14ac:dyDescent="0.25">
      <c r="G1058" s="7"/>
      <c r="H1058" s="7"/>
      <c r="I1058" s="7"/>
      <c r="J1058" s="7"/>
      <c r="K1058" s="7"/>
      <c r="L1058" s="7"/>
      <c r="M1058" s="7"/>
    </row>
    <row r="1059" spans="7:13" x14ac:dyDescent="0.25">
      <c r="G1059" s="7"/>
      <c r="H1059" s="7"/>
      <c r="I1059" s="7"/>
      <c r="J1059" s="7"/>
      <c r="K1059" s="7"/>
      <c r="L1059" s="7"/>
      <c r="M1059" s="7"/>
    </row>
    <row r="1060" spans="7:13" x14ac:dyDescent="0.25">
      <c r="G1060" s="7"/>
      <c r="H1060" s="7"/>
      <c r="I1060" s="7"/>
      <c r="J1060" s="7"/>
      <c r="K1060" s="7"/>
      <c r="L1060" s="7"/>
      <c r="M1060" s="7"/>
    </row>
    <row r="1061" spans="7:13" x14ac:dyDescent="0.25">
      <c r="G1061" s="7"/>
      <c r="H1061" s="7"/>
      <c r="I1061" s="7"/>
      <c r="J1061" s="7"/>
      <c r="K1061" s="7"/>
      <c r="L1061" s="7"/>
      <c r="M1061" s="7"/>
    </row>
    <row r="1062" spans="7:13" x14ac:dyDescent="0.25">
      <c r="G1062" s="7"/>
      <c r="H1062" s="7"/>
      <c r="I1062" s="7"/>
      <c r="J1062" s="7"/>
      <c r="K1062" s="7"/>
      <c r="L1062" s="7"/>
      <c r="M1062" s="7"/>
    </row>
    <row r="1063" spans="7:13" x14ac:dyDescent="0.25">
      <c r="G1063" s="7"/>
      <c r="H1063" s="7"/>
      <c r="I1063" s="7"/>
      <c r="J1063" s="7"/>
      <c r="K1063" s="7"/>
      <c r="L1063" s="7"/>
      <c r="M1063" s="7"/>
    </row>
    <row r="1064" spans="7:13" x14ac:dyDescent="0.25">
      <c r="G1064" s="7"/>
      <c r="H1064" s="7"/>
      <c r="I1064" s="7"/>
      <c r="J1064" s="7"/>
      <c r="K1064" s="7"/>
      <c r="L1064" s="7"/>
      <c r="M1064" s="7"/>
    </row>
    <row r="1065" spans="7:13" x14ac:dyDescent="0.25">
      <c r="G1065" s="7"/>
      <c r="H1065" s="7"/>
      <c r="I1065" s="7"/>
      <c r="J1065" s="7"/>
      <c r="K1065" s="7"/>
      <c r="L1065" s="7"/>
      <c r="M1065" s="7"/>
    </row>
    <row r="1066" spans="7:13" x14ac:dyDescent="0.25">
      <c r="G1066" s="7"/>
      <c r="H1066" s="7"/>
      <c r="I1066" s="7"/>
      <c r="J1066" s="7"/>
      <c r="K1066" s="7"/>
      <c r="L1066" s="7"/>
      <c r="M1066" s="7"/>
    </row>
    <row r="1067" spans="7:13" x14ac:dyDescent="0.25">
      <c r="G1067" s="7"/>
      <c r="H1067" s="7"/>
      <c r="I1067" s="7"/>
      <c r="J1067" s="7"/>
      <c r="K1067" s="7"/>
      <c r="L1067" s="7"/>
      <c r="M1067" s="7"/>
    </row>
    <row r="1068" spans="7:13" x14ac:dyDescent="0.25">
      <c r="G1068" s="7"/>
      <c r="H1068" s="7"/>
      <c r="I1068" s="7"/>
      <c r="J1068" s="7"/>
      <c r="K1068" s="7"/>
      <c r="L1068" s="7"/>
      <c r="M1068" s="7"/>
    </row>
    <row r="1069" spans="7:13" x14ac:dyDescent="0.25">
      <c r="G1069" s="7"/>
      <c r="H1069" s="7"/>
      <c r="I1069" s="7"/>
      <c r="J1069" s="7"/>
      <c r="K1069" s="7"/>
      <c r="L1069" s="7"/>
      <c r="M1069" s="7"/>
    </row>
    <row r="1070" spans="7:13" x14ac:dyDescent="0.25">
      <c r="G1070" s="7"/>
      <c r="H1070" s="7"/>
      <c r="I1070" s="7"/>
      <c r="J1070" s="7"/>
      <c r="K1070" s="7"/>
      <c r="L1070" s="7"/>
      <c r="M1070" s="7"/>
    </row>
    <row r="1071" spans="7:13" x14ac:dyDescent="0.25">
      <c r="G1071" s="7"/>
      <c r="H1071" s="7"/>
      <c r="I1071" s="7"/>
      <c r="J1071" s="7"/>
      <c r="K1071" s="7"/>
      <c r="L1071" s="7"/>
      <c r="M1071" s="7"/>
    </row>
    <row r="1072" spans="7:13" x14ac:dyDescent="0.25">
      <c r="G1072" s="7"/>
      <c r="H1072" s="7"/>
      <c r="I1072" s="7"/>
      <c r="J1072" s="7"/>
      <c r="K1072" s="7"/>
      <c r="L1072" s="7"/>
      <c r="M1072" s="7"/>
    </row>
    <row r="1073" spans="7:13" x14ac:dyDescent="0.25">
      <c r="G1073" s="7"/>
      <c r="H1073" s="7"/>
      <c r="I1073" s="7"/>
      <c r="J1073" s="7"/>
      <c r="K1073" s="7"/>
      <c r="L1073" s="7"/>
      <c r="M1073" s="7"/>
    </row>
    <row r="1074" spans="7:13" x14ac:dyDescent="0.25">
      <c r="G1074" s="7"/>
      <c r="H1074" s="7"/>
      <c r="I1074" s="7"/>
      <c r="J1074" s="7"/>
      <c r="K1074" s="7"/>
      <c r="L1074" s="7"/>
      <c r="M1074" s="7"/>
    </row>
    <row r="1075" spans="7:13" x14ac:dyDescent="0.25">
      <c r="G1075" s="7"/>
      <c r="H1075" s="7"/>
      <c r="I1075" s="7"/>
      <c r="J1075" s="7"/>
      <c r="K1075" s="7"/>
      <c r="L1075" s="7"/>
      <c r="M1075" s="7"/>
    </row>
    <row r="1076" spans="7:13" x14ac:dyDescent="0.25">
      <c r="G1076" s="7"/>
      <c r="H1076" s="7"/>
      <c r="I1076" s="7"/>
      <c r="J1076" s="7"/>
      <c r="K1076" s="7"/>
      <c r="L1076" s="7"/>
      <c r="M1076" s="7"/>
    </row>
    <row r="1077" spans="7:13" x14ac:dyDescent="0.25">
      <c r="G1077" s="7"/>
      <c r="H1077" s="7"/>
      <c r="I1077" s="7"/>
      <c r="J1077" s="7"/>
      <c r="K1077" s="7"/>
      <c r="L1077" s="7"/>
      <c r="M1077" s="7"/>
    </row>
    <row r="1078" spans="7:13" x14ac:dyDescent="0.25">
      <c r="G1078" s="7"/>
      <c r="H1078" s="7"/>
      <c r="I1078" s="7"/>
      <c r="J1078" s="7"/>
      <c r="K1078" s="7"/>
      <c r="L1078" s="7"/>
      <c r="M1078" s="7"/>
    </row>
    <row r="1079" spans="7:13" x14ac:dyDescent="0.25">
      <c r="G1079" s="7"/>
      <c r="H1079" s="7"/>
      <c r="I1079" s="7"/>
      <c r="J1079" s="7"/>
      <c r="K1079" s="7"/>
      <c r="L1079" s="7"/>
      <c r="M1079" s="7"/>
    </row>
    <row r="1080" spans="7:13" x14ac:dyDescent="0.25">
      <c r="G1080" s="7"/>
      <c r="H1080" s="7"/>
      <c r="I1080" s="7"/>
      <c r="J1080" s="7"/>
      <c r="K1080" s="7"/>
      <c r="L1080" s="7"/>
      <c r="M1080" s="7"/>
    </row>
    <row r="1081" spans="7:13" x14ac:dyDescent="0.25">
      <c r="G1081" s="7"/>
      <c r="H1081" s="7"/>
      <c r="I1081" s="7"/>
      <c r="J1081" s="7"/>
      <c r="K1081" s="7"/>
      <c r="L1081" s="7"/>
      <c r="M1081" s="7"/>
    </row>
    <row r="1082" spans="7:13" x14ac:dyDescent="0.25">
      <c r="G1082" s="7"/>
      <c r="H1082" s="7"/>
      <c r="I1082" s="7"/>
      <c r="J1082" s="7"/>
      <c r="K1082" s="7"/>
      <c r="L1082" s="7"/>
      <c r="M1082" s="7"/>
    </row>
    <row r="1083" spans="7:13" x14ac:dyDescent="0.25">
      <c r="G1083" s="7"/>
      <c r="H1083" s="7"/>
      <c r="I1083" s="7"/>
      <c r="J1083" s="7"/>
      <c r="K1083" s="7"/>
      <c r="L1083" s="7"/>
      <c r="M1083" s="7"/>
    </row>
    <row r="1084" spans="7:13" x14ac:dyDescent="0.25">
      <c r="G1084" s="7"/>
      <c r="H1084" s="7"/>
      <c r="I1084" s="7"/>
      <c r="J1084" s="7"/>
      <c r="K1084" s="7"/>
      <c r="L1084" s="7"/>
      <c r="M1084" s="7"/>
    </row>
    <row r="1085" spans="7:13" x14ac:dyDescent="0.25">
      <c r="G1085" s="7"/>
      <c r="H1085" s="7"/>
      <c r="I1085" s="7"/>
      <c r="J1085" s="7"/>
      <c r="K1085" s="7"/>
      <c r="L1085" s="7"/>
      <c r="M1085" s="7"/>
    </row>
    <row r="1086" spans="7:13" x14ac:dyDescent="0.25">
      <c r="G1086" s="7"/>
      <c r="H1086" s="7"/>
      <c r="I1086" s="7"/>
      <c r="J1086" s="7"/>
      <c r="K1086" s="7"/>
      <c r="L1086" s="7"/>
      <c r="M1086" s="7"/>
    </row>
    <row r="1087" spans="7:13" x14ac:dyDescent="0.25">
      <c r="G1087" s="7"/>
      <c r="H1087" s="7"/>
      <c r="I1087" s="7"/>
      <c r="J1087" s="7"/>
      <c r="K1087" s="7"/>
      <c r="L1087" s="7"/>
      <c r="M1087" s="7"/>
    </row>
    <row r="1088" spans="7:13" x14ac:dyDescent="0.25">
      <c r="G1088" s="7"/>
      <c r="H1088" s="7"/>
      <c r="I1088" s="7"/>
      <c r="J1088" s="7"/>
      <c r="K1088" s="7"/>
      <c r="L1088" s="7"/>
      <c r="M1088" s="7"/>
    </row>
    <row r="1089" spans="7:13" x14ac:dyDescent="0.25">
      <c r="G1089" s="7"/>
      <c r="H1089" s="7"/>
      <c r="I1089" s="7"/>
      <c r="J1089" s="7"/>
      <c r="K1089" s="7"/>
      <c r="L1089" s="7"/>
      <c r="M1089" s="7"/>
    </row>
    <row r="1090" spans="7:13" x14ac:dyDescent="0.25">
      <c r="G1090" s="7"/>
      <c r="H1090" s="7"/>
      <c r="I1090" s="7"/>
      <c r="J1090" s="7"/>
      <c r="K1090" s="7"/>
      <c r="L1090" s="7"/>
      <c r="M1090" s="7"/>
    </row>
    <row r="1091" spans="7:13" x14ac:dyDescent="0.25">
      <c r="G1091" s="7"/>
      <c r="H1091" s="7"/>
      <c r="I1091" s="7"/>
      <c r="J1091" s="7"/>
      <c r="K1091" s="7"/>
      <c r="L1091" s="7"/>
      <c r="M1091" s="7"/>
    </row>
    <row r="1092" spans="7:13" x14ac:dyDescent="0.25">
      <c r="G1092" s="7"/>
      <c r="H1092" s="7"/>
      <c r="I1092" s="7"/>
      <c r="J1092" s="7"/>
      <c r="K1092" s="7"/>
      <c r="L1092" s="7"/>
      <c r="M1092" s="7"/>
    </row>
    <row r="1093" spans="7:13" x14ac:dyDescent="0.25">
      <c r="G1093" s="7"/>
      <c r="H1093" s="7"/>
      <c r="I1093" s="7"/>
      <c r="J1093" s="7"/>
      <c r="K1093" s="7"/>
      <c r="L1093" s="7"/>
      <c r="M1093" s="7"/>
    </row>
    <row r="1094" spans="7:13" x14ac:dyDescent="0.25">
      <c r="G1094" s="7"/>
      <c r="H1094" s="7"/>
      <c r="I1094" s="7"/>
      <c r="J1094" s="7"/>
      <c r="K1094" s="7"/>
      <c r="L1094" s="7"/>
      <c r="M1094" s="7"/>
    </row>
    <row r="1095" spans="7:13" x14ac:dyDescent="0.25">
      <c r="G1095" s="7"/>
      <c r="H1095" s="7"/>
      <c r="I1095" s="7"/>
      <c r="J1095" s="7"/>
      <c r="K1095" s="7"/>
      <c r="L1095" s="7"/>
      <c r="M1095" s="7"/>
    </row>
    <row r="1096" spans="7:13" x14ac:dyDescent="0.25">
      <c r="G1096" s="7"/>
      <c r="H1096" s="7"/>
      <c r="I1096" s="7"/>
      <c r="J1096" s="7"/>
      <c r="K1096" s="7"/>
      <c r="L1096" s="7"/>
      <c r="M1096" s="7"/>
    </row>
    <row r="1097" spans="7:13" x14ac:dyDescent="0.25">
      <c r="G1097" s="7"/>
      <c r="H1097" s="7"/>
      <c r="I1097" s="7"/>
      <c r="J1097" s="7"/>
      <c r="K1097" s="7"/>
      <c r="L1097" s="7"/>
      <c r="M1097" s="7"/>
    </row>
    <row r="1098" spans="7:13" x14ac:dyDescent="0.25">
      <c r="G1098" s="7"/>
      <c r="H1098" s="7"/>
      <c r="I1098" s="7"/>
      <c r="J1098" s="7"/>
      <c r="K1098" s="7"/>
      <c r="L1098" s="7"/>
      <c r="M1098" s="7"/>
    </row>
    <row r="1099" spans="7:13" x14ac:dyDescent="0.25">
      <c r="G1099" s="7"/>
      <c r="H1099" s="7"/>
      <c r="I1099" s="7"/>
      <c r="J1099" s="7"/>
      <c r="K1099" s="7"/>
      <c r="L1099" s="7"/>
      <c r="M1099" s="7"/>
    </row>
    <row r="1100" spans="7:13" x14ac:dyDescent="0.25">
      <c r="G1100" s="7"/>
      <c r="H1100" s="7"/>
      <c r="I1100" s="7"/>
      <c r="J1100" s="7"/>
      <c r="K1100" s="7"/>
      <c r="L1100" s="7"/>
      <c r="M1100" s="7"/>
    </row>
    <row r="1101" spans="7:13" x14ac:dyDescent="0.25">
      <c r="G1101" s="7"/>
      <c r="H1101" s="7"/>
      <c r="I1101" s="7"/>
      <c r="J1101" s="7"/>
      <c r="K1101" s="7"/>
      <c r="L1101" s="7"/>
      <c r="M1101" s="7"/>
    </row>
    <row r="1102" spans="7:13" x14ac:dyDescent="0.25">
      <c r="G1102" s="7"/>
      <c r="H1102" s="7"/>
      <c r="I1102" s="7"/>
      <c r="J1102" s="7"/>
      <c r="K1102" s="7"/>
      <c r="L1102" s="7"/>
      <c r="M1102" s="7"/>
    </row>
    <row r="1103" spans="7:13" x14ac:dyDescent="0.25">
      <c r="G1103" s="7"/>
      <c r="H1103" s="7"/>
      <c r="I1103" s="7"/>
      <c r="J1103" s="7"/>
      <c r="K1103" s="7"/>
      <c r="L1103" s="7"/>
      <c r="M1103" s="7"/>
    </row>
    <row r="1104" spans="7:13" x14ac:dyDescent="0.25">
      <c r="G1104" s="7"/>
      <c r="H1104" s="7"/>
      <c r="I1104" s="7"/>
      <c r="J1104" s="7"/>
      <c r="K1104" s="7"/>
      <c r="L1104" s="7"/>
      <c r="M1104" s="7"/>
    </row>
    <row r="1105" spans="7:13" x14ac:dyDescent="0.25">
      <c r="G1105" s="7"/>
      <c r="H1105" s="7"/>
      <c r="I1105" s="7"/>
      <c r="J1105" s="7"/>
      <c r="K1105" s="7"/>
      <c r="L1105" s="7"/>
      <c r="M1105" s="7"/>
    </row>
    <row r="1106" spans="7:13" x14ac:dyDescent="0.25">
      <c r="G1106" s="7"/>
      <c r="H1106" s="7"/>
      <c r="I1106" s="7"/>
      <c r="J1106" s="7"/>
      <c r="K1106" s="7"/>
      <c r="L1106" s="7"/>
      <c r="M1106" s="7"/>
    </row>
    <row r="1107" spans="7:13" x14ac:dyDescent="0.25">
      <c r="G1107" s="7"/>
      <c r="H1107" s="7"/>
      <c r="I1107" s="7"/>
      <c r="J1107" s="7"/>
      <c r="K1107" s="7"/>
      <c r="L1107" s="7"/>
      <c r="M1107" s="7"/>
    </row>
    <row r="1108" spans="7:13" x14ac:dyDescent="0.25">
      <c r="G1108" s="7"/>
      <c r="H1108" s="7"/>
      <c r="I1108" s="7"/>
      <c r="J1108" s="7"/>
      <c r="K1108" s="7"/>
      <c r="L1108" s="7"/>
      <c r="M1108" s="7"/>
    </row>
    <row r="1109" spans="7:13" x14ac:dyDescent="0.25">
      <c r="G1109" s="7"/>
      <c r="H1109" s="7"/>
      <c r="I1109" s="7"/>
      <c r="J1109" s="7"/>
      <c r="K1109" s="7"/>
      <c r="L1109" s="7"/>
      <c r="M1109" s="7"/>
    </row>
    <row r="1110" spans="7:13" x14ac:dyDescent="0.25">
      <c r="G1110" s="7"/>
      <c r="H1110" s="7"/>
      <c r="I1110" s="7"/>
      <c r="J1110" s="7"/>
      <c r="K1110" s="7"/>
      <c r="L1110" s="7"/>
      <c r="M1110" s="7"/>
    </row>
    <row r="1111" spans="7:13" x14ac:dyDescent="0.25">
      <c r="G1111" s="7"/>
      <c r="H1111" s="7"/>
      <c r="I1111" s="7"/>
      <c r="J1111" s="7"/>
      <c r="K1111" s="7"/>
      <c r="L1111" s="7"/>
      <c r="M1111" s="7"/>
    </row>
    <row r="1112" spans="7:13" x14ac:dyDescent="0.25">
      <c r="G1112" s="7"/>
      <c r="H1112" s="7"/>
      <c r="I1112" s="7"/>
      <c r="J1112" s="7"/>
      <c r="K1112" s="7"/>
      <c r="L1112" s="7"/>
      <c r="M1112" s="7"/>
    </row>
    <row r="1113" spans="7:13" x14ac:dyDescent="0.25">
      <c r="G1113" s="7"/>
      <c r="H1113" s="7"/>
      <c r="I1113" s="7"/>
      <c r="J1113" s="7"/>
      <c r="K1113" s="7"/>
      <c r="L1113" s="7"/>
      <c r="M1113" s="7"/>
    </row>
    <row r="1114" spans="7:13" x14ac:dyDescent="0.25">
      <c r="G1114" s="7"/>
      <c r="H1114" s="7"/>
      <c r="I1114" s="7"/>
      <c r="J1114" s="7"/>
      <c r="K1114" s="7"/>
      <c r="L1114" s="7"/>
      <c r="M1114" s="7"/>
    </row>
    <row r="1115" spans="7:13" x14ac:dyDescent="0.25">
      <c r="G1115" s="7"/>
      <c r="H1115" s="7"/>
      <c r="I1115" s="7"/>
      <c r="J1115" s="7"/>
      <c r="K1115" s="7"/>
      <c r="L1115" s="7"/>
      <c r="M1115" s="7"/>
    </row>
    <row r="1116" spans="7:13" x14ac:dyDescent="0.25">
      <c r="G1116" s="7"/>
      <c r="H1116" s="7"/>
      <c r="I1116" s="7"/>
      <c r="J1116" s="7"/>
      <c r="K1116" s="7"/>
      <c r="L1116" s="7"/>
      <c r="M1116" s="7"/>
    </row>
    <row r="1117" spans="7:13" x14ac:dyDescent="0.25">
      <c r="G1117" s="7"/>
      <c r="H1117" s="7"/>
      <c r="I1117" s="7"/>
      <c r="J1117" s="7"/>
      <c r="K1117" s="7"/>
      <c r="L1117" s="7"/>
      <c r="M1117" s="7"/>
    </row>
    <row r="1118" spans="7:13" x14ac:dyDescent="0.25">
      <c r="G1118" s="7"/>
      <c r="H1118" s="7"/>
      <c r="I1118" s="7"/>
      <c r="J1118" s="7"/>
      <c r="K1118" s="7"/>
      <c r="L1118" s="7"/>
      <c r="M1118" s="7"/>
    </row>
    <row r="1119" spans="7:13" x14ac:dyDescent="0.25">
      <c r="G1119" s="7"/>
      <c r="H1119" s="7"/>
      <c r="I1119" s="7"/>
      <c r="J1119" s="7"/>
      <c r="K1119" s="7"/>
      <c r="L1119" s="7"/>
      <c r="M1119" s="7"/>
    </row>
    <row r="1120" spans="7:13" x14ac:dyDescent="0.25">
      <c r="G1120" s="7"/>
      <c r="H1120" s="7"/>
      <c r="I1120" s="7"/>
      <c r="J1120" s="7"/>
      <c r="K1120" s="7"/>
      <c r="L1120" s="7"/>
      <c r="M1120" s="7"/>
    </row>
    <row r="1121" spans="7:13" x14ac:dyDescent="0.25">
      <c r="G1121" s="7"/>
      <c r="H1121" s="7"/>
      <c r="I1121" s="7"/>
      <c r="J1121" s="7"/>
      <c r="K1121" s="7"/>
      <c r="L1121" s="7"/>
      <c r="M1121" s="7"/>
    </row>
    <row r="1122" spans="7:13" x14ac:dyDescent="0.25">
      <c r="G1122" s="7"/>
      <c r="H1122" s="7"/>
      <c r="I1122" s="7"/>
      <c r="J1122" s="7"/>
      <c r="K1122" s="7"/>
      <c r="L1122" s="7"/>
      <c r="M1122" s="7"/>
    </row>
    <row r="1123" spans="7:13" x14ac:dyDescent="0.25">
      <c r="G1123" s="7"/>
      <c r="H1123" s="7"/>
      <c r="I1123" s="7"/>
      <c r="J1123" s="7"/>
      <c r="K1123" s="7"/>
      <c r="L1123" s="7"/>
      <c r="M1123" s="7"/>
    </row>
    <row r="1124" spans="7:13" x14ac:dyDescent="0.25">
      <c r="G1124" s="7"/>
      <c r="H1124" s="7"/>
      <c r="I1124" s="7"/>
      <c r="J1124" s="7"/>
      <c r="K1124" s="7"/>
      <c r="L1124" s="7"/>
      <c r="M1124" s="7"/>
    </row>
    <row r="1125" spans="7:13" x14ac:dyDescent="0.25">
      <c r="G1125" s="7"/>
      <c r="H1125" s="7"/>
      <c r="I1125" s="7"/>
      <c r="J1125" s="7"/>
      <c r="K1125" s="7"/>
      <c r="L1125" s="7"/>
      <c r="M1125" s="7"/>
    </row>
    <row r="1126" spans="7:13" x14ac:dyDescent="0.25">
      <c r="G1126" s="7"/>
      <c r="H1126" s="7"/>
      <c r="I1126" s="7"/>
      <c r="J1126" s="7"/>
      <c r="K1126" s="7"/>
      <c r="L1126" s="7"/>
      <c r="M1126" s="7"/>
    </row>
    <row r="1127" spans="7:13" x14ac:dyDescent="0.25">
      <c r="G1127" s="7"/>
      <c r="H1127" s="7"/>
      <c r="I1127" s="7"/>
      <c r="J1127" s="7"/>
      <c r="K1127" s="7"/>
      <c r="L1127" s="7"/>
      <c r="M1127" s="7"/>
    </row>
    <row r="1128" spans="7:13" x14ac:dyDescent="0.25">
      <c r="G1128" s="7"/>
      <c r="H1128" s="7"/>
      <c r="I1128" s="7"/>
      <c r="J1128" s="7"/>
      <c r="K1128" s="7"/>
      <c r="L1128" s="7"/>
      <c r="M1128" s="7"/>
    </row>
    <row r="1129" spans="7:13" x14ac:dyDescent="0.25">
      <c r="G1129" s="7"/>
      <c r="H1129" s="7"/>
      <c r="I1129" s="7"/>
      <c r="J1129" s="7"/>
      <c r="K1129" s="7"/>
      <c r="L1129" s="7"/>
      <c r="M1129" s="7"/>
    </row>
    <row r="1130" spans="7:13" x14ac:dyDescent="0.25">
      <c r="G1130" s="7"/>
      <c r="H1130" s="7"/>
      <c r="I1130" s="7"/>
      <c r="J1130" s="7"/>
      <c r="K1130" s="7"/>
      <c r="L1130" s="7"/>
      <c r="M1130" s="7"/>
    </row>
    <row r="1131" spans="7:13" x14ac:dyDescent="0.25">
      <c r="G1131" s="7"/>
      <c r="H1131" s="7"/>
      <c r="I1131" s="7"/>
      <c r="J1131" s="7"/>
      <c r="K1131" s="7"/>
      <c r="L1131" s="7"/>
      <c r="M1131" s="7"/>
    </row>
    <row r="1132" spans="7:13" x14ac:dyDescent="0.25">
      <c r="G1132" s="7"/>
      <c r="H1132" s="7"/>
      <c r="I1132" s="7"/>
      <c r="J1132" s="7"/>
      <c r="K1132" s="7"/>
      <c r="L1132" s="7"/>
      <c r="M1132" s="7"/>
    </row>
    <row r="1133" spans="7:13" x14ac:dyDescent="0.25">
      <c r="G1133" s="7"/>
      <c r="H1133" s="7"/>
      <c r="I1133" s="7"/>
      <c r="J1133" s="7"/>
      <c r="K1133" s="7"/>
      <c r="L1133" s="7"/>
      <c r="M1133" s="7"/>
    </row>
    <row r="1134" spans="7:13" x14ac:dyDescent="0.25">
      <c r="G1134" s="7"/>
      <c r="H1134" s="7"/>
      <c r="I1134" s="7"/>
      <c r="J1134" s="7"/>
      <c r="K1134" s="7"/>
      <c r="L1134" s="7"/>
      <c r="M1134" s="7"/>
    </row>
    <row r="1135" spans="7:13" x14ac:dyDescent="0.25">
      <c r="G1135" s="7"/>
      <c r="H1135" s="7"/>
      <c r="I1135" s="7"/>
      <c r="J1135" s="7"/>
      <c r="K1135" s="7"/>
      <c r="L1135" s="7"/>
      <c r="M1135" s="7"/>
    </row>
    <row r="1136" spans="7:13" x14ac:dyDescent="0.25">
      <c r="G1136" s="7"/>
      <c r="H1136" s="7"/>
      <c r="I1136" s="7"/>
      <c r="J1136" s="7"/>
      <c r="K1136" s="7"/>
      <c r="L1136" s="7"/>
      <c r="M1136" s="7"/>
    </row>
    <row r="1137" spans="7:13" x14ac:dyDescent="0.25">
      <c r="G1137" s="7"/>
      <c r="H1137" s="7"/>
      <c r="I1137" s="7"/>
      <c r="J1137" s="7"/>
      <c r="K1137" s="7"/>
      <c r="L1137" s="7"/>
      <c r="M1137" s="7"/>
    </row>
    <row r="1138" spans="7:13" x14ac:dyDescent="0.25">
      <c r="G1138" s="7"/>
      <c r="H1138" s="7"/>
      <c r="I1138" s="7"/>
      <c r="J1138" s="7"/>
      <c r="K1138" s="7"/>
      <c r="L1138" s="7"/>
      <c r="M1138" s="7"/>
    </row>
    <row r="1139" spans="7:13" x14ac:dyDescent="0.25">
      <c r="G1139" s="7"/>
      <c r="H1139" s="7"/>
      <c r="I1139" s="7"/>
      <c r="J1139" s="7"/>
      <c r="K1139" s="7"/>
      <c r="L1139" s="7"/>
      <c r="M1139" s="7"/>
    </row>
    <row r="1140" spans="7:13" x14ac:dyDescent="0.25">
      <c r="G1140" s="7"/>
      <c r="H1140" s="7"/>
      <c r="I1140" s="7"/>
      <c r="J1140" s="7"/>
      <c r="K1140" s="7"/>
      <c r="L1140" s="7"/>
      <c r="M1140" s="7"/>
    </row>
    <row r="1141" spans="7:13" x14ac:dyDescent="0.25">
      <c r="G1141" s="7"/>
      <c r="H1141" s="7"/>
      <c r="I1141" s="7"/>
      <c r="J1141" s="7"/>
      <c r="K1141" s="7"/>
      <c r="L1141" s="7"/>
      <c r="M1141" s="7"/>
    </row>
    <row r="1142" spans="7:13" x14ac:dyDescent="0.25">
      <c r="G1142" s="7"/>
      <c r="H1142" s="7"/>
      <c r="I1142" s="7"/>
      <c r="J1142" s="7"/>
      <c r="K1142" s="7"/>
      <c r="L1142" s="7"/>
      <c r="M1142" s="7"/>
    </row>
    <row r="1143" spans="7:13" x14ac:dyDescent="0.25">
      <c r="G1143" s="7"/>
      <c r="H1143" s="7"/>
      <c r="I1143" s="7"/>
      <c r="J1143" s="7"/>
      <c r="K1143" s="7"/>
      <c r="L1143" s="7"/>
      <c r="M1143" s="7"/>
    </row>
    <row r="1144" spans="7:13" x14ac:dyDescent="0.25">
      <c r="G1144" s="7"/>
      <c r="H1144" s="7"/>
      <c r="I1144" s="7"/>
      <c r="J1144" s="7"/>
      <c r="K1144" s="7"/>
      <c r="L1144" s="7"/>
      <c r="M1144" s="7"/>
    </row>
    <row r="1145" spans="7:13" x14ac:dyDescent="0.25">
      <c r="G1145" s="7"/>
      <c r="H1145" s="7"/>
      <c r="I1145" s="7"/>
      <c r="J1145" s="7"/>
      <c r="K1145" s="7"/>
      <c r="L1145" s="7"/>
      <c r="M1145" s="7"/>
    </row>
    <row r="1146" spans="7:13" x14ac:dyDescent="0.25">
      <c r="G1146" s="7"/>
      <c r="H1146" s="7"/>
      <c r="I1146" s="7"/>
      <c r="J1146" s="7"/>
      <c r="K1146" s="7"/>
      <c r="L1146" s="7"/>
      <c r="M1146" s="7"/>
    </row>
    <row r="1147" spans="7:13" x14ac:dyDescent="0.25">
      <c r="G1147" s="7"/>
      <c r="H1147" s="7"/>
      <c r="I1147" s="7"/>
      <c r="J1147" s="7"/>
      <c r="K1147" s="7"/>
      <c r="L1147" s="7"/>
      <c r="M1147" s="7"/>
    </row>
    <row r="1148" spans="7:13" x14ac:dyDescent="0.25">
      <c r="G1148" s="7"/>
      <c r="H1148" s="7"/>
      <c r="I1148" s="7"/>
      <c r="J1148" s="7"/>
      <c r="K1148" s="7"/>
      <c r="L1148" s="7"/>
      <c r="M1148" s="7"/>
    </row>
    <row r="1149" spans="7:13" x14ac:dyDescent="0.25">
      <c r="G1149" s="7"/>
      <c r="H1149" s="7"/>
      <c r="I1149" s="7"/>
      <c r="J1149" s="7"/>
      <c r="K1149" s="7"/>
      <c r="L1149" s="7"/>
      <c r="M1149" s="7"/>
    </row>
    <row r="1150" spans="7:13" x14ac:dyDescent="0.25">
      <c r="G1150" s="7"/>
      <c r="H1150" s="7"/>
      <c r="I1150" s="7"/>
      <c r="J1150" s="7"/>
      <c r="K1150" s="7"/>
      <c r="L1150" s="7"/>
      <c r="M1150" s="7"/>
    </row>
    <row r="1151" spans="7:13" x14ac:dyDescent="0.25">
      <c r="G1151" s="7"/>
      <c r="H1151" s="7"/>
      <c r="I1151" s="7"/>
      <c r="J1151" s="7"/>
      <c r="K1151" s="7"/>
      <c r="L1151" s="7"/>
      <c r="M1151" s="7"/>
    </row>
    <row r="1152" spans="7:13" x14ac:dyDescent="0.25">
      <c r="G1152" s="7"/>
      <c r="H1152" s="7"/>
      <c r="I1152" s="7"/>
      <c r="J1152" s="7"/>
      <c r="K1152" s="7"/>
      <c r="L1152" s="7"/>
      <c r="M1152" s="7"/>
    </row>
    <row r="1153" spans="7:13" x14ac:dyDescent="0.25">
      <c r="G1153" s="7"/>
      <c r="H1153" s="7"/>
      <c r="I1153" s="7"/>
      <c r="J1153" s="7"/>
      <c r="K1153" s="7"/>
      <c r="L1153" s="7"/>
      <c r="M1153" s="7"/>
    </row>
    <row r="1154" spans="7:13" x14ac:dyDescent="0.25">
      <c r="G1154" s="7"/>
      <c r="H1154" s="7"/>
      <c r="I1154" s="7"/>
      <c r="J1154" s="7"/>
      <c r="K1154" s="7"/>
      <c r="L1154" s="7"/>
      <c r="M1154" s="7"/>
    </row>
    <row r="1155" spans="7:13" x14ac:dyDescent="0.25">
      <c r="G1155" s="7"/>
      <c r="H1155" s="7"/>
      <c r="I1155" s="7"/>
      <c r="J1155" s="7"/>
      <c r="K1155" s="7"/>
      <c r="L1155" s="7"/>
      <c r="M1155" s="7"/>
    </row>
    <row r="1156" spans="7:13" x14ac:dyDescent="0.25">
      <c r="G1156" s="7"/>
      <c r="H1156" s="7"/>
      <c r="I1156" s="7"/>
      <c r="J1156" s="7"/>
      <c r="K1156" s="7"/>
      <c r="L1156" s="7"/>
      <c r="M1156" s="7"/>
    </row>
    <row r="1157" spans="7:13" x14ac:dyDescent="0.25">
      <c r="G1157" s="7"/>
      <c r="H1157" s="7"/>
      <c r="I1157" s="7"/>
      <c r="J1157" s="7"/>
      <c r="K1157" s="7"/>
      <c r="L1157" s="7"/>
      <c r="M1157" s="7"/>
    </row>
    <row r="1158" spans="7:13" x14ac:dyDescent="0.25">
      <c r="G1158" s="7"/>
      <c r="H1158" s="7"/>
      <c r="I1158" s="7"/>
      <c r="J1158" s="7"/>
      <c r="K1158" s="7"/>
      <c r="L1158" s="7"/>
      <c r="M1158" s="7"/>
    </row>
    <row r="1159" spans="7:13" x14ac:dyDescent="0.25">
      <c r="G1159" s="7"/>
      <c r="H1159" s="7"/>
      <c r="I1159" s="7"/>
      <c r="J1159" s="7"/>
      <c r="K1159" s="7"/>
      <c r="L1159" s="7"/>
      <c r="M1159" s="7"/>
    </row>
    <row r="1160" spans="7:13" x14ac:dyDescent="0.25">
      <c r="G1160" s="7"/>
      <c r="H1160" s="7"/>
      <c r="I1160" s="7"/>
      <c r="J1160" s="7"/>
      <c r="K1160" s="7"/>
      <c r="L1160" s="7"/>
      <c r="M1160" s="7"/>
    </row>
    <row r="1161" spans="7:13" x14ac:dyDescent="0.25">
      <c r="G1161" s="7"/>
      <c r="H1161" s="7"/>
      <c r="I1161" s="7"/>
      <c r="J1161" s="7"/>
      <c r="K1161" s="7"/>
      <c r="L1161" s="7"/>
      <c r="M1161" s="7"/>
    </row>
    <row r="1162" spans="7:13" x14ac:dyDescent="0.25">
      <c r="G1162" s="7"/>
      <c r="H1162" s="7"/>
      <c r="I1162" s="7"/>
      <c r="J1162" s="7"/>
      <c r="K1162" s="7"/>
      <c r="L1162" s="7"/>
      <c r="M1162" s="7"/>
    </row>
    <row r="1163" spans="7:13" x14ac:dyDescent="0.25">
      <c r="G1163" s="7"/>
      <c r="H1163" s="7"/>
      <c r="I1163" s="7"/>
      <c r="J1163" s="7"/>
      <c r="K1163" s="7"/>
      <c r="L1163" s="7"/>
      <c r="M1163" s="7"/>
    </row>
    <row r="1164" spans="7:13" x14ac:dyDescent="0.25">
      <c r="G1164" s="7"/>
      <c r="H1164" s="7"/>
      <c r="I1164" s="7"/>
      <c r="J1164" s="7"/>
      <c r="K1164" s="7"/>
      <c r="L1164" s="7"/>
      <c r="M1164" s="7"/>
    </row>
    <row r="1165" spans="7:13" x14ac:dyDescent="0.25">
      <c r="G1165" s="7"/>
      <c r="H1165" s="7"/>
      <c r="I1165" s="7"/>
      <c r="J1165" s="7"/>
      <c r="K1165" s="7"/>
      <c r="L1165" s="7"/>
      <c r="M1165" s="7"/>
    </row>
    <row r="1166" spans="7:13" x14ac:dyDescent="0.25">
      <c r="G1166" s="7"/>
      <c r="H1166" s="7"/>
      <c r="I1166" s="7"/>
      <c r="J1166" s="7"/>
      <c r="K1166" s="7"/>
      <c r="L1166" s="7"/>
      <c r="M1166" s="7"/>
    </row>
    <row r="1167" spans="7:13" x14ac:dyDescent="0.25">
      <c r="G1167" s="7"/>
      <c r="H1167" s="7"/>
      <c r="I1167" s="7"/>
      <c r="J1167" s="7"/>
      <c r="K1167" s="7"/>
      <c r="L1167" s="7"/>
      <c r="M1167" s="7"/>
    </row>
    <row r="1168" spans="7:13" x14ac:dyDescent="0.25">
      <c r="G1168" s="7"/>
      <c r="H1168" s="7"/>
      <c r="I1168" s="7"/>
      <c r="J1168" s="7"/>
      <c r="K1168" s="7"/>
      <c r="L1168" s="7"/>
      <c r="M1168" s="7"/>
    </row>
    <row r="1169" spans="7:13" x14ac:dyDescent="0.25">
      <c r="G1169" s="7"/>
      <c r="H1169" s="7"/>
      <c r="I1169" s="7"/>
      <c r="J1169" s="7"/>
      <c r="K1169" s="7"/>
      <c r="L1169" s="7"/>
      <c r="M1169" s="7"/>
    </row>
    <row r="1170" spans="7:13" x14ac:dyDescent="0.25">
      <c r="G1170" s="7"/>
      <c r="H1170" s="7"/>
      <c r="I1170" s="7"/>
      <c r="J1170" s="7"/>
      <c r="K1170" s="7"/>
      <c r="L1170" s="7"/>
      <c r="M1170" s="7"/>
    </row>
    <row r="1171" spans="7:13" x14ac:dyDescent="0.25">
      <c r="G1171" s="7"/>
      <c r="H1171" s="7"/>
      <c r="I1171" s="7"/>
      <c r="J1171" s="7"/>
      <c r="K1171" s="7"/>
      <c r="L1171" s="7"/>
      <c r="M1171" s="7"/>
    </row>
    <row r="1172" spans="7:13" x14ac:dyDescent="0.25">
      <c r="G1172" s="7"/>
      <c r="H1172" s="7"/>
      <c r="I1172" s="7"/>
      <c r="J1172" s="7"/>
      <c r="K1172" s="7"/>
      <c r="L1172" s="7"/>
      <c r="M1172" s="7"/>
    </row>
    <row r="1173" spans="7:13" x14ac:dyDescent="0.25">
      <c r="G1173" s="7"/>
      <c r="H1173" s="7"/>
      <c r="I1173" s="7"/>
      <c r="J1173" s="7"/>
      <c r="K1173" s="7"/>
      <c r="L1173" s="7"/>
      <c r="M1173" s="7"/>
    </row>
    <row r="1174" spans="7:13" x14ac:dyDescent="0.25">
      <c r="G1174" s="7"/>
      <c r="H1174" s="7"/>
      <c r="I1174" s="7"/>
      <c r="J1174" s="7"/>
      <c r="K1174" s="7"/>
      <c r="L1174" s="7"/>
      <c r="M1174" s="7"/>
    </row>
    <row r="1175" spans="7:13" x14ac:dyDescent="0.25">
      <c r="G1175" s="7"/>
      <c r="H1175" s="7"/>
      <c r="I1175" s="7"/>
      <c r="J1175" s="7"/>
      <c r="K1175" s="7"/>
      <c r="L1175" s="7"/>
      <c r="M1175" s="7"/>
    </row>
    <row r="1176" spans="7:13" x14ac:dyDescent="0.25">
      <c r="G1176" s="7"/>
      <c r="H1176" s="7"/>
      <c r="I1176" s="7"/>
      <c r="J1176" s="7"/>
      <c r="K1176" s="7"/>
      <c r="L1176" s="7"/>
      <c r="M1176" s="7"/>
    </row>
    <row r="1177" spans="7:13" x14ac:dyDescent="0.25">
      <c r="G1177" s="7"/>
      <c r="H1177" s="7"/>
      <c r="I1177" s="7"/>
      <c r="J1177" s="7"/>
      <c r="K1177" s="7"/>
      <c r="L1177" s="7"/>
      <c r="M1177" s="7"/>
    </row>
    <row r="1178" spans="7:13" x14ac:dyDescent="0.25">
      <c r="G1178" s="7"/>
      <c r="H1178" s="7"/>
      <c r="I1178" s="7"/>
      <c r="J1178" s="7"/>
      <c r="K1178" s="7"/>
      <c r="L1178" s="7"/>
      <c r="M1178" s="7"/>
    </row>
    <row r="1179" spans="7:13" x14ac:dyDescent="0.25">
      <c r="G1179" s="7"/>
      <c r="H1179" s="7"/>
      <c r="I1179" s="7"/>
      <c r="J1179" s="7"/>
      <c r="K1179" s="7"/>
      <c r="L1179" s="7"/>
      <c r="M1179" s="7"/>
    </row>
    <row r="1180" spans="7:13" x14ac:dyDescent="0.25">
      <c r="G1180" s="7"/>
      <c r="H1180" s="7"/>
      <c r="I1180" s="7"/>
      <c r="J1180" s="7"/>
      <c r="K1180" s="7"/>
      <c r="L1180" s="7"/>
      <c r="M1180" s="7"/>
    </row>
    <row r="1181" spans="7:13" x14ac:dyDescent="0.25">
      <c r="G1181" s="7"/>
      <c r="H1181" s="7"/>
      <c r="I1181" s="7"/>
      <c r="J1181" s="7"/>
      <c r="K1181" s="7"/>
      <c r="L1181" s="7"/>
      <c r="M1181" s="7"/>
    </row>
    <row r="1182" spans="7:13" x14ac:dyDescent="0.25">
      <c r="G1182" s="7"/>
      <c r="H1182" s="7"/>
      <c r="I1182" s="7"/>
      <c r="J1182" s="7"/>
      <c r="K1182" s="7"/>
      <c r="L1182" s="7"/>
      <c r="M1182" s="7"/>
    </row>
    <row r="1183" spans="7:13" x14ac:dyDescent="0.25">
      <c r="G1183" s="7"/>
      <c r="H1183" s="7"/>
      <c r="I1183" s="7"/>
      <c r="J1183" s="7"/>
      <c r="K1183" s="7"/>
      <c r="L1183" s="7"/>
      <c r="M1183" s="7"/>
    </row>
    <row r="1184" spans="7:13" x14ac:dyDescent="0.25">
      <c r="G1184" s="7"/>
      <c r="H1184" s="7"/>
      <c r="I1184" s="7"/>
      <c r="J1184" s="7"/>
      <c r="K1184" s="7"/>
      <c r="L1184" s="7"/>
      <c r="M1184" s="7"/>
    </row>
    <row r="1185" spans="7:13" x14ac:dyDescent="0.25">
      <c r="G1185" s="7"/>
      <c r="H1185" s="7"/>
      <c r="I1185" s="7"/>
      <c r="J1185" s="7"/>
      <c r="K1185" s="7"/>
      <c r="L1185" s="7"/>
      <c r="M1185" s="7"/>
    </row>
    <row r="1186" spans="7:13" x14ac:dyDescent="0.25">
      <c r="G1186" s="7"/>
      <c r="H1186" s="7"/>
      <c r="I1186" s="7"/>
      <c r="J1186" s="7"/>
      <c r="K1186" s="7"/>
      <c r="L1186" s="7"/>
      <c r="M1186" s="7"/>
    </row>
    <row r="1187" spans="7:13" x14ac:dyDescent="0.25">
      <c r="G1187" s="7"/>
      <c r="H1187" s="7"/>
      <c r="I1187" s="7"/>
      <c r="J1187" s="7"/>
      <c r="K1187" s="7"/>
      <c r="L1187" s="7"/>
      <c r="M1187" s="7"/>
    </row>
    <row r="1188" spans="7:13" x14ac:dyDescent="0.25">
      <c r="G1188" s="7"/>
      <c r="H1188" s="7"/>
      <c r="I1188" s="7"/>
      <c r="J1188" s="7"/>
      <c r="K1188" s="7"/>
      <c r="L1188" s="7"/>
      <c r="M1188" s="7"/>
    </row>
    <row r="1189" spans="7:13" x14ac:dyDescent="0.25">
      <c r="G1189" s="7"/>
      <c r="H1189" s="7"/>
      <c r="I1189" s="7"/>
      <c r="J1189" s="7"/>
      <c r="K1189" s="7"/>
      <c r="L1189" s="7"/>
      <c r="M1189" s="7"/>
    </row>
    <row r="1190" spans="7:13" x14ac:dyDescent="0.25">
      <c r="G1190" s="7"/>
      <c r="H1190" s="7"/>
      <c r="I1190" s="7"/>
      <c r="J1190" s="7"/>
      <c r="K1190" s="7"/>
      <c r="L1190" s="7"/>
      <c r="M1190" s="7"/>
    </row>
    <row r="1191" spans="7:13" x14ac:dyDescent="0.25">
      <c r="G1191" s="7"/>
      <c r="H1191" s="7"/>
      <c r="I1191" s="7"/>
      <c r="J1191" s="7"/>
      <c r="K1191" s="7"/>
      <c r="L1191" s="7"/>
      <c r="M1191" s="7"/>
    </row>
    <row r="1192" spans="7:13" x14ac:dyDescent="0.25">
      <c r="G1192" s="7"/>
      <c r="H1192" s="7"/>
      <c r="I1192" s="7"/>
      <c r="J1192" s="7"/>
      <c r="K1192" s="7"/>
      <c r="L1192" s="7"/>
      <c r="M1192" s="7"/>
    </row>
    <row r="1193" spans="7:13" x14ac:dyDescent="0.25">
      <c r="G1193" s="7"/>
      <c r="H1193" s="7"/>
      <c r="I1193" s="7"/>
      <c r="J1193" s="7"/>
      <c r="K1193" s="7"/>
      <c r="L1193" s="7"/>
      <c r="M1193" s="7"/>
    </row>
    <row r="1194" spans="7:13" x14ac:dyDescent="0.25">
      <c r="G1194" s="7"/>
      <c r="H1194" s="7"/>
      <c r="I1194" s="7"/>
      <c r="J1194" s="7"/>
      <c r="K1194" s="7"/>
      <c r="L1194" s="7"/>
      <c r="M1194" s="7"/>
    </row>
    <row r="1195" spans="7:13" x14ac:dyDescent="0.25">
      <c r="G1195" s="7"/>
      <c r="H1195" s="7"/>
      <c r="I1195" s="7"/>
      <c r="J1195" s="7"/>
      <c r="K1195" s="7"/>
      <c r="L1195" s="7"/>
      <c r="M1195" s="7"/>
    </row>
    <row r="1196" spans="7:13" x14ac:dyDescent="0.25">
      <c r="G1196" s="7"/>
      <c r="H1196" s="7"/>
      <c r="I1196" s="7"/>
      <c r="J1196" s="7"/>
      <c r="K1196" s="7"/>
      <c r="L1196" s="7"/>
      <c r="M1196" s="7"/>
    </row>
    <row r="1197" spans="7:13" x14ac:dyDescent="0.25">
      <c r="G1197" s="7"/>
      <c r="H1197" s="7"/>
      <c r="I1197" s="7"/>
      <c r="J1197" s="7"/>
      <c r="K1197" s="7"/>
      <c r="L1197" s="7"/>
      <c r="M1197" s="7"/>
    </row>
    <row r="1198" spans="7:13" x14ac:dyDescent="0.25">
      <c r="G1198" s="7"/>
      <c r="H1198" s="7"/>
      <c r="I1198" s="7"/>
      <c r="J1198" s="7"/>
      <c r="K1198" s="7"/>
      <c r="L1198" s="7"/>
      <c r="M1198" s="7"/>
    </row>
    <row r="1199" spans="7:13" x14ac:dyDescent="0.25">
      <c r="G1199" s="7"/>
      <c r="H1199" s="7"/>
      <c r="I1199" s="7"/>
      <c r="J1199" s="7"/>
      <c r="K1199" s="7"/>
      <c r="L1199" s="7"/>
      <c r="M1199" s="7"/>
    </row>
    <row r="1200" spans="7:13" x14ac:dyDescent="0.25">
      <c r="G1200" s="7"/>
      <c r="H1200" s="7"/>
      <c r="I1200" s="7"/>
      <c r="J1200" s="7"/>
      <c r="K1200" s="7"/>
      <c r="L1200" s="7"/>
      <c r="M1200" s="7"/>
    </row>
    <row r="1201" spans="7:13" x14ac:dyDescent="0.25">
      <c r="G1201" s="7"/>
      <c r="H1201" s="7"/>
      <c r="I1201" s="7"/>
      <c r="J1201" s="7"/>
      <c r="K1201" s="7"/>
      <c r="L1201" s="7"/>
      <c r="M1201" s="7"/>
    </row>
    <row r="1202" spans="7:13" x14ac:dyDescent="0.25">
      <c r="G1202" s="7"/>
      <c r="H1202" s="7"/>
      <c r="I1202" s="7"/>
      <c r="J1202" s="7"/>
      <c r="K1202" s="7"/>
      <c r="L1202" s="7"/>
      <c r="M1202" s="7"/>
    </row>
    <row r="1203" spans="7:13" x14ac:dyDescent="0.25">
      <c r="G1203" s="7"/>
      <c r="H1203" s="7"/>
      <c r="I1203" s="7"/>
      <c r="J1203" s="7"/>
      <c r="K1203" s="7"/>
      <c r="L1203" s="7"/>
      <c r="M1203" s="7"/>
    </row>
    <row r="1204" spans="7:13" x14ac:dyDescent="0.25">
      <c r="G1204" s="7"/>
      <c r="H1204" s="7"/>
      <c r="I1204" s="7"/>
      <c r="J1204" s="7"/>
      <c r="K1204" s="7"/>
      <c r="L1204" s="7"/>
      <c r="M1204" s="7"/>
    </row>
    <row r="1205" spans="7:13" x14ac:dyDescent="0.25">
      <c r="G1205" s="7"/>
      <c r="H1205" s="7"/>
      <c r="I1205" s="7"/>
      <c r="J1205" s="7"/>
      <c r="K1205" s="7"/>
      <c r="L1205" s="7"/>
      <c r="M1205" s="7"/>
    </row>
    <row r="1206" spans="7:13" x14ac:dyDescent="0.25">
      <c r="G1206" s="7"/>
      <c r="H1206" s="7"/>
      <c r="I1206" s="7"/>
      <c r="J1206" s="7"/>
      <c r="K1206" s="7"/>
      <c r="L1206" s="7"/>
      <c r="M1206" s="7"/>
    </row>
    <row r="1207" spans="7:13" x14ac:dyDescent="0.25">
      <c r="G1207" s="7"/>
      <c r="H1207" s="7"/>
      <c r="I1207" s="7"/>
      <c r="J1207" s="7"/>
      <c r="K1207" s="7"/>
      <c r="L1207" s="7"/>
      <c r="M1207" s="7"/>
    </row>
    <row r="1208" spans="7:13" x14ac:dyDescent="0.25">
      <c r="G1208" s="7"/>
      <c r="H1208" s="7"/>
      <c r="I1208" s="7"/>
      <c r="J1208" s="7"/>
      <c r="K1208" s="7"/>
      <c r="L1208" s="7"/>
      <c r="M1208" s="7"/>
    </row>
    <row r="1209" spans="7:13" x14ac:dyDescent="0.25">
      <c r="G1209" s="7"/>
      <c r="H1209" s="7"/>
      <c r="I1209" s="7"/>
      <c r="J1209" s="7"/>
      <c r="K1209" s="7"/>
      <c r="L1209" s="7"/>
      <c r="M1209" s="7"/>
    </row>
    <row r="1210" spans="7:13" x14ac:dyDescent="0.25">
      <c r="G1210" s="7"/>
      <c r="H1210" s="7"/>
      <c r="I1210" s="7"/>
      <c r="J1210" s="7"/>
      <c r="K1210" s="7"/>
      <c r="L1210" s="7"/>
      <c r="M1210" s="7"/>
    </row>
    <row r="1211" spans="7:13" x14ac:dyDescent="0.25">
      <c r="G1211" s="7"/>
      <c r="H1211" s="7"/>
      <c r="I1211" s="7"/>
      <c r="J1211" s="7"/>
      <c r="K1211" s="7"/>
      <c r="L1211" s="7"/>
      <c r="M1211" s="7"/>
    </row>
    <row r="1212" spans="7:13" x14ac:dyDescent="0.25">
      <c r="G1212" s="7"/>
      <c r="H1212" s="7"/>
      <c r="I1212" s="7"/>
      <c r="J1212" s="7"/>
      <c r="K1212" s="7"/>
      <c r="L1212" s="7"/>
      <c r="M1212" s="7"/>
    </row>
    <row r="1213" spans="7:13" x14ac:dyDescent="0.25">
      <c r="G1213" s="7"/>
      <c r="H1213" s="7"/>
      <c r="I1213" s="7"/>
      <c r="J1213" s="7"/>
      <c r="K1213" s="7"/>
      <c r="L1213" s="7"/>
      <c r="M1213" s="7"/>
    </row>
    <row r="1214" spans="7:13" x14ac:dyDescent="0.25">
      <c r="G1214" s="7"/>
      <c r="H1214" s="7"/>
      <c r="I1214" s="7"/>
      <c r="J1214" s="7"/>
      <c r="K1214" s="7"/>
      <c r="L1214" s="7"/>
      <c r="M1214" s="7"/>
    </row>
    <row r="1215" spans="7:13" x14ac:dyDescent="0.25">
      <c r="G1215" s="7"/>
      <c r="H1215" s="7"/>
      <c r="I1215" s="7"/>
      <c r="J1215" s="7"/>
      <c r="K1215" s="7"/>
      <c r="L1215" s="7"/>
      <c r="M1215" s="7"/>
    </row>
    <row r="1216" spans="7:13" x14ac:dyDescent="0.25">
      <c r="G1216" s="7"/>
      <c r="H1216" s="7"/>
      <c r="I1216" s="7"/>
      <c r="J1216" s="7"/>
      <c r="K1216" s="7"/>
      <c r="L1216" s="7"/>
      <c r="M1216" s="7"/>
    </row>
    <row r="1217" spans="7:13" x14ac:dyDescent="0.25">
      <c r="G1217" s="7"/>
      <c r="H1217" s="7"/>
      <c r="I1217" s="7"/>
      <c r="J1217" s="7"/>
      <c r="K1217" s="7"/>
      <c r="L1217" s="7"/>
      <c r="M1217" s="7"/>
    </row>
    <row r="1218" spans="7:13" x14ac:dyDescent="0.25">
      <c r="G1218" s="7"/>
      <c r="H1218" s="7"/>
      <c r="I1218" s="7"/>
      <c r="J1218" s="7"/>
      <c r="K1218" s="7"/>
      <c r="L1218" s="7"/>
      <c r="M1218" s="7"/>
    </row>
    <row r="1219" spans="7:13" x14ac:dyDescent="0.25">
      <c r="G1219" s="7"/>
      <c r="H1219" s="7"/>
      <c r="I1219" s="7"/>
      <c r="J1219" s="7"/>
      <c r="K1219" s="7"/>
      <c r="L1219" s="7"/>
      <c r="M1219" s="7"/>
    </row>
    <row r="1220" spans="7:13" x14ac:dyDescent="0.25">
      <c r="G1220" s="7"/>
      <c r="H1220" s="7"/>
      <c r="I1220" s="7"/>
      <c r="J1220" s="7"/>
      <c r="K1220" s="7"/>
      <c r="L1220" s="7"/>
      <c r="M1220" s="7"/>
    </row>
    <row r="1221" spans="7:13" x14ac:dyDescent="0.25">
      <c r="G1221" s="7"/>
      <c r="H1221" s="7"/>
      <c r="I1221" s="7"/>
      <c r="J1221" s="7"/>
      <c r="K1221" s="7"/>
      <c r="L1221" s="7"/>
      <c r="M1221" s="7"/>
    </row>
    <row r="1222" spans="7:13" x14ac:dyDescent="0.25">
      <c r="G1222" s="7"/>
      <c r="H1222" s="7"/>
      <c r="I1222" s="7"/>
      <c r="J1222" s="7"/>
      <c r="K1222" s="7"/>
      <c r="L1222" s="7"/>
      <c r="M1222" s="7"/>
    </row>
    <row r="1223" spans="7:13" x14ac:dyDescent="0.25">
      <c r="G1223" s="7"/>
      <c r="H1223" s="7"/>
      <c r="I1223" s="7"/>
      <c r="J1223" s="7"/>
      <c r="K1223" s="7"/>
      <c r="L1223" s="7"/>
      <c r="M1223" s="7"/>
    </row>
    <row r="1224" spans="7:13" x14ac:dyDescent="0.25">
      <c r="G1224" s="7"/>
      <c r="H1224" s="7"/>
      <c r="I1224" s="7"/>
      <c r="J1224" s="7"/>
      <c r="K1224" s="7"/>
      <c r="L1224" s="7"/>
      <c r="M1224" s="7"/>
    </row>
    <row r="1225" spans="7:13" x14ac:dyDescent="0.25">
      <c r="G1225" s="7"/>
      <c r="H1225" s="7"/>
      <c r="I1225" s="7"/>
      <c r="J1225" s="7"/>
      <c r="K1225" s="7"/>
      <c r="L1225" s="7"/>
      <c r="M1225" s="7"/>
    </row>
    <row r="1226" spans="7:13" x14ac:dyDescent="0.25">
      <c r="G1226" s="7"/>
      <c r="H1226" s="7"/>
      <c r="I1226" s="7"/>
      <c r="J1226" s="7"/>
      <c r="K1226" s="7"/>
      <c r="L1226" s="7"/>
      <c r="M1226" s="7"/>
    </row>
    <row r="1227" spans="7:13" x14ac:dyDescent="0.25">
      <c r="G1227" s="7"/>
      <c r="H1227" s="7"/>
      <c r="I1227" s="7"/>
      <c r="J1227" s="7"/>
      <c r="K1227" s="7"/>
      <c r="L1227" s="7"/>
      <c r="M1227" s="7"/>
    </row>
    <row r="1228" spans="7:13" x14ac:dyDescent="0.25">
      <c r="G1228" s="7"/>
      <c r="H1228" s="7"/>
      <c r="I1228" s="7"/>
      <c r="J1228" s="7"/>
      <c r="K1228" s="7"/>
      <c r="L1228" s="7"/>
      <c r="M1228" s="7"/>
    </row>
    <row r="1229" spans="7:13" x14ac:dyDescent="0.25">
      <c r="G1229" s="7"/>
      <c r="H1229" s="7"/>
      <c r="I1229" s="7"/>
      <c r="J1229" s="7"/>
      <c r="K1229" s="7"/>
      <c r="L1229" s="7"/>
      <c r="M1229" s="7"/>
    </row>
    <row r="1230" spans="7:13" x14ac:dyDescent="0.25">
      <c r="G1230" s="7"/>
      <c r="H1230" s="7"/>
      <c r="I1230" s="7"/>
      <c r="J1230" s="7"/>
      <c r="K1230" s="7"/>
      <c r="L1230" s="7"/>
      <c r="M1230" s="7"/>
    </row>
    <row r="1231" spans="7:13" x14ac:dyDescent="0.25">
      <c r="G1231" s="7"/>
      <c r="H1231" s="7"/>
      <c r="I1231" s="7"/>
      <c r="J1231" s="7"/>
      <c r="K1231" s="7"/>
      <c r="L1231" s="7"/>
      <c r="M1231" s="7"/>
    </row>
    <row r="1232" spans="7:13" x14ac:dyDescent="0.25">
      <c r="G1232" s="7"/>
      <c r="H1232" s="7"/>
      <c r="I1232" s="7"/>
      <c r="J1232" s="7"/>
      <c r="K1232" s="7"/>
      <c r="L1232" s="7"/>
      <c r="M1232" s="7"/>
    </row>
    <row r="1233" spans="7:13" x14ac:dyDescent="0.25">
      <c r="G1233" s="7"/>
      <c r="H1233" s="7"/>
      <c r="I1233" s="7"/>
      <c r="J1233" s="7"/>
      <c r="K1233" s="7"/>
      <c r="L1233" s="7"/>
      <c r="M1233" s="7"/>
    </row>
    <row r="1234" spans="7:13" x14ac:dyDescent="0.25">
      <c r="G1234" s="7"/>
      <c r="H1234" s="7"/>
      <c r="I1234" s="7"/>
      <c r="J1234" s="7"/>
      <c r="K1234" s="7"/>
      <c r="L1234" s="7"/>
      <c r="M1234" s="7"/>
    </row>
    <row r="1235" spans="7:13" x14ac:dyDescent="0.25">
      <c r="G1235" s="7"/>
      <c r="H1235" s="7"/>
      <c r="I1235" s="7"/>
      <c r="J1235" s="7"/>
      <c r="K1235" s="7"/>
      <c r="L1235" s="7"/>
      <c r="M1235" s="7"/>
    </row>
    <row r="1236" spans="7:13" x14ac:dyDescent="0.25">
      <c r="G1236" s="7"/>
      <c r="H1236" s="7"/>
      <c r="I1236" s="7"/>
      <c r="J1236" s="7"/>
      <c r="K1236" s="7"/>
      <c r="L1236" s="7"/>
      <c r="M1236" s="7"/>
    </row>
    <row r="1237" spans="7:13" x14ac:dyDescent="0.25">
      <c r="G1237" s="7"/>
      <c r="H1237" s="7"/>
      <c r="I1237" s="7"/>
      <c r="J1237" s="7"/>
      <c r="K1237" s="7"/>
      <c r="L1237" s="7"/>
      <c r="M1237" s="7"/>
    </row>
    <row r="1238" spans="7:13" x14ac:dyDescent="0.25">
      <c r="G1238" s="7"/>
      <c r="H1238" s="7"/>
      <c r="I1238" s="7"/>
      <c r="J1238" s="7"/>
      <c r="K1238" s="7"/>
      <c r="L1238" s="7"/>
      <c r="M1238" s="7"/>
    </row>
    <row r="1239" spans="7:13" x14ac:dyDescent="0.25">
      <c r="G1239" s="7"/>
      <c r="H1239" s="7"/>
      <c r="I1239" s="7"/>
      <c r="J1239" s="7"/>
      <c r="K1239" s="7"/>
      <c r="L1239" s="7"/>
      <c r="M1239" s="7"/>
    </row>
    <row r="1240" spans="7:13" x14ac:dyDescent="0.25">
      <c r="G1240" s="7"/>
      <c r="H1240" s="7"/>
      <c r="I1240" s="7"/>
      <c r="J1240" s="7"/>
      <c r="K1240" s="7"/>
      <c r="L1240" s="7"/>
      <c r="M1240" s="7"/>
    </row>
    <row r="1241" spans="7:13" x14ac:dyDescent="0.25">
      <c r="G1241" s="7"/>
      <c r="H1241" s="7"/>
      <c r="I1241" s="7"/>
      <c r="J1241" s="7"/>
      <c r="K1241" s="7"/>
      <c r="L1241" s="7"/>
      <c r="M1241" s="7"/>
    </row>
    <row r="1242" spans="7:13" x14ac:dyDescent="0.25">
      <c r="G1242" s="7"/>
      <c r="H1242" s="7"/>
      <c r="I1242" s="7"/>
      <c r="J1242" s="7"/>
      <c r="K1242" s="7"/>
      <c r="L1242" s="7"/>
      <c r="M1242" s="7"/>
    </row>
    <row r="1243" spans="7:13" x14ac:dyDescent="0.25">
      <c r="G1243" s="7"/>
      <c r="H1243" s="7"/>
      <c r="I1243" s="7"/>
      <c r="J1243" s="7"/>
      <c r="K1243" s="7"/>
      <c r="L1243" s="7"/>
      <c r="M1243" s="7"/>
    </row>
    <row r="1244" spans="7:13" x14ac:dyDescent="0.25">
      <c r="G1244" s="7"/>
      <c r="H1244" s="7"/>
      <c r="I1244" s="7"/>
      <c r="J1244" s="7"/>
      <c r="K1244" s="7"/>
      <c r="L1244" s="7"/>
      <c r="M1244" s="7"/>
    </row>
    <row r="1245" spans="7:13" x14ac:dyDescent="0.25">
      <c r="G1245" s="7"/>
      <c r="H1245" s="7"/>
      <c r="I1245" s="7"/>
      <c r="J1245" s="7"/>
      <c r="K1245" s="7"/>
      <c r="L1245" s="7"/>
      <c r="M1245" s="7"/>
    </row>
    <row r="1246" spans="7:13" x14ac:dyDescent="0.25">
      <c r="G1246" s="7"/>
      <c r="H1246" s="7"/>
      <c r="I1246" s="7"/>
      <c r="J1246" s="7"/>
      <c r="K1246" s="7"/>
      <c r="L1246" s="7"/>
      <c r="M1246" s="7"/>
    </row>
    <row r="1247" spans="7:13" x14ac:dyDescent="0.25">
      <c r="G1247" s="7"/>
      <c r="H1247" s="7"/>
      <c r="I1247" s="7"/>
      <c r="J1247" s="7"/>
      <c r="K1247" s="7"/>
      <c r="L1247" s="7"/>
      <c r="M1247" s="7"/>
    </row>
    <row r="1248" spans="7:13" x14ac:dyDescent="0.25">
      <c r="G1248" s="7"/>
      <c r="H1248" s="7"/>
      <c r="I1248" s="7"/>
      <c r="J1248" s="7"/>
      <c r="K1248" s="7"/>
      <c r="L1248" s="7"/>
      <c r="M1248" s="7"/>
    </row>
    <row r="1249" spans="7:13" x14ac:dyDescent="0.25">
      <c r="G1249" s="7"/>
      <c r="H1249" s="7"/>
      <c r="I1249" s="7"/>
      <c r="J1249" s="7"/>
      <c r="K1249" s="7"/>
      <c r="L1249" s="7"/>
      <c r="M1249" s="7"/>
    </row>
    <row r="1250" spans="7:13" x14ac:dyDescent="0.25">
      <c r="G1250" s="7"/>
      <c r="H1250" s="7"/>
      <c r="I1250" s="7"/>
      <c r="J1250" s="7"/>
      <c r="K1250" s="7"/>
      <c r="L1250" s="7"/>
      <c r="M1250" s="7"/>
    </row>
    <row r="1251" spans="7:13" x14ac:dyDescent="0.25">
      <c r="G1251" s="7"/>
      <c r="H1251" s="7"/>
      <c r="I1251" s="7"/>
      <c r="J1251" s="7"/>
      <c r="K1251" s="7"/>
      <c r="L1251" s="7"/>
      <c r="M1251" s="7"/>
    </row>
    <row r="1252" spans="7:13" x14ac:dyDescent="0.25">
      <c r="G1252" s="7"/>
      <c r="H1252" s="7"/>
      <c r="I1252" s="7"/>
      <c r="J1252" s="7"/>
      <c r="K1252" s="7"/>
      <c r="L1252" s="7"/>
      <c r="M1252" s="7"/>
    </row>
    <row r="1253" spans="7:13" x14ac:dyDescent="0.25">
      <c r="G1253" s="7"/>
      <c r="H1253" s="7"/>
      <c r="I1253" s="7"/>
      <c r="J1253" s="7"/>
      <c r="K1253" s="7"/>
      <c r="L1253" s="7"/>
      <c r="M1253" s="7"/>
    </row>
    <row r="1254" spans="7:13" x14ac:dyDescent="0.25">
      <c r="G1254" s="7"/>
      <c r="H1254" s="7"/>
      <c r="I1254" s="7"/>
      <c r="J1254" s="7"/>
      <c r="K1254" s="7"/>
      <c r="L1254" s="7"/>
      <c r="M1254" s="7"/>
    </row>
    <row r="1255" spans="7:13" x14ac:dyDescent="0.25">
      <c r="G1255" s="7"/>
      <c r="H1255" s="7"/>
      <c r="I1255" s="7"/>
      <c r="J1255" s="7"/>
      <c r="K1255" s="7"/>
      <c r="L1255" s="7"/>
      <c r="M1255" s="7"/>
    </row>
    <row r="1256" spans="7:13" x14ac:dyDescent="0.25">
      <c r="G1256" s="7"/>
      <c r="H1256" s="7"/>
      <c r="I1256" s="7"/>
      <c r="J1256" s="7"/>
      <c r="K1256" s="7"/>
      <c r="L1256" s="7"/>
      <c r="M1256" s="7"/>
    </row>
    <row r="1257" spans="7:13" x14ac:dyDescent="0.25">
      <c r="G1257" s="7"/>
      <c r="H1257" s="7"/>
      <c r="I1257" s="7"/>
      <c r="J1257" s="7"/>
      <c r="K1257" s="7"/>
      <c r="L1257" s="7"/>
      <c r="M1257" s="7"/>
    </row>
    <row r="1258" spans="7:13" x14ac:dyDescent="0.25">
      <c r="G1258" s="7"/>
      <c r="H1258" s="7"/>
      <c r="I1258" s="7"/>
      <c r="J1258" s="7"/>
      <c r="K1258" s="7"/>
      <c r="L1258" s="7"/>
      <c r="M1258" s="7"/>
    </row>
    <row r="1259" spans="7:13" x14ac:dyDescent="0.25">
      <c r="G1259" s="7"/>
      <c r="H1259" s="7"/>
      <c r="I1259" s="7"/>
      <c r="J1259" s="7"/>
      <c r="K1259" s="7"/>
      <c r="L1259" s="7"/>
      <c r="M1259" s="7"/>
    </row>
    <row r="1260" spans="7:13" x14ac:dyDescent="0.25">
      <c r="G1260" s="7"/>
      <c r="H1260" s="7"/>
      <c r="I1260" s="7"/>
      <c r="J1260" s="7"/>
      <c r="K1260" s="7"/>
      <c r="L1260" s="7"/>
      <c r="M1260" s="7"/>
    </row>
    <row r="1261" spans="7:13" x14ac:dyDescent="0.25">
      <c r="G1261" s="7"/>
      <c r="H1261" s="7"/>
      <c r="I1261" s="7"/>
      <c r="J1261" s="7"/>
      <c r="K1261" s="7"/>
      <c r="L1261" s="7"/>
      <c r="M1261" s="7"/>
    </row>
    <row r="1262" spans="7:13" x14ac:dyDescent="0.25">
      <c r="G1262" s="7"/>
      <c r="H1262" s="7"/>
      <c r="I1262" s="7"/>
      <c r="J1262" s="7"/>
      <c r="K1262" s="7"/>
      <c r="L1262" s="7"/>
      <c r="M1262" s="7"/>
    </row>
    <row r="1263" spans="7:13" x14ac:dyDescent="0.25">
      <c r="G1263" s="7"/>
      <c r="H1263" s="7"/>
      <c r="I1263" s="7"/>
      <c r="J1263" s="7"/>
      <c r="K1263" s="7"/>
      <c r="L1263" s="7"/>
      <c r="M1263" s="7"/>
    </row>
    <row r="1264" spans="7:13" x14ac:dyDescent="0.25">
      <c r="G1264" s="7"/>
      <c r="H1264" s="7"/>
      <c r="I1264" s="7"/>
      <c r="J1264" s="7"/>
      <c r="K1264" s="7"/>
      <c r="L1264" s="7"/>
      <c r="M1264" s="7"/>
    </row>
    <row r="1265" spans="7:13" x14ac:dyDescent="0.25">
      <c r="G1265" s="7"/>
      <c r="H1265" s="7"/>
      <c r="I1265" s="7"/>
      <c r="J1265" s="7"/>
      <c r="K1265" s="7"/>
      <c r="L1265" s="7"/>
      <c r="M1265" s="7"/>
    </row>
    <row r="1266" spans="7:13" x14ac:dyDescent="0.25">
      <c r="G1266" s="7"/>
      <c r="H1266" s="7"/>
      <c r="I1266" s="7"/>
      <c r="J1266" s="7"/>
      <c r="K1266" s="7"/>
      <c r="L1266" s="7"/>
      <c r="M1266" s="7"/>
    </row>
    <row r="1267" spans="7:13" x14ac:dyDescent="0.25">
      <c r="G1267" s="7"/>
      <c r="H1267" s="7"/>
      <c r="I1267" s="7"/>
      <c r="J1267" s="7"/>
      <c r="K1267" s="7"/>
      <c r="L1267" s="7"/>
      <c r="M1267" s="7"/>
    </row>
    <row r="1268" spans="7:13" x14ac:dyDescent="0.25">
      <c r="G1268" s="7"/>
      <c r="H1268" s="7"/>
      <c r="I1268" s="7"/>
      <c r="J1268" s="7"/>
      <c r="K1268" s="7"/>
      <c r="L1268" s="7"/>
      <c r="M1268" s="7"/>
    </row>
    <row r="1269" spans="7:13" x14ac:dyDescent="0.25">
      <c r="G1269" s="7"/>
      <c r="H1269" s="7"/>
      <c r="I1269" s="7"/>
      <c r="J1269" s="7"/>
      <c r="K1269" s="7"/>
      <c r="L1269" s="7"/>
      <c r="M1269" s="7"/>
    </row>
    <row r="1270" spans="7:13" x14ac:dyDescent="0.25">
      <c r="G1270" s="7"/>
      <c r="H1270" s="7"/>
      <c r="I1270" s="7"/>
      <c r="J1270" s="7"/>
      <c r="K1270" s="7"/>
      <c r="L1270" s="7"/>
      <c r="M1270" s="7"/>
    </row>
    <row r="1271" spans="7:13" x14ac:dyDescent="0.25">
      <c r="G1271" s="7"/>
      <c r="H1271" s="7"/>
      <c r="I1271" s="7"/>
      <c r="J1271" s="7"/>
      <c r="K1271" s="7"/>
      <c r="L1271" s="7"/>
      <c r="M1271" s="7"/>
    </row>
    <row r="1272" spans="7:13" x14ac:dyDescent="0.25">
      <c r="G1272" s="7"/>
      <c r="H1272" s="7"/>
      <c r="I1272" s="7"/>
      <c r="J1272" s="7"/>
      <c r="K1272" s="7"/>
      <c r="L1272" s="7"/>
      <c r="M1272" s="7"/>
    </row>
    <row r="1273" spans="7:13" x14ac:dyDescent="0.25">
      <c r="G1273" s="7"/>
      <c r="H1273" s="7"/>
      <c r="I1273" s="7"/>
      <c r="J1273" s="7"/>
      <c r="K1273" s="7"/>
      <c r="L1273" s="7"/>
      <c r="M1273" s="7"/>
    </row>
    <row r="1274" spans="7:13" x14ac:dyDescent="0.25">
      <c r="G1274" s="7"/>
      <c r="H1274" s="7"/>
      <c r="I1274" s="7"/>
      <c r="J1274" s="7"/>
      <c r="K1274" s="7"/>
      <c r="L1274" s="7"/>
      <c r="M1274" s="7"/>
    </row>
    <row r="1275" spans="7:13" x14ac:dyDescent="0.25">
      <c r="G1275" s="7"/>
      <c r="H1275" s="7"/>
      <c r="I1275" s="7"/>
      <c r="J1275" s="7"/>
      <c r="K1275" s="7"/>
      <c r="L1275" s="7"/>
      <c r="M1275" s="7"/>
    </row>
    <row r="1276" spans="7:13" x14ac:dyDescent="0.25">
      <c r="G1276" s="7"/>
      <c r="H1276" s="7"/>
      <c r="I1276" s="7"/>
      <c r="J1276" s="7"/>
      <c r="K1276" s="7"/>
      <c r="L1276" s="7"/>
      <c r="M1276" s="7"/>
    </row>
    <row r="1277" spans="7:13" x14ac:dyDescent="0.25">
      <c r="G1277" s="7"/>
      <c r="H1277" s="7"/>
      <c r="I1277" s="7"/>
      <c r="J1277" s="7"/>
      <c r="K1277" s="7"/>
      <c r="L1277" s="7"/>
      <c r="M1277" s="7"/>
    </row>
    <row r="1278" spans="7:13" x14ac:dyDescent="0.25">
      <c r="G1278" s="7"/>
      <c r="H1278" s="7"/>
      <c r="I1278" s="7"/>
      <c r="J1278" s="7"/>
      <c r="K1278" s="7"/>
      <c r="L1278" s="7"/>
      <c r="M1278" s="7"/>
    </row>
    <row r="1279" spans="7:13" x14ac:dyDescent="0.25">
      <c r="G1279" s="7"/>
      <c r="H1279" s="7"/>
      <c r="I1279" s="7"/>
      <c r="J1279" s="7"/>
      <c r="K1279" s="7"/>
      <c r="L1279" s="7"/>
      <c r="M1279" s="7"/>
    </row>
    <row r="1280" spans="7:13" x14ac:dyDescent="0.25">
      <c r="G1280" s="7"/>
      <c r="H1280" s="7"/>
      <c r="I1280" s="7"/>
      <c r="J1280" s="7"/>
      <c r="K1280" s="7"/>
      <c r="L1280" s="7"/>
      <c r="M1280" s="7"/>
    </row>
    <row r="1281" spans="7:13" x14ac:dyDescent="0.25">
      <c r="G1281" s="7"/>
      <c r="H1281" s="7"/>
      <c r="I1281" s="7"/>
      <c r="J1281" s="7"/>
      <c r="K1281" s="7"/>
      <c r="L1281" s="7"/>
      <c r="M1281" s="7"/>
    </row>
    <row r="1282" spans="7:13" x14ac:dyDescent="0.25">
      <c r="G1282" s="7"/>
      <c r="H1282" s="7"/>
      <c r="I1282" s="7"/>
      <c r="J1282" s="7"/>
      <c r="K1282" s="7"/>
      <c r="L1282" s="7"/>
      <c r="M1282" s="7"/>
    </row>
    <row r="1283" spans="7:13" x14ac:dyDescent="0.25">
      <c r="G1283" s="7"/>
      <c r="H1283" s="7"/>
      <c r="I1283" s="7"/>
      <c r="J1283" s="7"/>
      <c r="K1283" s="7"/>
      <c r="L1283" s="7"/>
      <c r="M1283" s="7"/>
    </row>
    <row r="1284" spans="7:13" x14ac:dyDescent="0.25">
      <c r="G1284" s="7"/>
      <c r="H1284" s="7"/>
      <c r="I1284" s="7"/>
      <c r="J1284" s="7"/>
      <c r="K1284" s="7"/>
      <c r="L1284" s="7"/>
      <c r="M1284" s="7"/>
    </row>
    <row r="1285" spans="7:13" x14ac:dyDescent="0.25">
      <c r="G1285" s="7"/>
      <c r="H1285" s="7"/>
      <c r="I1285" s="7"/>
      <c r="J1285" s="7"/>
      <c r="K1285" s="7"/>
      <c r="L1285" s="7"/>
      <c r="M1285" s="7"/>
    </row>
    <row r="1286" spans="7:13" x14ac:dyDescent="0.25">
      <c r="G1286" s="7"/>
      <c r="H1286" s="7"/>
      <c r="I1286" s="7"/>
      <c r="J1286" s="7"/>
      <c r="K1286" s="7"/>
      <c r="L1286" s="7"/>
      <c r="M1286" s="7"/>
    </row>
    <row r="1287" spans="7:13" x14ac:dyDescent="0.25">
      <c r="G1287" s="7"/>
      <c r="H1287" s="7"/>
      <c r="I1287" s="7"/>
      <c r="J1287" s="7"/>
      <c r="K1287" s="7"/>
      <c r="L1287" s="7"/>
      <c r="M1287" s="7"/>
    </row>
    <row r="1288" spans="7:13" x14ac:dyDescent="0.25">
      <c r="G1288" s="7"/>
      <c r="H1288" s="7"/>
      <c r="I1288" s="7"/>
      <c r="J1288" s="7"/>
      <c r="K1288" s="7"/>
      <c r="L1288" s="7"/>
      <c r="M1288" s="7"/>
    </row>
    <row r="1289" spans="7:13" x14ac:dyDescent="0.25">
      <c r="G1289" s="7"/>
      <c r="H1289" s="7"/>
      <c r="I1289" s="7"/>
      <c r="J1289" s="7"/>
      <c r="K1289" s="7"/>
      <c r="L1289" s="7"/>
      <c r="M1289" s="7"/>
    </row>
    <row r="1290" spans="7:13" x14ac:dyDescent="0.25">
      <c r="G1290" s="7"/>
      <c r="H1290" s="7"/>
      <c r="I1290" s="7"/>
      <c r="J1290" s="7"/>
      <c r="K1290" s="7"/>
      <c r="L1290" s="7"/>
      <c r="M1290" s="7"/>
    </row>
    <row r="1291" spans="7:13" x14ac:dyDescent="0.25">
      <c r="G1291" s="7"/>
      <c r="H1291" s="7"/>
      <c r="I1291" s="7"/>
      <c r="J1291" s="7"/>
      <c r="K1291" s="7"/>
      <c r="L1291" s="7"/>
      <c r="M1291" s="7"/>
    </row>
    <row r="1292" spans="7:13" x14ac:dyDescent="0.25">
      <c r="G1292" s="7"/>
      <c r="H1292" s="7"/>
      <c r="I1292" s="7"/>
      <c r="J1292" s="7"/>
      <c r="K1292" s="7"/>
      <c r="L1292" s="7"/>
      <c r="M1292" s="7"/>
    </row>
    <row r="1293" spans="7:13" x14ac:dyDescent="0.25">
      <c r="G1293" s="7"/>
      <c r="H1293" s="7"/>
      <c r="I1293" s="7"/>
      <c r="J1293" s="7"/>
      <c r="K1293" s="7"/>
      <c r="L1293" s="7"/>
      <c r="M1293" s="7"/>
    </row>
    <row r="1294" spans="7:13" x14ac:dyDescent="0.25">
      <c r="G1294" s="7"/>
      <c r="H1294" s="7"/>
      <c r="I1294" s="7"/>
      <c r="J1294" s="7"/>
      <c r="K1294" s="7"/>
      <c r="L1294" s="7"/>
      <c r="M1294" s="7"/>
    </row>
    <row r="1295" spans="7:13" x14ac:dyDescent="0.25">
      <c r="G1295" s="7"/>
      <c r="H1295" s="7"/>
      <c r="I1295" s="7"/>
      <c r="J1295" s="7"/>
      <c r="K1295" s="7"/>
      <c r="L1295" s="7"/>
      <c r="M1295" s="7"/>
    </row>
    <row r="1296" spans="7:13" x14ac:dyDescent="0.25">
      <c r="G1296" s="7"/>
      <c r="H1296" s="7"/>
      <c r="I1296" s="7"/>
      <c r="J1296" s="7"/>
      <c r="K1296" s="7"/>
      <c r="L1296" s="7"/>
      <c r="M1296" s="7"/>
    </row>
    <row r="1297" spans="7:13" x14ac:dyDescent="0.25">
      <c r="G1297" s="7"/>
      <c r="H1297" s="7"/>
      <c r="I1297" s="7"/>
      <c r="J1297" s="7"/>
      <c r="K1297" s="7"/>
      <c r="L1297" s="7"/>
      <c r="M1297" s="7"/>
    </row>
    <row r="1298" spans="7:13" x14ac:dyDescent="0.25">
      <c r="G1298" s="7"/>
      <c r="H1298" s="7"/>
      <c r="I1298" s="7"/>
      <c r="J1298" s="7"/>
      <c r="K1298" s="7"/>
      <c r="L1298" s="7"/>
      <c r="M1298" s="7"/>
    </row>
    <row r="1299" spans="7:13" x14ac:dyDescent="0.25">
      <c r="G1299" s="7"/>
      <c r="H1299" s="7"/>
      <c r="I1299" s="7"/>
      <c r="J1299" s="7"/>
      <c r="K1299" s="7"/>
      <c r="L1299" s="7"/>
      <c r="M1299" s="7"/>
    </row>
    <row r="1300" spans="7:13" x14ac:dyDescent="0.25">
      <c r="G1300" s="7"/>
      <c r="H1300" s="7"/>
      <c r="I1300" s="7"/>
      <c r="J1300" s="7"/>
      <c r="K1300" s="7"/>
      <c r="L1300" s="7"/>
      <c r="M1300" s="7"/>
    </row>
    <row r="1301" spans="7:13" x14ac:dyDescent="0.25">
      <c r="G1301" s="7"/>
      <c r="H1301" s="7"/>
      <c r="I1301" s="7"/>
      <c r="J1301" s="7"/>
      <c r="K1301" s="7"/>
      <c r="L1301" s="7"/>
      <c r="M1301" s="7"/>
    </row>
    <row r="1302" spans="7:13" x14ac:dyDescent="0.25">
      <c r="G1302" s="7"/>
      <c r="H1302" s="7"/>
      <c r="I1302" s="7"/>
      <c r="J1302" s="7"/>
      <c r="K1302" s="7"/>
      <c r="L1302" s="7"/>
      <c r="M1302" s="7"/>
    </row>
    <row r="1303" spans="7:13" x14ac:dyDescent="0.25">
      <c r="G1303" s="7"/>
      <c r="H1303" s="7"/>
      <c r="I1303" s="7"/>
      <c r="J1303" s="7"/>
      <c r="K1303" s="7"/>
      <c r="L1303" s="7"/>
      <c r="M1303" s="7"/>
    </row>
    <row r="1304" spans="7:13" x14ac:dyDescent="0.25">
      <c r="G1304" s="7"/>
      <c r="H1304" s="7"/>
      <c r="I1304" s="7"/>
      <c r="J1304" s="7"/>
      <c r="K1304" s="7"/>
      <c r="L1304" s="7"/>
      <c r="M1304" s="7"/>
    </row>
    <row r="1305" spans="7:13" x14ac:dyDescent="0.25">
      <c r="G1305" s="7"/>
      <c r="H1305" s="7"/>
      <c r="I1305" s="7"/>
      <c r="J1305" s="7"/>
      <c r="K1305" s="7"/>
      <c r="L1305" s="7"/>
      <c r="M1305" s="7"/>
    </row>
    <row r="1306" spans="7:13" x14ac:dyDescent="0.25">
      <c r="G1306" s="7"/>
      <c r="H1306" s="7"/>
      <c r="I1306" s="7"/>
      <c r="J1306" s="7"/>
      <c r="K1306" s="7"/>
      <c r="L1306" s="7"/>
      <c r="M1306" s="7"/>
    </row>
    <row r="1307" spans="7:13" x14ac:dyDescent="0.25">
      <c r="G1307" s="7"/>
      <c r="H1307" s="7"/>
      <c r="I1307" s="7"/>
      <c r="J1307" s="7"/>
      <c r="K1307" s="7"/>
      <c r="L1307" s="7"/>
      <c r="M1307" s="7"/>
    </row>
    <row r="1308" spans="7:13" x14ac:dyDescent="0.25">
      <c r="G1308" s="7"/>
      <c r="H1308" s="7"/>
      <c r="I1308" s="7"/>
      <c r="J1308" s="7"/>
      <c r="K1308" s="7"/>
      <c r="L1308" s="7"/>
      <c r="M1308" s="7"/>
    </row>
    <row r="1309" spans="7:13" x14ac:dyDescent="0.25">
      <c r="G1309" s="7"/>
      <c r="H1309" s="7"/>
      <c r="I1309" s="7"/>
      <c r="J1309" s="7"/>
      <c r="K1309" s="7"/>
      <c r="L1309" s="7"/>
      <c r="M1309" s="7"/>
    </row>
    <row r="1310" spans="7:13" x14ac:dyDescent="0.25">
      <c r="G1310" s="7"/>
      <c r="H1310" s="7"/>
      <c r="I1310" s="7"/>
      <c r="J1310" s="7"/>
      <c r="K1310" s="7"/>
      <c r="L1310" s="7"/>
      <c r="M1310" s="7"/>
    </row>
    <row r="1311" spans="7:13" x14ac:dyDescent="0.25">
      <c r="G1311" s="7"/>
      <c r="H1311" s="7"/>
      <c r="I1311" s="7"/>
      <c r="J1311" s="7"/>
      <c r="K1311" s="7"/>
      <c r="L1311" s="7"/>
      <c r="M1311" s="7"/>
    </row>
    <row r="1312" spans="7:13" x14ac:dyDescent="0.25">
      <c r="G1312" s="7"/>
      <c r="H1312" s="7"/>
      <c r="I1312" s="7"/>
      <c r="J1312" s="7"/>
      <c r="K1312" s="7"/>
      <c r="L1312" s="7"/>
      <c r="M1312" s="7"/>
    </row>
    <row r="1313" spans="7:13" x14ac:dyDescent="0.25">
      <c r="G1313" s="7"/>
      <c r="H1313" s="7"/>
      <c r="I1313" s="7"/>
      <c r="J1313" s="7"/>
      <c r="K1313" s="7"/>
      <c r="L1313" s="7"/>
      <c r="M1313" s="7"/>
    </row>
    <row r="1314" spans="7:13" x14ac:dyDescent="0.25">
      <c r="G1314" s="7"/>
      <c r="H1314" s="7"/>
      <c r="I1314" s="7"/>
      <c r="J1314" s="7"/>
      <c r="K1314" s="7"/>
      <c r="L1314" s="7"/>
      <c r="M1314" s="7"/>
    </row>
    <row r="1315" spans="7:13" x14ac:dyDescent="0.25">
      <c r="G1315" s="7"/>
      <c r="H1315" s="7"/>
      <c r="I1315" s="7"/>
      <c r="J1315" s="7"/>
      <c r="K1315" s="7"/>
      <c r="L1315" s="7"/>
      <c r="M1315" s="7"/>
    </row>
    <row r="1316" spans="7:13" x14ac:dyDescent="0.25">
      <c r="G1316" s="7"/>
      <c r="H1316" s="7"/>
      <c r="I1316" s="7"/>
      <c r="J1316" s="7"/>
      <c r="K1316" s="7"/>
      <c r="L1316" s="7"/>
      <c r="M1316" s="7"/>
    </row>
    <row r="1317" spans="7:13" x14ac:dyDescent="0.25">
      <c r="G1317" s="7"/>
      <c r="H1317" s="7"/>
      <c r="I1317" s="7"/>
      <c r="J1317" s="7"/>
      <c r="K1317" s="7"/>
      <c r="L1317" s="7"/>
      <c r="M1317" s="7"/>
    </row>
    <row r="1318" spans="7:13" x14ac:dyDescent="0.25">
      <c r="G1318" s="7"/>
      <c r="H1318" s="7"/>
      <c r="I1318" s="7"/>
      <c r="J1318" s="7"/>
      <c r="K1318" s="7"/>
      <c r="L1318" s="7"/>
      <c r="M1318" s="7"/>
    </row>
    <row r="1319" spans="7:13" x14ac:dyDescent="0.25">
      <c r="G1319" s="7"/>
      <c r="H1319" s="7"/>
      <c r="I1319" s="7"/>
      <c r="J1319" s="7"/>
      <c r="K1319" s="7"/>
      <c r="L1319" s="7"/>
      <c r="M1319" s="7"/>
    </row>
    <row r="1320" spans="7:13" x14ac:dyDescent="0.25">
      <c r="G1320" s="7"/>
      <c r="H1320" s="7"/>
      <c r="I1320" s="7"/>
      <c r="J1320" s="7"/>
      <c r="K1320" s="7"/>
      <c r="L1320" s="7"/>
      <c r="M1320" s="7"/>
    </row>
    <row r="1321" spans="7:13" x14ac:dyDescent="0.25">
      <c r="G1321" s="7"/>
      <c r="H1321" s="7"/>
      <c r="I1321" s="7"/>
      <c r="J1321" s="7"/>
      <c r="K1321" s="7"/>
      <c r="L1321" s="7"/>
      <c r="M1321" s="7"/>
    </row>
    <row r="1322" spans="7:13" x14ac:dyDescent="0.25">
      <c r="G1322" s="7"/>
      <c r="H1322" s="7"/>
      <c r="I1322" s="7"/>
      <c r="J1322" s="7"/>
      <c r="K1322" s="7"/>
      <c r="L1322" s="7"/>
      <c r="M1322" s="7"/>
    </row>
    <row r="1323" spans="7:13" x14ac:dyDescent="0.25">
      <c r="G1323" s="7"/>
      <c r="H1323" s="7"/>
      <c r="I1323" s="7"/>
      <c r="J1323" s="7"/>
      <c r="K1323" s="7"/>
      <c r="L1323" s="7"/>
      <c r="M1323" s="7"/>
    </row>
    <row r="1324" spans="7:13" x14ac:dyDescent="0.25">
      <c r="G1324" s="7"/>
      <c r="H1324" s="7"/>
      <c r="I1324" s="7"/>
      <c r="J1324" s="7"/>
      <c r="K1324" s="7"/>
      <c r="L1324" s="7"/>
      <c r="M1324" s="7"/>
    </row>
    <row r="1325" spans="7:13" x14ac:dyDescent="0.25">
      <c r="G1325" s="7"/>
      <c r="H1325" s="7"/>
      <c r="I1325" s="7"/>
      <c r="J1325" s="7"/>
      <c r="K1325" s="7"/>
      <c r="L1325" s="7"/>
      <c r="M1325" s="7"/>
    </row>
    <row r="1326" spans="7:13" x14ac:dyDescent="0.25">
      <c r="G1326" s="7"/>
      <c r="H1326" s="7"/>
      <c r="I1326" s="7"/>
      <c r="J1326" s="7"/>
      <c r="K1326" s="7"/>
      <c r="L1326" s="7"/>
      <c r="M1326" s="7"/>
    </row>
    <row r="1327" spans="7:13" x14ac:dyDescent="0.25">
      <c r="G1327" s="7"/>
      <c r="H1327" s="7"/>
      <c r="I1327" s="7"/>
      <c r="J1327" s="7"/>
      <c r="K1327" s="7"/>
      <c r="L1327" s="7"/>
      <c r="M1327" s="7"/>
    </row>
    <row r="1328" spans="7:13" x14ac:dyDescent="0.25">
      <c r="G1328" s="7"/>
      <c r="H1328" s="7"/>
      <c r="I1328" s="7"/>
      <c r="J1328" s="7"/>
      <c r="K1328" s="7"/>
      <c r="L1328" s="7"/>
      <c r="M1328" s="7"/>
    </row>
    <row r="1329" spans="7:13" x14ac:dyDescent="0.25">
      <c r="G1329" s="7"/>
      <c r="H1329" s="7"/>
      <c r="I1329" s="7"/>
      <c r="J1329" s="7"/>
      <c r="K1329" s="7"/>
      <c r="L1329" s="7"/>
      <c r="M1329" s="7"/>
    </row>
    <row r="1330" spans="7:13" x14ac:dyDescent="0.25">
      <c r="G1330" s="7"/>
      <c r="H1330" s="7"/>
      <c r="I1330" s="7"/>
      <c r="J1330" s="7"/>
      <c r="K1330" s="7"/>
      <c r="L1330" s="7"/>
      <c r="M1330" s="7"/>
    </row>
    <row r="1331" spans="7:13" x14ac:dyDescent="0.25">
      <c r="G1331" s="7"/>
      <c r="H1331" s="7"/>
      <c r="I1331" s="7"/>
      <c r="J1331" s="7"/>
      <c r="K1331" s="7"/>
      <c r="L1331" s="7"/>
      <c r="M1331" s="7"/>
    </row>
    <row r="1332" spans="7:13" x14ac:dyDescent="0.25">
      <c r="G1332" s="7"/>
      <c r="H1332" s="7"/>
      <c r="I1332" s="7"/>
      <c r="J1332" s="7"/>
      <c r="K1332" s="7"/>
      <c r="L1332" s="7"/>
      <c r="M1332" s="7"/>
    </row>
    <row r="1333" spans="7:13" x14ac:dyDescent="0.25">
      <c r="G1333" s="7"/>
      <c r="H1333" s="7"/>
      <c r="I1333" s="7"/>
      <c r="J1333" s="7"/>
      <c r="K1333" s="7"/>
      <c r="L1333" s="7"/>
      <c r="M1333" s="7"/>
    </row>
    <row r="1334" spans="7:13" x14ac:dyDescent="0.25">
      <c r="G1334" s="7"/>
      <c r="H1334" s="7"/>
      <c r="I1334" s="7"/>
      <c r="J1334" s="7"/>
      <c r="K1334" s="7"/>
      <c r="L1334" s="7"/>
      <c r="M1334" s="7"/>
    </row>
    <row r="1335" spans="7:13" x14ac:dyDescent="0.25">
      <c r="G1335" s="7"/>
      <c r="H1335" s="7"/>
      <c r="I1335" s="7"/>
      <c r="J1335" s="7"/>
      <c r="K1335" s="7"/>
      <c r="L1335" s="7"/>
      <c r="M1335" s="7"/>
    </row>
    <row r="1336" spans="7:13" x14ac:dyDescent="0.25">
      <c r="G1336" s="7"/>
      <c r="H1336" s="7"/>
      <c r="I1336" s="7"/>
      <c r="J1336" s="7"/>
      <c r="K1336" s="7"/>
      <c r="L1336" s="7"/>
      <c r="M1336" s="7"/>
    </row>
    <row r="1337" spans="7:13" x14ac:dyDescent="0.25">
      <c r="G1337" s="7"/>
      <c r="H1337" s="7"/>
      <c r="I1337" s="7"/>
      <c r="J1337" s="7"/>
      <c r="K1337" s="7"/>
      <c r="L1337" s="7"/>
      <c r="M1337" s="7"/>
    </row>
    <row r="1338" spans="7:13" x14ac:dyDescent="0.25">
      <c r="G1338" s="7"/>
      <c r="H1338" s="7"/>
      <c r="I1338" s="7"/>
      <c r="J1338" s="7"/>
      <c r="K1338" s="7"/>
      <c r="L1338" s="7"/>
      <c r="M1338" s="7"/>
    </row>
    <row r="1339" spans="7:13" x14ac:dyDescent="0.25">
      <c r="G1339" s="7"/>
      <c r="H1339" s="7"/>
      <c r="I1339" s="7"/>
      <c r="J1339" s="7"/>
      <c r="K1339" s="7"/>
      <c r="L1339" s="7"/>
      <c r="M1339" s="7"/>
    </row>
    <row r="1340" spans="7:13" x14ac:dyDescent="0.25">
      <c r="G1340" s="7"/>
      <c r="H1340" s="7"/>
      <c r="I1340" s="7"/>
      <c r="J1340" s="7"/>
      <c r="K1340" s="7"/>
      <c r="L1340" s="7"/>
      <c r="M1340" s="7"/>
    </row>
    <row r="1341" spans="7:13" x14ac:dyDescent="0.25">
      <c r="G1341" s="7"/>
      <c r="H1341" s="7"/>
      <c r="I1341" s="7"/>
      <c r="J1341" s="7"/>
      <c r="K1341" s="7"/>
      <c r="L1341" s="7"/>
      <c r="M1341" s="7"/>
    </row>
    <row r="1342" spans="7:13" x14ac:dyDescent="0.25">
      <c r="G1342" s="7"/>
      <c r="H1342" s="7"/>
      <c r="I1342" s="7"/>
      <c r="J1342" s="7"/>
      <c r="K1342" s="7"/>
      <c r="L1342" s="7"/>
      <c r="M1342" s="7"/>
    </row>
    <row r="1343" spans="7:13" x14ac:dyDescent="0.25">
      <c r="G1343" s="7"/>
      <c r="H1343" s="7"/>
      <c r="I1343" s="7"/>
      <c r="J1343" s="7"/>
      <c r="K1343" s="7"/>
      <c r="L1343" s="7"/>
      <c r="M1343" s="7"/>
    </row>
    <row r="1344" spans="7:13" x14ac:dyDescent="0.25">
      <c r="G1344" s="7"/>
      <c r="H1344" s="7"/>
      <c r="I1344" s="7"/>
      <c r="J1344" s="7"/>
      <c r="K1344" s="7"/>
      <c r="L1344" s="7"/>
      <c r="M1344" s="7"/>
    </row>
    <row r="1345" spans="7:13" x14ac:dyDescent="0.25">
      <c r="G1345" s="7"/>
      <c r="H1345" s="7"/>
      <c r="I1345" s="7"/>
      <c r="J1345" s="7"/>
      <c r="K1345" s="7"/>
      <c r="L1345" s="7"/>
      <c r="M1345" s="7"/>
    </row>
    <row r="1346" spans="7:13" x14ac:dyDescent="0.25">
      <c r="G1346" s="7"/>
      <c r="H1346" s="7"/>
      <c r="I1346" s="7"/>
      <c r="J1346" s="7"/>
      <c r="K1346" s="7"/>
      <c r="L1346" s="7"/>
      <c r="M1346" s="7"/>
    </row>
    <row r="1347" spans="7:13" x14ac:dyDescent="0.25">
      <c r="G1347" s="7"/>
      <c r="H1347" s="7"/>
      <c r="I1347" s="7"/>
      <c r="J1347" s="7"/>
      <c r="K1347" s="7"/>
      <c r="L1347" s="7"/>
      <c r="M1347" s="7"/>
    </row>
    <row r="1348" spans="7:13" x14ac:dyDescent="0.25">
      <c r="G1348" s="7"/>
      <c r="H1348" s="7"/>
      <c r="I1348" s="7"/>
      <c r="J1348" s="7"/>
      <c r="K1348" s="7"/>
      <c r="L1348" s="7"/>
      <c r="M1348" s="7"/>
    </row>
    <row r="1349" spans="7:13" x14ac:dyDescent="0.25">
      <c r="G1349" s="7"/>
      <c r="H1349" s="7"/>
      <c r="I1349" s="7"/>
      <c r="J1349" s="7"/>
      <c r="K1349" s="7"/>
      <c r="L1349" s="7"/>
      <c r="M1349" s="7"/>
    </row>
    <row r="1350" spans="7:13" x14ac:dyDescent="0.25">
      <c r="G1350" s="7"/>
      <c r="H1350" s="7"/>
      <c r="I1350" s="7"/>
      <c r="J1350" s="7"/>
      <c r="K1350" s="7"/>
      <c r="L1350" s="7"/>
      <c r="M1350" s="7"/>
    </row>
    <row r="1351" spans="7:13" x14ac:dyDescent="0.25">
      <c r="G1351" s="7"/>
      <c r="H1351" s="7"/>
      <c r="I1351" s="7"/>
      <c r="J1351" s="7"/>
      <c r="K1351" s="7"/>
      <c r="L1351" s="7"/>
      <c r="M1351" s="7"/>
    </row>
    <row r="1352" spans="7:13" x14ac:dyDescent="0.25">
      <c r="G1352" s="7"/>
      <c r="H1352" s="7"/>
      <c r="I1352" s="7"/>
      <c r="J1352" s="7"/>
      <c r="K1352" s="7"/>
      <c r="L1352" s="7"/>
      <c r="M1352" s="7"/>
    </row>
    <row r="1353" spans="7:13" x14ac:dyDescent="0.25">
      <c r="G1353" s="7"/>
      <c r="H1353" s="7"/>
      <c r="I1353" s="7"/>
      <c r="J1353" s="7"/>
      <c r="K1353" s="7"/>
      <c r="L1353" s="7"/>
      <c r="M1353" s="7"/>
    </row>
    <row r="1354" spans="7:13" x14ac:dyDescent="0.25">
      <c r="G1354" s="7"/>
      <c r="H1354" s="7"/>
      <c r="I1354" s="7"/>
      <c r="J1354" s="7"/>
      <c r="K1354" s="7"/>
      <c r="L1354" s="7"/>
      <c r="M1354" s="7"/>
    </row>
    <row r="1355" spans="7:13" x14ac:dyDescent="0.25">
      <c r="G1355" s="7"/>
      <c r="H1355" s="7"/>
      <c r="I1355" s="7"/>
      <c r="J1355" s="7"/>
      <c r="K1355" s="7"/>
      <c r="L1355" s="7"/>
      <c r="M1355" s="7"/>
    </row>
    <row r="1356" spans="7:13" x14ac:dyDescent="0.25">
      <c r="G1356" s="7"/>
      <c r="H1356" s="7"/>
      <c r="I1356" s="7"/>
      <c r="J1356" s="7"/>
      <c r="K1356" s="7"/>
      <c r="L1356" s="7"/>
      <c r="M1356" s="7"/>
    </row>
    <row r="1357" spans="7:13" x14ac:dyDescent="0.25">
      <c r="G1357" s="7"/>
      <c r="H1357" s="7"/>
      <c r="I1357" s="7"/>
      <c r="J1357" s="7"/>
      <c r="K1357" s="7"/>
      <c r="L1357" s="7"/>
      <c r="M1357" s="7"/>
    </row>
    <row r="1358" spans="7:13" x14ac:dyDescent="0.25">
      <c r="G1358" s="7"/>
      <c r="H1358" s="7"/>
      <c r="I1358" s="7"/>
      <c r="J1358" s="7"/>
      <c r="K1358" s="7"/>
      <c r="L1358" s="7"/>
      <c r="M1358" s="7"/>
    </row>
    <row r="1359" spans="7:13" x14ac:dyDescent="0.25">
      <c r="G1359" s="7"/>
      <c r="H1359" s="7"/>
      <c r="I1359" s="7"/>
      <c r="J1359" s="7"/>
      <c r="K1359" s="7"/>
      <c r="L1359" s="7"/>
      <c r="M1359" s="7"/>
    </row>
    <row r="1360" spans="7:13" x14ac:dyDescent="0.25">
      <c r="G1360" s="7"/>
      <c r="H1360" s="7"/>
      <c r="I1360" s="7"/>
      <c r="J1360" s="7"/>
      <c r="K1360" s="7"/>
      <c r="L1360" s="7"/>
      <c r="M1360" s="7"/>
    </row>
    <row r="1361" spans="7:13" x14ac:dyDescent="0.25">
      <c r="G1361" s="7"/>
      <c r="H1361" s="7"/>
      <c r="I1361" s="7"/>
      <c r="J1361" s="7"/>
      <c r="K1361" s="7"/>
      <c r="L1361" s="7"/>
      <c r="M1361" s="7"/>
    </row>
    <row r="1362" spans="7:13" x14ac:dyDescent="0.25">
      <c r="G1362" s="7"/>
      <c r="H1362" s="7"/>
      <c r="I1362" s="7"/>
      <c r="J1362" s="7"/>
      <c r="K1362" s="7"/>
      <c r="L1362" s="7"/>
      <c r="M1362" s="7"/>
    </row>
    <row r="1363" spans="7:13" x14ac:dyDescent="0.25">
      <c r="G1363" s="7"/>
      <c r="H1363" s="7"/>
      <c r="I1363" s="7"/>
      <c r="J1363" s="7"/>
      <c r="K1363" s="7"/>
      <c r="L1363" s="7"/>
      <c r="M1363" s="7"/>
    </row>
    <row r="1364" spans="7:13" x14ac:dyDescent="0.25">
      <c r="G1364" s="7"/>
      <c r="H1364" s="7"/>
      <c r="I1364" s="7"/>
      <c r="J1364" s="7"/>
      <c r="K1364" s="7"/>
      <c r="L1364" s="7"/>
      <c r="M1364" s="7"/>
    </row>
    <row r="1365" spans="7:13" x14ac:dyDescent="0.25">
      <c r="G1365" s="7"/>
      <c r="H1365" s="7"/>
      <c r="I1365" s="7"/>
      <c r="J1365" s="7"/>
      <c r="K1365" s="7"/>
      <c r="L1365" s="7"/>
      <c r="M1365" s="7"/>
    </row>
    <row r="1366" spans="7:13" x14ac:dyDescent="0.25">
      <c r="G1366" s="7"/>
      <c r="H1366" s="7"/>
      <c r="I1366" s="7"/>
      <c r="J1366" s="7"/>
      <c r="K1366" s="7"/>
      <c r="L1366" s="7"/>
      <c r="M1366" s="7"/>
    </row>
    <row r="1367" spans="7:13" x14ac:dyDescent="0.25">
      <c r="G1367" s="7"/>
      <c r="H1367" s="7"/>
      <c r="I1367" s="7"/>
      <c r="J1367" s="7"/>
      <c r="K1367" s="7"/>
      <c r="L1367" s="7"/>
      <c r="M1367" s="7"/>
    </row>
    <row r="1368" spans="7:13" x14ac:dyDescent="0.25">
      <c r="G1368" s="7"/>
      <c r="H1368" s="7"/>
      <c r="I1368" s="7"/>
      <c r="J1368" s="7"/>
      <c r="K1368" s="7"/>
      <c r="L1368" s="7"/>
      <c r="M1368" s="7"/>
    </row>
    <row r="1369" spans="7:13" x14ac:dyDescent="0.25">
      <c r="G1369" s="7"/>
      <c r="H1369" s="7"/>
      <c r="I1369" s="7"/>
      <c r="J1369" s="7"/>
      <c r="K1369" s="7"/>
      <c r="L1369" s="7"/>
      <c r="M1369" s="7"/>
    </row>
    <row r="1370" spans="7:13" x14ac:dyDescent="0.25">
      <c r="G1370" s="7"/>
      <c r="H1370" s="7"/>
      <c r="I1370" s="7"/>
      <c r="J1370" s="7"/>
      <c r="K1370" s="7"/>
      <c r="L1370" s="7"/>
      <c r="M1370" s="7"/>
    </row>
    <row r="1371" spans="7:13" x14ac:dyDescent="0.25">
      <c r="G1371" s="7"/>
      <c r="H1371" s="7"/>
      <c r="I1371" s="7"/>
      <c r="J1371" s="7"/>
      <c r="K1371" s="7"/>
      <c r="L1371" s="7"/>
      <c r="M1371" s="7"/>
    </row>
    <row r="1372" spans="7:13" x14ac:dyDescent="0.25">
      <c r="G1372" s="7"/>
      <c r="H1372" s="7"/>
      <c r="I1372" s="7"/>
      <c r="J1372" s="7"/>
      <c r="K1372" s="7"/>
      <c r="L1372" s="7"/>
      <c r="M1372" s="7"/>
    </row>
    <row r="1373" spans="7:13" x14ac:dyDescent="0.25">
      <c r="G1373" s="7"/>
      <c r="H1373" s="7"/>
      <c r="I1373" s="7"/>
      <c r="J1373" s="7"/>
      <c r="K1373" s="7"/>
      <c r="L1373" s="7"/>
      <c r="M1373" s="7"/>
    </row>
    <row r="1374" spans="7:13" x14ac:dyDescent="0.25">
      <c r="G1374" s="7"/>
      <c r="H1374" s="7"/>
      <c r="I1374" s="7"/>
      <c r="J1374" s="7"/>
      <c r="K1374" s="7"/>
      <c r="L1374" s="7"/>
      <c r="M1374" s="7"/>
    </row>
    <row r="1375" spans="7:13" x14ac:dyDescent="0.25">
      <c r="G1375" s="7"/>
      <c r="H1375" s="7"/>
      <c r="I1375" s="7"/>
      <c r="J1375" s="7"/>
      <c r="K1375" s="7"/>
      <c r="L1375" s="7"/>
      <c r="M1375" s="7"/>
    </row>
    <row r="1376" spans="7:13" x14ac:dyDescent="0.25">
      <c r="G1376" s="7"/>
      <c r="H1376" s="7"/>
      <c r="I1376" s="7"/>
      <c r="J1376" s="7"/>
      <c r="K1376" s="7"/>
      <c r="L1376" s="7"/>
      <c r="M1376" s="7"/>
    </row>
    <row r="1377" spans="7:13" x14ac:dyDescent="0.25">
      <c r="G1377" s="7"/>
      <c r="H1377" s="7"/>
      <c r="I1377" s="7"/>
      <c r="J1377" s="7"/>
      <c r="K1377" s="7"/>
      <c r="L1377" s="7"/>
      <c r="M1377" s="7"/>
    </row>
    <row r="1378" spans="7:13" x14ac:dyDescent="0.25">
      <c r="G1378" s="7"/>
      <c r="H1378" s="7"/>
      <c r="I1378" s="7"/>
      <c r="J1378" s="7"/>
      <c r="K1378" s="7"/>
      <c r="L1378" s="7"/>
      <c r="M1378" s="7"/>
    </row>
    <row r="1379" spans="7:13" x14ac:dyDescent="0.25">
      <c r="G1379" s="7"/>
      <c r="H1379" s="7"/>
      <c r="I1379" s="7"/>
      <c r="J1379" s="7"/>
      <c r="K1379" s="7"/>
      <c r="L1379" s="7"/>
      <c r="M1379" s="7"/>
    </row>
    <row r="1380" spans="7:13" x14ac:dyDescent="0.25">
      <c r="G1380" s="7"/>
      <c r="H1380" s="7"/>
      <c r="I1380" s="7"/>
      <c r="J1380" s="7"/>
      <c r="K1380" s="7"/>
      <c r="L1380" s="7"/>
      <c r="M1380" s="7"/>
    </row>
    <row r="1381" spans="7:13" x14ac:dyDescent="0.25">
      <c r="G1381" s="7"/>
      <c r="H1381" s="7"/>
      <c r="I1381" s="7"/>
      <c r="J1381" s="7"/>
      <c r="K1381" s="7"/>
      <c r="L1381" s="7"/>
      <c r="M1381" s="7"/>
    </row>
    <row r="1382" spans="7:13" x14ac:dyDescent="0.25">
      <c r="G1382" s="7"/>
      <c r="H1382" s="7"/>
      <c r="I1382" s="7"/>
      <c r="J1382" s="7"/>
      <c r="K1382" s="7"/>
      <c r="L1382" s="7"/>
      <c r="M1382" s="7"/>
    </row>
    <row r="1383" spans="7:13" x14ac:dyDescent="0.25">
      <c r="G1383" s="7"/>
      <c r="H1383" s="7"/>
      <c r="I1383" s="7"/>
      <c r="J1383" s="7"/>
      <c r="K1383" s="7"/>
      <c r="L1383" s="7"/>
      <c r="M1383" s="7"/>
    </row>
    <row r="1384" spans="7:13" x14ac:dyDescent="0.25">
      <c r="G1384" s="7"/>
      <c r="H1384" s="7"/>
      <c r="I1384" s="7"/>
      <c r="J1384" s="7"/>
      <c r="K1384" s="7"/>
      <c r="L1384" s="7"/>
      <c r="M1384" s="7"/>
    </row>
    <row r="1385" spans="7:13" x14ac:dyDescent="0.25">
      <c r="G1385" s="7"/>
      <c r="H1385" s="7"/>
      <c r="I1385" s="7"/>
      <c r="J1385" s="7"/>
      <c r="K1385" s="7"/>
      <c r="L1385" s="7"/>
      <c r="M1385" s="7"/>
    </row>
    <row r="1386" spans="7:13" x14ac:dyDescent="0.25">
      <c r="G1386" s="7"/>
      <c r="H1386" s="7"/>
      <c r="I1386" s="7"/>
      <c r="J1386" s="7"/>
      <c r="K1386" s="7"/>
      <c r="L1386" s="7"/>
      <c r="M1386" s="7"/>
    </row>
    <row r="1387" spans="7:13" x14ac:dyDescent="0.25">
      <c r="G1387" s="7"/>
      <c r="H1387" s="7"/>
      <c r="I1387" s="7"/>
      <c r="J1387" s="7"/>
      <c r="K1387" s="7"/>
      <c r="L1387" s="7"/>
      <c r="M1387" s="7"/>
    </row>
    <row r="1388" spans="7:13" x14ac:dyDescent="0.25">
      <c r="G1388" s="7"/>
      <c r="H1388" s="7"/>
      <c r="I1388" s="7"/>
      <c r="J1388" s="7"/>
      <c r="K1388" s="7"/>
      <c r="L1388" s="7"/>
      <c r="M1388" s="7"/>
    </row>
    <row r="1389" spans="7:13" x14ac:dyDescent="0.25">
      <c r="G1389" s="7"/>
      <c r="H1389" s="7"/>
      <c r="I1389" s="7"/>
      <c r="J1389" s="7"/>
      <c r="K1389" s="7"/>
      <c r="L1389" s="7"/>
      <c r="M1389" s="7"/>
    </row>
    <row r="1390" spans="7:13" x14ac:dyDescent="0.25">
      <c r="G1390" s="7"/>
      <c r="H1390" s="7"/>
      <c r="I1390" s="7"/>
      <c r="J1390" s="7"/>
      <c r="K1390" s="7"/>
      <c r="L1390" s="7"/>
      <c r="M1390" s="7"/>
    </row>
    <row r="1391" spans="7:13" x14ac:dyDescent="0.25">
      <c r="G1391" s="7"/>
      <c r="H1391" s="7"/>
      <c r="I1391" s="7"/>
      <c r="J1391" s="7"/>
      <c r="K1391" s="7"/>
      <c r="L1391" s="7"/>
      <c r="M1391" s="7"/>
    </row>
    <row r="1392" spans="7:13" x14ac:dyDescent="0.25">
      <c r="G1392" s="7"/>
      <c r="H1392" s="7"/>
      <c r="I1392" s="7"/>
      <c r="J1392" s="7"/>
      <c r="K1392" s="7"/>
      <c r="L1392" s="7"/>
      <c r="M1392" s="7"/>
    </row>
    <row r="1393" spans="7:13" x14ac:dyDescent="0.25">
      <c r="G1393" s="7"/>
      <c r="H1393" s="7"/>
      <c r="I1393" s="7"/>
      <c r="J1393" s="7"/>
      <c r="K1393" s="7"/>
      <c r="L1393" s="7"/>
      <c r="M1393" s="7"/>
    </row>
    <row r="1394" spans="7:13" x14ac:dyDescent="0.25">
      <c r="G1394" s="7"/>
      <c r="H1394" s="7"/>
      <c r="I1394" s="7"/>
      <c r="J1394" s="7"/>
      <c r="K1394" s="7"/>
      <c r="L1394" s="7"/>
      <c r="M1394" s="7"/>
    </row>
    <row r="1395" spans="7:13" x14ac:dyDescent="0.25">
      <c r="G1395" s="7"/>
      <c r="H1395" s="7"/>
      <c r="I1395" s="7"/>
      <c r="J1395" s="7"/>
      <c r="K1395" s="7"/>
      <c r="L1395" s="7"/>
      <c r="M1395" s="7"/>
    </row>
    <row r="1396" spans="7:13" x14ac:dyDescent="0.25">
      <c r="G1396" s="7"/>
      <c r="H1396" s="7"/>
      <c r="I1396" s="7"/>
      <c r="J1396" s="7"/>
      <c r="K1396" s="7"/>
      <c r="L1396" s="7"/>
      <c r="M1396" s="7"/>
    </row>
    <row r="1397" spans="7:13" x14ac:dyDescent="0.25">
      <c r="G1397" s="7"/>
      <c r="H1397" s="7"/>
      <c r="I1397" s="7"/>
      <c r="J1397" s="7"/>
      <c r="K1397" s="7"/>
      <c r="L1397" s="7"/>
      <c r="M1397" s="7"/>
    </row>
    <row r="1398" spans="7:13" x14ac:dyDescent="0.25">
      <c r="G1398" s="7"/>
      <c r="H1398" s="7"/>
      <c r="I1398" s="7"/>
      <c r="J1398" s="7"/>
      <c r="K1398" s="7"/>
      <c r="L1398" s="7"/>
      <c r="M1398" s="7"/>
    </row>
    <row r="1399" spans="7:13" x14ac:dyDescent="0.25">
      <c r="G1399" s="7"/>
      <c r="H1399" s="7"/>
      <c r="I1399" s="7"/>
      <c r="J1399" s="7"/>
      <c r="K1399" s="7"/>
      <c r="L1399" s="7"/>
      <c r="M1399" s="7"/>
    </row>
    <row r="1400" spans="7:13" x14ac:dyDescent="0.25">
      <c r="G1400" s="7"/>
      <c r="H1400" s="7"/>
      <c r="I1400" s="7"/>
      <c r="J1400" s="7"/>
      <c r="K1400" s="7"/>
      <c r="L1400" s="7"/>
      <c r="M1400" s="7"/>
    </row>
    <row r="1401" spans="7:13" x14ac:dyDescent="0.25">
      <c r="G1401" s="7"/>
      <c r="H1401" s="7"/>
      <c r="I1401" s="7"/>
      <c r="J1401" s="7"/>
      <c r="K1401" s="7"/>
      <c r="L1401" s="7"/>
      <c r="M1401" s="7"/>
    </row>
    <row r="1402" spans="7:13" x14ac:dyDescent="0.25">
      <c r="G1402" s="7"/>
      <c r="H1402" s="7"/>
      <c r="I1402" s="7"/>
      <c r="J1402" s="7"/>
      <c r="K1402" s="7"/>
      <c r="L1402" s="7"/>
      <c r="M1402" s="7"/>
    </row>
    <row r="1403" spans="7:13" x14ac:dyDescent="0.25">
      <c r="G1403" s="7"/>
      <c r="H1403" s="7"/>
      <c r="I1403" s="7"/>
      <c r="J1403" s="7"/>
      <c r="K1403" s="7"/>
      <c r="L1403" s="7"/>
      <c r="M1403" s="7"/>
    </row>
    <row r="1404" spans="7:13" x14ac:dyDescent="0.25">
      <c r="G1404" s="7"/>
      <c r="H1404" s="7"/>
      <c r="I1404" s="7"/>
      <c r="J1404" s="7"/>
      <c r="K1404" s="7"/>
      <c r="L1404" s="7"/>
      <c r="M1404" s="7"/>
    </row>
    <row r="1405" spans="7:13" x14ac:dyDescent="0.25">
      <c r="G1405" s="7"/>
      <c r="H1405" s="7"/>
      <c r="I1405" s="7"/>
      <c r="J1405" s="7"/>
      <c r="K1405" s="7"/>
      <c r="L1405" s="7"/>
      <c r="M1405" s="7"/>
    </row>
    <row r="1406" spans="7:13" x14ac:dyDescent="0.25">
      <c r="G1406" s="7"/>
      <c r="H1406" s="7"/>
      <c r="I1406" s="7"/>
      <c r="J1406" s="7"/>
      <c r="K1406" s="7"/>
      <c r="L1406" s="7"/>
      <c r="M1406" s="7"/>
    </row>
    <row r="1407" spans="7:13" x14ac:dyDescent="0.25">
      <c r="G1407" s="7"/>
      <c r="H1407" s="7"/>
      <c r="I1407" s="7"/>
      <c r="J1407" s="7"/>
      <c r="K1407" s="7"/>
      <c r="L1407" s="7"/>
      <c r="M1407" s="7"/>
    </row>
    <row r="1408" spans="7:13" x14ac:dyDescent="0.25">
      <c r="G1408" s="7"/>
      <c r="H1408" s="7"/>
      <c r="I1408" s="7"/>
      <c r="J1408" s="7"/>
      <c r="K1408" s="7"/>
      <c r="L1408" s="7"/>
      <c r="M1408" s="7"/>
    </row>
    <row r="1409" spans="7:13" x14ac:dyDescent="0.25">
      <c r="G1409" s="7"/>
      <c r="H1409" s="7"/>
      <c r="I1409" s="7"/>
      <c r="J1409" s="7"/>
      <c r="K1409" s="7"/>
      <c r="L1409" s="7"/>
      <c r="M1409" s="7"/>
    </row>
    <row r="1410" spans="7:13" x14ac:dyDescent="0.25">
      <c r="G1410" s="7"/>
      <c r="H1410" s="7"/>
      <c r="I1410" s="7"/>
      <c r="J1410" s="7"/>
      <c r="K1410" s="7"/>
      <c r="L1410" s="7"/>
      <c r="M1410" s="7"/>
    </row>
    <row r="1411" spans="7:13" x14ac:dyDescent="0.25">
      <c r="G1411" s="7"/>
      <c r="H1411" s="7"/>
      <c r="I1411" s="7"/>
      <c r="J1411" s="7"/>
      <c r="K1411" s="7"/>
      <c r="L1411" s="7"/>
      <c r="M1411" s="7"/>
    </row>
    <row r="1412" spans="7:13" x14ac:dyDescent="0.25">
      <c r="G1412" s="7"/>
      <c r="H1412" s="7"/>
      <c r="I1412" s="7"/>
      <c r="J1412" s="7"/>
      <c r="K1412" s="7"/>
      <c r="L1412" s="7"/>
      <c r="M1412" s="7"/>
    </row>
    <row r="1413" spans="7:13" x14ac:dyDescent="0.25">
      <c r="G1413" s="7"/>
      <c r="H1413" s="7"/>
      <c r="I1413" s="7"/>
      <c r="J1413" s="7"/>
      <c r="K1413" s="7"/>
      <c r="L1413" s="7"/>
      <c r="M1413" s="7"/>
    </row>
    <row r="1414" spans="7:13" x14ac:dyDescent="0.25">
      <c r="G1414" s="7"/>
      <c r="H1414" s="7"/>
      <c r="I1414" s="7"/>
      <c r="J1414" s="7"/>
      <c r="K1414" s="7"/>
      <c r="L1414" s="7"/>
      <c r="M1414" s="7"/>
    </row>
    <row r="1415" spans="7:13" x14ac:dyDescent="0.25">
      <c r="G1415" s="7"/>
      <c r="H1415" s="7"/>
      <c r="I1415" s="7"/>
      <c r="J1415" s="7"/>
      <c r="K1415" s="7"/>
      <c r="L1415" s="7"/>
      <c r="M1415" s="7"/>
    </row>
    <row r="1416" spans="7:13" x14ac:dyDescent="0.25">
      <c r="G1416" s="7"/>
      <c r="H1416" s="7"/>
      <c r="I1416" s="7"/>
      <c r="J1416" s="7"/>
      <c r="K1416" s="7"/>
      <c r="L1416" s="7"/>
      <c r="M1416" s="7"/>
    </row>
    <row r="1417" spans="7:13" x14ac:dyDescent="0.25">
      <c r="G1417" s="7"/>
      <c r="H1417" s="7"/>
      <c r="I1417" s="7"/>
      <c r="J1417" s="7"/>
      <c r="K1417" s="7"/>
      <c r="L1417" s="7"/>
      <c r="M1417" s="7"/>
    </row>
    <row r="1418" spans="7:13" x14ac:dyDescent="0.25">
      <c r="G1418" s="7"/>
      <c r="H1418" s="7"/>
      <c r="I1418" s="7"/>
      <c r="J1418" s="7"/>
      <c r="K1418" s="7"/>
      <c r="L1418" s="7"/>
      <c r="M1418" s="7"/>
    </row>
    <row r="1419" spans="7:13" x14ac:dyDescent="0.25">
      <c r="G1419" s="7"/>
      <c r="H1419" s="7"/>
      <c r="I1419" s="7"/>
      <c r="J1419" s="7"/>
      <c r="K1419" s="7"/>
      <c r="L1419" s="7"/>
      <c r="M1419" s="7"/>
    </row>
    <row r="1420" spans="7:13" x14ac:dyDescent="0.25">
      <c r="G1420" s="7"/>
      <c r="H1420" s="7"/>
      <c r="I1420" s="7"/>
      <c r="J1420" s="7"/>
      <c r="K1420" s="7"/>
      <c r="L1420" s="7"/>
      <c r="M1420" s="7"/>
    </row>
    <row r="1421" spans="7:13" x14ac:dyDescent="0.25">
      <c r="G1421" s="7"/>
      <c r="H1421" s="7"/>
      <c r="I1421" s="7"/>
      <c r="J1421" s="7"/>
      <c r="K1421" s="7"/>
      <c r="L1421" s="7"/>
      <c r="M1421" s="7"/>
    </row>
    <row r="1422" spans="7:13" x14ac:dyDescent="0.25">
      <c r="G1422" s="7"/>
      <c r="H1422" s="7"/>
      <c r="I1422" s="7"/>
      <c r="J1422" s="7"/>
      <c r="K1422" s="7"/>
      <c r="L1422" s="7"/>
      <c r="M1422" s="7"/>
    </row>
    <row r="1423" spans="7:13" x14ac:dyDescent="0.25">
      <c r="G1423" s="7"/>
      <c r="H1423" s="7"/>
      <c r="I1423" s="7"/>
      <c r="J1423" s="7"/>
      <c r="K1423" s="7"/>
      <c r="L1423" s="7"/>
      <c r="M1423" s="7"/>
    </row>
    <row r="1424" spans="7:13" x14ac:dyDescent="0.25">
      <c r="G1424" s="7"/>
      <c r="H1424" s="7"/>
      <c r="I1424" s="7"/>
      <c r="J1424" s="7"/>
      <c r="K1424" s="7"/>
      <c r="L1424" s="7"/>
      <c r="M1424" s="7"/>
    </row>
    <row r="1425" spans="7:13" x14ac:dyDescent="0.25">
      <c r="G1425" s="7"/>
      <c r="H1425" s="7"/>
      <c r="I1425" s="7"/>
      <c r="J1425" s="7"/>
      <c r="K1425" s="7"/>
      <c r="L1425" s="7"/>
      <c r="M1425" s="7"/>
    </row>
    <row r="1426" spans="7:13" x14ac:dyDescent="0.25">
      <c r="G1426" s="7"/>
      <c r="H1426" s="7"/>
      <c r="I1426" s="7"/>
      <c r="J1426" s="7"/>
      <c r="K1426" s="7"/>
      <c r="L1426" s="7"/>
      <c r="M1426" s="7"/>
    </row>
    <row r="1427" spans="7:13" x14ac:dyDescent="0.25">
      <c r="G1427" s="7"/>
      <c r="H1427" s="7"/>
      <c r="I1427" s="7"/>
      <c r="J1427" s="7"/>
      <c r="K1427" s="7"/>
      <c r="L1427" s="7"/>
      <c r="M1427" s="7"/>
    </row>
    <row r="1428" spans="7:13" x14ac:dyDescent="0.25">
      <c r="G1428" s="7"/>
      <c r="H1428" s="7"/>
      <c r="I1428" s="7"/>
      <c r="J1428" s="7"/>
      <c r="K1428" s="7"/>
      <c r="L1428" s="7"/>
      <c r="M1428" s="7"/>
    </row>
    <row r="1429" spans="7:13" x14ac:dyDescent="0.25">
      <c r="G1429" s="7"/>
      <c r="H1429" s="7"/>
      <c r="I1429" s="7"/>
      <c r="J1429" s="7"/>
      <c r="K1429" s="7"/>
      <c r="L1429" s="7"/>
      <c r="M1429" s="7"/>
    </row>
    <row r="1430" spans="7:13" x14ac:dyDescent="0.25">
      <c r="G1430" s="7"/>
      <c r="H1430" s="7"/>
      <c r="I1430" s="7"/>
      <c r="J1430" s="7"/>
      <c r="K1430" s="7"/>
      <c r="L1430" s="7"/>
      <c r="M1430" s="7"/>
    </row>
    <row r="1431" spans="7:13" x14ac:dyDescent="0.25">
      <c r="G1431" s="7"/>
      <c r="H1431" s="7"/>
      <c r="I1431" s="7"/>
      <c r="J1431" s="7"/>
      <c r="K1431" s="7"/>
      <c r="L1431" s="7"/>
      <c r="M1431" s="7"/>
    </row>
    <row r="1432" spans="7:13" x14ac:dyDescent="0.25">
      <c r="G1432" s="7"/>
      <c r="H1432" s="7"/>
      <c r="I1432" s="7"/>
      <c r="J1432" s="7"/>
      <c r="K1432" s="7"/>
      <c r="L1432" s="7"/>
      <c r="M1432" s="7"/>
    </row>
    <row r="1433" spans="7:13" x14ac:dyDescent="0.25">
      <c r="G1433" s="7"/>
      <c r="H1433" s="7"/>
      <c r="I1433" s="7"/>
      <c r="J1433" s="7"/>
      <c r="K1433" s="7"/>
      <c r="L1433" s="7"/>
      <c r="M1433" s="7"/>
    </row>
    <row r="1434" spans="7:13" x14ac:dyDescent="0.25">
      <c r="G1434" s="7"/>
      <c r="H1434" s="7"/>
      <c r="I1434" s="7"/>
      <c r="J1434" s="7"/>
      <c r="K1434" s="7"/>
      <c r="L1434" s="7"/>
      <c r="M1434" s="7"/>
    </row>
    <row r="1435" spans="7:13" x14ac:dyDescent="0.25">
      <c r="G1435" s="7"/>
      <c r="H1435" s="7"/>
      <c r="I1435" s="7"/>
      <c r="J1435" s="7"/>
      <c r="K1435" s="7"/>
      <c r="L1435" s="7"/>
      <c r="M1435" s="7"/>
    </row>
    <row r="1436" spans="7:13" x14ac:dyDescent="0.25">
      <c r="G1436" s="7"/>
      <c r="H1436" s="7"/>
      <c r="I1436" s="7"/>
      <c r="J1436" s="7"/>
      <c r="K1436" s="7"/>
      <c r="L1436" s="7"/>
      <c r="M1436" s="7"/>
    </row>
    <row r="1437" spans="7:13" x14ac:dyDescent="0.25">
      <c r="G1437" s="7"/>
      <c r="H1437" s="7"/>
      <c r="I1437" s="7"/>
      <c r="J1437" s="7"/>
      <c r="K1437" s="7"/>
      <c r="L1437" s="7"/>
      <c r="M1437" s="7"/>
    </row>
    <row r="1438" spans="7:13" x14ac:dyDescent="0.25">
      <c r="G1438" s="7"/>
      <c r="H1438" s="7"/>
      <c r="I1438" s="7"/>
      <c r="J1438" s="7"/>
      <c r="K1438" s="7"/>
      <c r="L1438" s="7"/>
      <c r="M1438" s="7"/>
    </row>
    <row r="1439" spans="7:13" x14ac:dyDescent="0.25">
      <c r="G1439" s="7"/>
      <c r="H1439" s="7"/>
      <c r="I1439" s="7"/>
      <c r="J1439" s="7"/>
      <c r="K1439" s="7"/>
      <c r="L1439" s="7"/>
      <c r="M1439" s="7"/>
    </row>
    <row r="1440" spans="7:13" x14ac:dyDescent="0.25">
      <c r="G1440" s="7"/>
      <c r="H1440" s="7"/>
      <c r="I1440" s="7"/>
      <c r="J1440" s="7"/>
      <c r="K1440" s="7"/>
      <c r="L1440" s="7"/>
      <c r="M1440" s="7"/>
    </row>
    <row r="1441" spans="7:13" x14ac:dyDescent="0.25">
      <c r="G1441" s="7"/>
      <c r="H1441" s="7"/>
      <c r="I1441" s="7"/>
      <c r="J1441" s="7"/>
      <c r="K1441" s="7"/>
      <c r="L1441" s="7"/>
      <c r="M1441" s="7"/>
    </row>
    <row r="1442" spans="7:13" x14ac:dyDescent="0.25">
      <c r="G1442" s="7"/>
      <c r="H1442" s="7"/>
      <c r="I1442" s="7"/>
      <c r="J1442" s="7"/>
      <c r="K1442" s="7"/>
      <c r="L1442" s="7"/>
      <c r="M1442" s="7"/>
    </row>
    <row r="1443" spans="7:13" x14ac:dyDescent="0.25">
      <c r="G1443" s="7"/>
      <c r="H1443" s="7"/>
      <c r="I1443" s="7"/>
      <c r="J1443" s="7"/>
      <c r="K1443" s="7"/>
      <c r="L1443" s="7"/>
      <c r="M1443" s="7"/>
    </row>
    <row r="1444" spans="7:13" x14ac:dyDescent="0.25">
      <c r="G1444" s="7"/>
      <c r="H1444" s="7"/>
      <c r="I1444" s="7"/>
      <c r="J1444" s="7"/>
      <c r="K1444" s="7"/>
      <c r="L1444" s="7"/>
      <c r="M1444" s="7"/>
    </row>
    <row r="1445" spans="7:13" x14ac:dyDescent="0.25">
      <c r="G1445" s="7"/>
      <c r="H1445" s="7"/>
      <c r="I1445" s="7"/>
      <c r="J1445" s="7"/>
      <c r="K1445" s="7"/>
      <c r="L1445" s="7"/>
      <c r="M1445" s="7"/>
    </row>
    <row r="1446" spans="7:13" x14ac:dyDescent="0.25">
      <c r="G1446" s="7"/>
      <c r="H1446" s="7"/>
      <c r="I1446" s="7"/>
      <c r="J1446" s="7"/>
      <c r="K1446" s="7"/>
      <c r="L1446" s="7"/>
      <c r="M1446" s="7"/>
    </row>
    <row r="1447" spans="7:13" x14ac:dyDescent="0.25">
      <c r="G1447" s="7"/>
      <c r="H1447" s="7"/>
      <c r="I1447" s="7"/>
      <c r="J1447" s="7"/>
      <c r="K1447" s="7"/>
      <c r="L1447" s="7"/>
      <c r="M1447" s="7"/>
    </row>
    <row r="1448" spans="7:13" x14ac:dyDescent="0.25">
      <c r="G1448" s="7"/>
      <c r="H1448" s="7"/>
      <c r="I1448" s="7"/>
      <c r="J1448" s="7"/>
      <c r="K1448" s="7"/>
      <c r="L1448" s="7"/>
      <c r="M1448" s="7"/>
    </row>
    <row r="1449" spans="7:13" x14ac:dyDescent="0.25">
      <c r="G1449" s="7"/>
      <c r="H1449" s="7"/>
      <c r="I1449" s="7"/>
      <c r="J1449" s="7"/>
      <c r="K1449" s="7"/>
      <c r="L1449" s="7"/>
      <c r="M1449" s="7"/>
    </row>
    <row r="1450" spans="7:13" x14ac:dyDescent="0.25">
      <c r="G1450" s="7"/>
      <c r="H1450" s="7"/>
      <c r="I1450" s="7"/>
      <c r="J1450" s="7"/>
      <c r="K1450" s="7"/>
      <c r="L1450" s="7"/>
      <c r="M1450" s="7"/>
    </row>
    <row r="1451" spans="7:13" x14ac:dyDescent="0.25">
      <c r="G1451" s="7"/>
      <c r="H1451" s="7"/>
      <c r="I1451" s="7"/>
      <c r="J1451" s="7"/>
      <c r="K1451" s="7"/>
      <c r="L1451" s="7"/>
      <c r="M1451" s="7"/>
    </row>
    <row r="1452" spans="7:13" x14ac:dyDescent="0.25">
      <c r="G1452" s="7"/>
      <c r="H1452" s="7"/>
      <c r="I1452" s="7"/>
      <c r="J1452" s="7"/>
      <c r="K1452" s="7"/>
      <c r="L1452" s="7"/>
      <c r="M1452" s="7"/>
    </row>
    <row r="1453" spans="7:13" x14ac:dyDescent="0.25">
      <c r="G1453" s="7"/>
      <c r="H1453" s="7"/>
      <c r="I1453" s="7"/>
      <c r="J1453" s="7"/>
      <c r="K1453" s="7"/>
      <c r="L1453" s="7"/>
      <c r="M1453" s="7"/>
    </row>
    <row r="1454" spans="7:13" x14ac:dyDescent="0.25">
      <c r="G1454" s="7"/>
      <c r="H1454" s="7"/>
      <c r="I1454" s="7"/>
      <c r="J1454" s="7"/>
      <c r="K1454" s="7"/>
      <c r="L1454" s="7"/>
      <c r="M1454" s="7"/>
    </row>
    <row r="1455" spans="7:13" x14ac:dyDescent="0.25">
      <c r="G1455" s="7"/>
      <c r="H1455" s="7"/>
      <c r="I1455" s="7"/>
      <c r="J1455" s="7"/>
      <c r="K1455" s="7"/>
      <c r="L1455" s="7"/>
      <c r="M1455" s="7"/>
    </row>
    <row r="1456" spans="7:13" x14ac:dyDescent="0.25">
      <c r="G1456" s="7"/>
      <c r="H1456" s="7"/>
      <c r="I1456" s="7"/>
      <c r="J1456" s="7"/>
      <c r="K1456" s="7"/>
      <c r="L1456" s="7"/>
      <c r="M1456" s="7"/>
    </row>
    <row r="1457" spans="7:13" x14ac:dyDescent="0.25">
      <c r="G1457" s="7"/>
      <c r="H1457" s="7"/>
      <c r="I1457" s="7"/>
      <c r="J1457" s="7"/>
      <c r="K1457" s="7"/>
      <c r="L1457" s="7"/>
      <c r="M1457" s="7"/>
    </row>
    <row r="1458" spans="7:13" x14ac:dyDescent="0.25">
      <c r="G1458" s="7"/>
      <c r="H1458" s="7"/>
      <c r="I1458" s="7"/>
      <c r="J1458" s="7"/>
      <c r="K1458" s="7"/>
      <c r="L1458" s="7"/>
      <c r="M1458" s="7"/>
    </row>
    <row r="1459" spans="7:13" x14ac:dyDescent="0.25">
      <c r="G1459" s="7"/>
      <c r="H1459" s="7"/>
      <c r="I1459" s="7"/>
      <c r="J1459" s="7"/>
      <c r="K1459" s="7"/>
      <c r="L1459" s="7"/>
      <c r="M1459" s="7"/>
    </row>
    <row r="1460" spans="7:13" x14ac:dyDescent="0.25">
      <c r="G1460" s="7"/>
      <c r="H1460" s="7"/>
      <c r="I1460" s="7"/>
      <c r="J1460" s="7"/>
      <c r="K1460" s="7"/>
      <c r="L1460" s="7"/>
      <c r="M1460" s="7"/>
    </row>
    <row r="1461" spans="7:13" x14ac:dyDescent="0.25">
      <c r="G1461" s="7"/>
      <c r="H1461" s="7"/>
      <c r="I1461" s="7"/>
      <c r="J1461" s="7"/>
      <c r="K1461" s="7"/>
      <c r="L1461" s="7"/>
      <c r="M1461" s="7"/>
    </row>
    <row r="1462" spans="7:13" x14ac:dyDescent="0.25">
      <c r="G1462" s="7"/>
      <c r="H1462" s="7"/>
      <c r="I1462" s="7"/>
      <c r="J1462" s="7"/>
      <c r="K1462" s="7"/>
      <c r="L1462" s="7"/>
      <c r="M1462" s="7"/>
    </row>
    <row r="1463" spans="7:13" x14ac:dyDescent="0.25">
      <c r="G1463" s="7"/>
      <c r="H1463" s="7"/>
      <c r="I1463" s="7"/>
      <c r="J1463" s="7"/>
      <c r="K1463" s="7"/>
      <c r="L1463" s="7"/>
      <c r="M1463" s="7"/>
    </row>
    <row r="1464" spans="7:13" x14ac:dyDescent="0.25">
      <c r="G1464" s="7"/>
      <c r="H1464" s="7"/>
      <c r="I1464" s="7"/>
      <c r="J1464" s="7"/>
      <c r="K1464" s="7"/>
      <c r="L1464" s="7"/>
      <c r="M1464" s="7"/>
    </row>
    <row r="1465" spans="7:13" x14ac:dyDescent="0.25">
      <c r="G1465" s="7"/>
      <c r="H1465" s="7"/>
      <c r="I1465" s="7"/>
      <c r="J1465" s="7"/>
      <c r="K1465" s="7"/>
      <c r="L1465" s="7"/>
      <c r="M1465" s="7"/>
    </row>
    <row r="1466" spans="7:13" x14ac:dyDescent="0.25">
      <c r="G1466" s="7"/>
      <c r="H1466" s="7"/>
      <c r="I1466" s="7"/>
      <c r="J1466" s="7"/>
      <c r="K1466" s="7"/>
      <c r="L1466" s="7"/>
      <c r="M1466" s="7"/>
    </row>
    <row r="1467" spans="7:13" x14ac:dyDescent="0.25">
      <c r="G1467" s="7"/>
      <c r="H1467" s="7"/>
      <c r="I1467" s="7"/>
      <c r="J1467" s="7"/>
      <c r="K1467" s="7"/>
      <c r="L1467" s="7"/>
      <c r="M1467" s="7"/>
    </row>
    <row r="1468" spans="7:13" x14ac:dyDescent="0.25">
      <c r="G1468" s="7"/>
      <c r="H1468" s="7"/>
      <c r="I1468" s="7"/>
      <c r="J1468" s="7"/>
      <c r="K1468" s="7"/>
      <c r="L1468" s="7"/>
      <c r="M1468" s="7"/>
    </row>
    <row r="1469" spans="7:13" x14ac:dyDescent="0.25">
      <c r="G1469" s="7"/>
      <c r="H1469" s="7"/>
      <c r="I1469" s="7"/>
      <c r="J1469" s="7"/>
      <c r="K1469" s="7"/>
      <c r="L1469" s="7"/>
      <c r="M1469" s="7"/>
    </row>
    <row r="1470" spans="7:13" x14ac:dyDescent="0.25">
      <c r="G1470" s="7"/>
      <c r="H1470" s="7"/>
      <c r="I1470" s="7"/>
      <c r="J1470" s="7"/>
      <c r="K1470" s="7"/>
      <c r="L1470" s="7"/>
      <c r="M1470" s="7"/>
    </row>
    <row r="1471" spans="7:13" x14ac:dyDescent="0.25">
      <c r="G1471" s="7"/>
      <c r="H1471" s="7"/>
      <c r="I1471" s="7"/>
      <c r="J1471" s="7"/>
      <c r="K1471" s="7"/>
      <c r="L1471" s="7"/>
      <c r="M1471" s="7"/>
    </row>
    <row r="1472" spans="7:13" x14ac:dyDescent="0.25">
      <c r="G1472" s="7"/>
      <c r="H1472" s="7"/>
      <c r="I1472" s="7"/>
      <c r="J1472" s="7"/>
      <c r="K1472" s="7"/>
      <c r="L1472" s="7"/>
      <c r="M1472" s="7"/>
    </row>
    <row r="1473" spans="7:13" x14ac:dyDescent="0.25">
      <c r="G1473" s="7"/>
      <c r="H1473" s="7"/>
      <c r="I1473" s="7"/>
      <c r="J1473" s="7"/>
      <c r="K1473" s="7"/>
      <c r="L1473" s="7"/>
      <c r="M1473" s="7"/>
    </row>
    <row r="1474" spans="7:13" x14ac:dyDescent="0.25">
      <c r="G1474" s="7"/>
      <c r="H1474" s="7"/>
      <c r="I1474" s="7"/>
      <c r="J1474" s="7"/>
      <c r="K1474" s="7"/>
      <c r="L1474" s="7"/>
      <c r="M1474" s="7"/>
    </row>
    <row r="1475" spans="7:13" x14ac:dyDescent="0.25">
      <c r="G1475" s="7"/>
      <c r="H1475" s="7"/>
      <c r="I1475" s="7"/>
      <c r="J1475" s="7"/>
      <c r="K1475" s="7"/>
      <c r="L1475" s="7"/>
      <c r="M1475" s="7"/>
    </row>
    <row r="1476" spans="7:13" x14ac:dyDescent="0.25">
      <c r="G1476" s="7"/>
      <c r="H1476" s="7"/>
      <c r="I1476" s="7"/>
      <c r="J1476" s="7"/>
      <c r="K1476" s="7"/>
      <c r="L1476" s="7"/>
      <c r="M1476" s="7"/>
    </row>
    <row r="1477" spans="7:13" x14ac:dyDescent="0.25">
      <c r="G1477" s="7"/>
      <c r="H1477" s="7"/>
      <c r="I1477" s="7"/>
      <c r="J1477" s="7"/>
      <c r="K1477" s="7"/>
      <c r="L1477" s="7"/>
      <c r="M1477" s="7"/>
    </row>
    <row r="1478" spans="7:13" x14ac:dyDescent="0.25">
      <c r="G1478" s="7"/>
      <c r="H1478" s="7"/>
      <c r="I1478" s="7"/>
      <c r="J1478" s="7"/>
      <c r="K1478" s="7"/>
      <c r="L1478" s="7"/>
      <c r="M1478" s="7"/>
    </row>
    <row r="1479" spans="7:13" x14ac:dyDescent="0.25">
      <c r="G1479" s="7"/>
      <c r="H1479" s="7"/>
      <c r="I1479" s="7"/>
      <c r="J1479" s="7"/>
      <c r="K1479" s="7"/>
      <c r="L1479" s="7"/>
      <c r="M1479" s="7"/>
    </row>
    <row r="1480" spans="7:13" x14ac:dyDescent="0.25">
      <c r="G1480" s="7"/>
      <c r="H1480" s="7"/>
      <c r="I1480" s="7"/>
      <c r="J1480" s="7"/>
      <c r="K1480" s="7"/>
      <c r="L1480" s="7"/>
      <c r="M1480" s="7"/>
    </row>
    <row r="1481" spans="7:13" x14ac:dyDescent="0.25">
      <c r="G1481" s="7"/>
      <c r="H1481" s="7"/>
      <c r="I1481" s="7"/>
      <c r="J1481" s="7"/>
      <c r="K1481" s="7"/>
      <c r="L1481" s="7"/>
      <c r="M1481" s="7"/>
    </row>
    <row r="1482" spans="7:13" x14ac:dyDescent="0.25">
      <c r="G1482" s="7"/>
      <c r="H1482" s="7"/>
      <c r="I1482" s="7"/>
      <c r="J1482" s="7"/>
      <c r="K1482" s="7"/>
      <c r="L1482" s="7"/>
      <c r="M1482" s="7"/>
    </row>
    <row r="1483" spans="7:13" x14ac:dyDescent="0.25">
      <c r="G1483" s="7"/>
      <c r="H1483" s="7"/>
      <c r="I1483" s="7"/>
      <c r="J1483" s="7"/>
      <c r="K1483" s="7"/>
      <c r="L1483" s="7"/>
      <c r="M1483" s="7"/>
    </row>
    <row r="1484" spans="7:13" x14ac:dyDescent="0.25">
      <c r="G1484" s="7"/>
      <c r="H1484" s="7"/>
      <c r="I1484" s="7"/>
      <c r="J1484" s="7"/>
      <c r="K1484" s="7"/>
      <c r="L1484" s="7"/>
      <c r="M1484" s="7"/>
    </row>
    <row r="1485" spans="7:13" x14ac:dyDescent="0.25">
      <c r="G1485" s="7"/>
      <c r="H1485" s="7"/>
      <c r="I1485" s="7"/>
      <c r="J1485" s="7"/>
      <c r="K1485" s="7"/>
      <c r="L1485" s="7"/>
      <c r="M1485" s="7"/>
    </row>
    <row r="1486" spans="7:13" x14ac:dyDescent="0.25">
      <c r="G1486" s="7"/>
      <c r="H1486" s="7"/>
      <c r="I1486" s="7"/>
      <c r="J1486" s="7"/>
      <c r="K1486" s="7"/>
      <c r="L1486" s="7"/>
      <c r="M1486" s="7"/>
    </row>
    <row r="1487" spans="7:13" x14ac:dyDescent="0.25">
      <c r="G1487" s="7"/>
      <c r="H1487" s="7"/>
      <c r="I1487" s="7"/>
      <c r="J1487" s="7"/>
      <c r="K1487" s="7"/>
      <c r="L1487" s="7"/>
      <c r="M1487" s="7"/>
    </row>
    <row r="1488" spans="7:13" x14ac:dyDescent="0.25">
      <c r="G1488" s="7"/>
      <c r="H1488" s="7"/>
      <c r="I1488" s="7"/>
      <c r="J1488" s="7"/>
      <c r="K1488" s="7"/>
      <c r="L1488" s="7"/>
      <c r="M1488" s="7"/>
    </row>
    <row r="1489" spans="7:13" x14ac:dyDescent="0.25">
      <c r="G1489" s="7"/>
      <c r="H1489" s="7"/>
      <c r="I1489" s="7"/>
      <c r="J1489" s="7"/>
      <c r="K1489" s="7"/>
      <c r="L1489" s="7"/>
      <c r="M1489" s="7"/>
    </row>
    <row r="1490" spans="7:13" x14ac:dyDescent="0.25">
      <c r="G1490" s="7"/>
      <c r="H1490" s="7"/>
      <c r="I1490" s="7"/>
      <c r="J1490" s="7"/>
      <c r="K1490" s="7"/>
      <c r="L1490" s="7"/>
      <c r="M1490" s="7"/>
    </row>
    <row r="1491" spans="7:13" x14ac:dyDescent="0.25">
      <c r="G1491" s="7"/>
      <c r="H1491" s="7"/>
      <c r="I1491" s="7"/>
      <c r="J1491" s="7"/>
      <c r="K1491" s="7"/>
      <c r="L1491" s="7"/>
      <c r="M1491" s="7"/>
    </row>
    <row r="1492" spans="7:13" x14ac:dyDescent="0.25">
      <c r="G1492" s="7"/>
      <c r="H1492" s="7"/>
      <c r="I1492" s="7"/>
      <c r="J1492" s="7"/>
      <c r="K1492" s="7"/>
      <c r="L1492" s="7"/>
      <c r="M1492" s="7"/>
    </row>
    <row r="1493" spans="7:13" x14ac:dyDescent="0.25">
      <c r="G1493" s="7"/>
      <c r="H1493" s="7"/>
      <c r="I1493" s="7"/>
      <c r="J1493" s="7"/>
      <c r="K1493" s="7"/>
      <c r="L1493" s="7"/>
      <c r="M1493" s="7"/>
    </row>
    <row r="1494" spans="7:13" x14ac:dyDescent="0.25">
      <c r="G1494" s="7"/>
      <c r="H1494" s="7"/>
      <c r="I1494" s="7"/>
      <c r="J1494" s="7"/>
      <c r="K1494" s="7"/>
      <c r="L1494" s="7"/>
      <c r="M1494" s="7"/>
    </row>
    <row r="1495" spans="7:13" x14ac:dyDescent="0.25">
      <c r="G1495" s="7"/>
      <c r="H1495" s="7"/>
      <c r="I1495" s="7"/>
      <c r="J1495" s="7"/>
      <c r="K1495" s="7"/>
      <c r="L1495" s="7"/>
      <c r="M1495" s="7"/>
    </row>
    <row r="1496" spans="7:13" x14ac:dyDescent="0.25">
      <c r="G1496" s="7"/>
      <c r="H1496" s="7"/>
      <c r="I1496" s="7"/>
      <c r="J1496" s="7"/>
      <c r="K1496" s="7"/>
      <c r="L1496" s="7"/>
      <c r="M1496" s="7"/>
    </row>
    <row r="1497" spans="7:13" x14ac:dyDescent="0.25">
      <c r="G1497" s="7"/>
      <c r="H1497" s="7"/>
      <c r="I1497" s="7"/>
      <c r="J1497" s="7"/>
      <c r="K1497" s="7"/>
      <c r="L1497" s="7"/>
      <c r="M1497" s="7"/>
    </row>
    <row r="1498" spans="7:13" x14ac:dyDescent="0.25">
      <c r="G1498" s="7"/>
      <c r="H1498" s="7"/>
      <c r="I1498" s="7"/>
      <c r="J1498" s="7"/>
      <c r="K1498" s="7"/>
      <c r="L1498" s="7"/>
      <c r="M1498" s="7"/>
    </row>
    <row r="1499" spans="7:13" x14ac:dyDescent="0.25">
      <c r="G1499" s="7"/>
      <c r="H1499" s="7"/>
      <c r="I1499" s="7"/>
      <c r="J1499" s="7"/>
      <c r="K1499" s="7"/>
      <c r="L1499" s="7"/>
      <c r="M1499" s="7"/>
    </row>
    <row r="1500" spans="7:13" x14ac:dyDescent="0.25">
      <c r="G1500" s="7"/>
      <c r="H1500" s="7"/>
      <c r="I1500" s="7"/>
      <c r="J1500" s="7"/>
      <c r="K1500" s="7"/>
      <c r="L1500" s="7"/>
      <c r="M1500" s="7"/>
    </row>
    <row r="1501" spans="7:13" x14ac:dyDescent="0.25">
      <c r="G1501" s="7"/>
      <c r="H1501" s="7"/>
      <c r="I1501" s="7"/>
      <c r="J1501" s="7"/>
      <c r="K1501" s="7"/>
      <c r="L1501" s="7"/>
      <c r="M1501" s="7"/>
    </row>
    <row r="1502" spans="7:13" x14ac:dyDescent="0.25">
      <c r="G1502" s="7"/>
      <c r="H1502" s="7"/>
      <c r="I1502" s="7"/>
      <c r="J1502" s="7"/>
      <c r="K1502" s="7"/>
      <c r="L1502" s="7"/>
      <c r="M1502" s="7"/>
    </row>
    <row r="1503" spans="7:13" x14ac:dyDescent="0.25">
      <c r="G1503" s="7"/>
      <c r="H1503" s="7"/>
      <c r="I1503" s="7"/>
      <c r="J1503" s="7"/>
      <c r="K1503" s="7"/>
      <c r="L1503" s="7"/>
      <c r="M1503" s="7"/>
    </row>
    <row r="1504" spans="7:13" x14ac:dyDescent="0.25">
      <c r="G1504" s="7"/>
      <c r="H1504" s="7"/>
      <c r="I1504" s="7"/>
      <c r="J1504" s="7"/>
      <c r="K1504" s="7"/>
      <c r="L1504" s="7"/>
      <c r="M1504" s="7"/>
    </row>
    <row r="1505" spans="7:13" x14ac:dyDescent="0.25">
      <c r="G1505" s="7"/>
      <c r="H1505" s="7"/>
      <c r="I1505" s="7"/>
      <c r="J1505" s="7"/>
      <c r="K1505" s="7"/>
      <c r="L1505" s="7"/>
      <c r="M1505" s="7"/>
    </row>
    <row r="1506" spans="7:13" x14ac:dyDescent="0.25">
      <c r="G1506" s="7"/>
      <c r="H1506" s="7"/>
      <c r="I1506" s="7"/>
      <c r="J1506" s="7"/>
      <c r="K1506" s="7"/>
      <c r="L1506" s="7"/>
      <c r="M1506" s="7"/>
    </row>
    <row r="1507" spans="7:13" x14ac:dyDescent="0.25">
      <c r="G1507" s="7"/>
      <c r="H1507" s="7"/>
      <c r="I1507" s="7"/>
      <c r="J1507" s="7"/>
      <c r="K1507" s="7"/>
      <c r="L1507" s="7"/>
      <c r="M1507" s="7"/>
    </row>
    <row r="1508" spans="7:13" x14ac:dyDescent="0.25">
      <c r="G1508" s="7"/>
      <c r="H1508" s="7"/>
      <c r="I1508" s="7"/>
      <c r="J1508" s="7"/>
      <c r="K1508" s="7"/>
      <c r="L1508" s="7"/>
      <c r="M1508" s="7"/>
    </row>
    <row r="1509" spans="7:13" x14ac:dyDescent="0.25">
      <c r="G1509" s="7"/>
      <c r="H1509" s="7"/>
      <c r="I1509" s="7"/>
      <c r="J1509" s="7"/>
      <c r="K1509" s="7"/>
      <c r="L1509" s="7"/>
      <c r="M1509" s="7"/>
    </row>
    <row r="1510" spans="7:13" x14ac:dyDescent="0.25">
      <c r="G1510" s="7"/>
      <c r="H1510" s="7"/>
      <c r="I1510" s="7"/>
      <c r="J1510" s="7"/>
      <c r="K1510" s="7"/>
      <c r="L1510" s="7"/>
      <c r="M1510" s="7"/>
    </row>
    <row r="1511" spans="7:13" x14ac:dyDescent="0.25">
      <c r="G1511" s="7"/>
      <c r="H1511" s="7"/>
      <c r="I1511" s="7"/>
      <c r="J1511" s="7"/>
      <c r="K1511" s="7"/>
      <c r="L1511" s="7"/>
      <c r="M1511" s="7"/>
    </row>
    <row r="1512" spans="7:13" x14ac:dyDescent="0.25">
      <c r="G1512" s="7"/>
      <c r="H1512" s="7"/>
      <c r="I1512" s="7"/>
      <c r="J1512" s="7"/>
      <c r="K1512" s="7"/>
      <c r="L1512" s="7"/>
      <c r="M1512" s="7"/>
    </row>
    <row r="1513" spans="7:13" x14ac:dyDescent="0.25">
      <c r="G1513" s="7"/>
      <c r="H1513" s="7"/>
      <c r="I1513" s="7"/>
      <c r="J1513" s="7"/>
      <c r="K1513" s="7"/>
      <c r="L1513" s="7"/>
      <c r="M1513" s="7"/>
    </row>
    <row r="1514" spans="7:13" x14ac:dyDescent="0.25">
      <c r="G1514" s="7"/>
      <c r="H1514" s="7"/>
      <c r="I1514" s="7"/>
      <c r="J1514" s="7"/>
      <c r="K1514" s="7"/>
      <c r="L1514" s="7"/>
      <c r="M1514" s="7"/>
    </row>
    <row r="1515" spans="7:13" x14ac:dyDescent="0.25">
      <c r="G1515" s="7"/>
      <c r="H1515" s="7"/>
      <c r="I1515" s="7"/>
      <c r="J1515" s="7"/>
      <c r="K1515" s="7"/>
      <c r="L1515" s="7"/>
      <c r="M1515" s="7"/>
    </row>
    <row r="1516" spans="7:13" x14ac:dyDescent="0.25">
      <c r="G1516" s="7"/>
      <c r="H1516" s="7"/>
      <c r="I1516" s="7"/>
      <c r="J1516" s="7"/>
      <c r="K1516" s="7"/>
      <c r="L1516" s="7"/>
      <c r="M1516" s="7"/>
    </row>
    <row r="1517" spans="7:13" x14ac:dyDescent="0.25">
      <c r="G1517" s="7"/>
      <c r="H1517" s="7"/>
      <c r="I1517" s="7"/>
      <c r="J1517" s="7"/>
      <c r="K1517" s="7"/>
      <c r="L1517" s="7"/>
      <c r="M1517" s="7"/>
    </row>
    <row r="1518" spans="7:13" x14ac:dyDescent="0.25">
      <c r="G1518" s="7"/>
      <c r="H1518" s="7"/>
      <c r="I1518" s="7"/>
      <c r="J1518" s="7"/>
      <c r="K1518" s="7"/>
      <c r="L1518" s="7"/>
      <c r="M1518" s="7"/>
    </row>
    <row r="1519" spans="7:13" x14ac:dyDescent="0.25">
      <c r="G1519" s="7"/>
      <c r="H1519" s="7"/>
      <c r="I1519" s="7"/>
      <c r="J1519" s="7"/>
      <c r="K1519" s="7"/>
      <c r="L1519" s="7"/>
      <c r="M1519" s="7"/>
    </row>
    <row r="1520" spans="7:13" x14ac:dyDescent="0.25">
      <c r="G1520" s="7"/>
      <c r="H1520" s="7"/>
      <c r="I1520" s="7"/>
      <c r="J1520" s="7"/>
      <c r="K1520" s="7"/>
      <c r="L1520" s="7"/>
      <c r="M1520" s="7"/>
    </row>
    <row r="1521" spans="7:13" x14ac:dyDescent="0.25">
      <c r="G1521" s="7"/>
      <c r="H1521" s="7"/>
      <c r="I1521" s="7"/>
      <c r="J1521" s="7"/>
      <c r="K1521" s="7"/>
      <c r="L1521" s="7"/>
      <c r="M1521" s="7"/>
    </row>
    <row r="1522" spans="7:13" x14ac:dyDescent="0.25">
      <c r="G1522" s="7"/>
      <c r="H1522" s="7"/>
      <c r="I1522" s="7"/>
      <c r="J1522" s="7"/>
      <c r="K1522" s="7"/>
      <c r="L1522" s="7"/>
      <c r="M1522" s="7"/>
    </row>
    <row r="1523" spans="7:13" x14ac:dyDescent="0.25">
      <c r="G1523" s="7"/>
      <c r="H1523" s="7"/>
      <c r="I1523" s="7"/>
      <c r="J1523" s="7"/>
      <c r="K1523" s="7"/>
      <c r="L1523" s="7"/>
      <c r="M1523" s="7"/>
    </row>
    <row r="1524" spans="7:13" x14ac:dyDescent="0.25">
      <c r="G1524" s="7"/>
      <c r="H1524" s="7"/>
      <c r="I1524" s="7"/>
      <c r="J1524" s="7"/>
      <c r="K1524" s="7"/>
      <c r="L1524" s="7"/>
      <c r="M1524" s="7"/>
    </row>
    <row r="1525" spans="7:13" x14ac:dyDescent="0.25">
      <c r="G1525" s="7"/>
      <c r="H1525" s="7"/>
      <c r="I1525" s="7"/>
      <c r="J1525" s="7"/>
      <c r="K1525" s="7"/>
      <c r="L1525" s="7"/>
      <c r="M1525" s="7"/>
    </row>
    <row r="1526" spans="7:13" x14ac:dyDescent="0.25">
      <c r="G1526" s="7"/>
      <c r="H1526" s="7"/>
      <c r="I1526" s="7"/>
      <c r="J1526" s="7"/>
      <c r="K1526" s="7"/>
      <c r="L1526" s="7"/>
      <c r="M1526" s="7"/>
    </row>
    <row r="1527" spans="7:13" x14ac:dyDescent="0.25">
      <c r="G1527" s="7"/>
      <c r="H1527" s="7"/>
      <c r="I1527" s="7"/>
      <c r="J1527" s="7"/>
      <c r="K1527" s="7"/>
      <c r="L1527" s="7"/>
      <c r="M1527" s="7"/>
    </row>
    <row r="1528" spans="7:13" x14ac:dyDescent="0.25">
      <c r="G1528" s="7"/>
      <c r="H1528" s="7"/>
      <c r="I1528" s="7"/>
      <c r="J1528" s="7"/>
      <c r="K1528" s="7"/>
      <c r="L1528" s="7"/>
      <c r="M1528" s="7"/>
    </row>
    <row r="1529" spans="7:13" x14ac:dyDescent="0.25">
      <c r="G1529" s="7"/>
      <c r="H1529" s="7"/>
      <c r="I1529" s="7"/>
      <c r="J1529" s="7"/>
      <c r="K1529" s="7"/>
      <c r="L1529" s="7"/>
      <c r="M1529" s="7"/>
    </row>
    <row r="1530" spans="7:13" x14ac:dyDescent="0.25">
      <c r="G1530" s="7"/>
      <c r="H1530" s="7"/>
      <c r="I1530" s="7"/>
      <c r="J1530" s="7"/>
      <c r="K1530" s="7"/>
      <c r="L1530" s="7"/>
      <c r="M1530" s="7"/>
    </row>
    <row r="1531" spans="7:13" x14ac:dyDescent="0.25">
      <c r="G1531" s="7"/>
      <c r="H1531" s="7"/>
      <c r="I1531" s="7"/>
      <c r="J1531" s="7"/>
      <c r="K1531" s="7"/>
      <c r="L1531" s="7"/>
      <c r="M1531" s="7"/>
    </row>
    <row r="1532" spans="7:13" x14ac:dyDescent="0.25">
      <c r="G1532" s="7"/>
      <c r="H1532" s="7"/>
      <c r="I1532" s="7"/>
      <c r="J1532" s="7"/>
      <c r="K1532" s="7"/>
      <c r="L1532" s="7"/>
      <c r="M1532" s="7"/>
    </row>
    <row r="1533" spans="7:13" x14ac:dyDescent="0.25">
      <c r="G1533" s="7"/>
      <c r="H1533" s="7"/>
      <c r="I1533" s="7"/>
      <c r="J1533" s="7"/>
      <c r="K1533" s="7"/>
      <c r="L1533" s="7"/>
      <c r="M1533" s="7"/>
    </row>
    <row r="1534" spans="7:13" x14ac:dyDescent="0.25">
      <c r="G1534" s="7"/>
      <c r="H1534" s="7"/>
      <c r="I1534" s="7"/>
      <c r="J1534" s="7"/>
      <c r="K1534" s="7"/>
      <c r="L1534" s="7"/>
      <c r="M1534" s="7"/>
    </row>
    <row r="1535" spans="7:13" x14ac:dyDescent="0.25">
      <c r="G1535" s="7"/>
      <c r="H1535" s="7"/>
      <c r="I1535" s="7"/>
      <c r="J1535" s="7"/>
      <c r="K1535" s="7"/>
      <c r="L1535" s="7"/>
      <c r="M1535" s="7"/>
    </row>
    <row r="1536" spans="7:13" x14ac:dyDescent="0.25">
      <c r="G1536" s="7"/>
      <c r="H1536" s="7"/>
      <c r="I1536" s="7"/>
      <c r="J1536" s="7"/>
      <c r="K1536" s="7"/>
      <c r="L1536" s="7"/>
      <c r="M1536" s="7"/>
    </row>
    <row r="1537" spans="7:13" x14ac:dyDescent="0.25">
      <c r="G1537" s="7"/>
      <c r="H1537" s="7"/>
      <c r="I1537" s="7"/>
      <c r="J1537" s="7"/>
      <c r="K1537" s="7"/>
      <c r="L1537" s="7"/>
      <c r="M1537" s="7"/>
    </row>
    <row r="1538" spans="7:13" x14ac:dyDescent="0.25">
      <c r="G1538" s="7"/>
      <c r="H1538" s="7"/>
      <c r="I1538" s="7"/>
      <c r="J1538" s="7"/>
      <c r="K1538" s="7"/>
      <c r="L1538" s="7"/>
      <c r="M1538" s="7"/>
    </row>
    <row r="1539" spans="7:13" x14ac:dyDescent="0.25">
      <c r="G1539" s="7"/>
      <c r="H1539" s="7"/>
      <c r="I1539" s="7"/>
      <c r="J1539" s="7"/>
      <c r="K1539" s="7"/>
      <c r="L1539" s="7"/>
      <c r="M1539" s="7"/>
    </row>
    <row r="1540" spans="7:13" x14ac:dyDescent="0.25">
      <c r="G1540" s="7"/>
      <c r="H1540" s="7"/>
      <c r="I1540" s="7"/>
      <c r="J1540" s="7"/>
      <c r="K1540" s="7"/>
      <c r="L1540" s="7"/>
      <c r="M1540" s="7"/>
    </row>
    <row r="1541" spans="7:13" x14ac:dyDescent="0.25">
      <c r="G1541" s="7"/>
      <c r="H1541" s="7"/>
      <c r="I1541" s="7"/>
      <c r="J1541" s="7"/>
      <c r="K1541" s="7"/>
      <c r="L1541" s="7"/>
      <c r="M1541" s="7"/>
    </row>
    <row r="1542" spans="7:13" x14ac:dyDescent="0.25">
      <c r="G1542" s="7"/>
      <c r="H1542" s="7"/>
      <c r="I1542" s="7"/>
      <c r="J1542" s="7"/>
      <c r="K1542" s="7"/>
      <c r="L1542" s="7"/>
      <c r="M1542" s="7"/>
    </row>
    <row r="1543" spans="7:13" x14ac:dyDescent="0.25">
      <c r="G1543" s="7"/>
      <c r="H1543" s="7"/>
      <c r="I1543" s="7"/>
      <c r="J1543" s="7"/>
      <c r="K1543" s="7"/>
      <c r="L1543" s="7"/>
      <c r="M1543" s="7"/>
    </row>
    <row r="1544" spans="7:13" x14ac:dyDescent="0.25">
      <c r="G1544" s="7"/>
      <c r="H1544" s="7"/>
      <c r="I1544" s="7"/>
      <c r="J1544" s="7"/>
      <c r="K1544" s="7"/>
      <c r="L1544" s="7"/>
      <c r="M1544" s="7"/>
    </row>
    <row r="1545" spans="7:13" x14ac:dyDescent="0.25">
      <c r="G1545" s="7"/>
      <c r="H1545" s="7"/>
      <c r="I1545" s="7"/>
      <c r="J1545" s="7"/>
      <c r="K1545" s="7"/>
      <c r="L1545" s="7"/>
      <c r="M1545" s="7"/>
    </row>
    <row r="1546" spans="7:13" x14ac:dyDescent="0.25">
      <c r="G1546" s="7"/>
      <c r="H1546" s="7"/>
      <c r="I1546" s="7"/>
      <c r="J1546" s="7"/>
      <c r="K1546" s="7"/>
      <c r="L1546" s="7"/>
      <c r="M1546" s="7"/>
    </row>
    <row r="1547" spans="7:13" x14ac:dyDescent="0.25">
      <c r="G1547" s="7"/>
      <c r="H1547" s="7"/>
      <c r="I1547" s="7"/>
      <c r="J1547" s="7"/>
      <c r="K1547" s="7"/>
      <c r="L1547" s="7"/>
      <c r="M1547" s="7"/>
    </row>
    <row r="1548" spans="7:13" x14ac:dyDescent="0.25">
      <c r="G1548" s="7"/>
      <c r="H1548" s="7"/>
      <c r="I1548" s="7"/>
      <c r="J1548" s="7"/>
      <c r="K1548" s="7"/>
      <c r="L1548" s="7"/>
      <c r="M1548" s="7"/>
    </row>
    <row r="1549" spans="7:13" x14ac:dyDescent="0.25">
      <c r="G1549" s="7"/>
      <c r="H1549" s="7"/>
      <c r="I1549" s="7"/>
      <c r="J1549" s="7"/>
      <c r="K1549" s="7"/>
      <c r="L1549" s="7"/>
      <c r="M1549" s="7"/>
    </row>
    <row r="1550" spans="7:13" x14ac:dyDescent="0.25">
      <c r="G1550" s="7"/>
      <c r="H1550" s="7"/>
      <c r="I1550" s="7"/>
      <c r="J1550" s="7"/>
      <c r="K1550" s="7"/>
      <c r="L1550" s="7"/>
      <c r="M1550" s="7"/>
    </row>
    <row r="1551" spans="7:13" x14ac:dyDescent="0.25">
      <c r="G1551" s="7"/>
      <c r="H1551" s="7"/>
      <c r="I1551" s="7"/>
      <c r="J1551" s="7"/>
      <c r="K1551" s="7"/>
      <c r="L1551" s="7"/>
      <c r="M1551" s="7"/>
    </row>
    <row r="1552" spans="7:13" x14ac:dyDescent="0.25">
      <c r="G1552" s="7"/>
      <c r="H1552" s="7"/>
      <c r="I1552" s="7"/>
      <c r="J1552" s="7"/>
      <c r="K1552" s="7"/>
      <c r="L1552" s="7"/>
      <c r="M1552" s="7"/>
    </row>
    <row r="1553" spans="7:13" x14ac:dyDescent="0.25">
      <c r="G1553" s="7"/>
      <c r="H1553" s="7"/>
      <c r="I1553" s="7"/>
      <c r="J1553" s="7"/>
      <c r="K1553" s="7"/>
      <c r="L1553" s="7"/>
      <c r="M1553" s="7"/>
    </row>
    <row r="1554" spans="7:13" x14ac:dyDescent="0.25">
      <c r="G1554" s="7"/>
      <c r="H1554" s="7"/>
      <c r="I1554" s="7"/>
      <c r="J1554" s="7"/>
      <c r="K1554" s="7"/>
      <c r="L1554" s="7"/>
      <c r="M1554" s="7"/>
    </row>
    <row r="1555" spans="7:13" x14ac:dyDescent="0.25">
      <c r="G1555" s="7"/>
      <c r="H1555" s="7"/>
      <c r="I1555" s="7"/>
      <c r="J1555" s="7"/>
      <c r="K1555" s="7"/>
      <c r="L1555" s="7"/>
      <c r="M1555" s="7"/>
    </row>
    <row r="1556" spans="7:13" x14ac:dyDescent="0.25">
      <c r="G1556" s="7"/>
      <c r="H1556" s="7"/>
      <c r="I1556" s="7"/>
      <c r="J1556" s="7"/>
      <c r="K1556" s="7"/>
      <c r="L1556" s="7"/>
      <c r="M1556" s="7"/>
    </row>
    <row r="1557" spans="7:13" x14ac:dyDescent="0.25">
      <c r="G1557" s="7"/>
      <c r="H1557" s="7"/>
      <c r="I1557" s="7"/>
      <c r="J1557" s="7"/>
      <c r="K1557" s="7"/>
      <c r="L1557" s="7"/>
      <c r="M1557" s="7"/>
    </row>
    <row r="1558" spans="7:13" x14ac:dyDescent="0.25">
      <c r="G1558" s="7"/>
      <c r="H1558" s="7"/>
      <c r="I1558" s="7"/>
      <c r="J1558" s="7"/>
      <c r="K1558" s="7"/>
      <c r="L1558" s="7"/>
      <c r="M1558" s="7"/>
    </row>
    <row r="1559" spans="7:13" x14ac:dyDescent="0.25">
      <c r="G1559" s="7"/>
      <c r="H1559" s="7"/>
      <c r="I1559" s="7"/>
      <c r="J1559" s="7"/>
      <c r="K1559" s="7"/>
      <c r="L1559" s="7"/>
      <c r="M1559" s="7"/>
    </row>
    <row r="1560" spans="7:13" x14ac:dyDescent="0.25">
      <c r="G1560" s="7"/>
      <c r="H1560" s="7"/>
      <c r="I1560" s="7"/>
      <c r="J1560" s="7"/>
      <c r="K1560" s="7"/>
      <c r="L1560" s="7"/>
      <c r="M1560" s="7"/>
    </row>
    <row r="1561" spans="7:13" x14ac:dyDescent="0.25">
      <c r="G1561" s="7"/>
      <c r="H1561" s="7"/>
      <c r="I1561" s="7"/>
      <c r="J1561" s="7"/>
      <c r="K1561" s="7"/>
      <c r="L1561" s="7"/>
      <c r="M1561" s="7"/>
    </row>
    <row r="1562" spans="7:13" x14ac:dyDescent="0.25">
      <c r="G1562" s="7"/>
      <c r="H1562" s="7"/>
      <c r="I1562" s="7"/>
      <c r="J1562" s="7"/>
      <c r="K1562" s="7"/>
      <c r="L1562" s="7"/>
      <c r="M1562" s="7"/>
    </row>
    <row r="1563" spans="7:13" x14ac:dyDescent="0.25">
      <c r="G1563" s="7"/>
      <c r="H1563" s="7"/>
      <c r="I1563" s="7"/>
      <c r="J1563" s="7"/>
      <c r="K1563" s="7"/>
      <c r="L1563" s="7"/>
      <c r="M1563" s="7"/>
    </row>
    <row r="1564" spans="7:13" x14ac:dyDescent="0.25">
      <c r="G1564" s="7"/>
      <c r="H1564" s="7"/>
      <c r="I1564" s="7"/>
      <c r="J1564" s="7"/>
      <c r="K1564" s="7"/>
      <c r="L1564" s="7"/>
      <c r="M1564" s="7"/>
    </row>
    <row r="1565" spans="7:13" x14ac:dyDescent="0.25">
      <c r="G1565" s="7"/>
      <c r="H1565" s="7"/>
      <c r="I1565" s="7"/>
      <c r="J1565" s="7"/>
      <c r="K1565" s="7"/>
      <c r="L1565" s="7"/>
      <c r="M1565" s="7"/>
    </row>
    <row r="1566" spans="7:13" x14ac:dyDescent="0.25">
      <c r="G1566" s="7"/>
      <c r="H1566" s="7"/>
      <c r="I1566" s="7"/>
      <c r="J1566" s="7"/>
      <c r="K1566" s="7"/>
      <c r="L1566" s="7"/>
      <c r="M1566" s="7"/>
    </row>
    <row r="1567" spans="7:13" x14ac:dyDescent="0.25">
      <c r="G1567" s="7"/>
      <c r="H1567" s="7"/>
      <c r="I1567" s="7"/>
      <c r="J1567" s="7"/>
      <c r="K1567" s="7"/>
      <c r="L1567" s="7"/>
      <c r="M1567" s="7"/>
    </row>
    <row r="1568" spans="7:13" x14ac:dyDescent="0.25">
      <c r="G1568" s="7"/>
      <c r="H1568" s="7"/>
      <c r="I1568" s="7"/>
      <c r="J1568" s="7"/>
      <c r="K1568" s="7"/>
      <c r="L1568" s="7"/>
      <c r="M1568" s="7"/>
    </row>
    <row r="1569" spans="7:13" x14ac:dyDescent="0.25">
      <c r="G1569" s="7"/>
      <c r="H1569" s="7"/>
      <c r="I1569" s="7"/>
      <c r="J1569" s="7"/>
      <c r="K1569" s="7"/>
      <c r="L1569" s="7"/>
      <c r="M1569" s="7"/>
    </row>
    <row r="1570" spans="7:13" x14ac:dyDescent="0.25">
      <c r="G1570" s="7"/>
      <c r="H1570" s="7"/>
      <c r="I1570" s="7"/>
      <c r="J1570" s="7"/>
      <c r="K1570" s="7"/>
      <c r="L1570" s="7"/>
      <c r="M1570" s="7"/>
    </row>
    <row r="1571" spans="7:13" x14ac:dyDescent="0.25">
      <c r="G1571" s="7"/>
      <c r="H1571" s="7"/>
      <c r="I1571" s="7"/>
      <c r="J1571" s="7"/>
      <c r="K1571" s="7"/>
      <c r="L1571" s="7"/>
      <c r="M1571" s="7"/>
    </row>
    <row r="1572" spans="7:13" x14ac:dyDescent="0.25">
      <c r="G1572" s="7"/>
      <c r="H1572" s="7"/>
      <c r="I1572" s="7"/>
      <c r="J1572" s="7"/>
      <c r="K1572" s="7"/>
      <c r="L1572" s="7"/>
      <c r="M1572" s="7"/>
    </row>
    <row r="1573" spans="7:13" x14ac:dyDescent="0.25">
      <c r="G1573" s="7"/>
      <c r="H1573" s="7"/>
      <c r="I1573" s="7"/>
      <c r="J1573" s="7"/>
      <c r="K1573" s="7"/>
      <c r="L1573" s="7"/>
      <c r="M1573" s="7"/>
    </row>
    <row r="1574" spans="7:13" x14ac:dyDescent="0.25">
      <c r="G1574" s="7"/>
      <c r="H1574" s="7"/>
      <c r="I1574" s="7"/>
      <c r="J1574" s="7"/>
      <c r="K1574" s="7"/>
      <c r="L1574" s="7"/>
      <c r="M1574" s="7"/>
    </row>
    <row r="1575" spans="7:13" x14ac:dyDescent="0.25">
      <c r="G1575" s="7"/>
      <c r="H1575" s="7"/>
      <c r="I1575" s="7"/>
      <c r="J1575" s="7"/>
      <c r="K1575" s="7"/>
      <c r="L1575" s="7"/>
      <c r="M1575" s="7"/>
    </row>
    <row r="1576" spans="7:13" x14ac:dyDescent="0.25">
      <c r="G1576" s="7"/>
      <c r="H1576" s="7"/>
      <c r="I1576" s="7"/>
      <c r="J1576" s="7"/>
      <c r="K1576" s="7"/>
      <c r="L1576" s="7"/>
      <c r="M1576" s="7"/>
    </row>
    <row r="1577" spans="7:13" x14ac:dyDescent="0.25">
      <c r="G1577" s="7"/>
      <c r="H1577" s="7"/>
      <c r="I1577" s="7"/>
      <c r="J1577" s="7"/>
      <c r="K1577" s="7"/>
      <c r="L1577" s="7"/>
      <c r="M1577" s="7"/>
    </row>
    <row r="1578" spans="7:13" x14ac:dyDescent="0.25">
      <c r="G1578" s="7"/>
      <c r="H1578" s="7"/>
      <c r="I1578" s="7"/>
      <c r="J1578" s="7"/>
      <c r="K1578" s="7"/>
      <c r="L1578" s="7"/>
      <c r="M1578" s="7"/>
    </row>
    <row r="1579" spans="7:13" x14ac:dyDescent="0.25">
      <c r="G1579" s="7"/>
      <c r="H1579" s="7"/>
      <c r="I1579" s="7"/>
      <c r="J1579" s="7"/>
      <c r="K1579" s="7"/>
      <c r="L1579" s="7"/>
      <c r="M1579" s="7"/>
    </row>
    <row r="1580" spans="7:13" x14ac:dyDescent="0.25">
      <c r="G1580" s="7"/>
      <c r="H1580" s="7"/>
      <c r="I1580" s="7"/>
      <c r="J1580" s="7"/>
      <c r="K1580" s="7"/>
      <c r="L1580" s="7"/>
      <c r="M1580" s="7"/>
    </row>
    <row r="1581" spans="7:13" x14ac:dyDescent="0.25">
      <c r="G1581" s="7"/>
      <c r="H1581" s="7"/>
      <c r="I1581" s="7"/>
      <c r="J1581" s="7"/>
      <c r="K1581" s="7"/>
      <c r="L1581" s="7"/>
      <c r="M1581" s="7"/>
    </row>
    <row r="1582" spans="7:13" x14ac:dyDescent="0.25">
      <c r="G1582" s="7"/>
      <c r="H1582" s="7"/>
      <c r="I1582" s="7"/>
      <c r="J1582" s="7"/>
      <c r="K1582" s="7"/>
      <c r="L1582" s="7"/>
      <c r="M1582" s="7"/>
    </row>
    <row r="1583" spans="7:13" x14ac:dyDescent="0.25">
      <c r="G1583" s="7"/>
      <c r="H1583" s="7"/>
      <c r="I1583" s="7"/>
      <c r="J1583" s="7"/>
      <c r="K1583" s="7"/>
      <c r="L1583" s="7"/>
      <c r="M1583" s="7"/>
    </row>
    <row r="1584" spans="7:13" x14ac:dyDescent="0.25">
      <c r="G1584" s="7"/>
      <c r="H1584" s="7"/>
      <c r="I1584" s="7"/>
      <c r="J1584" s="7"/>
      <c r="K1584" s="7"/>
      <c r="L1584" s="7"/>
      <c r="M1584" s="7"/>
    </row>
    <row r="1585" spans="7:13" x14ac:dyDescent="0.25">
      <c r="G1585" s="7"/>
      <c r="H1585" s="7"/>
      <c r="I1585" s="7"/>
      <c r="J1585" s="7"/>
      <c r="K1585" s="7"/>
      <c r="L1585" s="7"/>
      <c r="M1585" s="7"/>
    </row>
    <row r="1586" spans="7:13" x14ac:dyDescent="0.25">
      <c r="G1586" s="7"/>
      <c r="H1586" s="7"/>
      <c r="I1586" s="7"/>
      <c r="J1586" s="7"/>
      <c r="K1586" s="7"/>
      <c r="L1586" s="7"/>
      <c r="M1586" s="7"/>
    </row>
    <row r="1587" spans="7:13" x14ac:dyDescent="0.25">
      <c r="G1587" s="7"/>
      <c r="H1587" s="7"/>
      <c r="I1587" s="7"/>
      <c r="J1587" s="7"/>
      <c r="K1587" s="7"/>
      <c r="L1587" s="7"/>
      <c r="M1587" s="7"/>
    </row>
    <row r="1588" spans="7:13" x14ac:dyDescent="0.25">
      <c r="G1588" s="7"/>
      <c r="H1588" s="7"/>
      <c r="I1588" s="7"/>
      <c r="J1588" s="7"/>
      <c r="K1588" s="7"/>
      <c r="L1588" s="7"/>
      <c r="M1588" s="7"/>
    </row>
    <row r="1589" spans="7:13" x14ac:dyDescent="0.25">
      <c r="G1589" s="7"/>
      <c r="H1589" s="7"/>
      <c r="I1589" s="7"/>
      <c r="J1589" s="7"/>
      <c r="K1589" s="7"/>
      <c r="L1589" s="7"/>
      <c r="M1589" s="7"/>
    </row>
    <row r="1590" spans="7:13" x14ac:dyDescent="0.25">
      <c r="G1590" s="7"/>
      <c r="H1590" s="7"/>
      <c r="I1590" s="7"/>
      <c r="J1590" s="7"/>
      <c r="K1590" s="7"/>
      <c r="L1590" s="7"/>
      <c r="M1590" s="7"/>
    </row>
    <row r="1591" spans="7:13" x14ac:dyDescent="0.25">
      <c r="G1591" s="7"/>
      <c r="H1591" s="7"/>
      <c r="I1591" s="7"/>
      <c r="J1591" s="7"/>
      <c r="K1591" s="7"/>
      <c r="L1591" s="7"/>
      <c r="M1591" s="7"/>
    </row>
    <row r="1592" spans="7:13" x14ac:dyDescent="0.25">
      <c r="G1592" s="7"/>
      <c r="H1592" s="7"/>
      <c r="I1592" s="7"/>
      <c r="J1592" s="7"/>
      <c r="K1592" s="7"/>
      <c r="L1592" s="7"/>
      <c r="M1592" s="7"/>
    </row>
    <row r="1593" spans="7:13" x14ac:dyDescent="0.25">
      <c r="G1593" s="7"/>
      <c r="H1593" s="7"/>
      <c r="I1593" s="7"/>
      <c r="J1593" s="7"/>
      <c r="K1593" s="7"/>
      <c r="L1593" s="7"/>
      <c r="M1593" s="7"/>
    </row>
    <row r="1594" spans="7:13" x14ac:dyDescent="0.25">
      <c r="G1594" s="7"/>
      <c r="H1594" s="7"/>
      <c r="I1594" s="7"/>
      <c r="J1594" s="7"/>
      <c r="K1594" s="7"/>
      <c r="L1594" s="7"/>
      <c r="M1594" s="7"/>
    </row>
    <row r="1595" spans="7:13" x14ac:dyDescent="0.25">
      <c r="G1595" s="7"/>
      <c r="H1595" s="7"/>
      <c r="I1595" s="7"/>
      <c r="J1595" s="7"/>
      <c r="K1595" s="7"/>
      <c r="L1595" s="7"/>
      <c r="M1595" s="7"/>
    </row>
    <row r="1596" spans="7:13" x14ac:dyDescent="0.25">
      <c r="G1596" s="7"/>
      <c r="H1596" s="7"/>
      <c r="I1596" s="7"/>
      <c r="J1596" s="7"/>
      <c r="K1596" s="7"/>
      <c r="L1596" s="7"/>
      <c r="M1596" s="7"/>
    </row>
    <row r="1597" spans="7:13" x14ac:dyDescent="0.25">
      <c r="G1597" s="7"/>
      <c r="H1597" s="7"/>
      <c r="I1597" s="7"/>
      <c r="J1597" s="7"/>
      <c r="K1597" s="7"/>
      <c r="L1597" s="7"/>
      <c r="M1597" s="7"/>
    </row>
    <row r="1598" spans="7:13" x14ac:dyDescent="0.25">
      <c r="G1598" s="7"/>
      <c r="H1598" s="7"/>
      <c r="I1598" s="7"/>
      <c r="J1598" s="7"/>
      <c r="K1598" s="7"/>
      <c r="L1598" s="7"/>
      <c r="M1598" s="7"/>
    </row>
    <row r="1599" spans="7:13" x14ac:dyDescent="0.25">
      <c r="G1599" s="7"/>
      <c r="H1599" s="7"/>
      <c r="I1599" s="7"/>
      <c r="J1599" s="7"/>
      <c r="K1599" s="7"/>
      <c r="L1599" s="7"/>
      <c r="M1599" s="7"/>
    </row>
    <row r="1600" spans="7:13" x14ac:dyDescent="0.25">
      <c r="G1600" s="7"/>
      <c r="H1600" s="7"/>
      <c r="I1600" s="7"/>
      <c r="J1600" s="7"/>
      <c r="K1600" s="7"/>
      <c r="L1600" s="7"/>
      <c r="M1600" s="7"/>
    </row>
    <row r="1601" spans="7:13" x14ac:dyDescent="0.25">
      <c r="G1601" s="7"/>
      <c r="H1601" s="7"/>
      <c r="I1601" s="7"/>
      <c r="J1601" s="7"/>
      <c r="K1601" s="7"/>
      <c r="L1601" s="7"/>
      <c r="M1601" s="7"/>
    </row>
    <row r="1602" spans="7:13" x14ac:dyDescent="0.25">
      <c r="G1602" s="7"/>
      <c r="H1602" s="7"/>
      <c r="I1602" s="7"/>
      <c r="J1602" s="7"/>
      <c r="K1602" s="7"/>
      <c r="L1602" s="7"/>
      <c r="M1602" s="7"/>
    </row>
    <row r="1603" spans="7:13" x14ac:dyDescent="0.25">
      <c r="G1603" s="7"/>
      <c r="H1603" s="7"/>
      <c r="I1603" s="7"/>
      <c r="J1603" s="7"/>
      <c r="K1603" s="7"/>
      <c r="L1603" s="7"/>
      <c r="M1603" s="7"/>
    </row>
    <row r="1604" spans="7:13" x14ac:dyDescent="0.25">
      <c r="G1604" s="7"/>
      <c r="H1604" s="7"/>
      <c r="I1604" s="7"/>
      <c r="J1604" s="7"/>
      <c r="K1604" s="7"/>
      <c r="L1604" s="7"/>
      <c r="M1604" s="7"/>
    </row>
    <row r="1605" spans="7:13" x14ac:dyDescent="0.25">
      <c r="G1605" s="7"/>
      <c r="H1605" s="7"/>
      <c r="I1605" s="7"/>
      <c r="J1605" s="7"/>
      <c r="K1605" s="7"/>
      <c r="L1605" s="7"/>
      <c r="M1605" s="7"/>
    </row>
    <row r="1606" spans="7:13" x14ac:dyDescent="0.25">
      <c r="G1606" s="7"/>
      <c r="H1606" s="7"/>
      <c r="I1606" s="7"/>
      <c r="J1606" s="7"/>
      <c r="K1606" s="7"/>
      <c r="L1606" s="7"/>
      <c r="M1606" s="7"/>
    </row>
    <row r="1607" spans="7:13" x14ac:dyDescent="0.25">
      <c r="G1607" s="7"/>
      <c r="H1607" s="7"/>
      <c r="I1607" s="7"/>
      <c r="J1607" s="7"/>
      <c r="K1607" s="7"/>
      <c r="L1607" s="7"/>
      <c r="M1607" s="7"/>
    </row>
    <row r="1608" spans="7:13" x14ac:dyDescent="0.25">
      <c r="G1608" s="7"/>
      <c r="H1608" s="7"/>
      <c r="I1608" s="7"/>
      <c r="J1608" s="7"/>
      <c r="K1608" s="7"/>
      <c r="L1608" s="7"/>
      <c r="M1608" s="7"/>
    </row>
    <row r="1609" spans="7:13" x14ac:dyDescent="0.25">
      <c r="G1609" s="7"/>
      <c r="H1609" s="7"/>
      <c r="I1609" s="7"/>
      <c r="J1609" s="7"/>
      <c r="K1609" s="7"/>
      <c r="L1609" s="7"/>
      <c r="M1609" s="7"/>
    </row>
    <row r="1610" spans="7:13" x14ac:dyDescent="0.25">
      <c r="G1610" s="7"/>
      <c r="H1610" s="7"/>
      <c r="I1610" s="7"/>
      <c r="J1610" s="7"/>
      <c r="K1610" s="7"/>
      <c r="L1610" s="7"/>
      <c r="M1610" s="7"/>
    </row>
    <row r="1611" spans="7:13" x14ac:dyDescent="0.25">
      <c r="G1611" s="7"/>
      <c r="H1611" s="7"/>
      <c r="I1611" s="7"/>
      <c r="J1611" s="7"/>
      <c r="K1611" s="7"/>
      <c r="L1611" s="7"/>
      <c r="M1611" s="7"/>
    </row>
    <row r="1612" spans="7:13" x14ac:dyDescent="0.25">
      <c r="G1612" s="7"/>
      <c r="H1612" s="7"/>
      <c r="I1612" s="7"/>
      <c r="J1612" s="7"/>
      <c r="K1612" s="7"/>
      <c r="L1612" s="7"/>
      <c r="M1612" s="7"/>
    </row>
    <row r="1613" spans="7:13" x14ac:dyDescent="0.25">
      <c r="G1613" s="7"/>
      <c r="H1613" s="7"/>
      <c r="I1613" s="7"/>
      <c r="J1613" s="7"/>
      <c r="K1613" s="7"/>
      <c r="L1613" s="7"/>
      <c r="M1613" s="7"/>
    </row>
    <row r="1614" spans="7:13" x14ac:dyDescent="0.25">
      <c r="G1614" s="7"/>
      <c r="H1614" s="7"/>
      <c r="I1614" s="7"/>
      <c r="J1614" s="7"/>
      <c r="K1614" s="7"/>
      <c r="L1614" s="7"/>
      <c r="M1614" s="7"/>
    </row>
    <row r="1615" spans="7:13" x14ac:dyDescent="0.25">
      <c r="G1615" s="7"/>
      <c r="H1615" s="7"/>
      <c r="I1615" s="7"/>
      <c r="J1615" s="7"/>
      <c r="K1615" s="7"/>
      <c r="L1615" s="7"/>
      <c r="M1615" s="7"/>
    </row>
    <row r="1616" spans="7:13" x14ac:dyDescent="0.25">
      <c r="G1616" s="7"/>
      <c r="H1616" s="7"/>
      <c r="I1616" s="7"/>
      <c r="J1616" s="7"/>
      <c r="K1616" s="7"/>
      <c r="L1616" s="7"/>
      <c r="M1616" s="7"/>
    </row>
    <row r="1617" spans="7:13" x14ac:dyDescent="0.25">
      <c r="G1617" s="7"/>
      <c r="H1617" s="7"/>
      <c r="I1617" s="7"/>
      <c r="J1617" s="7"/>
      <c r="K1617" s="7"/>
      <c r="L1617" s="7"/>
      <c r="M1617" s="7"/>
    </row>
    <row r="1618" spans="7:13" x14ac:dyDescent="0.25">
      <c r="G1618" s="7"/>
      <c r="H1618" s="7"/>
      <c r="I1618" s="7"/>
      <c r="J1618" s="7"/>
      <c r="K1618" s="7"/>
      <c r="L1618" s="7"/>
      <c r="M1618" s="7"/>
    </row>
    <row r="1619" spans="7:13" x14ac:dyDescent="0.25">
      <c r="G1619" s="7"/>
      <c r="H1619" s="7"/>
      <c r="I1619" s="7"/>
      <c r="J1619" s="7"/>
      <c r="K1619" s="7"/>
      <c r="L1619" s="7"/>
      <c r="M1619" s="7"/>
    </row>
    <row r="1620" spans="7:13" x14ac:dyDescent="0.25">
      <c r="G1620" s="7"/>
      <c r="H1620" s="7"/>
      <c r="I1620" s="7"/>
      <c r="J1620" s="7"/>
      <c r="K1620" s="7"/>
      <c r="L1620" s="7"/>
      <c r="M1620" s="7"/>
    </row>
    <row r="1621" spans="7:13" x14ac:dyDescent="0.25">
      <c r="G1621" s="7"/>
      <c r="H1621" s="7"/>
      <c r="I1621" s="7"/>
      <c r="J1621" s="7"/>
      <c r="K1621" s="7"/>
      <c r="L1621" s="7"/>
      <c r="M1621" s="7"/>
    </row>
    <row r="1622" spans="7:13" x14ac:dyDescent="0.25">
      <c r="G1622" s="7"/>
      <c r="H1622" s="7"/>
      <c r="I1622" s="7"/>
      <c r="J1622" s="7"/>
      <c r="K1622" s="7"/>
      <c r="L1622" s="7"/>
      <c r="M1622" s="7"/>
    </row>
    <row r="1623" spans="7:13" x14ac:dyDescent="0.25">
      <c r="G1623" s="7"/>
      <c r="H1623" s="7"/>
      <c r="I1623" s="7"/>
      <c r="J1623" s="7"/>
      <c r="K1623" s="7"/>
      <c r="L1623" s="7"/>
      <c r="M1623" s="7"/>
    </row>
    <row r="1624" spans="7:13" x14ac:dyDescent="0.25">
      <c r="G1624" s="7"/>
      <c r="H1624" s="7"/>
      <c r="I1624" s="7"/>
      <c r="J1624" s="7"/>
      <c r="K1624" s="7"/>
      <c r="L1624" s="7"/>
      <c r="M1624" s="7"/>
    </row>
    <row r="1625" spans="7:13" x14ac:dyDescent="0.25">
      <c r="G1625" s="7"/>
      <c r="H1625" s="7"/>
      <c r="I1625" s="7"/>
      <c r="J1625" s="7"/>
      <c r="K1625" s="7"/>
      <c r="L1625" s="7"/>
      <c r="M1625" s="7"/>
    </row>
    <row r="1626" spans="7:13" x14ac:dyDescent="0.25">
      <c r="G1626" s="7"/>
      <c r="H1626" s="7"/>
      <c r="I1626" s="7"/>
      <c r="J1626" s="7"/>
      <c r="K1626" s="7"/>
      <c r="L1626" s="7"/>
      <c r="M1626" s="7"/>
    </row>
    <row r="1627" spans="7:13" x14ac:dyDescent="0.25">
      <c r="G1627" s="7"/>
      <c r="H1627" s="7"/>
      <c r="I1627" s="7"/>
      <c r="J1627" s="7"/>
      <c r="K1627" s="7"/>
      <c r="L1627" s="7"/>
      <c r="M1627" s="7"/>
    </row>
    <row r="1628" spans="7:13" x14ac:dyDescent="0.25">
      <c r="G1628" s="7"/>
      <c r="H1628" s="7"/>
      <c r="I1628" s="7"/>
      <c r="J1628" s="7"/>
      <c r="K1628" s="7"/>
      <c r="L1628" s="7"/>
      <c r="M1628" s="7"/>
    </row>
    <row r="1629" spans="7:13" x14ac:dyDescent="0.25">
      <c r="G1629" s="7"/>
      <c r="H1629" s="7"/>
      <c r="I1629" s="7"/>
      <c r="J1629" s="7"/>
      <c r="K1629" s="7"/>
      <c r="L1629" s="7"/>
      <c r="M1629" s="7"/>
    </row>
    <row r="1630" spans="7:13" x14ac:dyDescent="0.25">
      <c r="G1630" s="7"/>
      <c r="H1630" s="7"/>
      <c r="I1630" s="7"/>
      <c r="J1630" s="7"/>
      <c r="K1630" s="7"/>
      <c r="L1630" s="7"/>
      <c r="M1630" s="7"/>
    </row>
    <row r="1631" spans="7:13" x14ac:dyDescent="0.25">
      <c r="G1631" s="7"/>
      <c r="H1631" s="7"/>
      <c r="I1631" s="7"/>
      <c r="J1631" s="7"/>
      <c r="K1631" s="7"/>
      <c r="L1631" s="7"/>
      <c r="M1631" s="7"/>
    </row>
    <row r="1632" spans="7:13" x14ac:dyDescent="0.25">
      <c r="G1632" s="7"/>
      <c r="H1632" s="7"/>
      <c r="I1632" s="7"/>
      <c r="J1632" s="7"/>
      <c r="K1632" s="7"/>
      <c r="L1632" s="7"/>
      <c r="M1632" s="7"/>
    </row>
    <row r="1633" spans="7:13" x14ac:dyDescent="0.25">
      <c r="G1633" s="7"/>
      <c r="H1633" s="7"/>
      <c r="I1633" s="7"/>
      <c r="J1633" s="7"/>
      <c r="K1633" s="7"/>
      <c r="L1633" s="7"/>
      <c r="M1633" s="7"/>
    </row>
    <row r="1634" spans="7:13" x14ac:dyDescent="0.25">
      <c r="G1634" s="7"/>
      <c r="H1634" s="7"/>
      <c r="I1634" s="7"/>
      <c r="J1634" s="7"/>
      <c r="K1634" s="7"/>
      <c r="L1634" s="7"/>
      <c r="M1634" s="7"/>
    </row>
    <row r="1635" spans="7:13" x14ac:dyDescent="0.25">
      <c r="G1635" s="7"/>
      <c r="H1635" s="7"/>
      <c r="I1635" s="7"/>
      <c r="J1635" s="7"/>
      <c r="K1635" s="7"/>
      <c r="L1635" s="7"/>
      <c r="M1635" s="7"/>
    </row>
    <row r="1636" spans="7:13" x14ac:dyDescent="0.25">
      <c r="G1636" s="7"/>
      <c r="H1636" s="7"/>
      <c r="I1636" s="7"/>
      <c r="J1636" s="7"/>
      <c r="K1636" s="7"/>
      <c r="L1636" s="7"/>
      <c r="M1636" s="7"/>
    </row>
    <row r="1637" spans="7:13" x14ac:dyDescent="0.25">
      <c r="G1637" s="7"/>
      <c r="H1637" s="7"/>
      <c r="I1637" s="7"/>
      <c r="J1637" s="7"/>
      <c r="K1637" s="7"/>
      <c r="L1637" s="7"/>
      <c r="M1637" s="7"/>
    </row>
    <row r="1638" spans="7:13" x14ac:dyDescent="0.25">
      <c r="G1638" s="7"/>
      <c r="H1638" s="7"/>
      <c r="I1638" s="7"/>
      <c r="J1638" s="7"/>
      <c r="K1638" s="7"/>
      <c r="L1638" s="7"/>
      <c r="M1638" s="7"/>
    </row>
    <row r="1639" spans="7:13" x14ac:dyDescent="0.25">
      <c r="G1639" s="7"/>
      <c r="H1639" s="7"/>
      <c r="I1639" s="7"/>
      <c r="J1639" s="7"/>
      <c r="K1639" s="7"/>
      <c r="L1639" s="7"/>
      <c r="M1639" s="7"/>
    </row>
    <row r="1640" spans="7:13" x14ac:dyDescent="0.25">
      <c r="G1640" s="7"/>
      <c r="H1640" s="7"/>
      <c r="I1640" s="7"/>
      <c r="J1640" s="7"/>
      <c r="K1640" s="7"/>
      <c r="L1640" s="7"/>
      <c r="M1640" s="7"/>
    </row>
    <row r="1641" spans="7:13" x14ac:dyDescent="0.25">
      <c r="G1641" s="7"/>
      <c r="H1641" s="7"/>
      <c r="I1641" s="7"/>
      <c r="J1641" s="7"/>
      <c r="K1641" s="7"/>
      <c r="L1641" s="7"/>
      <c r="M1641" s="7"/>
    </row>
    <row r="1642" spans="7:13" x14ac:dyDescent="0.25">
      <c r="G1642" s="7"/>
      <c r="H1642" s="7"/>
      <c r="I1642" s="7"/>
      <c r="J1642" s="7"/>
      <c r="K1642" s="7"/>
      <c r="L1642" s="7"/>
      <c r="M1642" s="7"/>
    </row>
    <row r="1643" spans="7:13" x14ac:dyDescent="0.25">
      <c r="G1643" s="7"/>
      <c r="H1643" s="7"/>
      <c r="I1643" s="7"/>
      <c r="J1643" s="7"/>
      <c r="K1643" s="7"/>
      <c r="L1643" s="7"/>
      <c r="M1643" s="7"/>
    </row>
    <row r="1644" spans="7:13" x14ac:dyDescent="0.25">
      <c r="G1644" s="7"/>
      <c r="H1644" s="7"/>
      <c r="I1644" s="7"/>
      <c r="J1644" s="7"/>
      <c r="K1644" s="7"/>
      <c r="L1644" s="7"/>
      <c r="M1644" s="7"/>
    </row>
    <row r="1645" spans="7:13" x14ac:dyDescent="0.25">
      <c r="G1645" s="7"/>
      <c r="H1645" s="7"/>
      <c r="I1645" s="7"/>
      <c r="J1645" s="7"/>
      <c r="K1645" s="7"/>
      <c r="L1645" s="7"/>
      <c r="M1645" s="7"/>
    </row>
    <row r="1646" spans="7:13" x14ac:dyDescent="0.25">
      <c r="G1646" s="7"/>
      <c r="H1646" s="7"/>
      <c r="I1646" s="7"/>
      <c r="J1646" s="7"/>
      <c r="K1646" s="7"/>
      <c r="L1646" s="7"/>
      <c r="M1646" s="7"/>
    </row>
    <row r="1647" spans="7:13" x14ac:dyDescent="0.25">
      <c r="G1647" s="7"/>
      <c r="H1647" s="7"/>
      <c r="I1647" s="7"/>
      <c r="J1647" s="7"/>
      <c r="K1647" s="7"/>
      <c r="L1647" s="7"/>
      <c r="M1647" s="7"/>
    </row>
    <row r="1648" spans="7:13" x14ac:dyDescent="0.25">
      <c r="G1648" s="7"/>
      <c r="H1648" s="7"/>
      <c r="I1648" s="7"/>
      <c r="J1648" s="7"/>
      <c r="K1648" s="7"/>
      <c r="L1648" s="7"/>
      <c r="M1648" s="7"/>
    </row>
    <row r="1649" spans="7:13" x14ac:dyDescent="0.25">
      <c r="G1649" s="7"/>
      <c r="H1649" s="7"/>
      <c r="I1649" s="7"/>
      <c r="J1649" s="7"/>
      <c r="K1649" s="7"/>
      <c r="L1649" s="7"/>
      <c r="M1649" s="7"/>
    </row>
    <row r="1650" spans="7:13" x14ac:dyDescent="0.25">
      <c r="G1650" s="7"/>
      <c r="H1650" s="7"/>
      <c r="I1650" s="7"/>
      <c r="J1650" s="7"/>
      <c r="K1650" s="7"/>
      <c r="L1650" s="7"/>
      <c r="M1650" s="7"/>
    </row>
    <row r="1651" spans="7:13" x14ac:dyDescent="0.25">
      <c r="G1651" s="7"/>
      <c r="H1651" s="7"/>
      <c r="I1651" s="7"/>
      <c r="J1651" s="7"/>
      <c r="K1651" s="7"/>
      <c r="L1651" s="7"/>
      <c r="M1651" s="7"/>
    </row>
    <row r="1652" spans="7:13" x14ac:dyDescent="0.25">
      <c r="G1652" s="7"/>
      <c r="H1652" s="7"/>
      <c r="I1652" s="7"/>
      <c r="J1652" s="7"/>
      <c r="K1652" s="7"/>
      <c r="L1652" s="7"/>
      <c r="M1652" s="7"/>
    </row>
    <row r="1653" spans="7:13" x14ac:dyDescent="0.25">
      <c r="G1653" s="7"/>
      <c r="H1653" s="7"/>
      <c r="I1653" s="7"/>
      <c r="J1653" s="7"/>
      <c r="K1653" s="7"/>
      <c r="L1653" s="7"/>
      <c r="M1653" s="7"/>
    </row>
    <row r="1654" spans="7:13" x14ac:dyDescent="0.25">
      <c r="G1654" s="7"/>
      <c r="H1654" s="7"/>
      <c r="I1654" s="7"/>
      <c r="J1654" s="7"/>
      <c r="K1654" s="7"/>
      <c r="L1654" s="7"/>
      <c r="M1654" s="7"/>
    </row>
    <row r="1655" spans="7:13" x14ac:dyDescent="0.25">
      <c r="G1655" s="7"/>
      <c r="H1655" s="7"/>
      <c r="I1655" s="7"/>
      <c r="J1655" s="7"/>
      <c r="K1655" s="7"/>
      <c r="L1655" s="7"/>
      <c r="M1655" s="7"/>
    </row>
    <row r="1656" spans="7:13" x14ac:dyDescent="0.25">
      <c r="G1656" s="7"/>
      <c r="H1656" s="7"/>
      <c r="I1656" s="7"/>
      <c r="J1656" s="7"/>
      <c r="K1656" s="7"/>
      <c r="L1656" s="7"/>
      <c r="M1656" s="7"/>
    </row>
    <row r="1657" spans="7:13" x14ac:dyDescent="0.25">
      <c r="G1657" s="7"/>
      <c r="H1657" s="7"/>
      <c r="I1657" s="7"/>
      <c r="J1657" s="7"/>
      <c r="K1657" s="7"/>
      <c r="L1657" s="7"/>
      <c r="M1657" s="7"/>
    </row>
    <row r="1658" spans="7:13" x14ac:dyDescent="0.25">
      <c r="G1658" s="7"/>
      <c r="H1658" s="7"/>
      <c r="I1658" s="7"/>
      <c r="J1658" s="7"/>
      <c r="K1658" s="7"/>
      <c r="L1658" s="7"/>
      <c r="M1658" s="7"/>
    </row>
    <row r="1659" spans="7:13" x14ac:dyDescent="0.25">
      <c r="G1659" s="7"/>
      <c r="H1659" s="7"/>
      <c r="I1659" s="7"/>
      <c r="J1659" s="7"/>
      <c r="K1659" s="7"/>
      <c r="L1659" s="7"/>
      <c r="M1659" s="7"/>
    </row>
    <row r="1660" spans="7:13" x14ac:dyDescent="0.25">
      <c r="G1660" s="7"/>
      <c r="H1660" s="7"/>
      <c r="I1660" s="7"/>
      <c r="J1660" s="7"/>
      <c r="K1660" s="7"/>
      <c r="L1660" s="7"/>
      <c r="M1660" s="7"/>
    </row>
    <row r="1661" spans="7:13" x14ac:dyDescent="0.25">
      <c r="G1661" s="7"/>
      <c r="H1661" s="7"/>
      <c r="I1661" s="7"/>
      <c r="J1661" s="7"/>
      <c r="K1661" s="7"/>
      <c r="L1661" s="7"/>
      <c r="M1661" s="7"/>
    </row>
    <row r="1662" spans="7:13" x14ac:dyDescent="0.25">
      <c r="G1662" s="7"/>
      <c r="H1662" s="7"/>
      <c r="I1662" s="7"/>
      <c r="J1662" s="7"/>
      <c r="K1662" s="7"/>
      <c r="L1662" s="7"/>
      <c r="M1662" s="7"/>
    </row>
    <row r="1663" spans="7:13" x14ac:dyDescent="0.25">
      <c r="G1663" s="7"/>
      <c r="H1663" s="7"/>
      <c r="I1663" s="7"/>
      <c r="J1663" s="7"/>
      <c r="K1663" s="7"/>
      <c r="L1663" s="7"/>
      <c r="M1663" s="7"/>
    </row>
    <row r="1664" spans="7:13" x14ac:dyDescent="0.25">
      <c r="G1664" s="7"/>
      <c r="H1664" s="7"/>
      <c r="I1664" s="7"/>
      <c r="J1664" s="7"/>
      <c r="K1664" s="7"/>
      <c r="L1664" s="7"/>
      <c r="M1664" s="7"/>
    </row>
    <row r="1665" spans="7:13" x14ac:dyDescent="0.25">
      <c r="G1665" s="7"/>
      <c r="H1665" s="7"/>
      <c r="I1665" s="7"/>
      <c r="J1665" s="7"/>
      <c r="K1665" s="7"/>
      <c r="L1665" s="7"/>
      <c r="M1665" s="7"/>
    </row>
    <row r="1666" spans="7:13" x14ac:dyDescent="0.25">
      <c r="G1666" s="7"/>
      <c r="H1666" s="7"/>
      <c r="I1666" s="7"/>
      <c r="J1666" s="7"/>
      <c r="K1666" s="7"/>
      <c r="L1666" s="7"/>
      <c r="M1666" s="7"/>
    </row>
    <row r="1667" spans="7:13" x14ac:dyDescent="0.25">
      <c r="G1667" s="7"/>
      <c r="H1667" s="7"/>
      <c r="I1667" s="7"/>
      <c r="J1667" s="7"/>
      <c r="K1667" s="7"/>
      <c r="L1667" s="7"/>
      <c r="M1667" s="7"/>
    </row>
    <row r="1668" spans="7:13" x14ac:dyDescent="0.25">
      <c r="G1668" s="7"/>
      <c r="H1668" s="7"/>
      <c r="I1668" s="7"/>
      <c r="J1668" s="7"/>
      <c r="K1668" s="7"/>
      <c r="L1668" s="7"/>
      <c r="M1668" s="7"/>
    </row>
    <row r="1669" spans="7:13" x14ac:dyDescent="0.25">
      <c r="G1669" s="7"/>
      <c r="H1669" s="7"/>
      <c r="I1669" s="7"/>
      <c r="J1669" s="7"/>
      <c r="K1669" s="7"/>
      <c r="L1669" s="7"/>
      <c r="M1669" s="7"/>
    </row>
    <row r="1670" spans="7:13" x14ac:dyDescent="0.25">
      <c r="G1670" s="7"/>
      <c r="H1670" s="7"/>
      <c r="I1670" s="7"/>
      <c r="J1670" s="7"/>
      <c r="K1670" s="7"/>
      <c r="L1670" s="7"/>
      <c r="M1670" s="7"/>
    </row>
    <row r="1671" spans="7:13" x14ac:dyDescent="0.25">
      <c r="G1671" s="7"/>
      <c r="H1671" s="7"/>
      <c r="I1671" s="7"/>
      <c r="J1671" s="7"/>
      <c r="K1671" s="7"/>
      <c r="L1671" s="7"/>
      <c r="M1671" s="7"/>
    </row>
    <row r="1672" spans="7:13" x14ac:dyDescent="0.25">
      <c r="G1672" s="7"/>
      <c r="H1672" s="7"/>
      <c r="I1672" s="7"/>
      <c r="J1672" s="7"/>
      <c r="K1672" s="7"/>
      <c r="L1672" s="7"/>
      <c r="M1672" s="7"/>
    </row>
    <row r="1673" spans="7:13" x14ac:dyDescent="0.25">
      <c r="G1673" s="7"/>
      <c r="H1673" s="7"/>
      <c r="I1673" s="7"/>
      <c r="J1673" s="7"/>
      <c r="K1673" s="7"/>
      <c r="L1673" s="7"/>
      <c r="M1673" s="7"/>
    </row>
    <row r="1674" spans="7:13" x14ac:dyDescent="0.25">
      <c r="G1674" s="7"/>
      <c r="H1674" s="7"/>
      <c r="I1674" s="7"/>
      <c r="J1674" s="7"/>
      <c r="K1674" s="7"/>
      <c r="L1674" s="7"/>
      <c r="M1674" s="7"/>
    </row>
    <row r="1675" spans="7:13" x14ac:dyDescent="0.25">
      <c r="G1675" s="7"/>
      <c r="H1675" s="7"/>
      <c r="I1675" s="7"/>
      <c r="J1675" s="7"/>
      <c r="K1675" s="7"/>
      <c r="L1675" s="7"/>
      <c r="M1675" s="7"/>
    </row>
    <row r="1676" spans="7:13" x14ac:dyDescent="0.25">
      <c r="G1676" s="7"/>
      <c r="H1676" s="7"/>
      <c r="I1676" s="7"/>
      <c r="J1676" s="7"/>
      <c r="K1676" s="7"/>
      <c r="L1676" s="7"/>
      <c r="M1676" s="7"/>
    </row>
    <row r="1677" spans="7:13" x14ac:dyDescent="0.25">
      <c r="G1677" s="7"/>
      <c r="H1677" s="7"/>
      <c r="I1677" s="7"/>
      <c r="J1677" s="7"/>
      <c r="K1677" s="7"/>
      <c r="L1677" s="7"/>
      <c r="M1677" s="7"/>
    </row>
    <row r="1678" spans="7:13" x14ac:dyDescent="0.25">
      <c r="G1678" s="7"/>
      <c r="H1678" s="7"/>
      <c r="I1678" s="7"/>
      <c r="J1678" s="7"/>
      <c r="K1678" s="7"/>
      <c r="L1678" s="7"/>
      <c r="M1678" s="7"/>
    </row>
    <row r="1679" spans="7:13" x14ac:dyDescent="0.25">
      <c r="G1679" s="7"/>
      <c r="H1679" s="7"/>
      <c r="I1679" s="7"/>
      <c r="J1679" s="7"/>
      <c r="K1679" s="7"/>
      <c r="L1679" s="7"/>
      <c r="M1679" s="7"/>
    </row>
    <row r="1680" spans="7:13" x14ac:dyDescent="0.25">
      <c r="G1680" s="7"/>
      <c r="H1680" s="7"/>
      <c r="I1680" s="7"/>
      <c r="J1680" s="7"/>
      <c r="K1680" s="7"/>
      <c r="L1680" s="7"/>
      <c r="M1680" s="7"/>
    </row>
    <row r="1681" spans="7:13" x14ac:dyDescent="0.25">
      <c r="G1681" s="7"/>
      <c r="H1681" s="7"/>
      <c r="I1681" s="7"/>
      <c r="J1681" s="7"/>
      <c r="K1681" s="7"/>
      <c r="L1681" s="7"/>
      <c r="M1681" s="7"/>
    </row>
    <row r="1682" spans="7:13" x14ac:dyDescent="0.25">
      <c r="G1682" s="7"/>
      <c r="H1682" s="7"/>
      <c r="I1682" s="7"/>
      <c r="J1682" s="7"/>
      <c r="K1682" s="7"/>
      <c r="L1682" s="7"/>
      <c r="M1682" s="7"/>
    </row>
    <row r="1683" spans="7:13" x14ac:dyDescent="0.25">
      <c r="G1683" s="7"/>
      <c r="H1683" s="7"/>
      <c r="I1683" s="7"/>
      <c r="J1683" s="7"/>
      <c r="K1683" s="7"/>
      <c r="L1683" s="7"/>
      <c r="M1683" s="7"/>
    </row>
    <row r="1684" spans="7:13" x14ac:dyDescent="0.25">
      <c r="G1684" s="7"/>
      <c r="H1684" s="7"/>
      <c r="I1684" s="7"/>
      <c r="J1684" s="7"/>
      <c r="K1684" s="7"/>
      <c r="L1684" s="7"/>
      <c r="M1684" s="7"/>
    </row>
    <row r="1685" spans="7:13" x14ac:dyDescent="0.25">
      <c r="G1685" s="7"/>
      <c r="H1685" s="7"/>
      <c r="I1685" s="7"/>
      <c r="J1685" s="7"/>
      <c r="K1685" s="7"/>
      <c r="L1685" s="7"/>
      <c r="M1685" s="7"/>
    </row>
    <row r="1686" spans="7:13" x14ac:dyDescent="0.25">
      <c r="G1686" s="7"/>
      <c r="H1686" s="7"/>
      <c r="I1686" s="7"/>
      <c r="J1686" s="7"/>
      <c r="K1686" s="7"/>
      <c r="L1686" s="7"/>
      <c r="M1686" s="7"/>
    </row>
    <row r="1687" spans="7:13" x14ac:dyDescent="0.25">
      <c r="G1687" s="7"/>
      <c r="H1687" s="7"/>
      <c r="I1687" s="7"/>
      <c r="J1687" s="7"/>
      <c r="K1687" s="7"/>
      <c r="L1687" s="7"/>
      <c r="M1687" s="7"/>
    </row>
    <row r="1688" spans="7:13" x14ac:dyDescent="0.25">
      <c r="G1688" s="7"/>
      <c r="H1688" s="7"/>
      <c r="I1688" s="7"/>
      <c r="J1688" s="7"/>
      <c r="K1688" s="7"/>
      <c r="L1688" s="7"/>
      <c r="M1688" s="7"/>
    </row>
    <row r="1689" spans="7:13" x14ac:dyDescent="0.25">
      <c r="G1689" s="7"/>
      <c r="H1689" s="7"/>
      <c r="I1689" s="7"/>
      <c r="J1689" s="7"/>
      <c r="K1689" s="7"/>
      <c r="L1689" s="7"/>
      <c r="M1689" s="7"/>
    </row>
    <row r="1690" spans="7:13" x14ac:dyDescent="0.25">
      <c r="G1690" s="7"/>
      <c r="H1690" s="7"/>
      <c r="I1690" s="7"/>
      <c r="J1690" s="7"/>
      <c r="K1690" s="7"/>
      <c r="L1690" s="7"/>
      <c r="M1690" s="7"/>
    </row>
    <row r="1691" spans="7:13" x14ac:dyDescent="0.25">
      <c r="G1691" s="7"/>
      <c r="H1691" s="7"/>
      <c r="I1691" s="7"/>
      <c r="J1691" s="7"/>
      <c r="K1691" s="7"/>
      <c r="L1691" s="7"/>
      <c r="M1691" s="7"/>
    </row>
    <row r="1692" spans="7:13" x14ac:dyDescent="0.25">
      <c r="G1692" s="7"/>
      <c r="H1692" s="7"/>
      <c r="I1692" s="7"/>
      <c r="J1692" s="7"/>
      <c r="K1692" s="7"/>
      <c r="L1692" s="7"/>
      <c r="M1692" s="7"/>
    </row>
    <row r="1693" spans="7:13" x14ac:dyDescent="0.25">
      <c r="G1693" s="7"/>
      <c r="H1693" s="7"/>
      <c r="I1693" s="7"/>
      <c r="J1693" s="7"/>
      <c r="K1693" s="7"/>
      <c r="L1693" s="7"/>
      <c r="M1693" s="7"/>
    </row>
    <row r="1694" spans="7:13" x14ac:dyDescent="0.25">
      <c r="G1694" s="7"/>
      <c r="H1694" s="7"/>
      <c r="I1694" s="7"/>
      <c r="J1694" s="7"/>
      <c r="K1694" s="7"/>
      <c r="L1694" s="7"/>
      <c r="M1694" s="7"/>
    </row>
    <row r="1695" spans="7:13" x14ac:dyDescent="0.25">
      <c r="G1695" s="7"/>
      <c r="H1695" s="7"/>
      <c r="I1695" s="7"/>
      <c r="J1695" s="7"/>
      <c r="K1695" s="7"/>
      <c r="L1695" s="7"/>
      <c r="M1695" s="7"/>
    </row>
    <row r="1696" spans="7:13" x14ac:dyDescent="0.25">
      <c r="G1696" s="7"/>
      <c r="H1696" s="7"/>
      <c r="I1696" s="7"/>
      <c r="J1696" s="7"/>
      <c r="K1696" s="7"/>
      <c r="L1696" s="7"/>
      <c r="M1696" s="7"/>
    </row>
    <row r="1697" spans="7:13" x14ac:dyDescent="0.25">
      <c r="G1697" s="7"/>
      <c r="H1697" s="7"/>
      <c r="I1697" s="7"/>
      <c r="J1697" s="7"/>
      <c r="K1697" s="7"/>
      <c r="L1697" s="7"/>
      <c r="M1697" s="7"/>
    </row>
    <row r="1698" spans="7:13" x14ac:dyDescent="0.25">
      <c r="G1698" s="7"/>
      <c r="H1698" s="7"/>
      <c r="I1698" s="7"/>
      <c r="J1698" s="7"/>
      <c r="K1698" s="7"/>
      <c r="L1698" s="7"/>
      <c r="M1698" s="7"/>
    </row>
    <row r="1699" spans="7:13" x14ac:dyDescent="0.25">
      <c r="G1699" s="7"/>
      <c r="H1699" s="7"/>
      <c r="I1699" s="7"/>
      <c r="J1699" s="7"/>
      <c r="K1699" s="7"/>
      <c r="L1699" s="7"/>
      <c r="M1699" s="7"/>
    </row>
    <row r="1700" spans="7:13" x14ac:dyDescent="0.25">
      <c r="G1700" s="7"/>
      <c r="H1700" s="7"/>
      <c r="I1700" s="7"/>
      <c r="J1700" s="7"/>
      <c r="K1700" s="7"/>
      <c r="L1700" s="7"/>
      <c r="M1700" s="7"/>
    </row>
    <row r="1701" spans="7:13" x14ac:dyDescent="0.25">
      <c r="G1701" s="7"/>
      <c r="H1701" s="7"/>
      <c r="I1701" s="7"/>
      <c r="J1701" s="7"/>
      <c r="K1701" s="7"/>
      <c r="L1701" s="7"/>
      <c r="M1701" s="7"/>
    </row>
    <row r="1702" spans="7:13" x14ac:dyDescent="0.25">
      <c r="G1702" s="7"/>
      <c r="H1702" s="7"/>
      <c r="I1702" s="7"/>
      <c r="J1702" s="7"/>
      <c r="K1702" s="7"/>
      <c r="L1702" s="7"/>
      <c r="M1702" s="7"/>
    </row>
    <row r="1703" spans="7:13" x14ac:dyDescent="0.25">
      <c r="G1703" s="7"/>
      <c r="H1703" s="7"/>
      <c r="I1703" s="7"/>
      <c r="J1703" s="7"/>
      <c r="K1703" s="7"/>
      <c r="L1703" s="7"/>
      <c r="M1703" s="7"/>
    </row>
    <row r="1704" spans="7:13" x14ac:dyDescent="0.25">
      <c r="G1704" s="7"/>
      <c r="H1704" s="7"/>
      <c r="I1704" s="7"/>
      <c r="J1704" s="7"/>
      <c r="K1704" s="7"/>
      <c r="L1704" s="7"/>
      <c r="M1704" s="7"/>
    </row>
    <row r="1705" spans="7:13" x14ac:dyDescent="0.25">
      <c r="G1705" s="7"/>
      <c r="H1705" s="7"/>
      <c r="I1705" s="7"/>
      <c r="J1705" s="7"/>
      <c r="K1705" s="7"/>
      <c r="L1705" s="7"/>
      <c r="M1705" s="7"/>
    </row>
    <row r="1706" spans="7:13" x14ac:dyDescent="0.25">
      <c r="G1706" s="7"/>
      <c r="H1706" s="7"/>
      <c r="I1706" s="7"/>
      <c r="J1706" s="7"/>
      <c r="K1706" s="7"/>
      <c r="L1706" s="7"/>
      <c r="M1706" s="7"/>
    </row>
    <row r="1707" spans="7:13" x14ac:dyDescent="0.25">
      <c r="G1707" s="7"/>
      <c r="H1707" s="7"/>
      <c r="I1707" s="7"/>
      <c r="J1707" s="7"/>
      <c r="K1707" s="7"/>
      <c r="L1707" s="7"/>
      <c r="M1707" s="7"/>
    </row>
    <row r="1708" spans="7:13" x14ac:dyDescent="0.25">
      <c r="G1708" s="7"/>
      <c r="H1708" s="7"/>
      <c r="I1708" s="7"/>
      <c r="J1708" s="7"/>
      <c r="K1708" s="7"/>
      <c r="L1708" s="7"/>
      <c r="M1708" s="7"/>
    </row>
    <row r="1709" spans="7:13" x14ac:dyDescent="0.25">
      <c r="G1709" s="7"/>
      <c r="H1709" s="7"/>
      <c r="I1709" s="7"/>
      <c r="J1709" s="7"/>
      <c r="K1709" s="7"/>
      <c r="L1709" s="7"/>
      <c r="M1709" s="7"/>
    </row>
    <row r="1710" spans="7:13" x14ac:dyDescent="0.25">
      <c r="G1710" s="7"/>
      <c r="H1710" s="7"/>
      <c r="I1710" s="7"/>
      <c r="J1710" s="7"/>
      <c r="K1710" s="7"/>
      <c r="L1710" s="7"/>
      <c r="M1710" s="7"/>
    </row>
    <row r="1711" spans="7:13" x14ac:dyDescent="0.25">
      <c r="G1711" s="7"/>
      <c r="H1711" s="7"/>
      <c r="I1711" s="7"/>
      <c r="J1711" s="7"/>
      <c r="K1711" s="7"/>
      <c r="L1711" s="7"/>
      <c r="M1711" s="7"/>
    </row>
    <row r="1712" spans="7:13" x14ac:dyDescent="0.25">
      <c r="G1712" s="7"/>
      <c r="H1712" s="7"/>
      <c r="I1712" s="7"/>
      <c r="J1712" s="7"/>
      <c r="K1712" s="7"/>
      <c r="L1712" s="7"/>
      <c r="M1712" s="7"/>
    </row>
    <row r="1713" spans="7:13" x14ac:dyDescent="0.25">
      <c r="G1713" s="7"/>
      <c r="H1713" s="7"/>
      <c r="I1713" s="7"/>
      <c r="J1713" s="7"/>
      <c r="K1713" s="7"/>
      <c r="L1713" s="7"/>
      <c r="M1713" s="7"/>
    </row>
    <row r="1714" spans="7:13" x14ac:dyDescent="0.25">
      <c r="G1714" s="7"/>
      <c r="H1714" s="7"/>
      <c r="I1714" s="7"/>
      <c r="J1714" s="7"/>
      <c r="K1714" s="7"/>
      <c r="L1714" s="7"/>
      <c r="M1714" s="7"/>
    </row>
    <row r="1715" spans="7:13" x14ac:dyDescent="0.25">
      <c r="G1715" s="7"/>
      <c r="H1715" s="7"/>
      <c r="I1715" s="7"/>
      <c r="J1715" s="7"/>
      <c r="K1715" s="7"/>
      <c r="L1715" s="7"/>
      <c r="M1715" s="7"/>
    </row>
    <row r="1716" spans="7:13" x14ac:dyDescent="0.25">
      <c r="G1716" s="7"/>
      <c r="H1716" s="7"/>
      <c r="I1716" s="7"/>
      <c r="J1716" s="7"/>
      <c r="K1716" s="7"/>
      <c r="L1716" s="7"/>
      <c r="M1716" s="7"/>
    </row>
    <row r="1717" spans="7:13" x14ac:dyDescent="0.25">
      <c r="G1717" s="7"/>
      <c r="H1717" s="7"/>
      <c r="I1717" s="7"/>
      <c r="J1717" s="7"/>
      <c r="K1717" s="7"/>
      <c r="L1717" s="7"/>
      <c r="M1717" s="7"/>
    </row>
    <row r="1718" spans="7:13" x14ac:dyDescent="0.25">
      <c r="G1718" s="7"/>
      <c r="H1718" s="7"/>
      <c r="I1718" s="7"/>
      <c r="J1718" s="7"/>
      <c r="K1718" s="7"/>
      <c r="L1718" s="7"/>
      <c r="M1718" s="7"/>
    </row>
    <row r="1719" spans="7:13" x14ac:dyDescent="0.25">
      <c r="G1719" s="7"/>
      <c r="H1719" s="7"/>
      <c r="I1719" s="7"/>
      <c r="J1719" s="7"/>
      <c r="K1719" s="7"/>
      <c r="L1719" s="7"/>
      <c r="M1719" s="7"/>
    </row>
    <row r="1720" spans="7:13" x14ac:dyDescent="0.25">
      <c r="G1720" s="7"/>
      <c r="H1720" s="7"/>
      <c r="I1720" s="7"/>
      <c r="J1720" s="7"/>
      <c r="K1720" s="7"/>
      <c r="L1720" s="7"/>
      <c r="M1720" s="7"/>
    </row>
    <row r="1721" spans="7:13" x14ac:dyDescent="0.25">
      <c r="G1721" s="7"/>
      <c r="H1721" s="7"/>
      <c r="I1721" s="7"/>
      <c r="J1721" s="7"/>
      <c r="K1721" s="7"/>
      <c r="L1721" s="7"/>
      <c r="M1721" s="7"/>
    </row>
    <row r="1722" spans="7:13" x14ac:dyDescent="0.25">
      <c r="G1722" s="7"/>
      <c r="H1722" s="7"/>
      <c r="I1722" s="7"/>
      <c r="J1722" s="7"/>
      <c r="K1722" s="7"/>
      <c r="L1722" s="7"/>
      <c r="M1722" s="7"/>
    </row>
    <row r="1723" spans="7:13" x14ac:dyDescent="0.25">
      <c r="G1723" s="7"/>
      <c r="H1723" s="7"/>
      <c r="I1723" s="7"/>
      <c r="J1723" s="7"/>
      <c r="K1723" s="7"/>
      <c r="L1723" s="7"/>
      <c r="M1723" s="7"/>
    </row>
    <row r="1724" spans="7:13" x14ac:dyDescent="0.25">
      <c r="G1724" s="7"/>
      <c r="H1724" s="7"/>
      <c r="I1724" s="7"/>
      <c r="J1724" s="7"/>
      <c r="K1724" s="7"/>
      <c r="L1724" s="7"/>
      <c r="M1724" s="7"/>
    </row>
    <row r="1725" spans="7:13" x14ac:dyDescent="0.25">
      <c r="G1725" s="7"/>
      <c r="H1725" s="7"/>
      <c r="I1725" s="7"/>
      <c r="J1725" s="7"/>
      <c r="K1725" s="7"/>
      <c r="L1725" s="7"/>
      <c r="M1725" s="7"/>
    </row>
    <row r="1726" spans="7:13" x14ac:dyDescent="0.25">
      <c r="G1726" s="7"/>
      <c r="H1726" s="7"/>
      <c r="I1726" s="7"/>
      <c r="J1726" s="7"/>
      <c r="K1726" s="7"/>
      <c r="L1726" s="7"/>
      <c r="M1726" s="7"/>
    </row>
    <row r="1727" spans="7:13" x14ac:dyDescent="0.25">
      <c r="G1727" s="7"/>
      <c r="H1727" s="7"/>
      <c r="I1727" s="7"/>
      <c r="J1727" s="7"/>
      <c r="K1727" s="7"/>
      <c r="L1727" s="7"/>
      <c r="M1727" s="7"/>
    </row>
    <row r="1728" spans="7:13" x14ac:dyDescent="0.25">
      <c r="G1728" s="7"/>
      <c r="H1728" s="7"/>
      <c r="I1728" s="7"/>
      <c r="J1728" s="7"/>
      <c r="K1728" s="7"/>
      <c r="L1728" s="7"/>
      <c r="M1728" s="7"/>
    </row>
    <row r="1729" spans="7:13" x14ac:dyDescent="0.25">
      <c r="G1729" s="7"/>
      <c r="H1729" s="7"/>
      <c r="I1729" s="7"/>
      <c r="J1729" s="7"/>
      <c r="K1729" s="7"/>
      <c r="L1729" s="7"/>
      <c r="M1729" s="7"/>
    </row>
    <row r="1730" spans="7:13" x14ac:dyDescent="0.25">
      <c r="G1730" s="7"/>
      <c r="H1730" s="7"/>
      <c r="I1730" s="7"/>
      <c r="J1730" s="7"/>
      <c r="K1730" s="7"/>
      <c r="L1730" s="7"/>
      <c r="M1730" s="7"/>
    </row>
    <row r="1731" spans="7:13" x14ac:dyDescent="0.25">
      <c r="G1731" s="7"/>
      <c r="H1731" s="7"/>
      <c r="I1731" s="7"/>
      <c r="J1731" s="7"/>
      <c r="K1731" s="7"/>
      <c r="L1731" s="7"/>
      <c r="M1731" s="7"/>
    </row>
    <row r="1732" spans="7:13" x14ac:dyDescent="0.25">
      <c r="G1732" s="7"/>
      <c r="H1732" s="7"/>
      <c r="I1732" s="7"/>
      <c r="J1732" s="7"/>
      <c r="K1732" s="7"/>
      <c r="L1732" s="7"/>
      <c r="M1732" s="7"/>
    </row>
    <row r="1733" spans="7:13" x14ac:dyDescent="0.25">
      <c r="G1733" s="7"/>
      <c r="H1733" s="7"/>
      <c r="I1733" s="7"/>
      <c r="J1733" s="7"/>
      <c r="K1733" s="7"/>
      <c r="L1733" s="7"/>
      <c r="M1733" s="7"/>
    </row>
    <row r="1734" spans="7:13" x14ac:dyDescent="0.25">
      <c r="G1734" s="7"/>
      <c r="H1734" s="7"/>
      <c r="I1734" s="7"/>
      <c r="J1734" s="7"/>
      <c r="K1734" s="7"/>
      <c r="L1734" s="7"/>
      <c r="M1734" s="7"/>
    </row>
    <row r="1735" spans="7:13" x14ac:dyDescent="0.25">
      <c r="G1735" s="7"/>
      <c r="H1735" s="7"/>
      <c r="I1735" s="7"/>
      <c r="J1735" s="7"/>
      <c r="K1735" s="7"/>
      <c r="L1735" s="7"/>
      <c r="M1735" s="7"/>
    </row>
    <row r="1736" spans="7:13" x14ac:dyDescent="0.25">
      <c r="G1736" s="7"/>
      <c r="H1736" s="7"/>
      <c r="I1736" s="7"/>
      <c r="J1736" s="7"/>
      <c r="K1736" s="7"/>
      <c r="L1736" s="7"/>
      <c r="M1736" s="7"/>
    </row>
    <row r="1737" spans="7:13" x14ac:dyDescent="0.25">
      <c r="G1737" s="7"/>
      <c r="H1737" s="7"/>
      <c r="I1737" s="7"/>
      <c r="J1737" s="7"/>
      <c r="K1737" s="7"/>
      <c r="L1737" s="7"/>
      <c r="M1737" s="7"/>
    </row>
    <row r="1738" spans="7:13" x14ac:dyDescent="0.25">
      <c r="G1738" s="7"/>
      <c r="H1738" s="7"/>
      <c r="I1738" s="7"/>
      <c r="J1738" s="7"/>
      <c r="K1738" s="7"/>
      <c r="L1738" s="7"/>
      <c r="M1738" s="7"/>
    </row>
    <row r="1739" spans="7:13" x14ac:dyDescent="0.25">
      <c r="G1739" s="7"/>
      <c r="H1739" s="7"/>
      <c r="I1739" s="7"/>
      <c r="J1739" s="7"/>
      <c r="K1739" s="7"/>
      <c r="L1739" s="7"/>
      <c r="M1739" s="7"/>
    </row>
    <row r="1740" spans="7:13" x14ac:dyDescent="0.25">
      <c r="G1740" s="7"/>
      <c r="H1740" s="7"/>
      <c r="I1740" s="7"/>
      <c r="J1740" s="7"/>
      <c r="K1740" s="7"/>
      <c r="L1740" s="7"/>
      <c r="M1740" s="7"/>
    </row>
    <row r="1741" spans="7:13" x14ac:dyDescent="0.25">
      <c r="G1741" s="7"/>
      <c r="H1741" s="7"/>
      <c r="I1741" s="7"/>
      <c r="J1741" s="7"/>
      <c r="K1741" s="7"/>
      <c r="L1741" s="7"/>
      <c r="M1741" s="7"/>
    </row>
    <row r="1742" spans="7:13" x14ac:dyDescent="0.25">
      <c r="G1742" s="7"/>
      <c r="H1742" s="7"/>
      <c r="I1742" s="7"/>
      <c r="J1742" s="7"/>
      <c r="K1742" s="7"/>
      <c r="L1742" s="7"/>
      <c r="M1742" s="7"/>
    </row>
    <row r="1743" spans="7:13" x14ac:dyDescent="0.25">
      <c r="G1743" s="7"/>
      <c r="H1743" s="7"/>
      <c r="I1743" s="7"/>
      <c r="J1743" s="7"/>
      <c r="K1743" s="7"/>
      <c r="L1743" s="7"/>
      <c r="M1743" s="7"/>
    </row>
    <row r="1744" spans="7:13" x14ac:dyDescent="0.25">
      <c r="G1744" s="7"/>
      <c r="H1744" s="7"/>
      <c r="I1744" s="7"/>
      <c r="J1744" s="7"/>
      <c r="K1744" s="7"/>
      <c r="L1744" s="7"/>
      <c r="M1744" s="7"/>
    </row>
    <row r="1745" spans="7:13" x14ac:dyDescent="0.25">
      <c r="G1745" s="7"/>
      <c r="H1745" s="7"/>
      <c r="I1745" s="7"/>
      <c r="J1745" s="7"/>
      <c r="K1745" s="7"/>
      <c r="L1745" s="7"/>
      <c r="M1745" s="7"/>
    </row>
    <row r="1746" spans="7:13" x14ac:dyDescent="0.25">
      <c r="G1746" s="7"/>
      <c r="H1746" s="7"/>
      <c r="I1746" s="7"/>
      <c r="J1746" s="7"/>
      <c r="K1746" s="7"/>
      <c r="L1746" s="7"/>
      <c r="M1746" s="7"/>
    </row>
    <row r="1747" spans="7:13" x14ac:dyDescent="0.25">
      <c r="G1747" s="7"/>
      <c r="H1747" s="7"/>
      <c r="I1747" s="7"/>
      <c r="J1747" s="7"/>
      <c r="K1747" s="7"/>
      <c r="L1747" s="7"/>
      <c r="M1747" s="7"/>
    </row>
    <row r="1748" spans="7:13" x14ac:dyDescent="0.25">
      <c r="G1748" s="7"/>
      <c r="H1748" s="7"/>
      <c r="I1748" s="7"/>
      <c r="J1748" s="7"/>
      <c r="K1748" s="7"/>
      <c r="L1748" s="7"/>
      <c r="M1748" s="7"/>
    </row>
    <row r="1749" spans="7:13" x14ac:dyDescent="0.25">
      <c r="G1749" s="7"/>
      <c r="H1749" s="7"/>
      <c r="I1749" s="7"/>
      <c r="J1749" s="7"/>
      <c r="K1749" s="7"/>
      <c r="L1749" s="7"/>
      <c r="M1749" s="7"/>
    </row>
    <row r="1750" spans="7:13" x14ac:dyDescent="0.25">
      <c r="G1750" s="7"/>
      <c r="H1750" s="7"/>
      <c r="I1750" s="7"/>
      <c r="J1750" s="7"/>
      <c r="K1750" s="7"/>
      <c r="L1750" s="7"/>
      <c r="M1750" s="7"/>
    </row>
    <row r="1751" spans="7:13" x14ac:dyDescent="0.25">
      <c r="G1751" s="7"/>
      <c r="H1751" s="7"/>
      <c r="I1751" s="7"/>
      <c r="J1751" s="7"/>
      <c r="K1751" s="7"/>
      <c r="L1751" s="7"/>
      <c r="M1751" s="7"/>
    </row>
    <row r="1752" spans="7:13" x14ac:dyDescent="0.25">
      <c r="G1752" s="7"/>
      <c r="H1752" s="7"/>
      <c r="I1752" s="7"/>
      <c r="J1752" s="7"/>
      <c r="K1752" s="7"/>
      <c r="L1752" s="7"/>
      <c r="M1752" s="7"/>
    </row>
    <row r="1753" spans="7:13" x14ac:dyDescent="0.25">
      <c r="G1753" s="7"/>
      <c r="H1753" s="7"/>
      <c r="I1753" s="7"/>
      <c r="J1753" s="7"/>
      <c r="K1753" s="7"/>
      <c r="L1753" s="7"/>
      <c r="M1753" s="7"/>
    </row>
    <row r="1754" spans="7:13" x14ac:dyDescent="0.25">
      <c r="G1754" s="7"/>
      <c r="H1754" s="7"/>
      <c r="I1754" s="7"/>
      <c r="J1754" s="7"/>
      <c r="K1754" s="7"/>
      <c r="L1754" s="7"/>
      <c r="M1754" s="7"/>
    </row>
    <row r="1755" spans="7:13" x14ac:dyDescent="0.25">
      <c r="G1755" s="7"/>
      <c r="H1755" s="7"/>
      <c r="I1755" s="7"/>
      <c r="J1755" s="7"/>
      <c r="K1755" s="7"/>
      <c r="L1755" s="7"/>
      <c r="M1755" s="7"/>
    </row>
    <row r="1756" spans="7:13" x14ac:dyDescent="0.25">
      <c r="G1756" s="7"/>
      <c r="H1756" s="7"/>
      <c r="I1756" s="7"/>
      <c r="J1756" s="7"/>
      <c r="K1756" s="7"/>
      <c r="L1756" s="7"/>
      <c r="M1756" s="7"/>
    </row>
    <row r="1757" spans="7:13" x14ac:dyDescent="0.25">
      <c r="G1757" s="7"/>
      <c r="H1757" s="7"/>
      <c r="I1757" s="7"/>
      <c r="J1757" s="7"/>
      <c r="K1757" s="7"/>
      <c r="L1757" s="7"/>
      <c r="M1757" s="7"/>
    </row>
    <row r="1758" spans="7:13" x14ac:dyDescent="0.25">
      <c r="G1758" s="7"/>
      <c r="H1758" s="7"/>
      <c r="I1758" s="7"/>
      <c r="J1758" s="7"/>
      <c r="K1758" s="7"/>
      <c r="L1758" s="7"/>
      <c r="M1758" s="7"/>
    </row>
    <row r="1759" spans="7:13" x14ac:dyDescent="0.25">
      <c r="G1759" s="7"/>
      <c r="H1759" s="7"/>
      <c r="I1759" s="7"/>
      <c r="J1759" s="7"/>
      <c r="K1759" s="7"/>
      <c r="L1759" s="7"/>
      <c r="M1759" s="7"/>
    </row>
    <row r="1760" spans="7:13" x14ac:dyDescent="0.25">
      <c r="G1760" s="7"/>
      <c r="H1760" s="7"/>
      <c r="I1760" s="7"/>
      <c r="J1760" s="7"/>
      <c r="K1760" s="7"/>
      <c r="L1760" s="7"/>
      <c r="M1760" s="7"/>
    </row>
    <row r="1761" spans="7:13" x14ac:dyDescent="0.25">
      <c r="G1761" s="7"/>
      <c r="H1761" s="7"/>
      <c r="I1761" s="7"/>
      <c r="J1761" s="7"/>
      <c r="K1761" s="7"/>
      <c r="L1761" s="7"/>
      <c r="M1761" s="7"/>
    </row>
    <row r="1762" spans="7:13" x14ac:dyDescent="0.25">
      <c r="G1762" s="7"/>
      <c r="H1762" s="7"/>
      <c r="I1762" s="7"/>
      <c r="J1762" s="7"/>
      <c r="K1762" s="7"/>
      <c r="L1762" s="7"/>
      <c r="M1762" s="7"/>
    </row>
    <row r="1763" spans="7:13" x14ac:dyDescent="0.25">
      <c r="G1763" s="7"/>
      <c r="H1763" s="7"/>
      <c r="I1763" s="7"/>
      <c r="J1763" s="7"/>
      <c r="K1763" s="7"/>
      <c r="L1763" s="7"/>
      <c r="M1763" s="7"/>
    </row>
    <row r="1764" spans="7:13" x14ac:dyDescent="0.25">
      <c r="G1764" s="7"/>
      <c r="H1764" s="7"/>
      <c r="I1764" s="7"/>
      <c r="J1764" s="7"/>
      <c r="K1764" s="7"/>
      <c r="L1764" s="7"/>
      <c r="M1764" s="7"/>
    </row>
    <row r="1765" spans="7:13" x14ac:dyDescent="0.25">
      <c r="G1765" s="7"/>
      <c r="H1765" s="7"/>
      <c r="I1765" s="7"/>
      <c r="J1765" s="7"/>
      <c r="K1765" s="7"/>
      <c r="L1765" s="7"/>
      <c r="M1765" s="7"/>
    </row>
    <row r="1766" spans="7:13" x14ac:dyDescent="0.25">
      <c r="G1766" s="7"/>
      <c r="H1766" s="7"/>
      <c r="I1766" s="7"/>
      <c r="J1766" s="7"/>
      <c r="K1766" s="7"/>
      <c r="L1766" s="7"/>
      <c r="M1766" s="7"/>
    </row>
    <row r="1767" spans="7:13" x14ac:dyDescent="0.25">
      <c r="G1767" s="7"/>
      <c r="H1767" s="7"/>
      <c r="I1767" s="7"/>
      <c r="J1767" s="7"/>
      <c r="K1767" s="7"/>
      <c r="L1767" s="7"/>
      <c r="M1767" s="7"/>
    </row>
    <row r="1768" spans="7:13" x14ac:dyDescent="0.25">
      <c r="G1768" s="7"/>
      <c r="H1768" s="7"/>
      <c r="I1768" s="7"/>
      <c r="J1768" s="7"/>
      <c r="K1768" s="7"/>
      <c r="L1768" s="7"/>
      <c r="M1768" s="7"/>
    </row>
    <row r="1769" spans="7:13" x14ac:dyDescent="0.25">
      <c r="G1769" s="7"/>
      <c r="H1769" s="7"/>
      <c r="I1769" s="7"/>
      <c r="J1769" s="7"/>
      <c r="K1769" s="7"/>
      <c r="L1769" s="7"/>
      <c r="M1769" s="7"/>
    </row>
    <row r="1770" spans="7:13" x14ac:dyDescent="0.25">
      <c r="G1770" s="7"/>
      <c r="H1770" s="7"/>
      <c r="I1770" s="7"/>
      <c r="J1770" s="7"/>
      <c r="K1770" s="7"/>
      <c r="L1770" s="7"/>
      <c r="M1770" s="7"/>
    </row>
    <row r="1771" spans="7:13" x14ac:dyDescent="0.25">
      <c r="G1771" s="7"/>
      <c r="H1771" s="7"/>
      <c r="I1771" s="7"/>
      <c r="J1771" s="7"/>
      <c r="K1771" s="7"/>
      <c r="L1771" s="7"/>
      <c r="M1771" s="7"/>
    </row>
    <row r="1772" spans="7:13" x14ac:dyDescent="0.25">
      <c r="G1772" s="7"/>
      <c r="H1772" s="7"/>
      <c r="I1772" s="7"/>
      <c r="J1772" s="7"/>
      <c r="K1772" s="7"/>
      <c r="L1772" s="7"/>
      <c r="M1772" s="7"/>
    </row>
    <row r="1773" spans="7:13" x14ac:dyDescent="0.25">
      <c r="G1773" s="7"/>
      <c r="H1773" s="7"/>
      <c r="I1773" s="7"/>
      <c r="J1773" s="7"/>
      <c r="K1773" s="7"/>
      <c r="L1773" s="7"/>
      <c r="M1773" s="7"/>
    </row>
    <row r="1774" spans="7:13" x14ac:dyDescent="0.25">
      <c r="G1774" s="7"/>
      <c r="H1774" s="7"/>
      <c r="I1774" s="7"/>
      <c r="J1774" s="7"/>
      <c r="K1774" s="7"/>
      <c r="L1774" s="7"/>
      <c r="M1774" s="7"/>
    </row>
    <row r="1775" spans="7:13" x14ac:dyDescent="0.25">
      <c r="G1775" s="7"/>
      <c r="H1775" s="7"/>
      <c r="I1775" s="7"/>
      <c r="J1775" s="7"/>
      <c r="K1775" s="7"/>
      <c r="L1775" s="7"/>
      <c r="M1775" s="7"/>
    </row>
    <row r="1776" spans="7:13" x14ac:dyDescent="0.25">
      <c r="G1776" s="7"/>
      <c r="H1776" s="7"/>
      <c r="I1776" s="7"/>
      <c r="J1776" s="7"/>
      <c r="K1776" s="7"/>
      <c r="L1776" s="7"/>
      <c r="M1776" s="7"/>
    </row>
    <row r="1777" spans="7:13" x14ac:dyDescent="0.25">
      <c r="G1777" s="7"/>
      <c r="H1777" s="7"/>
      <c r="I1777" s="7"/>
      <c r="J1777" s="7"/>
      <c r="K1777" s="7"/>
      <c r="L1777" s="7"/>
      <c r="M1777" s="7"/>
    </row>
    <row r="1778" spans="7:13" x14ac:dyDescent="0.25">
      <c r="G1778" s="7"/>
      <c r="H1778" s="7"/>
      <c r="I1778" s="7"/>
      <c r="J1778" s="7"/>
      <c r="K1778" s="7"/>
      <c r="L1778" s="7"/>
      <c r="M1778" s="7"/>
    </row>
    <row r="1779" spans="7:13" x14ac:dyDescent="0.25">
      <c r="G1779" s="7"/>
      <c r="H1779" s="7"/>
      <c r="I1779" s="7"/>
      <c r="J1779" s="7"/>
      <c r="K1779" s="7"/>
      <c r="L1779" s="7"/>
      <c r="M1779" s="7"/>
    </row>
    <row r="1780" spans="7:13" x14ac:dyDescent="0.25">
      <c r="G1780" s="7"/>
      <c r="H1780" s="7"/>
      <c r="I1780" s="7"/>
      <c r="J1780" s="7"/>
      <c r="K1780" s="7"/>
      <c r="L1780" s="7"/>
      <c r="M1780" s="7"/>
    </row>
    <row r="1781" spans="7:13" x14ac:dyDescent="0.25">
      <c r="G1781" s="7"/>
      <c r="H1781" s="7"/>
      <c r="I1781" s="7"/>
      <c r="J1781" s="7"/>
      <c r="K1781" s="7"/>
      <c r="L1781" s="7"/>
      <c r="M1781" s="7"/>
    </row>
    <row r="1782" spans="7:13" x14ac:dyDescent="0.25">
      <c r="G1782" s="7"/>
      <c r="H1782" s="7"/>
      <c r="I1782" s="7"/>
      <c r="J1782" s="7"/>
      <c r="K1782" s="7"/>
      <c r="L1782" s="7"/>
      <c r="M1782" s="7"/>
    </row>
    <row r="1783" spans="7:13" x14ac:dyDescent="0.25">
      <c r="G1783" s="7"/>
      <c r="H1783" s="7"/>
      <c r="I1783" s="7"/>
      <c r="J1783" s="7"/>
      <c r="K1783" s="7"/>
      <c r="L1783" s="7"/>
      <c r="M1783" s="7"/>
    </row>
    <row r="1784" spans="7:13" x14ac:dyDescent="0.25">
      <c r="G1784" s="7"/>
      <c r="H1784" s="7"/>
      <c r="I1784" s="7"/>
      <c r="J1784" s="7"/>
      <c r="K1784" s="7"/>
      <c r="L1784" s="7"/>
      <c r="M1784" s="7"/>
    </row>
    <row r="1785" spans="7:13" x14ac:dyDescent="0.25">
      <c r="G1785" s="7"/>
      <c r="H1785" s="7"/>
      <c r="I1785" s="7"/>
      <c r="J1785" s="7"/>
      <c r="K1785" s="7"/>
      <c r="L1785" s="7"/>
      <c r="M1785" s="7"/>
    </row>
    <row r="1786" spans="7:13" x14ac:dyDescent="0.25">
      <c r="G1786" s="7"/>
      <c r="H1786" s="7"/>
      <c r="I1786" s="7"/>
      <c r="J1786" s="7"/>
      <c r="K1786" s="7"/>
      <c r="L1786" s="7"/>
      <c r="M1786" s="7"/>
    </row>
    <row r="1787" spans="7:13" x14ac:dyDescent="0.25">
      <c r="G1787" s="7"/>
      <c r="H1787" s="7"/>
      <c r="I1787" s="7"/>
      <c r="J1787" s="7"/>
      <c r="K1787" s="7"/>
      <c r="L1787" s="7"/>
      <c r="M1787" s="7"/>
    </row>
    <row r="1788" spans="7:13" x14ac:dyDescent="0.25">
      <c r="G1788" s="7"/>
      <c r="H1788" s="7"/>
      <c r="I1788" s="7"/>
      <c r="J1788" s="7"/>
      <c r="K1788" s="7"/>
      <c r="L1788" s="7"/>
      <c r="M1788" s="7"/>
    </row>
    <row r="1789" spans="7:13" x14ac:dyDescent="0.25">
      <c r="G1789" s="7"/>
      <c r="H1789" s="7"/>
      <c r="I1789" s="7"/>
      <c r="J1789" s="7"/>
      <c r="K1789" s="7"/>
      <c r="L1789" s="7"/>
      <c r="M1789" s="7"/>
    </row>
    <row r="1790" spans="7:13" x14ac:dyDescent="0.25">
      <c r="G1790" s="7"/>
      <c r="H1790" s="7"/>
      <c r="I1790" s="7"/>
      <c r="J1790" s="7"/>
      <c r="K1790" s="7"/>
      <c r="L1790" s="7"/>
      <c r="M1790" s="7"/>
    </row>
    <row r="1791" spans="7:13" x14ac:dyDescent="0.25">
      <c r="G1791" s="7"/>
      <c r="H1791" s="7"/>
      <c r="I1791" s="7"/>
      <c r="J1791" s="7"/>
      <c r="K1791" s="7"/>
      <c r="L1791" s="7"/>
      <c r="M1791" s="7"/>
    </row>
    <row r="1792" spans="7:13" x14ac:dyDescent="0.25">
      <c r="G1792" s="7"/>
      <c r="H1792" s="7"/>
      <c r="I1792" s="7"/>
      <c r="J1792" s="7"/>
      <c r="K1792" s="7"/>
      <c r="L1792" s="7"/>
      <c r="M1792" s="7"/>
    </row>
    <row r="1793" spans="7:13" x14ac:dyDescent="0.25">
      <c r="G1793" s="7"/>
      <c r="H1793" s="7"/>
      <c r="I1793" s="7"/>
      <c r="J1793" s="7"/>
      <c r="K1793" s="7"/>
      <c r="L1793" s="7"/>
      <c r="M1793" s="7"/>
    </row>
    <row r="1794" spans="7:13" x14ac:dyDescent="0.25">
      <c r="G1794" s="7"/>
      <c r="H1794" s="7"/>
      <c r="I1794" s="7"/>
      <c r="J1794" s="7"/>
      <c r="K1794" s="7"/>
      <c r="L1794" s="7"/>
      <c r="M1794" s="7"/>
    </row>
    <row r="1795" spans="7:13" x14ac:dyDescent="0.25">
      <c r="G1795" s="7"/>
      <c r="H1795" s="7"/>
      <c r="I1795" s="7"/>
      <c r="J1795" s="7"/>
      <c r="K1795" s="7"/>
      <c r="L1795" s="7"/>
      <c r="M1795" s="7"/>
    </row>
    <row r="1796" spans="7:13" x14ac:dyDescent="0.25">
      <c r="G1796" s="7"/>
      <c r="H1796" s="7"/>
      <c r="I1796" s="7"/>
      <c r="J1796" s="7"/>
      <c r="K1796" s="7"/>
      <c r="L1796" s="7"/>
      <c r="M1796" s="7"/>
    </row>
    <row r="1797" spans="7:13" x14ac:dyDescent="0.25">
      <c r="G1797" s="7"/>
      <c r="H1797" s="7"/>
      <c r="I1797" s="7"/>
      <c r="J1797" s="7"/>
      <c r="K1797" s="7"/>
      <c r="L1797" s="7"/>
      <c r="M1797" s="7"/>
    </row>
    <row r="1798" spans="7:13" x14ac:dyDescent="0.25">
      <c r="G1798" s="7"/>
      <c r="H1798" s="7"/>
      <c r="I1798" s="7"/>
      <c r="J1798" s="7"/>
      <c r="K1798" s="7"/>
      <c r="L1798" s="7"/>
      <c r="M1798" s="7"/>
    </row>
    <row r="1799" spans="7:13" x14ac:dyDescent="0.25">
      <c r="G1799" s="7"/>
      <c r="H1799" s="7"/>
      <c r="I1799" s="7"/>
      <c r="J1799" s="7"/>
      <c r="K1799" s="7"/>
      <c r="L1799" s="7"/>
      <c r="M1799" s="7"/>
    </row>
    <row r="1800" spans="7:13" x14ac:dyDescent="0.25">
      <c r="G1800" s="7"/>
      <c r="H1800" s="7"/>
      <c r="I1800" s="7"/>
      <c r="J1800" s="7"/>
      <c r="K1800" s="7"/>
      <c r="L1800" s="7"/>
      <c r="M1800" s="7"/>
    </row>
    <row r="1801" spans="7:13" x14ac:dyDescent="0.25">
      <c r="G1801" s="7"/>
      <c r="H1801" s="7"/>
      <c r="I1801" s="7"/>
      <c r="J1801" s="7"/>
      <c r="K1801" s="7"/>
      <c r="L1801" s="7"/>
      <c r="M1801" s="7"/>
    </row>
    <row r="1802" spans="7:13" x14ac:dyDescent="0.25">
      <c r="G1802" s="7"/>
      <c r="H1802" s="7"/>
      <c r="I1802" s="7"/>
      <c r="J1802" s="7"/>
      <c r="K1802" s="7"/>
      <c r="L1802" s="7"/>
      <c r="M1802" s="7"/>
    </row>
    <row r="1803" spans="7:13" x14ac:dyDescent="0.25">
      <c r="G1803" s="7"/>
      <c r="H1803" s="7"/>
      <c r="I1803" s="7"/>
      <c r="J1803" s="7"/>
      <c r="K1803" s="7"/>
      <c r="L1803" s="7"/>
      <c r="M1803" s="7"/>
    </row>
    <row r="1804" spans="7:13" x14ac:dyDescent="0.25">
      <c r="G1804" s="7"/>
      <c r="H1804" s="7"/>
      <c r="I1804" s="7"/>
      <c r="J1804" s="7"/>
      <c r="K1804" s="7"/>
      <c r="L1804" s="7"/>
      <c r="M1804" s="7"/>
    </row>
    <row r="1805" spans="7:13" x14ac:dyDescent="0.25">
      <c r="G1805" s="7"/>
      <c r="H1805" s="7"/>
      <c r="I1805" s="7"/>
      <c r="J1805" s="7"/>
      <c r="K1805" s="7"/>
      <c r="L1805" s="7"/>
      <c r="M1805" s="7"/>
    </row>
    <row r="1806" spans="7:13" x14ac:dyDescent="0.25">
      <c r="G1806" s="7"/>
      <c r="H1806" s="7"/>
      <c r="I1806" s="7"/>
      <c r="J1806" s="7"/>
      <c r="K1806" s="7"/>
      <c r="L1806" s="7"/>
      <c r="M1806" s="7"/>
    </row>
    <row r="1807" spans="7:13" x14ac:dyDescent="0.25">
      <c r="G1807" s="7"/>
      <c r="H1807" s="7"/>
      <c r="I1807" s="7"/>
      <c r="J1807" s="7"/>
      <c r="K1807" s="7"/>
      <c r="L1807" s="7"/>
      <c r="M1807" s="7"/>
    </row>
    <row r="1808" spans="7:13" x14ac:dyDescent="0.25">
      <c r="G1808" s="7"/>
      <c r="H1808" s="7"/>
      <c r="I1808" s="7"/>
      <c r="J1808" s="7"/>
      <c r="K1808" s="7"/>
      <c r="L1808" s="7"/>
      <c r="M1808" s="7"/>
    </row>
    <row r="1809" spans="7:13" x14ac:dyDescent="0.25">
      <c r="G1809" s="7"/>
      <c r="H1809" s="7"/>
      <c r="I1809" s="7"/>
      <c r="J1809" s="7"/>
      <c r="K1809" s="7"/>
      <c r="L1809" s="7"/>
      <c r="M1809" s="7"/>
    </row>
    <row r="1810" spans="7:13" x14ac:dyDescent="0.25">
      <c r="G1810" s="7"/>
      <c r="H1810" s="7"/>
      <c r="I1810" s="7"/>
      <c r="J1810" s="7"/>
      <c r="K1810" s="7"/>
      <c r="L1810" s="7"/>
      <c r="M1810" s="7"/>
    </row>
    <row r="1811" spans="7:13" x14ac:dyDescent="0.25">
      <c r="G1811" s="7"/>
      <c r="H1811" s="7"/>
      <c r="I1811" s="7"/>
      <c r="J1811" s="7"/>
      <c r="K1811" s="7"/>
      <c r="L1811" s="7"/>
      <c r="M1811" s="7"/>
    </row>
    <row r="1812" spans="7:13" x14ac:dyDescent="0.25">
      <c r="G1812" s="7"/>
      <c r="H1812" s="7"/>
      <c r="I1812" s="7"/>
      <c r="J1812" s="7"/>
      <c r="K1812" s="7"/>
      <c r="L1812" s="7"/>
      <c r="M1812" s="7"/>
    </row>
    <row r="1813" spans="7:13" x14ac:dyDescent="0.25">
      <c r="G1813" s="7"/>
      <c r="H1813" s="7"/>
      <c r="I1813" s="7"/>
      <c r="J1813" s="7"/>
      <c r="K1813" s="7"/>
      <c r="L1813" s="7"/>
      <c r="M1813" s="7"/>
    </row>
    <row r="1814" spans="7:13" x14ac:dyDescent="0.25">
      <c r="G1814" s="7"/>
      <c r="H1814" s="7"/>
      <c r="I1814" s="7"/>
      <c r="J1814" s="7"/>
      <c r="K1814" s="7"/>
      <c r="L1814" s="7"/>
      <c r="M1814" s="7"/>
    </row>
    <row r="1815" spans="7:13" x14ac:dyDescent="0.25">
      <c r="G1815" s="7"/>
      <c r="H1815" s="7"/>
      <c r="I1815" s="7"/>
      <c r="J1815" s="7"/>
      <c r="K1815" s="7"/>
      <c r="L1815" s="7"/>
      <c r="M1815" s="7"/>
    </row>
    <row r="1816" spans="7:13" x14ac:dyDescent="0.25">
      <c r="G1816" s="7"/>
      <c r="H1816" s="7"/>
      <c r="I1816" s="7"/>
      <c r="J1816" s="7"/>
      <c r="K1816" s="7"/>
      <c r="L1816" s="7"/>
      <c r="M1816" s="7"/>
    </row>
    <row r="1817" spans="7:13" x14ac:dyDescent="0.25">
      <c r="G1817" s="7"/>
      <c r="H1817" s="7"/>
      <c r="I1817" s="7"/>
      <c r="J1817" s="7"/>
      <c r="K1817" s="7"/>
      <c r="L1817" s="7"/>
      <c r="M1817" s="7"/>
    </row>
    <row r="1818" spans="7:13" x14ac:dyDescent="0.25">
      <c r="G1818" s="7"/>
      <c r="H1818" s="7"/>
      <c r="I1818" s="7"/>
      <c r="J1818" s="7"/>
      <c r="K1818" s="7"/>
      <c r="L1818" s="7"/>
      <c r="M1818" s="7"/>
    </row>
    <row r="1819" spans="7:13" x14ac:dyDescent="0.25">
      <c r="G1819" s="7"/>
      <c r="H1819" s="7"/>
      <c r="I1819" s="7"/>
      <c r="J1819" s="7"/>
      <c r="K1819" s="7"/>
      <c r="L1819" s="7"/>
      <c r="M1819" s="7"/>
    </row>
    <row r="1820" spans="7:13" x14ac:dyDescent="0.25">
      <c r="G1820" s="7"/>
      <c r="H1820" s="7"/>
      <c r="I1820" s="7"/>
      <c r="J1820" s="7"/>
      <c r="K1820" s="7"/>
      <c r="L1820" s="7"/>
      <c r="M1820" s="7"/>
    </row>
    <row r="1821" spans="7:13" x14ac:dyDescent="0.25">
      <c r="G1821" s="7"/>
      <c r="H1821" s="7"/>
      <c r="I1821" s="7"/>
      <c r="J1821" s="7"/>
      <c r="K1821" s="7"/>
      <c r="L1821" s="7"/>
      <c r="M1821" s="7"/>
    </row>
    <row r="1822" spans="7:13" x14ac:dyDescent="0.25">
      <c r="G1822" s="7"/>
      <c r="H1822" s="7"/>
      <c r="I1822" s="7"/>
      <c r="J1822" s="7"/>
      <c r="K1822" s="7"/>
      <c r="L1822" s="7"/>
      <c r="M1822" s="7"/>
    </row>
    <row r="1823" spans="7:13" x14ac:dyDescent="0.25">
      <c r="G1823" s="7"/>
      <c r="H1823" s="7"/>
      <c r="I1823" s="7"/>
      <c r="J1823" s="7"/>
      <c r="K1823" s="7"/>
      <c r="L1823" s="7"/>
      <c r="M1823" s="7"/>
    </row>
    <row r="1824" spans="7:13" x14ac:dyDescent="0.25">
      <c r="G1824" s="7"/>
      <c r="H1824" s="7"/>
      <c r="I1824" s="7"/>
      <c r="J1824" s="7"/>
      <c r="K1824" s="7"/>
      <c r="L1824" s="7"/>
      <c r="M1824" s="7"/>
    </row>
    <row r="1825" spans="7:13" x14ac:dyDescent="0.25">
      <c r="G1825" s="7"/>
      <c r="H1825" s="7"/>
      <c r="I1825" s="7"/>
      <c r="J1825" s="7"/>
      <c r="K1825" s="7"/>
      <c r="L1825" s="7"/>
      <c r="M1825" s="7"/>
    </row>
    <row r="1826" spans="7:13" x14ac:dyDescent="0.25">
      <c r="G1826" s="7"/>
      <c r="H1826" s="7"/>
      <c r="I1826" s="7"/>
      <c r="J1826" s="7"/>
      <c r="K1826" s="7"/>
      <c r="L1826" s="7"/>
      <c r="M1826" s="7"/>
    </row>
    <row r="1827" spans="7:13" x14ac:dyDescent="0.25">
      <c r="G1827" s="7"/>
      <c r="H1827" s="7"/>
      <c r="I1827" s="7"/>
      <c r="J1827" s="7"/>
      <c r="K1827" s="7"/>
      <c r="L1827" s="7"/>
      <c r="M1827" s="7"/>
    </row>
    <row r="1828" spans="7:13" x14ac:dyDescent="0.25">
      <c r="G1828" s="7"/>
      <c r="H1828" s="7"/>
      <c r="I1828" s="7"/>
      <c r="J1828" s="7"/>
      <c r="K1828" s="7"/>
      <c r="L1828" s="7"/>
      <c r="M1828" s="7"/>
    </row>
    <row r="1829" spans="7:13" x14ac:dyDescent="0.25">
      <c r="G1829" s="7"/>
      <c r="H1829" s="7"/>
      <c r="I1829" s="7"/>
      <c r="J1829" s="7"/>
      <c r="K1829" s="7"/>
      <c r="L1829" s="7"/>
      <c r="M1829" s="7"/>
    </row>
    <row r="1830" spans="7:13" x14ac:dyDescent="0.25">
      <c r="G1830" s="7"/>
      <c r="H1830" s="7"/>
      <c r="I1830" s="7"/>
      <c r="J1830" s="7"/>
      <c r="K1830" s="7"/>
      <c r="L1830" s="7"/>
      <c r="M1830" s="7"/>
    </row>
    <row r="1831" spans="7:13" x14ac:dyDescent="0.25">
      <c r="G1831" s="7"/>
      <c r="H1831" s="7"/>
      <c r="I1831" s="7"/>
      <c r="J1831" s="7"/>
      <c r="K1831" s="7"/>
      <c r="L1831" s="7"/>
      <c r="M1831" s="7"/>
    </row>
    <row r="1832" spans="7:13" x14ac:dyDescent="0.25">
      <c r="G1832" s="7"/>
      <c r="H1832" s="7"/>
      <c r="I1832" s="7"/>
      <c r="J1832" s="7"/>
      <c r="K1832" s="7"/>
      <c r="L1832" s="7"/>
      <c r="M1832" s="7"/>
    </row>
    <row r="1833" spans="7:13" x14ac:dyDescent="0.25">
      <c r="G1833" s="7"/>
      <c r="H1833" s="7"/>
      <c r="I1833" s="7"/>
      <c r="J1833" s="7"/>
      <c r="K1833" s="7"/>
      <c r="L1833" s="7"/>
      <c r="M1833" s="7"/>
    </row>
    <row r="1834" spans="7:13" x14ac:dyDescent="0.25">
      <c r="G1834" s="7"/>
      <c r="H1834" s="7"/>
      <c r="I1834" s="7"/>
      <c r="J1834" s="7"/>
      <c r="K1834" s="7"/>
      <c r="L1834" s="7"/>
      <c r="M1834" s="7"/>
    </row>
    <row r="1835" spans="7:13" x14ac:dyDescent="0.25">
      <c r="G1835" s="7"/>
      <c r="H1835" s="7"/>
      <c r="I1835" s="7"/>
      <c r="J1835" s="7"/>
      <c r="K1835" s="7"/>
      <c r="L1835" s="7"/>
      <c r="M1835" s="7"/>
    </row>
    <row r="1836" spans="7:13" x14ac:dyDescent="0.25">
      <c r="G1836" s="7"/>
      <c r="H1836" s="7"/>
      <c r="I1836" s="7"/>
      <c r="J1836" s="7"/>
      <c r="K1836" s="7"/>
      <c r="L1836" s="7"/>
      <c r="M1836" s="7"/>
    </row>
    <row r="1837" spans="7:13" x14ac:dyDescent="0.25">
      <c r="G1837" s="7"/>
      <c r="H1837" s="7"/>
      <c r="I1837" s="7"/>
      <c r="J1837" s="7"/>
      <c r="K1837" s="7"/>
      <c r="L1837" s="7"/>
      <c r="M1837" s="7"/>
    </row>
    <row r="1838" spans="7:13" x14ac:dyDescent="0.25">
      <c r="G1838" s="7"/>
      <c r="H1838" s="7"/>
      <c r="I1838" s="7"/>
      <c r="J1838" s="7"/>
      <c r="K1838" s="7"/>
      <c r="L1838" s="7"/>
      <c r="M1838" s="7"/>
    </row>
    <row r="1839" spans="7:13" x14ac:dyDescent="0.25">
      <c r="G1839" s="7"/>
      <c r="H1839" s="7"/>
      <c r="I1839" s="7"/>
      <c r="J1839" s="7"/>
      <c r="K1839" s="7"/>
      <c r="L1839" s="7"/>
      <c r="M1839" s="7"/>
    </row>
    <row r="1840" spans="7:13" x14ac:dyDescent="0.25">
      <c r="G1840" s="7"/>
      <c r="H1840" s="7"/>
      <c r="I1840" s="7"/>
      <c r="J1840" s="7"/>
      <c r="K1840" s="7"/>
      <c r="L1840" s="7"/>
      <c r="M1840" s="7"/>
    </row>
    <row r="1841" spans="7:13" x14ac:dyDescent="0.25">
      <c r="G1841" s="7"/>
      <c r="H1841" s="7"/>
      <c r="I1841" s="7"/>
      <c r="J1841" s="7"/>
      <c r="K1841" s="7"/>
      <c r="L1841" s="7"/>
      <c r="M1841" s="7"/>
    </row>
    <row r="1842" spans="7:13" x14ac:dyDescent="0.25">
      <c r="G1842" s="7"/>
      <c r="H1842" s="7"/>
      <c r="I1842" s="7"/>
      <c r="J1842" s="7"/>
      <c r="K1842" s="7"/>
      <c r="L1842" s="7"/>
      <c r="M1842" s="7"/>
    </row>
    <row r="1843" spans="7:13" x14ac:dyDescent="0.25">
      <c r="G1843" s="7"/>
      <c r="H1843" s="7"/>
      <c r="I1843" s="7"/>
      <c r="J1843" s="7"/>
      <c r="K1843" s="7"/>
      <c r="L1843" s="7"/>
      <c r="M1843" s="7"/>
    </row>
    <row r="1844" spans="7:13" x14ac:dyDescent="0.25">
      <c r="G1844" s="7"/>
      <c r="H1844" s="7"/>
      <c r="I1844" s="7"/>
      <c r="J1844" s="7"/>
      <c r="K1844" s="7"/>
      <c r="L1844" s="7"/>
      <c r="M1844" s="7"/>
    </row>
    <row r="1845" spans="7:13" x14ac:dyDescent="0.25">
      <c r="G1845" s="7"/>
      <c r="H1845" s="7"/>
      <c r="I1845" s="7"/>
      <c r="J1845" s="7"/>
      <c r="K1845" s="7"/>
      <c r="L1845" s="7"/>
      <c r="M1845" s="7"/>
    </row>
    <row r="1846" spans="7:13" x14ac:dyDescent="0.25">
      <c r="G1846" s="7"/>
      <c r="H1846" s="7"/>
      <c r="I1846" s="7"/>
      <c r="J1846" s="7"/>
      <c r="K1846" s="7"/>
      <c r="L1846" s="7"/>
      <c r="M1846" s="7"/>
    </row>
    <row r="1847" spans="7:13" x14ac:dyDescent="0.25">
      <c r="G1847" s="7"/>
      <c r="H1847" s="7"/>
      <c r="I1847" s="7"/>
      <c r="J1847" s="7"/>
      <c r="K1847" s="7"/>
      <c r="L1847" s="7"/>
      <c r="M1847" s="7"/>
    </row>
    <row r="1848" spans="7:13" x14ac:dyDescent="0.25">
      <c r="G1848" s="7"/>
      <c r="H1848" s="7"/>
      <c r="I1848" s="7"/>
      <c r="J1848" s="7"/>
      <c r="K1848" s="7"/>
      <c r="L1848" s="7"/>
      <c r="M1848" s="7"/>
    </row>
    <row r="1849" spans="7:13" x14ac:dyDescent="0.25">
      <c r="G1849" s="7"/>
      <c r="H1849" s="7"/>
      <c r="I1849" s="7"/>
      <c r="J1849" s="7"/>
      <c r="K1849" s="7"/>
      <c r="L1849" s="7"/>
      <c r="M1849" s="7"/>
    </row>
    <row r="1850" spans="7:13" x14ac:dyDescent="0.25">
      <c r="G1850" s="7"/>
      <c r="H1850" s="7"/>
      <c r="I1850" s="7"/>
      <c r="J1850" s="7"/>
      <c r="K1850" s="7"/>
      <c r="L1850" s="7"/>
      <c r="M1850" s="7"/>
    </row>
    <row r="1851" spans="7:13" x14ac:dyDescent="0.25">
      <c r="G1851" s="7"/>
      <c r="H1851" s="7"/>
      <c r="I1851" s="7"/>
      <c r="J1851" s="7"/>
      <c r="K1851" s="7"/>
      <c r="L1851" s="7"/>
      <c r="M1851" s="7"/>
    </row>
    <row r="1852" spans="7:13" x14ac:dyDescent="0.25">
      <c r="G1852" s="7"/>
      <c r="H1852" s="7"/>
      <c r="I1852" s="7"/>
      <c r="J1852" s="7"/>
      <c r="K1852" s="7"/>
      <c r="L1852" s="7"/>
      <c r="M1852" s="7"/>
    </row>
    <row r="1853" spans="7:13" x14ac:dyDescent="0.25">
      <c r="G1853" s="7"/>
      <c r="H1853" s="7"/>
      <c r="I1853" s="7"/>
      <c r="J1853" s="7"/>
      <c r="K1853" s="7"/>
      <c r="L1853" s="7"/>
      <c r="M1853" s="7"/>
    </row>
    <row r="1854" spans="7:13" x14ac:dyDescent="0.25">
      <c r="G1854" s="7"/>
      <c r="H1854" s="7"/>
      <c r="I1854" s="7"/>
      <c r="J1854" s="7"/>
      <c r="K1854" s="7"/>
      <c r="L1854" s="7"/>
      <c r="M1854" s="7"/>
    </row>
    <row r="1855" spans="7:13" x14ac:dyDescent="0.25">
      <c r="G1855" s="7"/>
      <c r="H1855" s="7"/>
      <c r="I1855" s="7"/>
      <c r="J1855" s="7"/>
      <c r="K1855" s="7"/>
      <c r="L1855" s="7"/>
      <c r="M1855" s="7"/>
    </row>
    <row r="1856" spans="7:13" x14ac:dyDescent="0.25">
      <c r="G1856" s="7"/>
      <c r="H1856" s="7"/>
      <c r="I1856" s="7"/>
      <c r="J1856" s="7"/>
      <c r="K1856" s="7"/>
      <c r="L1856" s="7"/>
      <c r="M1856" s="7"/>
    </row>
    <row r="1857" spans="7:13" x14ac:dyDescent="0.25">
      <c r="G1857" s="7"/>
      <c r="H1857" s="7"/>
      <c r="I1857" s="7"/>
      <c r="J1857" s="7"/>
      <c r="K1857" s="7"/>
      <c r="L1857" s="7"/>
      <c r="M1857" s="7"/>
    </row>
    <row r="1858" spans="7:13" x14ac:dyDescent="0.25">
      <c r="G1858" s="7"/>
      <c r="H1858" s="7"/>
      <c r="I1858" s="7"/>
      <c r="J1858" s="7"/>
      <c r="K1858" s="7"/>
      <c r="L1858" s="7"/>
      <c r="M1858" s="7"/>
    </row>
    <row r="1859" spans="7:13" x14ac:dyDescent="0.25">
      <c r="G1859" s="7"/>
      <c r="H1859" s="7"/>
      <c r="I1859" s="7"/>
      <c r="J1859" s="7"/>
      <c r="K1859" s="7"/>
      <c r="L1859" s="7"/>
      <c r="M1859" s="7"/>
    </row>
    <row r="1860" spans="7:13" x14ac:dyDescent="0.25">
      <c r="G1860" s="7"/>
      <c r="H1860" s="7"/>
      <c r="I1860" s="7"/>
      <c r="J1860" s="7"/>
      <c r="K1860" s="7"/>
      <c r="L1860" s="7"/>
      <c r="M1860" s="7"/>
    </row>
    <row r="1861" spans="7:13" x14ac:dyDescent="0.25">
      <c r="G1861" s="7"/>
      <c r="H1861" s="7"/>
      <c r="I1861" s="7"/>
      <c r="J1861" s="7"/>
      <c r="K1861" s="7"/>
      <c r="L1861" s="7"/>
      <c r="M1861" s="7"/>
    </row>
    <row r="1862" spans="7:13" x14ac:dyDescent="0.25">
      <c r="G1862" s="7"/>
      <c r="H1862" s="7"/>
      <c r="I1862" s="7"/>
      <c r="J1862" s="7"/>
      <c r="K1862" s="7"/>
      <c r="L1862" s="7"/>
      <c r="M1862" s="7"/>
    </row>
    <row r="1863" spans="7:13" x14ac:dyDescent="0.25">
      <c r="G1863" s="7"/>
      <c r="H1863" s="7"/>
      <c r="I1863" s="7"/>
      <c r="J1863" s="7"/>
      <c r="K1863" s="7"/>
      <c r="L1863" s="7"/>
      <c r="M1863" s="7"/>
    </row>
    <row r="1864" spans="7:13" x14ac:dyDescent="0.25">
      <c r="G1864" s="7"/>
      <c r="H1864" s="7"/>
      <c r="I1864" s="7"/>
      <c r="J1864" s="7"/>
      <c r="K1864" s="7"/>
      <c r="L1864" s="7"/>
      <c r="M1864" s="7"/>
    </row>
    <row r="1865" spans="7:13" x14ac:dyDescent="0.25">
      <c r="G1865" s="7"/>
      <c r="H1865" s="7"/>
      <c r="I1865" s="7"/>
      <c r="J1865" s="7"/>
      <c r="K1865" s="7"/>
      <c r="L1865" s="7"/>
      <c r="M1865" s="7"/>
    </row>
    <row r="1866" spans="7:13" x14ac:dyDescent="0.25">
      <c r="G1866" s="7"/>
      <c r="H1866" s="7"/>
      <c r="I1866" s="7"/>
      <c r="J1866" s="7"/>
      <c r="K1866" s="7"/>
      <c r="L1866" s="7"/>
      <c r="M1866" s="7"/>
    </row>
    <row r="1867" spans="7:13" x14ac:dyDescent="0.25">
      <c r="G1867" s="7"/>
      <c r="H1867" s="7"/>
      <c r="I1867" s="7"/>
      <c r="J1867" s="7"/>
      <c r="K1867" s="7"/>
      <c r="L1867" s="7"/>
      <c r="M1867" s="7"/>
    </row>
    <row r="1868" spans="7:13" x14ac:dyDescent="0.25">
      <c r="G1868" s="7"/>
      <c r="H1868" s="7"/>
      <c r="I1868" s="7"/>
      <c r="J1868" s="7"/>
      <c r="K1868" s="7"/>
      <c r="L1868" s="7"/>
      <c r="M1868" s="7"/>
    </row>
    <row r="1869" spans="7:13" x14ac:dyDescent="0.25">
      <c r="G1869" s="7"/>
      <c r="H1869" s="7"/>
      <c r="I1869" s="7"/>
      <c r="J1869" s="7"/>
      <c r="K1869" s="7"/>
      <c r="L1869" s="7"/>
      <c r="M1869" s="7"/>
    </row>
    <row r="1870" spans="7:13" x14ac:dyDescent="0.25">
      <c r="G1870" s="7"/>
      <c r="H1870" s="7"/>
      <c r="I1870" s="7"/>
      <c r="J1870" s="7"/>
      <c r="K1870" s="7"/>
      <c r="L1870" s="7"/>
      <c r="M1870" s="7"/>
    </row>
    <row r="1871" spans="7:13" x14ac:dyDescent="0.25">
      <c r="G1871" s="7"/>
      <c r="H1871" s="7"/>
      <c r="I1871" s="7"/>
      <c r="J1871" s="7"/>
      <c r="K1871" s="7"/>
      <c r="L1871" s="7"/>
      <c r="M1871" s="7"/>
    </row>
    <row r="1872" spans="7:13" x14ac:dyDescent="0.25">
      <c r="G1872" s="7"/>
      <c r="H1872" s="7"/>
      <c r="I1872" s="7"/>
      <c r="J1872" s="7"/>
      <c r="K1872" s="7"/>
      <c r="L1872" s="7"/>
      <c r="M1872" s="7"/>
    </row>
    <row r="1873" spans="7:13" x14ac:dyDescent="0.25">
      <c r="G1873" s="7"/>
      <c r="H1873" s="7"/>
      <c r="I1873" s="7"/>
      <c r="J1873" s="7"/>
      <c r="K1873" s="7"/>
      <c r="L1873" s="7"/>
      <c r="M1873" s="7"/>
    </row>
    <row r="1874" spans="7:13" x14ac:dyDescent="0.25">
      <c r="G1874" s="7"/>
      <c r="H1874" s="7"/>
      <c r="I1874" s="7"/>
      <c r="J1874" s="7"/>
      <c r="K1874" s="7"/>
      <c r="L1874" s="7"/>
      <c r="M1874" s="7"/>
    </row>
    <row r="1875" spans="7:13" x14ac:dyDescent="0.25">
      <c r="G1875" s="7"/>
      <c r="H1875" s="7"/>
      <c r="I1875" s="7"/>
      <c r="J1875" s="7"/>
      <c r="K1875" s="7"/>
      <c r="L1875" s="7"/>
      <c r="M1875" s="7"/>
    </row>
    <row r="1876" spans="7:13" x14ac:dyDescent="0.25">
      <c r="G1876" s="7"/>
      <c r="H1876" s="7"/>
      <c r="I1876" s="7"/>
      <c r="J1876" s="7"/>
      <c r="K1876" s="7"/>
      <c r="L1876" s="7"/>
      <c r="M1876" s="7"/>
    </row>
    <row r="1877" spans="7:13" x14ac:dyDescent="0.25">
      <c r="G1877" s="7"/>
      <c r="H1877" s="7"/>
      <c r="I1877" s="7"/>
      <c r="J1877" s="7"/>
      <c r="K1877" s="7"/>
      <c r="L1877" s="7"/>
      <c r="M1877" s="7"/>
    </row>
    <row r="1878" spans="7:13" x14ac:dyDescent="0.25">
      <c r="G1878" s="7"/>
      <c r="H1878" s="7"/>
      <c r="I1878" s="7"/>
      <c r="J1878" s="7"/>
      <c r="K1878" s="7"/>
      <c r="L1878" s="7"/>
      <c r="M1878" s="7"/>
    </row>
    <row r="1879" spans="7:13" x14ac:dyDescent="0.25">
      <c r="G1879" s="7"/>
      <c r="H1879" s="7"/>
      <c r="I1879" s="7"/>
      <c r="J1879" s="7"/>
      <c r="K1879" s="7"/>
      <c r="L1879" s="7"/>
      <c r="M1879" s="7"/>
    </row>
    <row r="1880" spans="7:13" x14ac:dyDescent="0.25">
      <c r="G1880" s="7"/>
      <c r="H1880" s="7"/>
      <c r="I1880" s="7"/>
      <c r="J1880" s="7"/>
      <c r="K1880" s="7"/>
      <c r="L1880" s="7"/>
      <c r="M1880" s="7"/>
    </row>
    <row r="1881" spans="7:13" x14ac:dyDescent="0.25">
      <c r="G1881" s="7"/>
      <c r="H1881" s="7"/>
      <c r="I1881" s="7"/>
      <c r="J1881" s="7"/>
      <c r="K1881" s="7"/>
      <c r="L1881" s="7"/>
      <c r="M1881" s="7"/>
    </row>
    <row r="1882" spans="7:13" x14ac:dyDescent="0.25">
      <c r="G1882" s="7"/>
      <c r="H1882" s="7"/>
      <c r="I1882" s="7"/>
      <c r="J1882" s="7"/>
      <c r="K1882" s="7"/>
      <c r="L1882" s="7"/>
      <c r="M1882" s="7"/>
    </row>
    <row r="1883" spans="7:13" x14ac:dyDescent="0.25">
      <c r="G1883" s="7"/>
      <c r="H1883" s="7"/>
      <c r="I1883" s="7"/>
      <c r="J1883" s="7"/>
      <c r="K1883" s="7"/>
      <c r="L1883" s="7"/>
      <c r="M1883" s="7"/>
    </row>
    <row r="1884" spans="7:13" x14ac:dyDescent="0.25">
      <c r="G1884" s="7"/>
      <c r="H1884" s="7"/>
      <c r="I1884" s="7"/>
      <c r="J1884" s="7"/>
      <c r="K1884" s="7"/>
      <c r="L1884" s="7"/>
      <c r="M1884" s="7"/>
    </row>
    <row r="1885" spans="7:13" x14ac:dyDescent="0.25">
      <c r="G1885" s="7"/>
      <c r="H1885" s="7"/>
      <c r="I1885" s="7"/>
      <c r="J1885" s="7"/>
      <c r="K1885" s="7"/>
      <c r="L1885" s="7"/>
      <c r="M1885" s="7"/>
    </row>
    <row r="1886" spans="7:13" x14ac:dyDescent="0.25">
      <c r="G1886" s="7"/>
      <c r="H1886" s="7"/>
      <c r="I1886" s="7"/>
      <c r="J1886" s="7"/>
      <c r="K1886" s="7"/>
      <c r="L1886" s="7"/>
      <c r="M1886" s="7"/>
    </row>
    <row r="1887" spans="7:13" x14ac:dyDescent="0.25">
      <c r="G1887" s="7"/>
      <c r="H1887" s="7"/>
      <c r="I1887" s="7"/>
      <c r="J1887" s="7"/>
      <c r="K1887" s="7"/>
      <c r="L1887" s="7"/>
      <c r="M1887" s="7"/>
    </row>
    <row r="1888" spans="7:13" x14ac:dyDescent="0.25">
      <c r="G1888" s="7"/>
      <c r="H1888" s="7"/>
      <c r="I1888" s="7"/>
      <c r="J1888" s="7"/>
      <c r="K1888" s="7"/>
      <c r="L1888" s="7"/>
      <c r="M1888" s="7"/>
    </row>
    <row r="1889" spans="7:13" x14ac:dyDescent="0.25">
      <c r="G1889" s="7"/>
      <c r="H1889" s="7"/>
      <c r="I1889" s="7"/>
      <c r="J1889" s="7"/>
      <c r="K1889" s="7"/>
      <c r="L1889" s="7"/>
      <c r="M1889" s="7"/>
    </row>
    <row r="1890" spans="7:13" x14ac:dyDescent="0.25">
      <c r="G1890" s="7"/>
      <c r="H1890" s="7"/>
      <c r="I1890" s="7"/>
      <c r="J1890" s="7"/>
      <c r="K1890" s="7"/>
      <c r="L1890" s="7"/>
      <c r="M1890" s="7"/>
    </row>
    <row r="1891" spans="7:13" x14ac:dyDescent="0.25">
      <c r="G1891" s="7"/>
      <c r="H1891" s="7"/>
      <c r="I1891" s="7"/>
      <c r="J1891" s="7"/>
      <c r="K1891" s="7"/>
      <c r="L1891" s="7"/>
      <c r="M1891" s="7"/>
    </row>
    <row r="1892" spans="7:13" x14ac:dyDescent="0.25">
      <c r="G1892" s="7"/>
      <c r="H1892" s="7"/>
      <c r="I1892" s="7"/>
      <c r="J1892" s="7"/>
      <c r="K1892" s="7"/>
      <c r="L1892" s="7"/>
      <c r="M1892" s="7"/>
    </row>
    <row r="1893" spans="7:13" x14ac:dyDescent="0.25">
      <c r="G1893" s="7"/>
      <c r="H1893" s="7"/>
      <c r="I1893" s="7"/>
      <c r="J1893" s="7"/>
      <c r="K1893" s="7"/>
      <c r="L1893" s="7"/>
      <c r="M1893" s="7"/>
    </row>
    <row r="1894" spans="7:13" x14ac:dyDescent="0.25">
      <c r="G1894" s="7"/>
      <c r="H1894" s="7"/>
      <c r="I1894" s="7"/>
      <c r="J1894" s="7"/>
      <c r="K1894" s="7"/>
      <c r="L1894" s="7"/>
      <c r="M1894" s="7"/>
    </row>
    <row r="1895" spans="7:13" x14ac:dyDescent="0.25">
      <c r="G1895" s="7"/>
      <c r="H1895" s="7"/>
      <c r="I1895" s="7"/>
      <c r="J1895" s="7"/>
      <c r="K1895" s="7"/>
      <c r="L1895" s="7"/>
      <c r="M1895" s="7"/>
    </row>
    <row r="1896" spans="7:13" x14ac:dyDescent="0.25">
      <c r="G1896" s="7"/>
      <c r="H1896" s="7"/>
      <c r="I1896" s="7"/>
      <c r="J1896" s="7"/>
      <c r="K1896" s="7"/>
      <c r="L1896" s="7"/>
      <c r="M1896" s="7"/>
    </row>
    <row r="1897" spans="7:13" x14ac:dyDescent="0.25">
      <c r="G1897" s="7"/>
      <c r="H1897" s="7"/>
      <c r="I1897" s="7"/>
      <c r="J1897" s="7"/>
      <c r="K1897" s="7"/>
      <c r="L1897" s="7"/>
      <c r="M1897" s="7"/>
    </row>
    <row r="1898" spans="7:13" x14ac:dyDescent="0.25">
      <c r="G1898" s="7"/>
      <c r="H1898" s="7"/>
      <c r="I1898" s="7"/>
      <c r="J1898" s="7"/>
      <c r="K1898" s="7"/>
      <c r="L1898" s="7"/>
      <c r="M1898" s="7"/>
    </row>
    <row r="1899" spans="7:13" x14ac:dyDescent="0.25">
      <c r="G1899" s="7"/>
      <c r="H1899" s="7"/>
      <c r="I1899" s="7"/>
      <c r="J1899" s="7"/>
      <c r="K1899" s="7"/>
      <c r="L1899" s="7"/>
      <c r="M1899" s="7"/>
    </row>
    <row r="1900" spans="7:13" x14ac:dyDescent="0.25">
      <c r="G1900" s="7"/>
      <c r="H1900" s="7"/>
      <c r="I1900" s="7"/>
      <c r="J1900" s="7"/>
      <c r="K1900" s="7"/>
      <c r="L1900" s="7"/>
      <c r="M1900" s="7"/>
    </row>
    <row r="1901" spans="7:13" x14ac:dyDescent="0.25">
      <c r="G1901" s="7"/>
      <c r="H1901" s="7"/>
      <c r="I1901" s="7"/>
      <c r="J1901" s="7"/>
      <c r="K1901" s="7"/>
      <c r="L1901" s="7"/>
      <c r="M1901" s="7"/>
    </row>
    <row r="1902" spans="7:13" x14ac:dyDescent="0.25">
      <c r="G1902" s="7"/>
      <c r="H1902" s="7"/>
      <c r="I1902" s="7"/>
      <c r="J1902" s="7"/>
      <c r="K1902" s="7"/>
      <c r="L1902" s="7"/>
      <c r="M1902" s="7"/>
    </row>
    <row r="1903" spans="7:13" x14ac:dyDescent="0.25">
      <c r="G1903" s="7"/>
      <c r="H1903" s="7"/>
      <c r="I1903" s="7"/>
      <c r="J1903" s="7"/>
      <c r="K1903" s="7"/>
      <c r="L1903" s="7"/>
      <c r="M1903" s="7"/>
    </row>
    <row r="1904" spans="7:13" x14ac:dyDescent="0.25">
      <c r="G1904" s="7"/>
      <c r="H1904" s="7"/>
      <c r="I1904" s="7"/>
      <c r="J1904" s="7"/>
      <c r="K1904" s="7"/>
      <c r="L1904" s="7"/>
      <c r="M1904" s="7"/>
    </row>
    <row r="1905" spans="7:13" x14ac:dyDescent="0.25">
      <c r="G1905" s="7"/>
      <c r="H1905" s="7"/>
      <c r="I1905" s="7"/>
      <c r="J1905" s="7"/>
      <c r="K1905" s="7"/>
      <c r="L1905" s="7"/>
      <c r="M1905" s="7"/>
    </row>
    <row r="1906" spans="7:13" x14ac:dyDescent="0.25">
      <c r="G1906" s="7"/>
      <c r="H1906" s="7"/>
      <c r="I1906" s="7"/>
      <c r="J1906" s="7"/>
      <c r="K1906" s="7"/>
      <c r="L1906" s="7"/>
      <c r="M1906" s="7"/>
    </row>
    <row r="1907" spans="7:13" x14ac:dyDescent="0.25">
      <c r="G1907" s="7"/>
      <c r="H1907" s="7"/>
      <c r="I1907" s="7"/>
      <c r="J1907" s="7"/>
      <c r="K1907" s="7"/>
      <c r="L1907" s="7"/>
      <c r="M1907" s="7"/>
    </row>
    <row r="1908" spans="7:13" x14ac:dyDescent="0.25">
      <c r="G1908" s="7"/>
      <c r="H1908" s="7"/>
      <c r="I1908" s="7"/>
      <c r="J1908" s="7"/>
      <c r="K1908" s="7"/>
      <c r="L1908" s="7"/>
      <c r="M1908" s="7"/>
    </row>
    <row r="1909" spans="7:13" x14ac:dyDescent="0.25">
      <c r="G1909" s="7"/>
      <c r="H1909" s="7"/>
      <c r="I1909" s="7"/>
      <c r="J1909" s="7"/>
      <c r="K1909" s="7"/>
      <c r="L1909" s="7"/>
      <c r="M1909" s="7"/>
    </row>
    <row r="1910" spans="7:13" x14ac:dyDescent="0.25">
      <c r="G1910" s="7"/>
      <c r="H1910" s="7"/>
      <c r="I1910" s="7"/>
      <c r="J1910" s="7"/>
      <c r="K1910" s="7"/>
      <c r="L1910" s="7"/>
      <c r="M1910" s="7"/>
    </row>
    <row r="1911" spans="7:13" x14ac:dyDescent="0.25">
      <c r="G1911" s="7"/>
      <c r="H1911" s="7"/>
      <c r="I1911" s="7"/>
      <c r="J1911" s="7"/>
      <c r="K1911" s="7"/>
      <c r="L1911" s="7"/>
      <c r="M1911" s="7"/>
    </row>
    <row r="1912" spans="7:13" x14ac:dyDescent="0.25">
      <c r="G1912" s="7"/>
      <c r="H1912" s="7"/>
      <c r="I1912" s="7"/>
      <c r="J1912" s="7"/>
      <c r="K1912" s="7"/>
      <c r="L1912" s="7"/>
      <c r="M1912" s="7"/>
    </row>
    <row r="1913" spans="7:13" x14ac:dyDescent="0.25">
      <c r="G1913" s="7"/>
      <c r="H1913" s="7"/>
      <c r="I1913" s="7"/>
      <c r="J1913" s="7"/>
      <c r="K1913" s="7"/>
      <c r="L1913" s="7"/>
      <c r="M1913" s="7"/>
    </row>
    <row r="1914" spans="7:13" x14ac:dyDescent="0.25">
      <c r="G1914" s="7"/>
      <c r="H1914" s="7"/>
      <c r="I1914" s="7"/>
      <c r="J1914" s="7"/>
      <c r="K1914" s="7"/>
      <c r="L1914" s="7"/>
      <c r="M1914" s="7"/>
    </row>
    <row r="1915" spans="7:13" x14ac:dyDescent="0.25">
      <c r="G1915" s="7"/>
      <c r="H1915" s="7"/>
      <c r="I1915" s="7"/>
      <c r="J1915" s="7"/>
      <c r="K1915" s="7"/>
      <c r="L1915" s="7"/>
      <c r="M1915" s="7"/>
    </row>
    <row r="1916" spans="7:13" x14ac:dyDescent="0.25">
      <c r="G1916" s="7"/>
      <c r="H1916" s="7"/>
      <c r="I1916" s="7"/>
      <c r="J1916" s="7"/>
      <c r="K1916" s="7"/>
      <c r="L1916" s="7"/>
      <c r="M1916" s="7"/>
    </row>
    <row r="1917" spans="7:13" x14ac:dyDescent="0.25">
      <c r="G1917" s="7"/>
      <c r="H1917" s="7"/>
      <c r="I1917" s="7"/>
      <c r="J1917" s="7"/>
      <c r="K1917" s="7"/>
      <c r="L1917" s="7"/>
      <c r="M1917" s="7"/>
    </row>
    <row r="1918" spans="7:13" x14ac:dyDescent="0.25">
      <c r="G1918" s="7"/>
      <c r="H1918" s="7"/>
      <c r="I1918" s="7"/>
      <c r="J1918" s="7"/>
      <c r="K1918" s="7"/>
      <c r="L1918" s="7"/>
      <c r="M1918" s="7"/>
    </row>
    <row r="1919" spans="7:13" x14ac:dyDescent="0.25">
      <c r="G1919" s="7"/>
      <c r="H1919" s="7"/>
      <c r="I1919" s="7"/>
      <c r="J1919" s="7"/>
      <c r="K1919" s="7"/>
      <c r="L1919" s="7"/>
      <c r="M1919" s="7"/>
    </row>
    <row r="1920" spans="7:13" x14ac:dyDescent="0.25">
      <c r="G1920" s="7"/>
      <c r="H1920" s="7"/>
      <c r="I1920" s="7"/>
      <c r="J1920" s="7"/>
      <c r="K1920" s="7"/>
      <c r="L1920" s="7"/>
      <c r="M1920" s="7"/>
    </row>
    <row r="1921" spans="7:13" x14ac:dyDescent="0.25">
      <c r="G1921" s="7"/>
      <c r="H1921" s="7"/>
      <c r="I1921" s="7"/>
      <c r="J1921" s="7"/>
      <c r="K1921" s="7"/>
      <c r="L1921" s="7"/>
      <c r="M1921" s="7"/>
    </row>
    <row r="1922" spans="7:13" x14ac:dyDescent="0.25">
      <c r="G1922" s="7"/>
      <c r="H1922" s="7"/>
      <c r="I1922" s="7"/>
      <c r="J1922" s="7"/>
      <c r="K1922" s="7"/>
      <c r="L1922" s="7"/>
      <c r="M1922" s="7"/>
    </row>
    <row r="1923" spans="7:13" x14ac:dyDescent="0.25">
      <c r="G1923" s="7"/>
      <c r="H1923" s="7"/>
      <c r="I1923" s="7"/>
      <c r="J1923" s="7"/>
      <c r="K1923" s="7"/>
      <c r="L1923" s="7"/>
      <c r="M1923" s="7"/>
    </row>
    <row r="1924" spans="7:13" x14ac:dyDescent="0.25">
      <c r="G1924" s="7"/>
      <c r="H1924" s="7"/>
      <c r="I1924" s="7"/>
      <c r="J1924" s="7"/>
      <c r="K1924" s="7"/>
      <c r="L1924" s="7"/>
      <c r="M1924" s="7"/>
    </row>
    <row r="1925" spans="7:13" x14ac:dyDescent="0.25">
      <c r="G1925" s="7"/>
      <c r="H1925" s="7"/>
      <c r="I1925" s="7"/>
      <c r="J1925" s="7"/>
      <c r="K1925" s="7"/>
      <c r="L1925" s="7"/>
      <c r="M1925" s="7"/>
    </row>
    <row r="1926" spans="7:13" x14ac:dyDescent="0.25">
      <c r="G1926" s="7"/>
      <c r="H1926" s="7"/>
      <c r="I1926" s="7"/>
      <c r="J1926" s="7"/>
      <c r="K1926" s="7"/>
      <c r="L1926" s="7"/>
      <c r="M1926" s="7"/>
    </row>
    <row r="1927" spans="7:13" x14ac:dyDescent="0.25">
      <c r="G1927" s="7"/>
      <c r="H1927" s="7"/>
      <c r="I1927" s="7"/>
      <c r="J1927" s="7"/>
      <c r="K1927" s="7"/>
      <c r="L1927" s="7"/>
      <c r="M1927" s="7"/>
    </row>
    <row r="1928" spans="7:13" x14ac:dyDescent="0.25">
      <c r="G1928" s="7"/>
      <c r="H1928" s="7"/>
      <c r="I1928" s="7"/>
      <c r="J1928" s="7"/>
      <c r="K1928" s="7"/>
      <c r="L1928" s="7"/>
      <c r="M1928" s="7"/>
    </row>
    <row r="1929" spans="7:13" x14ac:dyDescent="0.25">
      <c r="G1929" s="7"/>
      <c r="H1929" s="7"/>
      <c r="I1929" s="7"/>
      <c r="J1929" s="7"/>
      <c r="K1929" s="7"/>
      <c r="L1929" s="7"/>
      <c r="M1929" s="7"/>
    </row>
    <row r="1930" spans="7:13" x14ac:dyDescent="0.25">
      <c r="G1930" s="7"/>
      <c r="H1930" s="7"/>
      <c r="I1930" s="7"/>
      <c r="J1930" s="7"/>
      <c r="K1930" s="7"/>
      <c r="L1930" s="7"/>
      <c r="M1930" s="7"/>
    </row>
    <row r="1931" spans="7:13" x14ac:dyDescent="0.25">
      <c r="G1931" s="7"/>
      <c r="H1931" s="7"/>
      <c r="I1931" s="7"/>
      <c r="J1931" s="7"/>
      <c r="K1931" s="7"/>
      <c r="L1931" s="7"/>
      <c r="M1931" s="7"/>
    </row>
    <row r="1932" spans="7:13" x14ac:dyDescent="0.25">
      <c r="G1932" s="7"/>
      <c r="H1932" s="7"/>
      <c r="I1932" s="7"/>
      <c r="J1932" s="7"/>
      <c r="K1932" s="7"/>
      <c r="L1932" s="7"/>
      <c r="M1932" s="7"/>
    </row>
    <row r="1933" spans="7:13" x14ac:dyDescent="0.25">
      <c r="G1933" s="7"/>
      <c r="H1933" s="7"/>
      <c r="I1933" s="7"/>
      <c r="J1933" s="7"/>
      <c r="K1933" s="7"/>
      <c r="L1933" s="7"/>
      <c r="M1933" s="7"/>
    </row>
    <row r="1934" spans="7:13" x14ac:dyDescent="0.25">
      <c r="G1934" s="7"/>
      <c r="H1934" s="7"/>
      <c r="I1934" s="7"/>
      <c r="J1934" s="7"/>
      <c r="K1934" s="7"/>
      <c r="L1934" s="7"/>
      <c r="M1934" s="7"/>
    </row>
    <row r="1935" spans="7:13" x14ac:dyDescent="0.25">
      <c r="G1935" s="7"/>
      <c r="H1935" s="7"/>
      <c r="I1935" s="7"/>
      <c r="J1935" s="7"/>
      <c r="K1935" s="7"/>
      <c r="L1935" s="7"/>
      <c r="M1935" s="7"/>
    </row>
    <row r="1936" spans="7:13" x14ac:dyDescent="0.25">
      <c r="G1936" s="7"/>
      <c r="H1936" s="7"/>
      <c r="I1936" s="7"/>
      <c r="J1936" s="7"/>
      <c r="K1936" s="7"/>
      <c r="L1936" s="7"/>
      <c r="M1936" s="7"/>
    </row>
    <row r="1937" spans="7:13" x14ac:dyDescent="0.25">
      <c r="G1937" s="7"/>
      <c r="H1937" s="7"/>
      <c r="I1937" s="7"/>
      <c r="J1937" s="7"/>
      <c r="K1937" s="7"/>
      <c r="L1937" s="7"/>
      <c r="M1937" s="7"/>
    </row>
    <row r="1938" spans="7:13" x14ac:dyDescent="0.25">
      <c r="G1938" s="7"/>
      <c r="H1938" s="7"/>
      <c r="I1938" s="7"/>
      <c r="J1938" s="7"/>
      <c r="K1938" s="7"/>
      <c r="L1938" s="7"/>
      <c r="M1938" s="7"/>
    </row>
    <row r="1939" spans="7:13" x14ac:dyDescent="0.25">
      <c r="G1939" s="7"/>
      <c r="H1939" s="7"/>
      <c r="I1939" s="7"/>
      <c r="J1939" s="7"/>
      <c r="K1939" s="7"/>
      <c r="L1939" s="7"/>
      <c r="M1939" s="7"/>
    </row>
    <row r="1940" spans="7:13" x14ac:dyDescent="0.25">
      <c r="G1940" s="7"/>
      <c r="H1940" s="7"/>
      <c r="I1940" s="7"/>
      <c r="J1940" s="7"/>
      <c r="K1940" s="7"/>
      <c r="L1940" s="7"/>
      <c r="M1940" s="7"/>
    </row>
    <row r="1941" spans="7:13" x14ac:dyDescent="0.25">
      <c r="G1941" s="7"/>
      <c r="H1941" s="7"/>
      <c r="I1941" s="7"/>
      <c r="J1941" s="7"/>
      <c r="K1941" s="7"/>
      <c r="L1941" s="7"/>
      <c r="M1941" s="7"/>
    </row>
    <row r="1942" spans="7:13" x14ac:dyDescent="0.25">
      <c r="G1942" s="7"/>
      <c r="H1942" s="7"/>
      <c r="I1942" s="7"/>
      <c r="J1942" s="7"/>
      <c r="K1942" s="7"/>
      <c r="L1942" s="7"/>
      <c r="M1942" s="7"/>
    </row>
    <row r="1943" spans="7:13" x14ac:dyDescent="0.25">
      <c r="G1943" s="7"/>
      <c r="H1943" s="7"/>
      <c r="I1943" s="7"/>
      <c r="J1943" s="7"/>
      <c r="K1943" s="7"/>
      <c r="L1943" s="7"/>
      <c r="M1943" s="7"/>
    </row>
    <row r="1944" spans="7:13" x14ac:dyDescent="0.25">
      <c r="G1944" s="7"/>
      <c r="H1944" s="7"/>
      <c r="I1944" s="7"/>
      <c r="J1944" s="7"/>
      <c r="K1944" s="7"/>
      <c r="L1944" s="7"/>
      <c r="M1944" s="7"/>
    </row>
    <row r="1945" spans="7:13" x14ac:dyDescent="0.25">
      <c r="G1945" s="7"/>
      <c r="H1945" s="7"/>
      <c r="I1945" s="7"/>
      <c r="J1945" s="7"/>
      <c r="K1945" s="7"/>
      <c r="L1945" s="7"/>
      <c r="M1945" s="7"/>
    </row>
    <row r="1946" spans="7:13" x14ac:dyDescent="0.25">
      <c r="G1946" s="7"/>
      <c r="H1946" s="7"/>
      <c r="I1946" s="7"/>
      <c r="J1946" s="7"/>
      <c r="K1946" s="7"/>
      <c r="L1946" s="7"/>
      <c r="M1946" s="7"/>
    </row>
    <row r="1947" spans="7:13" x14ac:dyDescent="0.25">
      <c r="G1947" s="7"/>
      <c r="H1947" s="7"/>
      <c r="I1947" s="7"/>
      <c r="J1947" s="7"/>
      <c r="K1947" s="7"/>
      <c r="L1947" s="7"/>
      <c r="M1947" s="7"/>
    </row>
    <row r="1948" spans="7:13" x14ac:dyDescent="0.25">
      <c r="G1948" s="7"/>
      <c r="H1948" s="7"/>
      <c r="I1948" s="7"/>
      <c r="J1948" s="7"/>
      <c r="K1948" s="7"/>
      <c r="L1948" s="7"/>
      <c r="M1948" s="7"/>
    </row>
    <row r="1949" spans="7:13" x14ac:dyDescent="0.25">
      <c r="G1949" s="7"/>
      <c r="H1949" s="7"/>
      <c r="I1949" s="7"/>
      <c r="J1949" s="7"/>
      <c r="K1949" s="7"/>
      <c r="L1949" s="7"/>
      <c r="M1949" s="7"/>
    </row>
    <row r="1950" spans="7:13" x14ac:dyDescent="0.25">
      <c r="G1950" s="7"/>
      <c r="H1950" s="7"/>
      <c r="I1950" s="7"/>
      <c r="J1950" s="7"/>
      <c r="K1950" s="7"/>
      <c r="L1950" s="7"/>
      <c r="M1950" s="7"/>
    </row>
    <row r="1951" spans="7:13" x14ac:dyDescent="0.25">
      <c r="G1951" s="7"/>
      <c r="H1951" s="7"/>
      <c r="I1951" s="7"/>
      <c r="J1951" s="7"/>
      <c r="K1951" s="7"/>
      <c r="L1951" s="7"/>
      <c r="M1951" s="7"/>
    </row>
    <row r="1952" spans="7:13" x14ac:dyDescent="0.25">
      <c r="G1952" s="7"/>
      <c r="H1952" s="7"/>
      <c r="I1952" s="7"/>
      <c r="J1952" s="7"/>
      <c r="K1952" s="7"/>
      <c r="L1952" s="7"/>
      <c r="M1952" s="7"/>
    </row>
    <row r="1953" spans="7:13" x14ac:dyDescent="0.25">
      <c r="G1953" s="7"/>
      <c r="H1953" s="7"/>
      <c r="I1953" s="7"/>
      <c r="J1953" s="7"/>
      <c r="K1953" s="7"/>
      <c r="L1953" s="7"/>
      <c r="M1953" s="7"/>
    </row>
    <row r="1954" spans="7:13" x14ac:dyDescent="0.25">
      <c r="G1954" s="7"/>
      <c r="H1954" s="7"/>
      <c r="I1954" s="7"/>
      <c r="J1954" s="7"/>
      <c r="K1954" s="7"/>
      <c r="L1954" s="7"/>
      <c r="M1954" s="7"/>
    </row>
    <row r="1955" spans="7:13" x14ac:dyDescent="0.25">
      <c r="G1955" s="7"/>
      <c r="H1955" s="7"/>
      <c r="I1955" s="7"/>
      <c r="J1955" s="7"/>
      <c r="K1955" s="7"/>
      <c r="L1955" s="7"/>
      <c r="M1955" s="7"/>
    </row>
    <row r="1956" spans="7:13" x14ac:dyDescent="0.25">
      <c r="G1956" s="7"/>
      <c r="H1956" s="7"/>
      <c r="I1956" s="7"/>
      <c r="J1956" s="7"/>
      <c r="K1956" s="7"/>
      <c r="L1956" s="7"/>
      <c r="M1956" s="7"/>
    </row>
    <row r="1957" spans="7:13" x14ac:dyDescent="0.25">
      <c r="G1957" s="7"/>
      <c r="H1957" s="7"/>
      <c r="I1957" s="7"/>
      <c r="J1957" s="7"/>
      <c r="K1957" s="7"/>
      <c r="L1957" s="7"/>
      <c r="M1957" s="7"/>
    </row>
    <row r="1958" spans="7:13" x14ac:dyDescent="0.25">
      <c r="G1958" s="7"/>
      <c r="H1958" s="7"/>
      <c r="I1958" s="7"/>
      <c r="J1958" s="7"/>
      <c r="K1958" s="7"/>
      <c r="L1958" s="7"/>
      <c r="M1958" s="7"/>
    </row>
    <row r="1959" spans="7:13" x14ac:dyDescent="0.25">
      <c r="G1959" s="7"/>
      <c r="H1959" s="7"/>
      <c r="I1959" s="7"/>
      <c r="J1959" s="7"/>
      <c r="K1959" s="7"/>
      <c r="L1959" s="7"/>
      <c r="M1959" s="7"/>
    </row>
    <row r="1960" spans="7:13" x14ac:dyDescent="0.25">
      <c r="G1960" s="7"/>
      <c r="H1960" s="7"/>
      <c r="I1960" s="7"/>
      <c r="J1960" s="7"/>
      <c r="K1960" s="7"/>
      <c r="L1960" s="7"/>
      <c r="M1960" s="7"/>
    </row>
    <row r="1961" spans="7:13" x14ac:dyDescent="0.25">
      <c r="G1961" s="7"/>
      <c r="H1961" s="7"/>
      <c r="I1961" s="7"/>
      <c r="J1961" s="7"/>
      <c r="K1961" s="7"/>
      <c r="L1961" s="7"/>
      <c r="M1961" s="7"/>
    </row>
    <row r="1962" spans="7:13" x14ac:dyDescent="0.25">
      <c r="G1962" s="7"/>
      <c r="H1962" s="7"/>
      <c r="I1962" s="7"/>
      <c r="J1962" s="7"/>
      <c r="K1962" s="7"/>
      <c r="L1962" s="7"/>
      <c r="M1962" s="7"/>
    </row>
    <row r="1963" spans="7:13" x14ac:dyDescent="0.25">
      <c r="G1963" s="7"/>
      <c r="H1963" s="7"/>
      <c r="I1963" s="7"/>
      <c r="J1963" s="7"/>
      <c r="K1963" s="7"/>
      <c r="L1963" s="7"/>
      <c r="M1963" s="7"/>
    </row>
    <row r="1964" spans="7:13" x14ac:dyDescent="0.25">
      <c r="G1964" s="7"/>
      <c r="H1964" s="7"/>
      <c r="I1964" s="7"/>
      <c r="J1964" s="7"/>
      <c r="K1964" s="7"/>
      <c r="L1964" s="7"/>
      <c r="M1964" s="7"/>
    </row>
    <row r="1965" spans="7:13" x14ac:dyDescent="0.25">
      <c r="G1965" s="7"/>
      <c r="H1965" s="7"/>
      <c r="I1965" s="7"/>
      <c r="J1965" s="7"/>
      <c r="K1965" s="7"/>
      <c r="L1965" s="7"/>
      <c r="M1965" s="7"/>
    </row>
    <row r="1966" spans="7:13" x14ac:dyDescent="0.25">
      <c r="G1966" s="7"/>
      <c r="H1966" s="7"/>
      <c r="I1966" s="7"/>
      <c r="J1966" s="7"/>
      <c r="K1966" s="7"/>
      <c r="L1966" s="7"/>
      <c r="M1966" s="7"/>
    </row>
    <row r="1967" spans="7:13" x14ac:dyDescent="0.25">
      <c r="G1967" s="7"/>
      <c r="H1967" s="7"/>
      <c r="I1967" s="7"/>
      <c r="J1967" s="7"/>
      <c r="K1967" s="7"/>
      <c r="L1967" s="7"/>
      <c r="M1967" s="7"/>
    </row>
    <row r="1968" spans="7:13" x14ac:dyDescent="0.25">
      <c r="G1968" s="7"/>
      <c r="H1968" s="7"/>
      <c r="I1968" s="7"/>
      <c r="J1968" s="7"/>
      <c r="K1968" s="7"/>
      <c r="L1968" s="7"/>
      <c r="M1968" s="7"/>
    </row>
    <row r="1969" spans="7:13" x14ac:dyDescent="0.25">
      <c r="G1969" s="7"/>
      <c r="H1969" s="7"/>
      <c r="I1969" s="7"/>
      <c r="J1969" s="7"/>
      <c r="K1969" s="7"/>
      <c r="L1969" s="7"/>
      <c r="M1969" s="7"/>
    </row>
    <row r="1970" spans="7:13" x14ac:dyDescent="0.25">
      <c r="G1970" s="7"/>
      <c r="H1970" s="7"/>
      <c r="I1970" s="7"/>
      <c r="J1970" s="7"/>
      <c r="K1970" s="7"/>
      <c r="L1970" s="7"/>
      <c r="M1970" s="7"/>
    </row>
    <row r="1971" spans="7:13" x14ac:dyDescent="0.25">
      <c r="G1971" s="7"/>
      <c r="H1971" s="7"/>
      <c r="I1971" s="7"/>
      <c r="J1971" s="7"/>
      <c r="K1971" s="7"/>
      <c r="L1971" s="7"/>
      <c r="M1971" s="7"/>
    </row>
    <row r="1972" spans="7:13" x14ac:dyDescent="0.25">
      <c r="G1972" s="7"/>
      <c r="H1972" s="7"/>
      <c r="I1972" s="7"/>
      <c r="J1972" s="7"/>
      <c r="K1972" s="7"/>
      <c r="L1972" s="7"/>
      <c r="M1972" s="7"/>
    </row>
    <row r="1973" spans="7:13" x14ac:dyDescent="0.25">
      <c r="G1973" s="7"/>
      <c r="H1973" s="7"/>
      <c r="I1973" s="7"/>
      <c r="J1973" s="7"/>
      <c r="K1973" s="7"/>
      <c r="L1973" s="7"/>
      <c r="M1973" s="7"/>
    </row>
    <row r="1974" spans="7:13" x14ac:dyDescent="0.25">
      <c r="G1974" s="7"/>
      <c r="H1974" s="7"/>
      <c r="I1974" s="7"/>
      <c r="J1974" s="7"/>
      <c r="K1974" s="7"/>
      <c r="L1974" s="7"/>
      <c r="M1974" s="7"/>
    </row>
    <row r="1975" spans="7:13" x14ac:dyDescent="0.25">
      <c r="G1975" s="7"/>
      <c r="H1975" s="7"/>
      <c r="I1975" s="7"/>
      <c r="J1975" s="7"/>
      <c r="K1975" s="7"/>
      <c r="L1975" s="7"/>
      <c r="M1975" s="7"/>
    </row>
    <row r="1976" spans="7:13" x14ac:dyDescent="0.25">
      <c r="G1976" s="7"/>
      <c r="H1976" s="7"/>
      <c r="I1976" s="7"/>
      <c r="J1976" s="7"/>
      <c r="K1976" s="7"/>
      <c r="L1976" s="7"/>
      <c r="M1976" s="7"/>
    </row>
    <row r="1977" spans="7:13" x14ac:dyDescent="0.25">
      <c r="G1977" s="7"/>
      <c r="H1977" s="7"/>
      <c r="I1977" s="7"/>
      <c r="J1977" s="7"/>
      <c r="K1977" s="7"/>
      <c r="L1977" s="7"/>
      <c r="M1977" s="7"/>
    </row>
    <row r="1978" spans="7:13" x14ac:dyDescent="0.25">
      <c r="G1978" s="7"/>
      <c r="H1978" s="7"/>
      <c r="I1978" s="7"/>
      <c r="J1978" s="7"/>
      <c r="K1978" s="7"/>
      <c r="L1978" s="7"/>
      <c r="M1978" s="7"/>
    </row>
    <row r="1979" spans="7:13" x14ac:dyDescent="0.25">
      <c r="G1979" s="7"/>
      <c r="H1979" s="7"/>
      <c r="I1979" s="7"/>
      <c r="J1979" s="7"/>
      <c r="K1979" s="7"/>
      <c r="L1979" s="7"/>
      <c r="M1979" s="7"/>
    </row>
    <row r="1980" spans="7:13" x14ac:dyDescent="0.25">
      <c r="G1980" s="7"/>
      <c r="H1980" s="7"/>
      <c r="I1980" s="7"/>
      <c r="J1980" s="7"/>
      <c r="K1980" s="7"/>
      <c r="L1980" s="7"/>
      <c r="M1980" s="7"/>
    </row>
    <row r="1981" spans="7:13" x14ac:dyDescent="0.25">
      <c r="G1981" s="7"/>
      <c r="H1981" s="7"/>
      <c r="I1981" s="7"/>
      <c r="J1981" s="7"/>
      <c r="K1981" s="7"/>
      <c r="L1981" s="7"/>
      <c r="M1981" s="7"/>
    </row>
    <row r="1982" spans="7:13" x14ac:dyDescent="0.25">
      <c r="G1982" s="7"/>
      <c r="H1982" s="7"/>
      <c r="I1982" s="7"/>
      <c r="J1982" s="7"/>
      <c r="K1982" s="7"/>
      <c r="L1982" s="7"/>
      <c r="M1982" s="7"/>
    </row>
    <row r="1983" spans="7:13" x14ac:dyDescent="0.25">
      <c r="G1983" s="7"/>
      <c r="H1983" s="7"/>
      <c r="I1983" s="7"/>
      <c r="J1983" s="7"/>
      <c r="K1983" s="7"/>
      <c r="L1983" s="7"/>
      <c r="M1983" s="7"/>
    </row>
    <row r="1984" spans="7:13" x14ac:dyDescent="0.25">
      <c r="G1984" s="7"/>
      <c r="H1984" s="7"/>
      <c r="I1984" s="7"/>
      <c r="J1984" s="7"/>
      <c r="K1984" s="7"/>
      <c r="L1984" s="7"/>
      <c r="M1984" s="7"/>
    </row>
    <row r="1985" spans="7:13" x14ac:dyDescent="0.25">
      <c r="G1985" s="7"/>
      <c r="H1985" s="7"/>
      <c r="I1985" s="7"/>
      <c r="J1985" s="7"/>
      <c r="K1985" s="7"/>
      <c r="L1985" s="7"/>
      <c r="M1985" s="7"/>
    </row>
    <row r="1986" spans="7:13" x14ac:dyDescent="0.25">
      <c r="G1986" s="7"/>
      <c r="H1986" s="7"/>
      <c r="I1986" s="7"/>
      <c r="J1986" s="7"/>
      <c r="K1986" s="7"/>
      <c r="L1986" s="7"/>
      <c r="M1986" s="7"/>
    </row>
    <row r="1987" spans="7:13" x14ac:dyDescent="0.25">
      <c r="G1987" s="7"/>
      <c r="H1987" s="7"/>
      <c r="I1987" s="7"/>
      <c r="J1987" s="7"/>
      <c r="K1987" s="7"/>
      <c r="L1987" s="7"/>
      <c r="M1987" s="7"/>
    </row>
    <row r="1988" spans="7:13" x14ac:dyDescent="0.25">
      <c r="G1988" s="7"/>
      <c r="H1988" s="7"/>
      <c r="I1988" s="7"/>
      <c r="J1988" s="7"/>
      <c r="K1988" s="7"/>
      <c r="L1988" s="7"/>
      <c r="M1988" s="7"/>
    </row>
    <row r="1989" spans="7:13" x14ac:dyDescent="0.25">
      <c r="G1989" s="7"/>
      <c r="H1989" s="7"/>
      <c r="I1989" s="7"/>
      <c r="J1989" s="7"/>
      <c r="K1989" s="7"/>
      <c r="L1989" s="7"/>
      <c r="M1989" s="7"/>
    </row>
    <row r="1990" spans="7:13" x14ac:dyDescent="0.25">
      <c r="G1990" s="7"/>
      <c r="H1990" s="7"/>
      <c r="I1990" s="7"/>
      <c r="J1990" s="7"/>
      <c r="K1990" s="7"/>
      <c r="L1990" s="7"/>
      <c r="M1990" s="7"/>
    </row>
    <row r="1991" spans="7:13" x14ac:dyDescent="0.25">
      <c r="G1991" s="7"/>
      <c r="H1991" s="7"/>
      <c r="I1991" s="7"/>
      <c r="J1991" s="7"/>
      <c r="K1991" s="7"/>
      <c r="L1991" s="7"/>
      <c r="M1991" s="7"/>
    </row>
    <row r="1992" spans="7:13" x14ac:dyDescent="0.25">
      <c r="G1992" s="7"/>
      <c r="H1992" s="7"/>
      <c r="I1992" s="7"/>
      <c r="J1992" s="7"/>
      <c r="K1992" s="7"/>
      <c r="L1992" s="7"/>
      <c r="M1992" s="7"/>
    </row>
    <row r="1993" spans="7:13" x14ac:dyDescent="0.25">
      <c r="G1993" s="7"/>
      <c r="H1993" s="7"/>
      <c r="I1993" s="7"/>
      <c r="J1993" s="7"/>
      <c r="K1993" s="7"/>
      <c r="L1993" s="7"/>
      <c r="M1993" s="7"/>
    </row>
    <row r="1994" spans="7:13" x14ac:dyDescent="0.25">
      <c r="G1994" s="7"/>
      <c r="H1994" s="7"/>
      <c r="I1994" s="7"/>
      <c r="J1994" s="7"/>
      <c r="K1994" s="7"/>
      <c r="L1994" s="7"/>
      <c r="M1994" s="7"/>
    </row>
    <row r="1995" spans="7:13" x14ac:dyDescent="0.25">
      <c r="G1995" s="7"/>
      <c r="H1995" s="7"/>
      <c r="I1995" s="7"/>
      <c r="J1995" s="7"/>
      <c r="K1995" s="7"/>
      <c r="L1995" s="7"/>
      <c r="M1995" s="7"/>
    </row>
    <row r="1996" spans="7:13" x14ac:dyDescent="0.25">
      <c r="G1996" s="7"/>
      <c r="H1996" s="7"/>
      <c r="I1996" s="7"/>
      <c r="J1996" s="7"/>
      <c r="K1996" s="7"/>
      <c r="L1996" s="7"/>
      <c r="M1996" s="7"/>
    </row>
    <row r="1997" spans="7:13" x14ac:dyDescent="0.25">
      <c r="G1997" s="7"/>
      <c r="H1997" s="7"/>
      <c r="I1997" s="7"/>
      <c r="J1997" s="7"/>
      <c r="K1997" s="7"/>
      <c r="L1997" s="7"/>
      <c r="M1997" s="7"/>
    </row>
    <row r="1998" spans="7:13" x14ac:dyDescent="0.25">
      <c r="G1998" s="7"/>
      <c r="H1998" s="7"/>
      <c r="I1998" s="7"/>
      <c r="J1998" s="7"/>
      <c r="K1998" s="7"/>
      <c r="L1998" s="7"/>
      <c r="M1998" s="7"/>
    </row>
    <row r="1999" spans="7:13" x14ac:dyDescent="0.25">
      <c r="G1999" s="7"/>
      <c r="H1999" s="7"/>
      <c r="I1999" s="7"/>
      <c r="J1999" s="7"/>
      <c r="K1999" s="7"/>
      <c r="L1999" s="7"/>
      <c r="M1999" s="7"/>
    </row>
    <row r="2000" spans="7:13" x14ac:dyDescent="0.25">
      <c r="G2000" s="7"/>
      <c r="H2000" s="7"/>
      <c r="I2000" s="7"/>
      <c r="J2000" s="7"/>
      <c r="K2000" s="7"/>
      <c r="L2000" s="7"/>
      <c r="M2000" s="7"/>
    </row>
    <row r="2001" spans="7:13" x14ac:dyDescent="0.25">
      <c r="G2001" s="7"/>
      <c r="H2001" s="7"/>
      <c r="I2001" s="7"/>
      <c r="J2001" s="7"/>
      <c r="K2001" s="7"/>
      <c r="L2001" s="7"/>
      <c r="M2001" s="7"/>
    </row>
    <row r="2002" spans="7:13" x14ac:dyDescent="0.25">
      <c r="G2002" s="7"/>
      <c r="H2002" s="7"/>
      <c r="I2002" s="7"/>
      <c r="J2002" s="7"/>
      <c r="K2002" s="7"/>
      <c r="L2002" s="7"/>
      <c r="M2002" s="7"/>
    </row>
    <row r="2003" spans="7:13" x14ac:dyDescent="0.25">
      <c r="G2003" s="7"/>
      <c r="H2003" s="7"/>
      <c r="I2003" s="7"/>
      <c r="J2003" s="7"/>
      <c r="K2003" s="7"/>
      <c r="L2003" s="7"/>
      <c r="M2003" s="7"/>
    </row>
    <row r="2004" spans="7:13" x14ac:dyDescent="0.25">
      <c r="G2004" s="7"/>
      <c r="H2004" s="7"/>
      <c r="I2004" s="7"/>
      <c r="J2004" s="7"/>
      <c r="K2004" s="7"/>
      <c r="L2004" s="7"/>
      <c r="M2004" s="7"/>
    </row>
    <row r="2005" spans="7:13" x14ac:dyDescent="0.25">
      <c r="G2005" s="7"/>
      <c r="H2005" s="7"/>
      <c r="I2005" s="7"/>
      <c r="J2005" s="7"/>
      <c r="K2005" s="7"/>
      <c r="L2005" s="7"/>
      <c r="M2005" s="7"/>
    </row>
    <row r="2006" spans="7:13" x14ac:dyDescent="0.25">
      <c r="G2006" s="7"/>
      <c r="H2006" s="7"/>
      <c r="I2006" s="7"/>
      <c r="J2006" s="7"/>
      <c r="K2006" s="7"/>
      <c r="L2006" s="7"/>
      <c r="M2006" s="7"/>
    </row>
    <row r="2007" spans="7:13" x14ac:dyDescent="0.25">
      <c r="G2007" s="7"/>
      <c r="H2007" s="7"/>
      <c r="I2007" s="7"/>
      <c r="J2007" s="7"/>
      <c r="K2007" s="7"/>
      <c r="L2007" s="7"/>
      <c r="M2007" s="7"/>
    </row>
    <row r="2008" spans="7:13" x14ac:dyDescent="0.25">
      <c r="G2008" s="7"/>
      <c r="H2008" s="7"/>
      <c r="I2008" s="7"/>
      <c r="J2008" s="7"/>
      <c r="K2008" s="7"/>
      <c r="L2008" s="7"/>
      <c r="M2008" s="7"/>
    </row>
    <row r="2009" spans="7:13" x14ac:dyDescent="0.25">
      <c r="G2009" s="7"/>
      <c r="H2009" s="7"/>
      <c r="I2009" s="7"/>
      <c r="J2009" s="7"/>
      <c r="K2009" s="7"/>
      <c r="L2009" s="7"/>
      <c r="M2009" s="7"/>
    </row>
    <row r="2010" spans="7:13" x14ac:dyDescent="0.25">
      <c r="G2010" s="7"/>
      <c r="H2010" s="7"/>
      <c r="I2010" s="7"/>
      <c r="J2010" s="7"/>
      <c r="K2010" s="7"/>
      <c r="L2010" s="7"/>
      <c r="M2010" s="7"/>
    </row>
    <row r="2011" spans="7:13" x14ac:dyDescent="0.25">
      <c r="G2011" s="7"/>
      <c r="H2011" s="7"/>
      <c r="I2011" s="7"/>
      <c r="J2011" s="7"/>
      <c r="K2011" s="7"/>
      <c r="L2011" s="7"/>
      <c r="M2011" s="7"/>
    </row>
    <row r="2012" spans="7:13" x14ac:dyDescent="0.25">
      <c r="G2012" s="7"/>
      <c r="H2012" s="7"/>
      <c r="I2012" s="7"/>
      <c r="J2012" s="7"/>
      <c r="K2012" s="7"/>
      <c r="L2012" s="7"/>
      <c r="M2012" s="7"/>
    </row>
    <row r="2013" spans="7:13" x14ac:dyDescent="0.25">
      <c r="G2013" s="7"/>
      <c r="H2013" s="7"/>
      <c r="I2013" s="7"/>
      <c r="J2013" s="7"/>
      <c r="K2013" s="7"/>
      <c r="L2013" s="7"/>
      <c r="M2013" s="7"/>
    </row>
    <row r="2014" spans="7:13" x14ac:dyDescent="0.25">
      <c r="G2014" s="7"/>
      <c r="H2014" s="7"/>
      <c r="I2014" s="7"/>
      <c r="J2014" s="7"/>
      <c r="K2014" s="7"/>
      <c r="L2014" s="7"/>
      <c r="M2014" s="7"/>
    </row>
    <row r="2015" spans="7:13" x14ac:dyDescent="0.25">
      <c r="G2015" s="7"/>
      <c r="H2015" s="7"/>
      <c r="I2015" s="7"/>
      <c r="J2015" s="7"/>
      <c r="K2015" s="7"/>
      <c r="L2015" s="7"/>
      <c r="M2015" s="7"/>
    </row>
    <row r="2016" spans="7:13" x14ac:dyDescent="0.25">
      <c r="G2016" s="7"/>
      <c r="H2016" s="7"/>
      <c r="I2016" s="7"/>
      <c r="J2016" s="7"/>
      <c r="K2016" s="7"/>
      <c r="L2016" s="7"/>
      <c r="M2016" s="7"/>
    </row>
    <row r="2017" spans="7:13" x14ac:dyDescent="0.25">
      <c r="G2017" s="7"/>
      <c r="H2017" s="7"/>
      <c r="I2017" s="7"/>
      <c r="J2017" s="7"/>
      <c r="K2017" s="7"/>
      <c r="L2017" s="7"/>
      <c r="M2017" s="7"/>
    </row>
    <row r="2018" spans="7:13" x14ac:dyDescent="0.25">
      <c r="G2018" s="7"/>
      <c r="H2018" s="7"/>
      <c r="I2018" s="7"/>
      <c r="J2018" s="7"/>
      <c r="K2018" s="7"/>
      <c r="L2018" s="7"/>
      <c r="M2018" s="7"/>
    </row>
    <row r="2019" spans="7:13" x14ac:dyDescent="0.25">
      <c r="G2019" s="7"/>
      <c r="H2019" s="7"/>
      <c r="I2019" s="7"/>
      <c r="J2019" s="7"/>
      <c r="K2019" s="7"/>
      <c r="L2019" s="7"/>
      <c r="M2019" s="7"/>
    </row>
    <row r="2020" spans="7:13" x14ac:dyDescent="0.25">
      <c r="G2020" s="7"/>
      <c r="H2020" s="7"/>
      <c r="I2020" s="7"/>
      <c r="J2020" s="7"/>
      <c r="K2020" s="7"/>
      <c r="L2020" s="7"/>
      <c r="M2020" s="7"/>
    </row>
    <row r="2021" spans="7:13" x14ac:dyDescent="0.25">
      <c r="G2021" s="7"/>
      <c r="H2021" s="7"/>
      <c r="I2021" s="7"/>
      <c r="J2021" s="7"/>
      <c r="K2021" s="7"/>
      <c r="L2021" s="7"/>
      <c r="M2021" s="7"/>
    </row>
    <row r="2022" spans="7:13" x14ac:dyDescent="0.25">
      <c r="G2022" s="7"/>
      <c r="H2022" s="7"/>
      <c r="I2022" s="7"/>
      <c r="J2022" s="7"/>
      <c r="K2022" s="7"/>
      <c r="L2022" s="7"/>
      <c r="M2022" s="7"/>
    </row>
    <row r="2023" spans="7:13" x14ac:dyDescent="0.25">
      <c r="G2023" s="7"/>
      <c r="H2023" s="7"/>
      <c r="I2023" s="7"/>
      <c r="J2023" s="7"/>
      <c r="K2023" s="7"/>
      <c r="L2023" s="7"/>
      <c r="M2023" s="7"/>
    </row>
    <row r="2024" spans="7:13" x14ac:dyDescent="0.25">
      <c r="G2024" s="7"/>
      <c r="H2024" s="7"/>
      <c r="I2024" s="7"/>
      <c r="J2024" s="7"/>
      <c r="K2024" s="7"/>
      <c r="L2024" s="7"/>
      <c r="M2024" s="7"/>
    </row>
    <row r="2025" spans="7:13" x14ac:dyDescent="0.25">
      <c r="G2025" s="7"/>
      <c r="H2025" s="7"/>
      <c r="I2025" s="7"/>
      <c r="J2025" s="7"/>
      <c r="K2025" s="7"/>
      <c r="L2025" s="7"/>
      <c r="M2025" s="7"/>
    </row>
    <row r="2026" spans="7:13" x14ac:dyDescent="0.25">
      <c r="G2026" s="7"/>
      <c r="H2026" s="7"/>
      <c r="I2026" s="7"/>
      <c r="J2026" s="7"/>
      <c r="K2026" s="7"/>
      <c r="L2026" s="7"/>
      <c r="M2026" s="7"/>
    </row>
    <row r="2027" spans="7:13" x14ac:dyDescent="0.25">
      <c r="G2027" s="7"/>
      <c r="H2027" s="7"/>
      <c r="I2027" s="7"/>
      <c r="J2027" s="7"/>
      <c r="K2027" s="7"/>
      <c r="L2027" s="7"/>
      <c r="M2027" s="7"/>
    </row>
    <row r="2028" spans="7:13" x14ac:dyDescent="0.25">
      <c r="G2028" s="7"/>
      <c r="H2028" s="7"/>
      <c r="I2028" s="7"/>
      <c r="J2028" s="7"/>
      <c r="K2028" s="7"/>
      <c r="L2028" s="7"/>
      <c r="M2028" s="7"/>
    </row>
    <row r="2029" spans="7:13" x14ac:dyDescent="0.25">
      <c r="G2029" s="7"/>
      <c r="H2029" s="7"/>
      <c r="I2029" s="7"/>
      <c r="J2029" s="7"/>
      <c r="K2029" s="7"/>
      <c r="L2029" s="7"/>
      <c r="M2029" s="7"/>
    </row>
    <row r="2030" spans="7:13" x14ac:dyDescent="0.25">
      <c r="G2030" s="7"/>
      <c r="H2030" s="7"/>
      <c r="I2030" s="7"/>
      <c r="J2030" s="7"/>
      <c r="K2030" s="7"/>
      <c r="L2030" s="7"/>
      <c r="M2030" s="7"/>
    </row>
    <row r="2031" spans="7:13" x14ac:dyDescent="0.25">
      <c r="G2031" s="7"/>
      <c r="H2031" s="7"/>
      <c r="I2031" s="7"/>
      <c r="J2031" s="7"/>
      <c r="K2031" s="7"/>
      <c r="L2031" s="7"/>
      <c r="M2031" s="7"/>
    </row>
    <row r="2032" spans="7:13" x14ac:dyDescent="0.25">
      <c r="G2032" s="7"/>
      <c r="H2032" s="7"/>
      <c r="I2032" s="7"/>
      <c r="J2032" s="7"/>
      <c r="K2032" s="7"/>
      <c r="L2032" s="7"/>
      <c r="M2032" s="7"/>
    </row>
    <row r="2033" spans="7:13" x14ac:dyDescent="0.25">
      <c r="G2033" s="7"/>
      <c r="H2033" s="7"/>
      <c r="I2033" s="7"/>
      <c r="J2033" s="7"/>
      <c r="K2033" s="7"/>
      <c r="L2033" s="7"/>
      <c r="M2033" s="7"/>
    </row>
    <row r="2034" spans="7:13" x14ac:dyDescent="0.25">
      <c r="G2034" s="7"/>
      <c r="H2034" s="7"/>
      <c r="I2034" s="7"/>
      <c r="J2034" s="7"/>
      <c r="K2034" s="7"/>
      <c r="L2034" s="7"/>
      <c r="M2034" s="7"/>
    </row>
    <row r="2035" spans="7:13" x14ac:dyDescent="0.25">
      <c r="G2035" s="7"/>
      <c r="H2035" s="7"/>
      <c r="I2035" s="7"/>
      <c r="J2035" s="7"/>
      <c r="K2035" s="7"/>
      <c r="L2035" s="7"/>
      <c r="M2035" s="7"/>
    </row>
    <row r="2036" spans="7:13" x14ac:dyDescent="0.25">
      <c r="G2036" s="7"/>
      <c r="H2036" s="7"/>
      <c r="I2036" s="7"/>
      <c r="J2036" s="7"/>
      <c r="K2036" s="7"/>
      <c r="L2036" s="7"/>
      <c r="M2036" s="7"/>
    </row>
    <row r="2037" spans="7:13" x14ac:dyDescent="0.25">
      <c r="G2037" s="7"/>
      <c r="H2037" s="7"/>
      <c r="I2037" s="7"/>
      <c r="J2037" s="7"/>
      <c r="K2037" s="7"/>
      <c r="L2037" s="7"/>
      <c r="M2037" s="7"/>
    </row>
    <row r="2038" spans="7:13" x14ac:dyDescent="0.25">
      <c r="G2038" s="7"/>
      <c r="H2038" s="7"/>
      <c r="I2038" s="7"/>
      <c r="J2038" s="7"/>
      <c r="K2038" s="7"/>
      <c r="L2038" s="7"/>
      <c r="M2038" s="7"/>
    </row>
    <row r="2039" spans="7:13" x14ac:dyDescent="0.25">
      <c r="G2039" s="7"/>
      <c r="H2039" s="7"/>
      <c r="I2039" s="7"/>
      <c r="J2039" s="7"/>
      <c r="K2039" s="7"/>
      <c r="L2039" s="7"/>
      <c r="M2039" s="7"/>
    </row>
    <row r="2040" spans="7:13" x14ac:dyDescent="0.25">
      <c r="G2040" s="7"/>
      <c r="H2040" s="7"/>
      <c r="I2040" s="7"/>
      <c r="J2040" s="7"/>
      <c r="K2040" s="7"/>
      <c r="L2040" s="7"/>
      <c r="M2040" s="7"/>
    </row>
    <row r="2041" spans="7:13" x14ac:dyDescent="0.25">
      <c r="G2041" s="7"/>
      <c r="H2041" s="7"/>
      <c r="I2041" s="7"/>
      <c r="J2041" s="7"/>
      <c r="K2041" s="7"/>
      <c r="L2041" s="7"/>
      <c r="M2041" s="7"/>
    </row>
    <row r="2042" spans="7:13" x14ac:dyDescent="0.25">
      <c r="G2042" s="7"/>
      <c r="H2042" s="7"/>
      <c r="I2042" s="7"/>
      <c r="J2042" s="7"/>
      <c r="K2042" s="7"/>
      <c r="L2042" s="7"/>
      <c r="M2042" s="7"/>
    </row>
    <row r="2043" spans="7:13" x14ac:dyDescent="0.25">
      <c r="G2043" s="7"/>
      <c r="H2043" s="7"/>
      <c r="I2043" s="7"/>
      <c r="J2043" s="7"/>
      <c r="K2043" s="7"/>
      <c r="L2043" s="7"/>
      <c r="M2043" s="7"/>
    </row>
    <row r="2044" spans="7:13" x14ac:dyDescent="0.25">
      <c r="G2044" s="7"/>
      <c r="H2044" s="7"/>
      <c r="I2044" s="7"/>
      <c r="J2044" s="7"/>
      <c r="K2044" s="7"/>
      <c r="L2044" s="7"/>
      <c r="M2044" s="7"/>
    </row>
    <row r="2045" spans="7:13" x14ac:dyDescent="0.25">
      <c r="G2045" s="7"/>
      <c r="H2045" s="7"/>
      <c r="I2045" s="7"/>
      <c r="J2045" s="7"/>
      <c r="K2045" s="7"/>
      <c r="L2045" s="7"/>
      <c r="M2045" s="7"/>
    </row>
    <row r="2046" spans="7:13" x14ac:dyDescent="0.25">
      <c r="G2046" s="7"/>
      <c r="H2046" s="7"/>
      <c r="I2046" s="7"/>
      <c r="J2046" s="7"/>
      <c r="K2046" s="7"/>
      <c r="L2046" s="7"/>
      <c r="M2046" s="7"/>
    </row>
    <row r="2047" spans="7:13" x14ac:dyDescent="0.25">
      <c r="G2047" s="7"/>
      <c r="H2047" s="7"/>
      <c r="I2047" s="7"/>
      <c r="J2047" s="7"/>
      <c r="K2047" s="7"/>
      <c r="L2047" s="7"/>
      <c r="M2047" s="7"/>
    </row>
    <row r="2048" spans="7:13" x14ac:dyDescent="0.25">
      <c r="G2048" s="7"/>
      <c r="H2048" s="7"/>
      <c r="I2048" s="7"/>
      <c r="J2048" s="7"/>
      <c r="K2048" s="7"/>
      <c r="L2048" s="7"/>
      <c r="M2048" s="7"/>
    </row>
    <row r="2049" spans="7:13" x14ac:dyDescent="0.25">
      <c r="G2049" s="7"/>
      <c r="H2049" s="7"/>
      <c r="I2049" s="7"/>
      <c r="J2049" s="7"/>
      <c r="K2049" s="7"/>
      <c r="L2049" s="7"/>
      <c r="M2049" s="7"/>
    </row>
    <row r="2050" spans="7:13" x14ac:dyDescent="0.25">
      <c r="G2050" s="7"/>
      <c r="H2050" s="7"/>
      <c r="I2050" s="7"/>
      <c r="J2050" s="7"/>
      <c r="K2050" s="7"/>
      <c r="L2050" s="7"/>
      <c r="M2050" s="7"/>
    </row>
    <row r="2051" spans="7:13" x14ac:dyDescent="0.25">
      <c r="G2051" s="7"/>
      <c r="H2051" s="7"/>
      <c r="I2051" s="7"/>
      <c r="J2051" s="7"/>
      <c r="K2051" s="7"/>
      <c r="L2051" s="7"/>
      <c r="M2051" s="7"/>
    </row>
    <row r="2052" spans="7:13" x14ac:dyDescent="0.25">
      <c r="G2052" s="7"/>
      <c r="H2052" s="7"/>
      <c r="I2052" s="7"/>
      <c r="J2052" s="7"/>
      <c r="K2052" s="7"/>
      <c r="L2052" s="7"/>
      <c r="M2052" s="7"/>
    </row>
    <row r="2053" spans="7:13" x14ac:dyDescent="0.25">
      <c r="G2053" s="7"/>
      <c r="H2053" s="7"/>
      <c r="I2053" s="7"/>
      <c r="J2053" s="7"/>
      <c r="K2053" s="7"/>
      <c r="L2053" s="7"/>
      <c r="M2053" s="7"/>
    </row>
    <row r="2054" spans="7:13" x14ac:dyDescent="0.25">
      <c r="G2054" s="7"/>
      <c r="H2054" s="7"/>
      <c r="I2054" s="7"/>
      <c r="J2054" s="7"/>
      <c r="K2054" s="7"/>
      <c r="L2054" s="7"/>
      <c r="M2054" s="7"/>
    </row>
    <row r="2055" spans="7:13" x14ac:dyDescent="0.25">
      <c r="G2055" s="7"/>
      <c r="H2055" s="7"/>
      <c r="I2055" s="7"/>
      <c r="J2055" s="7"/>
      <c r="K2055" s="7"/>
      <c r="L2055" s="7"/>
      <c r="M2055" s="7"/>
    </row>
    <row r="2056" spans="7:13" x14ac:dyDescent="0.25">
      <c r="G2056" s="7"/>
      <c r="H2056" s="7"/>
      <c r="I2056" s="7"/>
      <c r="J2056" s="7"/>
      <c r="K2056" s="7"/>
      <c r="L2056" s="7"/>
      <c r="M2056" s="7"/>
    </row>
    <row r="2057" spans="7:13" x14ac:dyDescent="0.25">
      <c r="G2057" s="7"/>
      <c r="H2057" s="7"/>
      <c r="I2057" s="7"/>
      <c r="J2057" s="7"/>
      <c r="K2057" s="7"/>
      <c r="L2057" s="7"/>
      <c r="M2057" s="7"/>
    </row>
    <row r="2058" spans="7:13" x14ac:dyDescent="0.25">
      <c r="G2058" s="7"/>
      <c r="H2058" s="7"/>
      <c r="I2058" s="7"/>
      <c r="J2058" s="7"/>
      <c r="K2058" s="7"/>
      <c r="L2058" s="7"/>
      <c r="M2058" s="7"/>
    </row>
    <row r="2059" spans="7:13" x14ac:dyDescent="0.25">
      <c r="G2059" s="7"/>
      <c r="H2059" s="7"/>
      <c r="I2059" s="7"/>
      <c r="J2059" s="7"/>
      <c r="K2059" s="7"/>
      <c r="L2059" s="7"/>
      <c r="M2059" s="7"/>
    </row>
    <row r="2060" spans="7:13" x14ac:dyDescent="0.25">
      <c r="G2060" s="7"/>
      <c r="H2060" s="7"/>
      <c r="I2060" s="7"/>
      <c r="J2060" s="7"/>
      <c r="K2060" s="7"/>
      <c r="L2060" s="7"/>
      <c r="M2060" s="7"/>
    </row>
    <row r="2061" spans="7:13" x14ac:dyDescent="0.25">
      <c r="G2061" s="7"/>
      <c r="H2061" s="7"/>
      <c r="I2061" s="7"/>
      <c r="J2061" s="7"/>
      <c r="K2061" s="7"/>
      <c r="L2061" s="7"/>
      <c r="M2061" s="7"/>
    </row>
    <row r="2062" spans="7:13" x14ac:dyDescent="0.25">
      <c r="G2062" s="7"/>
      <c r="H2062" s="7"/>
      <c r="I2062" s="7"/>
      <c r="J2062" s="7"/>
      <c r="K2062" s="7"/>
      <c r="L2062" s="7"/>
      <c r="M2062" s="7"/>
    </row>
    <row r="2063" spans="7:13" x14ac:dyDescent="0.25">
      <c r="G2063" s="7"/>
      <c r="H2063" s="7"/>
      <c r="I2063" s="7"/>
      <c r="J2063" s="7"/>
      <c r="K2063" s="7"/>
      <c r="L2063" s="7"/>
      <c r="M2063" s="7"/>
    </row>
    <row r="2064" spans="7:13" x14ac:dyDescent="0.25">
      <c r="G2064" s="7"/>
      <c r="H2064" s="7"/>
      <c r="I2064" s="7"/>
      <c r="J2064" s="7"/>
      <c r="K2064" s="7"/>
      <c r="L2064" s="7"/>
      <c r="M2064" s="7"/>
    </row>
    <row r="2065" spans="7:13" x14ac:dyDescent="0.25">
      <c r="G2065" s="7"/>
      <c r="H2065" s="7"/>
      <c r="I2065" s="7"/>
      <c r="J2065" s="7"/>
      <c r="K2065" s="7"/>
      <c r="L2065" s="7"/>
      <c r="M2065" s="7"/>
    </row>
    <row r="2066" spans="7:13" x14ac:dyDescent="0.25">
      <c r="G2066" s="7"/>
      <c r="H2066" s="7"/>
      <c r="I2066" s="7"/>
      <c r="J2066" s="7"/>
      <c r="K2066" s="7"/>
      <c r="L2066" s="7"/>
      <c r="M2066" s="7"/>
    </row>
    <row r="2067" spans="7:13" x14ac:dyDescent="0.25">
      <c r="G2067" s="7"/>
      <c r="H2067" s="7"/>
      <c r="I2067" s="7"/>
      <c r="J2067" s="7"/>
      <c r="K2067" s="7"/>
      <c r="L2067" s="7"/>
      <c r="M2067" s="7"/>
    </row>
    <row r="2068" spans="7:13" x14ac:dyDescent="0.25">
      <c r="G2068" s="7"/>
      <c r="H2068" s="7"/>
      <c r="I2068" s="7"/>
      <c r="J2068" s="7"/>
      <c r="K2068" s="7"/>
      <c r="L2068" s="7"/>
      <c r="M2068" s="7"/>
    </row>
    <row r="2069" spans="7:13" x14ac:dyDescent="0.25">
      <c r="G2069" s="7"/>
      <c r="H2069" s="7"/>
      <c r="I2069" s="7"/>
      <c r="J2069" s="7"/>
      <c r="K2069" s="7"/>
      <c r="L2069" s="7"/>
      <c r="M2069" s="7"/>
    </row>
    <row r="2070" spans="7:13" x14ac:dyDescent="0.25">
      <c r="G2070" s="7"/>
      <c r="H2070" s="7"/>
      <c r="I2070" s="7"/>
      <c r="J2070" s="7"/>
      <c r="K2070" s="7"/>
      <c r="L2070" s="7"/>
      <c r="M2070" s="7"/>
    </row>
    <row r="2071" spans="7:13" x14ac:dyDescent="0.25">
      <c r="G2071" s="7"/>
      <c r="H2071" s="7"/>
      <c r="I2071" s="7"/>
      <c r="J2071" s="7"/>
      <c r="K2071" s="7"/>
      <c r="L2071" s="7"/>
      <c r="M2071" s="7"/>
    </row>
    <row r="2072" spans="7:13" x14ac:dyDescent="0.25">
      <c r="G2072" s="7"/>
      <c r="H2072" s="7"/>
      <c r="I2072" s="7"/>
      <c r="J2072" s="7"/>
      <c r="K2072" s="7"/>
      <c r="L2072" s="7"/>
      <c r="M2072" s="7"/>
    </row>
    <row r="2073" spans="7:13" x14ac:dyDescent="0.25">
      <c r="G2073" s="7"/>
      <c r="H2073" s="7"/>
      <c r="I2073" s="7"/>
      <c r="J2073" s="7"/>
      <c r="K2073" s="7"/>
      <c r="L2073" s="7"/>
      <c r="M2073" s="7"/>
    </row>
    <row r="2074" spans="7:13" x14ac:dyDescent="0.25">
      <c r="G2074" s="7"/>
      <c r="H2074" s="7"/>
      <c r="I2074" s="7"/>
      <c r="J2074" s="7"/>
      <c r="K2074" s="7"/>
      <c r="L2074" s="7"/>
      <c r="M2074" s="7"/>
    </row>
    <row r="2075" spans="7:13" x14ac:dyDescent="0.25">
      <c r="G2075" s="7"/>
      <c r="H2075" s="7"/>
      <c r="I2075" s="7"/>
      <c r="J2075" s="7"/>
      <c r="K2075" s="7"/>
      <c r="L2075" s="7"/>
      <c r="M2075" s="7"/>
    </row>
    <row r="2076" spans="7:13" x14ac:dyDescent="0.25">
      <c r="G2076" s="7"/>
      <c r="H2076" s="7"/>
      <c r="I2076" s="7"/>
      <c r="J2076" s="7"/>
      <c r="K2076" s="7"/>
      <c r="L2076" s="7"/>
      <c r="M2076" s="7"/>
    </row>
    <row r="2077" spans="7:13" x14ac:dyDescent="0.25">
      <c r="G2077" s="7"/>
      <c r="H2077" s="7"/>
      <c r="I2077" s="7"/>
      <c r="J2077" s="7"/>
      <c r="K2077" s="7"/>
      <c r="L2077" s="7"/>
      <c r="M2077" s="7"/>
    </row>
    <row r="2078" spans="7:13" x14ac:dyDescent="0.25">
      <c r="G2078" s="7"/>
      <c r="H2078" s="7"/>
      <c r="I2078" s="7"/>
      <c r="J2078" s="7"/>
      <c r="K2078" s="7"/>
      <c r="L2078" s="7"/>
      <c r="M2078" s="7"/>
    </row>
    <row r="2079" spans="7:13" x14ac:dyDescent="0.25">
      <c r="G2079" s="7"/>
      <c r="H2079" s="7"/>
      <c r="I2079" s="7"/>
      <c r="J2079" s="7"/>
      <c r="K2079" s="7"/>
      <c r="L2079" s="7"/>
      <c r="M2079" s="7"/>
    </row>
    <row r="2080" spans="7:13" x14ac:dyDescent="0.25">
      <c r="G2080" s="7"/>
      <c r="H2080" s="7"/>
      <c r="I2080" s="7"/>
      <c r="J2080" s="7"/>
      <c r="K2080" s="7"/>
      <c r="L2080" s="7"/>
      <c r="M2080" s="7"/>
    </row>
    <row r="2081" spans="7:13" x14ac:dyDescent="0.25">
      <c r="G2081" s="7"/>
      <c r="H2081" s="7"/>
      <c r="I2081" s="7"/>
      <c r="J2081" s="7"/>
      <c r="K2081" s="7"/>
      <c r="L2081" s="7"/>
      <c r="M2081" s="7"/>
    </row>
    <row r="2082" spans="7:13" x14ac:dyDescent="0.25">
      <c r="G2082" s="7"/>
      <c r="H2082" s="7"/>
      <c r="I2082" s="7"/>
      <c r="J2082" s="7"/>
      <c r="K2082" s="7"/>
      <c r="L2082" s="7"/>
      <c r="M2082" s="7"/>
    </row>
    <row r="2083" spans="7:13" x14ac:dyDescent="0.25">
      <c r="G2083" s="7"/>
      <c r="H2083" s="7"/>
      <c r="I2083" s="7"/>
      <c r="J2083" s="7"/>
      <c r="K2083" s="7"/>
      <c r="L2083" s="7"/>
      <c r="M2083" s="7"/>
    </row>
    <row r="2084" spans="7:13" x14ac:dyDescent="0.25">
      <c r="G2084" s="7"/>
      <c r="H2084" s="7"/>
      <c r="I2084" s="7"/>
      <c r="J2084" s="7"/>
      <c r="K2084" s="7"/>
      <c r="L2084" s="7"/>
      <c r="M2084" s="7"/>
    </row>
    <row r="2085" spans="7:13" x14ac:dyDescent="0.25">
      <c r="G2085" s="7"/>
      <c r="H2085" s="7"/>
      <c r="I2085" s="7"/>
      <c r="J2085" s="7"/>
      <c r="K2085" s="7"/>
      <c r="L2085" s="7"/>
      <c r="M2085" s="7"/>
    </row>
    <row r="2086" spans="7:13" x14ac:dyDescent="0.25">
      <c r="G2086" s="7"/>
      <c r="H2086" s="7"/>
      <c r="I2086" s="7"/>
      <c r="J2086" s="7"/>
      <c r="K2086" s="7"/>
      <c r="L2086" s="7"/>
      <c r="M2086" s="7"/>
    </row>
    <row r="2087" spans="7:13" x14ac:dyDescent="0.25">
      <c r="G2087" s="7"/>
      <c r="H2087" s="7"/>
      <c r="I2087" s="7"/>
      <c r="J2087" s="7"/>
      <c r="K2087" s="7"/>
      <c r="L2087" s="7"/>
      <c r="M2087" s="7"/>
    </row>
    <row r="2088" spans="7:13" x14ac:dyDescent="0.25">
      <c r="G2088" s="7"/>
      <c r="H2088" s="7"/>
      <c r="I2088" s="7"/>
      <c r="J2088" s="7"/>
      <c r="K2088" s="7"/>
      <c r="L2088" s="7"/>
      <c r="M2088" s="7"/>
    </row>
    <row r="2089" spans="7:13" x14ac:dyDescent="0.25">
      <c r="G2089" s="7"/>
      <c r="H2089" s="7"/>
      <c r="I2089" s="7"/>
      <c r="J2089" s="7"/>
      <c r="K2089" s="7"/>
      <c r="L2089" s="7"/>
      <c r="M2089" s="7"/>
    </row>
    <row r="2090" spans="7:13" x14ac:dyDescent="0.25">
      <c r="G2090" s="7"/>
      <c r="H2090" s="7"/>
      <c r="I2090" s="7"/>
      <c r="J2090" s="7"/>
      <c r="K2090" s="7"/>
      <c r="L2090" s="7"/>
      <c r="M2090" s="7"/>
    </row>
    <row r="2091" spans="7:13" x14ac:dyDescent="0.25">
      <c r="G2091" s="7"/>
      <c r="H2091" s="7"/>
      <c r="I2091" s="7"/>
      <c r="J2091" s="7"/>
      <c r="K2091" s="7"/>
      <c r="L2091" s="7"/>
      <c r="M2091" s="7"/>
    </row>
    <row r="2092" spans="7:13" x14ac:dyDescent="0.25">
      <c r="G2092" s="7"/>
      <c r="H2092" s="7"/>
      <c r="I2092" s="7"/>
      <c r="J2092" s="7"/>
      <c r="K2092" s="7"/>
      <c r="L2092" s="7"/>
      <c r="M2092" s="7"/>
    </row>
    <row r="2093" spans="7:13" x14ac:dyDescent="0.25">
      <c r="G2093" s="7"/>
      <c r="H2093" s="7"/>
      <c r="I2093" s="7"/>
      <c r="J2093" s="7"/>
      <c r="K2093" s="7"/>
      <c r="L2093" s="7"/>
      <c r="M2093" s="7"/>
    </row>
    <row r="2094" spans="7:13" x14ac:dyDescent="0.25">
      <c r="G2094" s="7"/>
      <c r="H2094" s="7"/>
      <c r="I2094" s="7"/>
      <c r="J2094" s="7"/>
      <c r="K2094" s="7"/>
      <c r="L2094" s="7"/>
      <c r="M2094" s="7"/>
    </row>
    <row r="2095" spans="7:13" x14ac:dyDescent="0.25">
      <c r="G2095" s="7"/>
      <c r="H2095" s="7"/>
      <c r="I2095" s="7"/>
      <c r="J2095" s="7"/>
      <c r="K2095" s="7"/>
      <c r="L2095" s="7"/>
      <c r="M2095" s="7"/>
    </row>
    <row r="2096" spans="7:13" x14ac:dyDescent="0.25">
      <c r="G2096" s="7"/>
      <c r="H2096" s="7"/>
      <c r="I2096" s="7"/>
      <c r="J2096" s="7"/>
      <c r="K2096" s="7"/>
      <c r="L2096" s="7"/>
      <c r="M2096" s="7"/>
    </row>
    <row r="2097" spans="7:13" x14ac:dyDescent="0.25">
      <c r="G2097" s="7"/>
      <c r="H2097" s="7"/>
      <c r="I2097" s="7"/>
      <c r="J2097" s="7"/>
      <c r="K2097" s="7"/>
      <c r="L2097" s="7"/>
      <c r="M2097" s="7"/>
    </row>
    <row r="2098" spans="7:13" x14ac:dyDescent="0.25">
      <c r="G2098" s="7"/>
      <c r="H2098" s="7"/>
      <c r="I2098" s="7"/>
      <c r="J2098" s="7"/>
      <c r="K2098" s="7"/>
      <c r="L2098" s="7"/>
      <c r="M2098" s="7"/>
    </row>
    <row r="2099" spans="7:13" x14ac:dyDescent="0.25">
      <c r="G2099" s="7"/>
      <c r="H2099" s="7"/>
      <c r="I2099" s="7"/>
      <c r="J2099" s="7"/>
      <c r="K2099" s="7"/>
      <c r="L2099" s="7"/>
      <c r="M2099" s="7"/>
    </row>
    <row r="2100" spans="7:13" x14ac:dyDescent="0.25">
      <c r="G2100" s="7"/>
      <c r="H2100" s="7"/>
      <c r="I2100" s="7"/>
      <c r="J2100" s="7"/>
      <c r="K2100" s="7"/>
      <c r="L2100" s="7"/>
      <c r="M2100" s="7"/>
    </row>
    <row r="2101" spans="7:13" x14ac:dyDescent="0.25">
      <c r="G2101" s="7"/>
      <c r="H2101" s="7"/>
      <c r="I2101" s="7"/>
      <c r="J2101" s="7"/>
      <c r="K2101" s="7"/>
      <c r="L2101" s="7"/>
      <c r="M2101" s="7"/>
    </row>
    <row r="2102" spans="7:13" x14ac:dyDescent="0.25">
      <c r="G2102" s="7"/>
      <c r="H2102" s="7"/>
      <c r="I2102" s="7"/>
      <c r="J2102" s="7"/>
      <c r="K2102" s="7"/>
      <c r="L2102" s="7"/>
      <c r="M2102" s="7"/>
    </row>
    <row r="2103" spans="7:13" x14ac:dyDescent="0.25">
      <c r="G2103" s="7"/>
      <c r="H2103" s="7"/>
      <c r="I2103" s="7"/>
      <c r="J2103" s="7"/>
      <c r="K2103" s="7"/>
      <c r="L2103" s="7"/>
      <c r="M2103" s="7"/>
    </row>
    <row r="2104" spans="7:13" x14ac:dyDescent="0.25">
      <c r="G2104" s="7"/>
      <c r="H2104" s="7"/>
      <c r="I2104" s="7"/>
      <c r="J2104" s="7"/>
      <c r="K2104" s="7"/>
      <c r="L2104" s="7"/>
      <c r="M2104" s="7"/>
    </row>
    <row r="2105" spans="7:13" x14ac:dyDescent="0.25">
      <c r="G2105" s="7"/>
      <c r="H2105" s="7"/>
      <c r="I2105" s="7"/>
      <c r="J2105" s="7"/>
      <c r="K2105" s="7"/>
      <c r="L2105" s="7"/>
      <c r="M2105" s="7"/>
    </row>
    <row r="2106" spans="7:13" x14ac:dyDescent="0.25">
      <c r="G2106" s="7"/>
      <c r="H2106" s="7"/>
      <c r="I2106" s="7"/>
      <c r="J2106" s="7"/>
      <c r="K2106" s="7"/>
      <c r="L2106" s="7"/>
      <c r="M2106" s="7"/>
    </row>
    <row r="2107" spans="7:13" x14ac:dyDescent="0.25">
      <c r="G2107" s="7"/>
      <c r="H2107" s="7"/>
      <c r="I2107" s="7"/>
      <c r="J2107" s="7"/>
      <c r="K2107" s="7"/>
      <c r="L2107" s="7"/>
      <c r="M2107" s="7"/>
    </row>
    <row r="2108" spans="7:13" x14ac:dyDescent="0.25">
      <c r="G2108" s="7"/>
      <c r="H2108" s="7"/>
      <c r="I2108" s="7"/>
      <c r="J2108" s="7"/>
      <c r="K2108" s="7"/>
      <c r="L2108" s="7"/>
      <c r="M2108" s="7"/>
    </row>
    <row r="2109" spans="7:13" x14ac:dyDescent="0.25">
      <c r="G2109" s="7"/>
      <c r="H2109" s="7"/>
      <c r="I2109" s="7"/>
      <c r="J2109" s="7"/>
      <c r="K2109" s="7"/>
      <c r="L2109" s="7"/>
      <c r="M2109" s="7"/>
    </row>
    <row r="2110" spans="7:13" x14ac:dyDescent="0.25">
      <c r="G2110" s="7"/>
      <c r="H2110" s="7"/>
      <c r="I2110" s="7"/>
      <c r="J2110" s="7"/>
      <c r="K2110" s="7"/>
      <c r="L2110" s="7"/>
      <c r="M2110" s="7"/>
    </row>
    <row r="2111" spans="7:13" x14ac:dyDescent="0.25">
      <c r="G2111" s="7"/>
      <c r="H2111" s="7"/>
      <c r="I2111" s="7"/>
      <c r="J2111" s="7"/>
      <c r="K2111" s="7"/>
      <c r="L2111" s="7"/>
      <c r="M2111" s="7"/>
    </row>
    <row r="2112" spans="7:13" x14ac:dyDescent="0.25">
      <c r="G2112" s="7"/>
      <c r="H2112" s="7"/>
      <c r="I2112" s="7"/>
      <c r="J2112" s="7"/>
      <c r="K2112" s="7"/>
      <c r="L2112" s="7"/>
      <c r="M2112" s="7"/>
    </row>
    <row r="2113" spans="7:13" x14ac:dyDescent="0.25">
      <c r="G2113" s="7"/>
      <c r="H2113" s="7"/>
      <c r="I2113" s="7"/>
      <c r="J2113" s="7"/>
      <c r="K2113" s="7"/>
      <c r="L2113" s="7"/>
      <c r="M2113" s="7"/>
    </row>
    <row r="2114" spans="7:13" x14ac:dyDescent="0.25">
      <c r="G2114" s="7"/>
      <c r="H2114" s="7"/>
      <c r="I2114" s="7"/>
      <c r="J2114" s="7"/>
      <c r="K2114" s="7"/>
      <c r="L2114" s="7"/>
      <c r="M2114" s="7"/>
    </row>
    <row r="2115" spans="7:13" x14ac:dyDescent="0.25">
      <c r="G2115" s="7"/>
      <c r="H2115" s="7"/>
      <c r="I2115" s="7"/>
      <c r="J2115" s="7"/>
      <c r="K2115" s="7"/>
      <c r="L2115" s="7"/>
      <c r="M2115" s="7"/>
    </row>
    <row r="2116" spans="7:13" x14ac:dyDescent="0.25">
      <c r="G2116" s="7"/>
      <c r="H2116" s="7"/>
      <c r="I2116" s="7"/>
      <c r="J2116" s="7"/>
      <c r="K2116" s="7"/>
      <c r="L2116" s="7"/>
      <c r="M2116" s="7"/>
    </row>
    <row r="2117" spans="7:13" x14ac:dyDescent="0.25">
      <c r="G2117" s="7"/>
      <c r="H2117" s="7"/>
      <c r="I2117" s="7"/>
      <c r="J2117" s="7"/>
      <c r="K2117" s="7"/>
      <c r="L2117" s="7"/>
      <c r="M2117" s="7"/>
    </row>
    <row r="2118" spans="7:13" x14ac:dyDescent="0.25">
      <c r="G2118" s="7"/>
      <c r="H2118" s="7"/>
      <c r="I2118" s="7"/>
      <c r="J2118" s="7"/>
      <c r="K2118" s="7"/>
      <c r="L2118" s="7"/>
      <c r="M2118" s="7"/>
    </row>
    <row r="2119" spans="7:13" x14ac:dyDescent="0.25">
      <c r="G2119" s="7"/>
      <c r="H2119" s="7"/>
      <c r="I2119" s="7"/>
      <c r="J2119" s="7"/>
      <c r="K2119" s="7"/>
      <c r="L2119" s="7"/>
      <c r="M2119" s="7"/>
    </row>
    <row r="2120" spans="7:13" x14ac:dyDescent="0.25">
      <c r="G2120" s="7"/>
      <c r="H2120" s="7"/>
      <c r="I2120" s="7"/>
      <c r="J2120" s="7"/>
      <c r="K2120" s="7"/>
      <c r="L2120" s="7"/>
      <c r="M2120" s="7"/>
    </row>
    <row r="2121" spans="7:13" x14ac:dyDescent="0.25">
      <c r="G2121" s="7"/>
      <c r="H2121" s="7"/>
      <c r="I2121" s="7"/>
      <c r="J2121" s="7"/>
      <c r="K2121" s="7"/>
      <c r="L2121" s="7"/>
      <c r="M2121" s="7"/>
    </row>
    <row r="2122" spans="7:13" x14ac:dyDescent="0.25">
      <c r="G2122" s="7"/>
      <c r="H2122" s="7"/>
      <c r="I2122" s="7"/>
      <c r="J2122" s="7"/>
      <c r="K2122" s="7"/>
      <c r="L2122" s="7"/>
      <c r="M2122" s="7"/>
    </row>
    <row r="2123" spans="7:13" x14ac:dyDescent="0.25">
      <c r="G2123" s="7"/>
      <c r="H2123" s="7"/>
      <c r="I2123" s="7"/>
      <c r="J2123" s="7"/>
      <c r="K2123" s="7"/>
      <c r="L2123" s="7"/>
      <c r="M2123" s="7"/>
    </row>
    <row r="2124" spans="7:13" x14ac:dyDescent="0.25">
      <c r="G2124" s="7"/>
      <c r="H2124" s="7"/>
      <c r="I2124" s="7"/>
      <c r="J2124" s="7"/>
      <c r="K2124" s="7"/>
      <c r="L2124" s="7"/>
      <c r="M2124" s="7"/>
    </row>
    <row r="2125" spans="7:13" x14ac:dyDescent="0.25">
      <c r="G2125" s="7"/>
      <c r="H2125" s="7"/>
      <c r="I2125" s="7"/>
      <c r="J2125" s="7"/>
      <c r="K2125" s="7"/>
      <c r="L2125" s="7"/>
      <c r="M2125" s="7"/>
    </row>
    <row r="2126" spans="7:13" x14ac:dyDescent="0.25">
      <c r="G2126" s="7"/>
      <c r="H2126" s="7"/>
      <c r="I2126" s="7"/>
      <c r="J2126" s="7"/>
      <c r="K2126" s="7"/>
      <c r="L2126" s="7"/>
      <c r="M2126" s="7"/>
    </row>
    <row r="2127" spans="7:13" x14ac:dyDescent="0.25">
      <c r="G2127" s="7"/>
      <c r="H2127" s="7"/>
      <c r="I2127" s="7"/>
      <c r="J2127" s="7"/>
      <c r="K2127" s="7"/>
      <c r="L2127" s="7"/>
      <c r="M2127" s="7"/>
    </row>
    <row r="2128" spans="7:13" x14ac:dyDescent="0.25">
      <c r="G2128" s="7"/>
      <c r="H2128" s="7"/>
      <c r="I2128" s="7"/>
      <c r="J2128" s="7"/>
      <c r="K2128" s="7"/>
      <c r="L2128" s="7"/>
      <c r="M2128" s="7"/>
    </row>
    <row r="2129" spans="7:13" x14ac:dyDescent="0.25">
      <c r="G2129" s="7"/>
      <c r="H2129" s="7"/>
      <c r="I2129" s="7"/>
      <c r="J2129" s="7"/>
      <c r="K2129" s="7"/>
      <c r="L2129" s="7"/>
      <c r="M2129" s="7"/>
    </row>
    <row r="2130" spans="7:13" x14ac:dyDescent="0.25">
      <c r="G2130" s="7"/>
      <c r="H2130" s="7"/>
      <c r="I2130" s="7"/>
      <c r="J2130" s="7"/>
      <c r="K2130" s="7"/>
      <c r="L2130" s="7"/>
      <c r="M2130" s="7"/>
    </row>
    <row r="2131" spans="7:13" x14ac:dyDescent="0.25">
      <c r="G2131" s="7"/>
      <c r="H2131" s="7"/>
      <c r="I2131" s="7"/>
      <c r="J2131" s="7"/>
      <c r="K2131" s="7"/>
      <c r="L2131" s="7"/>
      <c r="M2131" s="7"/>
    </row>
    <row r="2132" spans="7:13" x14ac:dyDescent="0.25">
      <c r="G2132" s="7"/>
      <c r="H2132" s="7"/>
      <c r="I2132" s="7"/>
      <c r="J2132" s="7"/>
      <c r="K2132" s="7"/>
      <c r="L2132" s="7"/>
      <c r="M2132" s="7"/>
    </row>
    <row r="2133" spans="7:13" x14ac:dyDescent="0.25">
      <c r="G2133" s="7"/>
      <c r="H2133" s="7"/>
      <c r="I2133" s="7"/>
      <c r="J2133" s="7"/>
      <c r="K2133" s="7"/>
      <c r="L2133" s="7"/>
      <c r="M2133" s="7"/>
    </row>
    <row r="2134" spans="7:13" x14ac:dyDescent="0.25">
      <c r="G2134" s="7"/>
      <c r="H2134" s="7"/>
      <c r="I2134" s="7"/>
      <c r="J2134" s="7"/>
      <c r="K2134" s="7"/>
      <c r="L2134" s="7"/>
      <c r="M2134" s="7"/>
    </row>
    <row r="2135" spans="7:13" x14ac:dyDescent="0.25">
      <c r="G2135" s="7"/>
      <c r="H2135" s="7"/>
      <c r="I2135" s="7"/>
      <c r="J2135" s="7"/>
      <c r="K2135" s="7"/>
      <c r="L2135" s="7"/>
      <c r="M2135" s="7"/>
    </row>
    <row r="2136" spans="7:13" x14ac:dyDescent="0.25">
      <c r="G2136" s="7"/>
      <c r="H2136" s="7"/>
      <c r="I2136" s="7"/>
      <c r="J2136" s="7"/>
      <c r="K2136" s="7"/>
      <c r="L2136" s="7"/>
      <c r="M2136" s="7"/>
    </row>
    <row r="2137" spans="7:13" x14ac:dyDescent="0.25">
      <c r="G2137" s="7"/>
      <c r="H2137" s="7"/>
      <c r="I2137" s="7"/>
      <c r="J2137" s="7"/>
      <c r="K2137" s="7"/>
      <c r="L2137" s="7"/>
      <c r="M2137" s="7"/>
    </row>
    <row r="2138" spans="7:13" x14ac:dyDescent="0.25">
      <c r="G2138" s="7"/>
      <c r="H2138" s="7"/>
      <c r="I2138" s="7"/>
      <c r="J2138" s="7"/>
      <c r="K2138" s="7"/>
      <c r="L2138" s="7"/>
      <c r="M2138" s="7"/>
    </row>
    <row r="2139" spans="7:13" x14ac:dyDescent="0.25">
      <c r="G2139" s="7"/>
      <c r="H2139" s="7"/>
      <c r="I2139" s="7"/>
      <c r="J2139" s="7"/>
      <c r="K2139" s="7"/>
      <c r="L2139" s="7"/>
      <c r="M2139" s="7"/>
    </row>
    <row r="2140" spans="7:13" x14ac:dyDescent="0.25">
      <c r="G2140" s="7"/>
      <c r="H2140" s="7"/>
      <c r="I2140" s="7"/>
      <c r="J2140" s="7"/>
      <c r="K2140" s="7"/>
      <c r="L2140" s="7"/>
      <c r="M2140" s="7"/>
    </row>
    <row r="2141" spans="7:13" x14ac:dyDescent="0.25">
      <c r="G2141" s="7"/>
      <c r="H2141" s="7"/>
      <c r="I2141" s="7"/>
      <c r="J2141" s="7"/>
      <c r="K2141" s="7"/>
      <c r="L2141" s="7"/>
      <c r="M2141" s="7"/>
    </row>
    <row r="2142" spans="7:13" x14ac:dyDescent="0.25">
      <c r="G2142" s="7"/>
      <c r="H2142" s="7"/>
      <c r="I2142" s="7"/>
      <c r="J2142" s="7"/>
      <c r="K2142" s="7"/>
      <c r="L2142" s="7"/>
      <c r="M2142" s="7"/>
    </row>
    <row r="2143" spans="7:13" x14ac:dyDescent="0.25">
      <c r="G2143" s="7"/>
      <c r="H2143" s="7"/>
      <c r="I2143" s="7"/>
      <c r="J2143" s="7"/>
      <c r="K2143" s="7"/>
      <c r="L2143" s="7"/>
      <c r="M2143" s="7"/>
    </row>
    <row r="2144" spans="7:13" x14ac:dyDescent="0.25">
      <c r="G2144" s="7"/>
      <c r="H2144" s="7"/>
      <c r="I2144" s="7"/>
      <c r="J2144" s="7"/>
      <c r="K2144" s="7"/>
      <c r="L2144" s="7"/>
      <c r="M2144" s="7"/>
    </row>
    <row r="2145" spans="7:13" x14ac:dyDescent="0.25">
      <c r="G2145" s="7"/>
      <c r="H2145" s="7"/>
      <c r="I2145" s="7"/>
      <c r="J2145" s="7"/>
      <c r="K2145" s="7"/>
      <c r="L2145" s="7"/>
      <c r="M2145" s="7"/>
    </row>
    <row r="2146" spans="7:13" x14ac:dyDescent="0.25">
      <c r="G2146" s="7"/>
      <c r="H2146" s="7"/>
      <c r="I2146" s="7"/>
      <c r="J2146" s="7"/>
      <c r="K2146" s="7"/>
      <c r="L2146" s="7"/>
      <c r="M2146" s="7"/>
    </row>
    <row r="2147" spans="7:13" x14ac:dyDescent="0.25">
      <c r="G2147" s="7"/>
      <c r="H2147" s="7"/>
      <c r="I2147" s="7"/>
      <c r="J2147" s="7"/>
      <c r="K2147" s="7"/>
      <c r="L2147" s="7"/>
      <c r="M2147" s="7"/>
    </row>
    <row r="2148" spans="7:13" x14ac:dyDescent="0.25">
      <c r="G2148" s="7"/>
      <c r="H2148" s="7"/>
      <c r="I2148" s="7"/>
      <c r="J2148" s="7"/>
      <c r="K2148" s="7"/>
      <c r="L2148" s="7"/>
      <c r="M2148" s="7"/>
    </row>
    <row r="2149" spans="7:13" x14ac:dyDescent="0.25">
      <c r="G2149" s="7"/>
      <c r="H2149" s="7"/>
      <c r="I2149" s="7"/>
      <c r="J2149" s="7"/>
      <c r="K2149" s="7"/>
      <c r="L2149" s="7"/>
      <c r="M2149" s="7"/>
    </row>
    <row r="2150" spans="7:13" x14ac:dyDescent="0.25">
      <c r="G2150" s="7"/>
      <c r="H2150" s="7"/>
      <c r="I2150" s="7"/>
      <c r="J2150" s="7"/>
      <c r="K2150" s="7"/>
      <c r="L2150" s="7"/>
      <c r="M2150" s="7"/>
    </row>
    <row r="2151" spans="7:13" x14ac:dyDescent="0.25">
      <c r="G2151" s="7"/>
      <c r="H2151" s="7"/>
      <c r="I2151" s="7"/>
      <c r="J2151" s="7"/>
      <c r="K2151" s="7"/>
      <c r="L2151" s="7"/>
      <c r="M2151" s="7"/>
    </row>
    <row r="2152" spans="7:13" x14ac:dyDescent="0.25">
      <c r="G2152" s="7"/>
      <c r="H2152" s="7"/>
      <c r="I2152" s="7"/>
      <c r="J2152" s="7"/>
      <c r="K2152" s="7"/>
      <c r="L2152" s="7"/>
      <c r="M2152" s="7"/>
    </row>
    <row r="2153" spans="7:13" x14ac:dyDescent="0.25">
      <c r="G2153" s="7"/>
      <c r="H2153" s="7"/>
      <c r="I2153" s="7"/>
      <c r="J2153" s="7"/>
      <c r="K2153" s="7"/>
      <c r="L2153" s="7"/>
      <c r="M2153" s="7"/>
    </row>
    <row r="2154" spans="7:13" x14ac:dyDescent="0.25">
      <c r="G2154" s="7"/>
      <c r="H2154" s="7"/>
      <c r="I2154" s="7"/>
      <c r="J2154" s="7"/>
      <c r="K2154" s="7"/>
      <c r="L2154" s="7"/>
      <c r="M2154" s="7"/>
    </row>
    <row r="2155" spans="7:13" x14ac:dyDescent="0.25">
      <c r="G2155" s="7"/>
      <c r="H2155" s="7"/>
      <c r="I2155" s="7"/>
      <c r="J2155" s="7"/>
      <c r="K2155" s="7"/>
      <c r="L2155" s="7"/>
      <c r="M2155" s="7"/>
    </row>
    <row r="2156" spans="7:13" x14ac:dyDescent="0.25">
      <c r="G2156" s="7"/>
      <c r="H2156" s="7"/>
      <c r="I2156" s="7"/>
      <c r="J2156" s="7"/>
      <c r="K2156" s="7"/>
      <c r="L2156" s="7"/>
      <c r="M2156" s="7"/>
    </row>
    <row r="2157" spans="7:13" x14ac:dyDescent="0.25">
      <c r="G2157" s="7"/>
      <c r="H2157" s="7"/>
      <c r="I2157" s="7"/>
      <c r="J2157" s="7"/>
      <c r="K2157" s="7"/>
      <c r="L2157" s="7"/>
      <c r="M2157" s="7"/>
    </row>
    <row r="2158" spans="7:13" x14ac:dyDescent="0.25">
      <c r="G2158" s="7"/>
      <c r="H2158" s="7"/>
      <c r="I2158" s="7"/>
      <c r="J2158" s="7"/>
      <c r="K2158" s="7"/>
      <c r="L2158" s="7"/>
      <c r="M2158" s="7"/>
    </row>
    <row r="2159" spans="7:13" x14ac:dyDescent="0.25">
      <c r="G2159" s="7"/>
      <c r="H2159" s="7"/>
      <c r="I2159" s="7"/>
      <c r="J2159" s="7"/>
      <c r="K2159" s="7"/>
      <c r="L2159" s="7"/>
      <c r="M2159" s="7"/>
    </row>
    <row r="2160" spans="7:13" x14ac:dyDescent="0.25">
      <c r="G2160" s="7"/>
      <c r="H2160" s="7"/>
      <c r="I2160" s="7"/>
      <c r="J2160" s="7"/>
      <c r="K2160" s="7"/>
      <c r="L2160" s="7"/>
      <c r="M2160" s="7"/>
    </row>
    <row r="2161" spans="7:13" x14ac:dyDescent="0.25">
      <c r="G2161" s="7"/>
      <c r="H2161" s="7"/>
      <c r="I2161" s="7"/>
      <c r="J2161" s="7"/>
      <c r="K2161" s="7"/>
      <c r="L2161" s="7"/>
      <c r="M2161" s="7"/>
    </row>
    <row r="2162" spans="7:13" x14ac:dyDescent="0.25">
      <c r="G2162" s="7"/>
      <c r="H2162" s="7"/>
      <c r="I2162" s="7"/>
      <c r="J2162" s="7"/>
      <c r="K2162" s="7"/>
      <c r="L2162" s="7"/>
      <c r="M2162" s="7"/>
    </row>
    <row r="2163" spans="7:13" x14ac:dyDescent="0.25">
      <c r="G2163" s="7"/>
      <c r="H2163" s="7"/>
      <c r="I2163" s="7"/>
      <c r="J2163" s="7"/>
      <c r="K2163" s="7"/>
      <c r="L2163" s="7"/>
      <c r="M2163" s="7"/>
    </row>
    <row r="2164" spans="7:13" x14ac:dyDescent="0.25">
      <c r="G2164" s="7"/>
      <c r="H2164" s="7"/>
      <c r="I2164" s="7"/>
      <c r="J2164" s="7"/>
      <c r="K2164" s="7"/>
      <c r="L2164" s="7"/>
      <c r="M2164" s="7"/>
    </row>
    <row r="2165" spans="7:13" x14ac:dyDescent="0.25">
      <c r="G2165" s="7"/>
      <c r="H2165" s="7"/>
      <c r="I2165" s="7"/>
      <c r="J2165" s="7"/>
      <c r="K2165" s="7"/>
      <c r="L2165" s="7"/>
      <c r="M2165" s="7"/>
    </row>
    <row r="2166" spans="7:13" x14ac:dyDescent="0.25">
      <c r="G2166" s="7"/>
      <c r="H2166" s="7"/>
      <c r="I2166" s="7"/>
      <c r="J2166" s="7"/>
      <c r="K2166" s="7"/>
      <c r="L2166" s="7"/>
      <c r="M2166" s="7"/>
    </row>
    <row r="2167" spans="7:13" x14ac:dyDescent="0.25">
      <c r="G2167" s="7"/>
      <c r="H2167" s="7"/>
      <c r="I2167" s="7"/>
      <c r="J2167" s="7"/>
      <c r="K2167" s="7"/>
      <c r="L2167" s="7"/>
      <c r="M2167" s="7"/>
    </row>
    <row r="2168" spans="7:13" x14ac:dyDescent="0.25">
      <c r="G2168" s="7"/>
      <c r="H2168" s="7"/>
      <c r="I2168" s="7"/>
      <c r="J2168" s="7"/>
      <c r="K2168" s="7"/>
      <c r="L2168" s="7"/>
      <c r="M2168" s="7"/>
    </row>
    <row r="2169" spans="7:13" x14ac:dyDescent="0.25">
      <c r="G2169" s="7"/>
      <c r="H2169" s="7"/>
      <c r="I2169" s="7"/>
      <c r="J2169" s="7"/>
      <c r="K2169" s="7"/>
      <c r="L2169" s="7"/>
      <c r="M2169" s="7"/>
    </row>
    <row r="2170" spans="7:13" x14ac:dyDescent="0.25">
      <c r="G2170" s="7"/>
      <c r="H2170" s="7"/>
      <c r="I2170" s="7"/>
      <c r="J2170" s="7"/>
      <c r="K2170" s="7"/>
      <c r="L2170" s="7"/>
      <c r="M2170" s="7"/>
    </row>
    <row r="2171" spans="7:13" x14ac:dyDescent="0.25">
      <c r="G2171" s="7"/>
      <c r="H2171" s="7"/>
      <c r="I2171" s="7"/>
      <c r="J2171" s="7"/>
      <c r="K2171" s="7"/>
      <c r="L2171" s="7"/>
      <c r="M2171" s="7"/>
    </row>
    <row r="2172" spans="7:13" x14ac:dyDescent="0.25">
      <c r="G2172" s="7"/>
      <c r="H2172" s="7"/>
      <c r="I2172" s="7"/>
      <c r="J2172" s="7"/>
      <c r="K2172" s="7"/>
      <c r="L2172" s="7"/>
      <c r="M2172" s="7"/>
    </row>
    <row r="2173" spans="7:13" x14ac:dyDescent="0.25">
      <c r="G2173" s="7"/>
      <c r="H2173" s="7"/>
      <c r="I2173" s="7"/>
      <c r="J2173" s="7"/>
      <c r="K2173" s="7"/>
      <c r="L2173" s="7"/>
      <c r="M2173" s="7"/>
    </row>
    <row r="2174" spans="7:13" x14ac:dyDescent="0.25">
      <c r="G2174" s="7"/>
      <c r="H2174" s="7"/>
      <c r="I2174" s="7"/>
      <c r="J2174" s="7"/>
      <c r="K2174" s="7"/>
      <c r="L2174" s="7"/>
      <c r="M2174" s="7"/>
    </row>
    <row r="2175" spans="7:13" x14ac:dyDescent="0.25">
      <c r="G2175" s="7"/>
      <c r="H2175" s="7"/>
      <c r="I2175" s="7"/>
      <c r="J2175" s="7"/>
      <c r="K2175" s="7"/>
      <c r="L2175" s="7"/>
      <c r="M2175" s="7"/>
    </row>
    <row r="2176" spans="7:13" x14ac:dyDescent="0.25">
      <c r="G2176" s="7"/>
      <c r="H2176" s="7"/>
      <c r="I2176" s="7"/>
      <c r="J2176" s="7"/>
      <c r="K2176" s="7"/>
      <c r="L2176" s="7"/>
      <c r="M2176" s="7"/>
    </row>
    <row r="2177" spans="7:13" x14ac:dyDescent="0.25">
      <c r="G2177" s="7"/>
      <c r="H2177" s="7"/>
      <c r="I2177" s="7"/>
      <c r="J2177" s="7"/>
      <c r="K2177" s="7"/>
      <c r="L2177" s="7"/>
      <c r="M2177" s="7"/>
    </row>
    <row r="2178" spans="7:13" x14ac:dyDescent="0.25">
      <c r="G2178" s="7"/>
      <c r="H2178" s="7"/>
      <c r="I2178" s="7"/>
      <c r="J2178" s="7"/>
      <c r="K2178" s="7"/>
      <c r="L2178" s="7"/>
      <c r="M2178" s="7"/>
    </row>
    <row r="2179" spans="7:13" x14ac:dyDescent="0.25">
      <c r="G2179" s="7"/>
      <c r="H2179" s="7"/>
      <c r="I2179" s="7"/>
      <c r="J2179" s="7"/>
      <c r="K2179" s="7"/>
      <c r="L2179" s="7"/>
      <c r="M2179" s="7"/>
    </row>
    <row r="2180" spans="7:13" x14ac:dyDescent="0.25">
      <c r="G2180" s="7"/>
      <c r="H2180" s="7"/>
      <c r="I2180" s="7"/>
      <c r="J2180" s="7"/>
      <c r="K2180" s="7"/>
      <c r="L2180" s="7"/>
      <c r="M2180" s="7"/>
    </row>
    <row r="2181" spans="7:13" x14ac:dyDescent="0.25">
      <c r="G2181" s="7"/>
      <c r="H2181" s="7"/>
      <c r="I2181" s="7"/>
      <c r="J2181" s="7"/>
      <c r="K2181" s="7"/>
      <c r="L2181" s="7"/>
      <c r="M2181" s="7"/>
    </row>
    <row r="2182" spans="7:13" x14ac:dyDescent="0.25">
      <c r="G2182" s="7"/>
      <c r="H2182" s="7"/>
      <c r="I2182" s="7"/>
      <c r="J2182" s="7"/>
      <c r="K2182" s="7"/>
      <c r="L2182" s="7"/>
      <c r="M2182" s="7"/>
    </row>
    <row r="2183" spans="7:13" x14ac:dyDescent="0.25">
      <c r="G2183" s="7"/>
      <c r="H2183" s="7"/>
      <c r="I2183" s="7"/>
      <c r="J2183" s="7"/>
      <c r="K2183" s="7"/>
      <c r="L2183" s="7"/>
      <c r="M2183" s="7"/>
    </row>
    <row r="2184" spans="7:13" x14ac:dyDescent="0.25">
      <c r="G2184" s="7"/>
      <c r="H2184" s="7"/>
      <c r="I2184" s="7"/>
      <c r="J2184" s="7"/>
      <c r="K2184" s="7"/>
      <c r="L2184" s="7"/>
      <c r="M2184" s="7"/>
    </row>
    <row r="2185" spans="7:13" x14ac:dyDescent="0.25">
      <c r="G2185" s="7"/>
      <c r="H2185" s="7"/>
      <c r="I2185" s="7"/>
      <c r="J2185" s="7"/>
      <c r="K2185" s="7"/>
      <c r="L2185" s="7"/>
      <c r="M2185" s="7"/>
    </row>
    <row r="2186" spans="7:13" x14ac:dyDescent="0.25">
      <c r="G2186" s="7"/>
      <c r="H2186" s="7"/>
      <c r="I2186" s="7"/>
      <c r="J2186" s="7"/>
      <c r="K2186" s="7"/>
      <c r="L2186" s="7"/>
      <c r="M2186" s="7"/>
    </row>
    <row r="2187" spans="7:13" x14ac:dyDescent="0.25">
      <c r="G2187" s="7"/>
      <c r="H2187" s="7"/>
      <c r="I2187" s="7"/>
      <c r="J2187" s="7"/>
      <c r="K2187" s="7"/>
      <c r="L2187" s="7"/>
      <c r="M2187" s="7"/>
    </row>
    <row r="2188" spans="7:13" x14ac:dyDescent="0.25">
      <c r="G2188" s="7"/>
      <c r="H2188" s="7"/>
      <c r="I2188" s="7"/>
      <c r="J2188" s="7"/>
      <c r="K2188" s="7"/>
      <c r="L2188" s="7"/>
      <c r="M2188" s="7"/>
    </row>
    <row r="2189" spans="7:13" x14ac:dyDescent="0.25">
      <c r="G2189" s="7"/>
      <c r="H2189" s="7"/>
      <c r="I2189" s="7"/>
      <c r="J2189" s="7"/>
      <c r="K2189" s="7"/>
      <c r="L2189" s="7"/>
      <c r="M2189" s="7"/>
    </row>
    <row r="2190" spans="7:13" x14ac:dyDescent="0.25">
      <c r="G2190" s="7"/>
      <c r="H2190" s="7"/>
      <c r="I2190" s="7"/>
      <c r="J2190" s="7"/>
      <c r="K2190" s="7"/>
      <c r="L2190" s="7"/>
      <c r="M2190" s="7"/>
    </row>
    <row r="2191" spans="7:13" x14ac:dyDescent="0.25">
      <c r="G2191" s="7"/>
      <c r="H2191" s="7"/>
      <c r="I2191" s="7"/>
      <c r="J2191" s="7"/>
      <c r="K2191" s="7"/>
      <c r="L2191" s="7"/>
      <c r="M2191" s="7"/>
    </row>
    <row r="2192" spans="7:13" x14ac:dyDescent="0.25">
      <c r="G2192" s="7"/>
      <c r="H2192" s="7"/>
      <c r="I2192" s="7"/>
      <c r="J2192" s="7"/>
      <c r="K2192" s="7"/>
      <c r="L2192" s="7"/>
      <c r="M2192" s="7"/>
    </row>
    <row r="2193" spans="7:13" x14ac:dyDescent="0.25">
      <c r="G2193" s="7"/>
      <c r="H2193" s="7"/>
      <c r="I2193" s="7"/>
      <c r="J2193" s="7"/>
      <c r="K2193" s="7"/>
      <c r="L2193" s="7"/>
      <c r="M2193" s="7"/>
    </row>
    <row r="2194" spans="7:13" x14ac:dyDescent="0.25">
      <c r="G2194" s="7"/>
      <c r="H2194" s="7"/>
      <c r="I2194" s="7"/>
      <c r="J2194" s="7"/>
      <c r="K2194" s="7"/>
      <c r="L2194" s="7"/>
      <c r="M2194" s="7"/>
    </row>
    <row r="2195" spans="7:13" x14ac:dyDescent="0.25">
      <c r="G2195" s="7"/>
      <c r="H2195" s="7"/>
      <c r="I2195" s="7"/>
      <c r="J2195" s="7"/>
      <c r="K2195" s="7"/>
      <c r="L2195" s="7"/>
      <c r="M2195" s="7"/>
    </row>
    <row r="2196" spans="7:13" x14ac:dyDescent="0.25">
      <c r="G2196" s="7"/>
      <c r="H2196" s="7"/>
      <c r="I2196" s="7"/>
      <c r="J2196" s="7"/>
      <c r="K2196" s="7"/>
      <c r="L2196" s="7"/>
      <c r="M2196" s="7"/>
    </row>
    <row r="2197" spans="7:13" x14ac:dyDescent="0.25">
      <c r="G2197" s="7"/>
      <c r="H2197" s="7"/>
      <c r="I2197" s="7"/>
      <c r="J2197" s="7"/>
      <c r="K2197" s="7"/>
      <c r="L2197" s="7"/>
      <c r="M2197" s="7"/>
    </row>
    <row r="2198" spans="7:13" x14ac:dyDescent="0.25">
      <c r="G2198" s="7"/>
      <c r="H2198" s="7"/>
      <c r="I2198" s="7"/>
      <c r="J2198" s="7"/>
      <c r="K2198" s="7"/>
      <c r="L2198" s="7"/>
      <c r="M2198" s="7"/>
    </row>
    <row r="2199" spans="7:13" x14ac:dyDescent="0.25">
      <c r="G2199" s="7"/>
      <c r="H2199" s="7"/>
      <c r="I2199" s="7"/>
      <c r="J2199" s="7"/>
      <c r="K2199" s="7"/>
      <c r="L2199" s="7"/>
      <c r="M2199" s="7"/>
    </row>
    <row r="2200" spans="7:13" x14ac:dyDescent="0.25">
      <c r="G2200" s="7"/>
      <c r="H2200" s="7"/>
      <c r="I2200" s="7"/>
      <c r="J2200" s="7"/>
      <c r="K2200" s="7"/>
      <c r="L2200" s="7"/>
      <c r="M2200" s="7"/>
    </row>
    <row r="2201" spans="7:13" x14ac:dyDescent="0.25">
      <c r="G2201" s="7"/>
      <c r="H2201" s="7"/>
      <c r="I2201" s="7"/>
      <c r="J2201" s="7"/>
      <c r="K2201" s="7"/>
      <c r="L2201" s="7"/>
      <c r="M2201" s="7"/>
    </row>
    <row r="2202" spans="7:13" x14ac:dyDescent="0.25">
      <c r="G2202" s="7"/>
      <c r="H2202" s="7"/>
      <c r="I2202" s="7"/>
      <c r="J2202" s="7"/>
      <c r="K2202" s="7"/>
      <c r="L2202" s="7"/>
      <c r="M2202" s="7"/>
    </row>
    <row r="2203" spans="7:13" x14ac:dyDescent="0.25">
      <c r="G2203" s="7"/>
      <c r="H2203" s="7"/>
      <c r="I2203" s="7"/>
      <c r="J2203" s="7"/>
      <c r="K2203" s="7"/>
      <c r="L2203" s="7"/>
      <c r="M2203" s="7"/>
    </row>
    <row r="2204" spans="7:13" x14ac:dyDescent="0.25">
      <c r="G2204" s="7"/>
      <c r="H2204" s="7"/>
      <c r="I2204" s="7"/>
      <c r="J2204" s="7"/>
      <c r="K2204" s="7"/>
      <c r="L2204" s="7"/>
      <c r="M2204" s="7"/>
    </row>
    <row r="2205" spans="7:13" x14ac:dyDescent="0.25">
      <c r="G2205" s="7"/>
      <c r="H2205" s="7"/>
      <c r="I2205" s="7"/>
      <c r="J2205" s="7"/>
      <c r="K2205" s="7"/>
      <c r="L2205" s="7"/>
      <c r="M2205" s="7"/>
    </row>
    <row r="2206" spans="7:13" x14ac:dyDescent="0.25">
      <c r="G2206" s="7"/>
      <c r="H2206" s="7"/>
      <c r="I2206" s="7"/>
      <c r="J2206" s="7"/>
      <c r="K2206" s="7"/>
      <c r="L2206" s="7"/>
      <c r="M2206" s="7"/>
    </row>
    <row r="2207" spans="7:13" x14ac:dyDescent="0.25">
      <c r="G2207" s="7"/>
      <c r="H2207" s="7"/>
      <c r="I2207" s="7"/>
      <c r="J2207" s="7"/>
      <c r="K2207" s="7"/>
      <c r="L2207" s="7"/>
      <c r="M2207" s="7"/>
    </row>
    <row r="2208" spans="7:13" x14ac:dyDescent="0.25">
      <c r="G2208" s="7"/>
      <c r="H2208" s="7"/>
      <c r="I2208" s="7"/>
      <c r="J2208" s="7"/>
      <c r="K2208" s="7"/>
      <c r="L2208" s="7"/>
      <c r="M2208" s="7"/>
    </row>
    <row r="2209" spans="7:13" x14ac:dyDescent="0.25">
      <c r="G2209" s="7"/>
      <c r="H2209" s="7"/>
      <c r="I2209" s="7"/>
      <c r="J2209" s="7"/>
      <c r="K2209" s="7"/>
      <c r="L2209" s="7"/>
      <c r="M2209" s="7"/>
    </row>
    <row r="2210" spans="7:13" x14ac:dyDescent="0.25">
      <c r="G2210" s="7"/>
      <c r="H2210" s="7"/>
      <c r="I2210" s="7"/>
      <c r="J2210" s="7"/>
      <c r="K2210" s="7"/>
      <c r="L2210" s="7"/>
      <c r="M2210" s="7"/>
    </row>
    <row r="2211" spans="7:13" x14ac:dyDescent="0.25">
      <c r="G2211" s="7"/>
      <c r="H2211" s="7"/>
      <c r="I2211" s="7"/>
      <c r="J2211" s="7"/>
      <c r="K2211" s="7"/>
      <c r="L2211" s="7"/>
      <c r="M2211" s="7"/>
    </row>
    <row r="2212" spans="7:13" x14ac:dyDescent="0.25">
      <c r="G2212" s="7"/>
      <c r="H2212" s="7"/>
      <c r="I2212" s="7"/>
      <c r="J2212" s="7"/>
      <c r="K2212" s="7"/>
      <c r="L2212" s="7"/>
      <c r="M2212" s="7"/>
    </row>
    <row r="2213" spans="7:13" x14ac:dyDescent="0.25">
      <c r="G2213" s="7"/>
      <c r="H2213" s="7"/>
      <c r="I2213" s="7"/>
      <c r="J2213" s="7"/>
      <c r="K2213" s="7"/>
      <c r="L2213" s="7"/>
      <c r="M2213" s="7"/>
    </row>
    <row r="2214" spans="7:13" x14ac:dyDescent="0.25">
      <c r="G2214" s="7"/>
      <c r="H2214" s="7"/>
      <c r="I2214" s="7"/>
      <c r="J2214" s="7"/>
      <c r="K2214" s="7"/>
      <c r="L2214" s="7"/>
      <c r="M2214" s="7"/>
    </row>
    <row r="2215" spans="7:13" x14ac:dyDescent="0.25">
      <c r="G2215" s="7"/>
      <c r="H2215" s="7"/>
      <c r="I2215" s="7"/>
      <c r="J2215" s="7"/>
      <c r="K2215" s="7"/>
      <c r="L2215" s="7"/>
      <c r="M2215" s="7"/>
    </row>
    <row r="2216" spans="7:13" x14ac:dyDescent="0.25">
      <c r="G2216" s="7"/>
      <c r="H2216" s="7"/>
      <c r="I2216" s="7"/>
      <c r="J2216" s="7"/>
      <c r="K2216" s="7"/>
      <c r="L2216" s="7"/>
      <c r="M2216" s="7"/>
    </row>
    <row r="2217" spans="7:13" x14ac:dyDescent="0.25">
      <c r="G2217" s="7"/>
      <c r="H2217" s="7"/>
      <c r="I2217" s="7"/>
      <c r="J2217" s="7"/>
      <c r="K2217" s="7"/>
      <c r="L2217" s="7"/>
      <c r="M2217" s="7"/>
    </row>
    <row r="2218" spans="7:13" x14ac:dyDescent="0.25">
      <c r="G2218" s="7"/>
      <c r="H2218" s="7"/>
      <c r="I2218" s="7"/>
      <c r="J2218" s="7"/>
      <c r="K2218" s="7"/>
      <c r="L2218" s="7"/>
      <c r="M2218" s="7"/>
    </row>
    <row r="2219" spans="7:13" x14ac:dyDescent="0.25">
      <c r="G2219" s="7"/>
      <c r="H2219" s="7"/>
      <c r="I2219" s="7"/>
      <c r="J2219" s="7"/>
      <c r="K2219" s="7"/>
      <c r="L2219" s="7"/>
      <c r="M2219" s="7"/>
    </row>
    <row r="2220" spans="7:13" x14ac:dyDescent="0.25">
      <c r="G2220" s="7"/>
      <c r="H2220" s="7"/>
      <c r="I2220" s="7"/>
      <c r="J2220" s="7"/>
      <c r="K2220" s="7"/>
      <c r="L2220" s="7"/>
      <c r="M2220" s="7"/>
    </row>
    <row r="2221" spans="7:13" x14ac:dyDescent="0.25">
      <c r="G2221" s="7"/>
      <c r="H2221" s="7"/>
      <c r="I2221" s="7"/>
      <c r="J2221" s="7"/>
      <c r="K2221" s="7"/>
      <c r="L2221" s="7"/>
      <c r="M2221" s="7"/>
    </row>
    <row r="2222" spans="7:13" x14ac:dyDescent="0.25">
      <c r="G2222" s="7"/>
      <c r="H2222" s="7"/>
      <c r="I2222" s="7"/>
      <c r="J2222" s="7"/>
      <c r="K2222" s="7"/>
      <c r="L2222" s="7"/>
      <c r="M2222" s="7"/>
    </row>
    <row r="2223" spans="7:13" x14ac:dyDescent="0.25">
      <c r="G2223" s="7"/>
      <c r="H2223" s="7"/>
      <c r="I2223" s="7"/>
      <c r="J2223" s="7"/>
      <c r="K2223" s="7"/>
      <c r="L2223" s="7"/>
      <c r="M2223" s="7"/>
    </row>
    <row r="2224" spans="7:13" x14ac:dyDescent="0.25">
      <c r="G2224" s="7"/>
      <c r="H2224" s="7"/>
      <c r="I2224" s="7"/>
      <c r="J2224" s="7"/>
      <c r="K2224" s="7"/>
      <c r="L2224" s="7"/>
      <c r="M2224" s="7"/>
    </row>
    <row r="2225" spans="7:13" x14ac:dyDescent="0.25">
      <c r="G2225" s="7"/>
      <c r="H2225" s="7"/>
      <c r="I2225" s="7"/>
      <c r="J2225" s="7"/>
      <c r="K2225" s="7"/>
      <c r="L2225" s="7"/>
      <c r="M2225" s="7"/>
    </row>
    <row r="2226" spans="7:13" x14ac:dyDescent="0.25">
      <c r="G2226" s="7"/>
      <c r="H2226" s="7"/>
      <c r="I2226" s="7"/>
      <c r="J2226" s="7"/>
      <c r="K2226" s="7"/>
      <c r="L2226" s="7"/>
      <c r="M2226" s="7"/>
    </row>
    <row r="2227" spans="7:13" x14ac:dyDescent="0.25">
      <c r="G2227" s="7"/>
      <c r="H2227" s="7"/>
      <c r="I2227" s="7"/>
      <c r="J2227" s="7"/>
      <c r="K2227" s="7"/>
      <c r="L2227" s="7"/>
      <c r="M2227" s="7"/>
    </row>
    <row r="2228" spans="7:13" x14ac:dyDescent="0.25">
      <c r="G2228" s="7"/>
      <c r="H2228" s="7"/>
      <c r="I2228" s="7"/>
      <c r="J2228" s="7"/>
      <c r="K2228" s="7"/>
      <c r="L2228" s="7"/>
      <c r="M2228" s="7"/>
    </row>
    <row r="2229" spans="7:13" x14ac:dyDescent="0.25">
      <c r="G2229" s="7"/>
      <c r="H2229" s="7"/>
      <c r="I2229" s="7"/>
      <c r="J2229" s="7"/>
      <c r="K2229" s="7"/>
      <c r="L2229" s="7"/>
      <c r="M2229" s="7"/>
    </row>
    <row r="2230" spans="7:13" x14ac:dyDescent="0.25">
      <c r="G2230" s="7"/>
      <c r="H2230" s="7"/>
      <c r="I2230" s="7"/>
      <c r="J2230" s="7"/>
      <c r="K2230" s="7"/>
      <c r="L2230" s="7"/>
      <c r="M2230" s="7"/>
    </row>
    <row r="2231" spans="7:13" x14ac:dyDescent="0.25">
      <c r="G2231" s="7"/>
      <c r="H2231" s="7"/>
      <c r="I2231" s="7"/>
      <c r="J2231" s="7"/>
      <c r="K2231" s="7"/>
      <c r="L2231" s="7"/>
      <c r="M2231" s="7"/>
    </row>
    <row r="2232" spans="7:13" x14ac:dyDescent="0.25">
      <c r="G2232" s="7"/>
      <c r="H2232" s="7"/>
      <c r="I2232" s="7"/>
      <c r="J2232" s="7"/>
      <c r="K2232" s="7"/>
      <c r="L2232" s="7"/>
      <c r="M2232" s="7"/>
    </row>
    <row r="2233" spans="7:13" x14ac:dyDescent="0.25">
      <c r="G2233" s="7"/>
      <c r="H2233" s="7"/>
      <c r="I2233" s="7"/>
      <c r="J2233" s="7"/>
      <c r="K2233" s="7"/>
      <c r="L2233" s="7"/>
      <c r="M2233" s="7"/>
    </row>
    <row r="2234" spans="7:13" x14ac:dyDescent="0.25">
      <c r="G2234" s="7"/>
      <c r="H2234" s="7"/>
      <c r="I2234" s="7"/>
      <c r="J2234" s="7"/>
      <c r="K2234" s="7"/>
      <c r="L2234" s="7"/>
      <c r="M2234" s="7"/>
    </row>
    <row r="2235" spans="7:13" x14ac:dyDescent="0.25">
      <c r="G2235" s="7"/>
      <c r="H2235" s="7"/>
      <c r="I2235" s="7"/>
      <c r="J2235" s="7"/>
      <c r="K2235" s="7"/>
      <c r="L2235" s="7"/>
      <c r="M2235" s="7"/>
    </row>
    <row r="2236" spans="7:13" x14ac:dyDescent="0.25">
      <c r="G2236" s="7"/>
      <c r="H2236" s="7"/>
      <c r="I2236" s="7"/>
      <c r="J2236" s="7"/>
      <c r="K2236" s="7"/>
      <c r="L2236" s="7"/>
      <c r="M2236" s="7"/>
    </row>
    <row r="2237" spans="7:13" x14ac:dyDescent="0.25">
      <c r="G2237" s="7"/>
      <c r="H2237" s="7"/>
      <c r="I2237" s="7"/>
      <c r="J2237" s="7"/>
      <c r="K2237" s="7"/>
      <c r="L2237" s="7"/>
      <c r="M2237" s="7"/>
    </row>
    <row r="2238" spans="7:13" x14ac:dyDescent="0.25">
      <c r="G2238" s="7"/>
      <c r="H2238" s="7"/>
      <c r="I2238" s="7"/>
      <c r="J2238" s="7"/>
      <c r="K2238" s="7"/>
      <c r="L2238" s="7"/>
      <c r="M2238" s="7"/>
    </row>
    <row r="2239" spans="7:13" x14ac:dyDescent="0.25">
      <c r="G2239" s="7"/>
      <c r="H2239" s="7"/>
      <c r="I2239" s="7"/>
      <c r="J2239" s="7"/>
      <c r="K2239" s="7"/>
      <c r="L2239" s="7"/>
      <c r="M2239" s="7"/>
    </row>
    <row r="2240" spans="7:13" x14ac:dyDescent="0.25">
      <c r="G2240" s="7"/>
      <c r="H2240" s="7"/>
      <c r="I2240" s="7"/>
      <c r="J2240" s="7"/>
      <c r="K2240" s="7"/>
      <c r="L2240" s="7"/>
      <c r="M2240" s="7"/>
    </row>
    <row r="2241" spans="7:13" x14ac:dyDescent="0.25">
      <c r="G2241" s="7"/>
      <c r="H2241" s="7"/>
      <c r="I2241" s="7"/>
      <c r="J2241" s="7"/>
      <c r="K2241" s="7"/>
      <c r="L2241" s="7"/>
      <c r="M2241" s="7"/>
    </row>
    <row r="2242" spans="7:13" x14ac:dyDescent="0.25">
      <c r="G2242" s="7"/>
      <c r="H2242" s="7"/>
      <c r="I2242" s="7"/>
      <c r="J2242" s="7"/>
      <c r="K2242" s="7"/>
      <c r="L2242" s="7"/>
      <c r="M2242" s="7"/>
    </row>
    <row r="2243" spans="7:13" x14ac:dyDescent="0.25">
      <c r="G2243" s="7"/>
      <c r="H2243" s="7"/>
      <c r="I2243" s="7"/>
      <c r="J2243" s="7"/>
      <c r="K2243" s="7"/>
      <c r="L2243" s="7"/>
      <c r="M2243" s="7"/>
    </row>
    <row r="2244" spans="7:13" x14ac:dyDescent="0.25">
      <c r="G2244" s="7"/>
      <c r="H2244" s="7"/>
      <c r="I2244" s="7"/>
      <c r="J2244" s="7"/>
      <c r="K2244" s="7"/>
      <c r="L2244" s="7"/>
      <c r="M2244" s="7"/>
    </row>
    <row r="2245" spans="7:13" x14ac:dyDescent="0.25">
      <c r="G2245" s="7"/>
      <c r="H2245" s="7"/>
      <c r="I2245" s="7"/>
      <c r="J2245" s="7"/>
      <c r="K2245" s="7"/>
      <c r="L2245" s="7"/>
      <c r="M2245" s="7"/>
    </row>
    <row r="2246" spans="7:13" x14ac:dyDescent="0.25">
      <c r="G2246" s="7"/>
      <c r="H2246" s="7"/>
      <c r="I2246" s="7"/>
      <c r="J2246" s="7"/>
      <c r="K2246" s="7"/>
      <c r="L2246" s="7"/>
      <c r="M2246" s="7"/>
    </row>
    <row r="2247" spans="7:13" x14ac:dyDescent="0.25">
      <c r="G2247" s="7"/>
      <c r="H2247" s="7"/>
      <c r="I2247" s="7"/>
      <c r="J2247" s="7"/>
      <c r="K2247" s="7"/>
      <c r="L2247" s="7"/>
      <c r="M2247" s="7"/>
    </row>
    <row r="2248" spans="7:13" x14ac:dyDescent="0.25">
      <c r="G2248" s="7"/>
      <c r="H2248" s="7"/>
      <c r="I2248" s="7"/>
      <c r="J2248" s="7"/>
      <c r="K2248" s="7"/>
      <c r="L2248" s="7"/>
      <c r="M2248" s="7"/>
    </row>
    <row r="2249" spans="7:13" x14ac:dyDescent="0.25">
      <c r="G2249" s="7"/>
      <c r="H2249" s="7"/>
      <c r="I2249" s="7"/>
      <c r="J2249" s="7"/>
      <c r="K2249" s="7"/>
      <c r="L2249" s="7"/>
      <c r="M2249" s="7"/>
    </row>
    <row r="2250" spans="7:13" x14ac:dyDescent="0.25">
      <c r="G2250" s="7"/>
      <c r="H2250" s="7"/>
      <c r="I2250" s="7"/>
      <c r="J2250" s="7"/>
      <c r="K2250" s="7"/>
      <c r="L2250" s="7"/>
      <c r="M2250" s="7"/>
    </row>
    <row r="2251" spans="7:13" x14ac:dyDescent="0.25">
      <c r="G2251" s="7"/>
      <c r="H2251" s="7"/>
      <c r="I2251" s="7"/>
      <c r="J2251" s="7"/>
      <c r="K2251" s="7"/>
      <c r="L2251" s="7"/>
      <c r="M2251" s="7"/>
    </row>
    <row r="2252" spans="7:13" x14ac:dyDescent="0.25">
      <c r="G2252" s="7"/>
      <c r="H2252" s="7"/>
      <c r="I2252" s="7"/>
      <c r="J2252" s="7"/>
      <c r="K2252" s="7"/>
      <c r="L2252" s="7"/>
      <c r="M2252" s="7"/>
    </row>
    <row r="2253" spans="7:13" x14ac:dyDescent="0.25">
      <c r="G2253" s="7"/>
      <c r="H2253" s="7"/>
      <c r="I2253" s="7"/>
      <c r="J2253" s="7"/>
      <c r="K2253" s="7"/>
      <c r="L2253" s="7"/>
      <c r="M2253" s="7"/>
    </row>
    <row r="2254" spans="7:13" x14ac:dyDescent="0.25">
      <c r="G2254" s="7"/>
      <c r="H2254" s="7"/>
      <c r="I2254" s="7"/>
      <c r="J2254" s="7"/>
      <c r="K2254" s="7"/>
      <c r="L2254" s="7"/>
      <c r="M2254" s="7"/>
    </row>
    <row r="2255" spans="7:13" x14ac:dyDescent="0.25">
      <c r="G2255" s="7"/>
      <c r="H2255" s="7"/>
      <c r="I2255" s="7"/>
      <c r="J2255" s="7"/>
      <c r="K2255" s="7"/>
      <c r="L2255" s="7"/>
      <c r="M2255" s="7"/>
    </row>
    <row r="2256" spans="7:13" x14ac:dyDescent="0.25">
      <c r="G2256" s="7"/>
      <c r="H2256" s="7"/>
      <c r="I2256" s="7"/>
      <c r="J2256" s="7"/>
      <c r="K2256" s="7"/>
      <c r="L2256" s="7"/>
      <c r="M2256" s="7"/>
    </row>
    <row r="2257" spans="7:13" x14ac:dyDescent="0.25">
      <c r="G2257" s="7"/>
      <c r="H2257" s="7"/>
      <c r="I2257" s="7"/>
      <c r="J2257" s="7"/>
      <c r="K2257" s="7"/>
      <c r="L2257" s="7"/>
      <c r="M2257" s="7"/>
    </row>
    <row r="2258" spans="7:13" x14ac:dyDescent="0.25">
      <c r="G2258" s="7"/>
      <c r="H2258" s="7"/>
      <c r="I2258" s="7"/>
      <c r="J2258" s="7"/>
      <c r="K2258" s="7"/>
      <c r="L2258" s="7"/>
      <c r="M2258" s="7"/>
    </row>
    <row r="2259" spans="7:13" x14ac:dyDescent="0.25">
      <c r="G2259" s="7"/>
      <c r="H2259" s="7"/>
      <c r="I2259" s="7"/>
      <c r="J2259" s="7"/>
      <c r="K2259" s="7"/>
      <c r="L2259" s="7"/>
      <c r="M2259" s="7"/>
    </row>
    <row r="2260" spans="7:13" x14ac:dyDescent="0.25">
      <c r="G2260" s="7"/>
      <c r="H2260" s="7"/>
      <c r="I2260" s="7"/>
      <c r="J2260" s="7"/>
      <c r="K2260" s="7"/>
      <c r="L2260" s="7"/>
      <c r="M2260" s="7"/>
    </row>
    <row r="2261" spans="7:13" x14ac:dyDescent="0.25">
      <c r="G2261" s="7"/>
      <c r="H2261" s="7"/>
      <c r="I2261" s="7"/>
      <c r="J2261" s="7"/>
      <c r="K2261" s="7"/>
      <c r="L2261" s="7"/>
      <c r="M2261" s="7"/>
    </row>
    <row r="2262" spans="7:13" x14ac:dyDescent="0.25">
      <c r="G2262" s="7"/>
      <c r="H2262" s="7"/>
      <c r="I2262" s="7"/>
      <c r="J2262" s="7"/>
      <c r="K2262" s="7"/>
      <c r="L2262" s="7"/>
      <c r="M2262" s="7"/>
    </row>
    <row r="2263" spans="7:13" x14ac:dyDescent="0.25">
      <c r="G2263" s="7"/>
      <c r="H2263" s="7"/>
      <c r="I2263" s="7"/>
      <c r="J2263" s="7"/>
      <c r="K2263" s="7"/>
      <c r="L2263" s="7"/>
      <c r="M2263" s="7"/>
    </row>
    <row r="2264" spans="7:13" x14ac:dyDescent="0.25">
      <c r="G2264" s="7"/>
      <c r="H2264" s="7"/>
      <c r="I2264" s="7"/>
      <c r="J2264" s="7"/>
      <c r="K2264" s="7"/>
      <c r="L2264" s="7"/>
      <c r="M2264" s="7"/>
    </row>
    <row r="2265" spans="7:13" x14ac:dyDescent="0.25">
      <c r="G2265" s="7"/>
      <c r="H2265" s="7"/>
      <c r="I2265" s="7"/>
      <c r="J2265" s="7"/>
      <c r="K2265" s="7"/>
      <c r="L2265" s="7"/>
      <c r="M2265" s="7"/>
    </row>
    <row r="2266" spans="7:13" x14ac:dyDescent="0.25">
      <c r="G2266" s="7"/>
      <c r="H2266" s="7"/>
      <c r="I2266" s="7"/>
      <c r="J2266" s="7"/>
      <c r="K2266" s="7"/>
      <c r="L2266" s="7"/>
      <c r="M2266" s="7"/>
    </row>
    <row r="2267" spans="7:13" x14ac:dyDescent="0.25">
      <c r="G2267" s="7"/>
      <c r="H2267" s="7"/>
      <c r="I2267" s="7"/>
      <c r="J2267" s="7"/>
      <c r="K2267" s="7"/>
      <c r="L2267" s="7"/>
      <c r="M2267" s="7"/>
    </row>
    <row r="2268" spans="7:13" x14ac:dyDescent="0.25">
      <c r="G2268" s="7"/>
      <c r="H2268" s="7"/>
      <c r="I2268" s="7"/>
      <c r="J2268" s="7"/>
      <c r="K2268" s="7"/>
      <c r="L2268" s="7"/>
      <c r="M2268" s="7"/>
    </row>
    <row r="2269" spans="7:13" x14ac:dyDescent="0.25">
      <c r="G2269" s="7"/>
      <c r="H2269" s="7"/>
      <c r="I2269" s="7"/>
      <c r="J2269" s="7"/>
      <c r="K2269" s="7"/>
      <c r="L2269" s="7"/>
      <c r="M2269" s="7"/>
    </row>
    <row r="2270" spans="7:13" x14ac:dyDescent="0.25">
      <c r="G2270" s="7"/>
      <c r="H2270" s="7"/>
      <c r="I2270" s="7"/>
      <c r="J2270" s="7"/>
      <c r="K2270" s="7"/>
      <c r="L2270" s="7"/>
      <c r="M2270" s="7"/>
    </row>
    <row r="2271" spans="7:13" x14ac:dyDescent="0.25">
      <c r="G2271" s="7"/>
      <c r="H2271" s="7"/>
      <c r="I2271" s="7"/>
      <c r="J2271" s="7"/>
      <c r="K2271" s="7"/>
      <c r="L2271" s="7"/>
      <c r="M2271" s="7"/>
    </row>
    <row r="2272" spans="7:13" x14ac:dyDescent="0.25">
      <c r="G2272" s="7"/>
      <c r="H2272" s="7"/>
      <c r="I2272" s="7"/>
      <c r="J2272" s="7"/>
      <c r="K2272" s="7"/>
      <c r="L2272" s="7"/>
      <c r="M2272" s="7"/>
    </row>
    <row r="2273" spans="7:13" x14ac:dyDescent="0.25">
      <c r="G2273" s="7"/>
      <c r="H2273" s="7"/>
      <c r="I2273" s="7"/>
      <c r="J2273" s="7"/>
      <c r="K2273" s="7"/>
      <c r="L2273" s="7"/>
      <c r="M2273" s="7"/>
    </row>
    <row r="2274" spans="7:13" x14ac:dyDescent="0.25">
      <c r="G2274" s="7"/>
      <c r="H2274" s="7"/>
      <c r="I2274" s="7"/>
      <c r="J2274" s="7"/>
      <c r="K2274" s="7"/>
      <c r="L2274" s="7"/>
      <c r="M2274" s="7"/>
    </row>
    <row r="2275" spans="7:13" x14ac:dyDescent="0.25">
      <c r="G2275" s="7"/>
      <c r="H2275" s="7"/>
      <c r="I2275" s="7"/>
      <c r="J2275" s="7"/>
      <c r="K2275" s="7"/>
      <c r="L2275" s="7"/>
      <c r="M2275" s="7"/>
    </row>
    <row r="2276" spans="7:13" x14ac:dyDescent="0.25">
      <c r="G2276" s="7"/>
      <c r="H2276" s="7"/>
      <c r="I2276" s="7"/>
      <c r="J2276" s="7"/>
      <c r="K2276" s="7"/>
      <c r="L2276" s="7"/>
      <c r="M2276" s="7"/>
    </row>
    <row r="2277" spans="7:13" x14ac:dyDescent="0.25">
      <c r="G2277" s="7"/>
      <c r="H2277" s="7"/>
      <c r="I2277" s="7"/>
      <c r="J2277" s="7"/>
      <c r="K2277" s="7"/>
      <c r="L2277" s="7"/>
      <c r="M2277" s="7"/>
    </row>
    <row r="2278" spans="7:13" x14ac:dyDescent="0.25">
      <c r="G2278" s="7"/>
      <c r="H2278" s="7"/>
      <c r="I2278" s="7"/>
      <c r="J2278" s="7"/>
      <c r="K2278" s="7"/>
      <c r="L2278" s="7"/>
      <c r="M2278" s="7"/>
    </row>
    <row r="2279" spans="7:13" x14ac:dyDescent="0.25">
      <c r="G2279" s="7"/>
      <c r="H2279" s="7"/>
      <c r="I2279" s="7"/>
      <c r="J2279" s="7"/>
      <c r="K2279" s="7"/>
      <c r="L2279" s="7"/>
      <c r="M2279" s="7"/>
    </row>
    <row r="2280" spans="7:13" x14ac:dyDescent="0.25">
      <c r="G2280" s="7"/>
      <c r="H2280" s="7"/>
      <c r="I2280" s="7"/>
      <c r="J2280" s="7"/>
      <c r="K2280" s="7"/>
      <c r="L2280" s="7"/>
      <c r="M2280" s="7"/>
    </row>
    <row r="2281" spans="7:13" x14ac:dyDescent="0.25">
      <c r="G2281" s="7"/>
      <c r="H2281" s="7"/>
      <c r="I2281" s="7"/>
      <c r="J2281" s="7"/>
      <c r="K2281" s="7"/>
      <c r="L2281" s="7"/>
      <c r="M2281" s="7"/>
    </row>
    <row r="2282" spans="7:13" x14ac:dyDescent="0.25">
      <c r="G2282" s="7"/>
      <c r="H2282" s="7"/>
      <c r="I2282" s="7"/>
      <c r="J2282" s="7"/>
      <c r="K2282" s="7"/>
      <c r="L2282" s="7"/>
      <c r="M2282" s="7"/>
    </row>
    <row r="2283" spans="7:13" x14ac:dyDescent="0.25">
      <c r="G2283" s="7"/>
      <c r="H2283" s="7"/>
      <c r="I2283" s="7"/>
      <c r="J2283" s="7"/>
      <c r="K2283" s="7"/>
      <c r="L2283" s="7"/>
      <c r="M2283" s="7"/>
    </row>
    <row r="2284" spans="7:13" x14ac:dyDescent="0.25">
      <c r="G2284" s="7"/>
      <c r="H2284" s="7"/>
      <c r="I2284" s="7"/>
      <c r="J2284" s="7"/>
      <c r="K2284" s="7"/>
      <c r="L2284" s="7"/>
      <c r="M2284" s="7"/>
    </row>
    <row r="2285" spans="7:13" x14ac:dyDescent="0.25">
      <c r="G2285" s="7"/>
      <c r="H2285" s="7"/>
      <c r="I2285" s="7"/>
      <c r="J2285" s="7"/>
      <c r="K2285" s="7"/>
      <c r="L2285" s="7"/>
      <c r="M2285" s="7"/>
    </row>
    <row r="2286" spans="7:13" x14ac:dyDescent="0.25">
      <c r="G2286" s="7"/>
      <c r="H2286" s="7"/>
      <c r="I2286" s="7"/>
      <c r="J2286" s="7"/>
      <c r="K2286" s="7"/>
      <c r="L2286" s="7"/>
      <c r="M2286" s="7"/>
    </row>
    <row r="2287" spans="7:13" x14ac:dyDescent="0.25">
      <c r="G2287" s="7"/>
      <c r="H2287" s="7"/>
      <c r="I2287" s="7"/>
      <c r="J2287" s="7"/>
      <c r="K2287" s="7"/>
      <c r="L2287" s="7"/>
      <c r="M2287" s="7"/>
    </row>
    <row r="2288" spans="7:13" x14ac:dyDescent="0.25">
      <c r="G2288" s="7"/>
      <c r="H2288" s="7"/>
      <c r="I2288" s="7"/>
      <c r="J2288" s="7"/>
      <c r="K2288" s="7"/>
      <c r="L2288" s="7"/>
      <c r="M2288" s="7"/>
    </row>
    <row r="2289" spans="7:13" x14ac:dyDescent="0.25">
      <c r="G2289" s="7"/>
      <c r="H2289" s="7"/>
      <c r="I2289" s="7"/>
      <c r="J2289" s="7"/>
      <c r="K2289" s="7"/>
      <c r="L2289" s="7"/>
      <c r="M2289" s="7"/>
    </row>
    <row r="2290" spans="7:13" x14ac:dyDescent="0.25">
      <c r="G2290" s="7"/>
      <c r="H2290" s="7"/>
      <c r="I2290" s="7"/>
      <c r="J2290" s="7"/>
      <c r="K2290" s="7"/>
      <c r="L2290" s="7"/>
      <c r="M2290" s="7"/>
    </row>
    <row r="2291" spans="7:13" x14ac:dyDescent="0.25">
      <c r="G2291" s="7"/>
      <c r="H2291" s="7"/>
      <c r="I2291" s="7"/>
      <c r="J2291" s="7"/>
      <c r="K2291" s="7"/>
      <c r="L2291" s="7"/>
      <c r="M2291" s="7"/>
    </row>
    <row r="2292" spans="7:13" x14ac:dyDescent="0.25">
      <c r="G2292" s="7"/>
      <c r="H2292" s="7"/>
      <c r="I2292" s="7"/>
      <c r="J2292" s="7"/>
      <c r="K2292" s="7"/>
      <c r="L2292" s="7"/>
      <c r="M2292" s="7"/>
    </row>
    <row r="2293" spans="7:13" x14ac:dyDescent="0.25">
      <c r="G2293" s="7"/>
      <c r="H2293" s="7"/>
      <c r="I2293" s="7"/>
      <c r="J2293" s="7"/>
      <c r="K2293" s="7"/>
      <c r="L2293" s="7"/>
      <c r="M2293" s="7"/>
    </row>
    <row r="2294" spans="7:13" x14ac:dyDescent="0.25">
      <c r="G2294" s="7"/>
      <c r="H2294" s="7"/>
      <c r="I2294" s="7"/>
      <c r="J2294" s="7"/>
      <c r="K2294" s="7"/>
      <c r="L2294" s="7"/>
      <c r="M2294" s="7"/>
    </row>
    <row r="2295" spans="7:13" x14ac:dyDescent="0.25">
      <c r="G2295" s="7"/>
      <c r="H2295" s="7"/>
      <c r="I2295" s="7"/>
      <c r="J2295" s="7"/>
      <c r="K2295" s="7"/>
      <c r="L2295" s="7"/>
      <c r="M2295" s="7"/>
    </row>
    <row r="2296" spans="7:13" x14ac:dyDescent="0.25">
      <c r="G2296" s="7"/>
      <c r="H2296" s="7"/>
      <c r="I2296" s="7"/>
      <c r="J2296" s="7"/>
      <c r="K2296" s="7"/>
      <c r="L2296" s="7"/>
      <c r="M2296" s="7"/>
    </row>
    <row r="2297" spans="7:13" x14ac:dyDescent="0.25">
      <c r="G2297" s="7"/>
      <c r="H2297" s="7"/>
      <c r="I2297" s="7"/>
      <c r="J2297" s="7"/>
      <c r="K2297" s="7"/>
      <c r="L2297" s="7"/>
      <c r="M2297" s="7"/>
    </row>
    <row r="2298" spans="7:13" x14ac:dyDescent="0.25">
      <c r="G2298" s="7"/>
      <c r="H2298" s="7"/>
      <c r="I2298" s="7"/>
      <c r="J2298" s="7"/>
      <c r="K2298" s="7"/>
      <c r="L2298" s="7"/>
      <c r="M2298" s="7"/>
    </row>
    <row r="2299" spans="7:13" x14ac:dyDescent="0.25">
      <c r="G2299" s="7"/>
      <c r="H2299" s="7"/>
      <c r="I2299" s="7"/>
      <c r="J2299" s="7"/>
      <c r="K2299" s="7"/>
      <c r="L2299" s="7"/>
      <c r="M2299" s="7"/>
    </row>
    <row r="2300" spans="7:13" x14ac:dyDescent="0.25">
      <c r="G2300" s="7"/>
      <c r="H2300" s="7"/>
      <c r="I2300" s="7"/>
      <c r="J2300" s="7"/>
      <c r="K2300" s="7"/>
      <c r="L2300" s="7"/>
      <c r="M2300" s="7"/>
    </row>
    <row r="2301" spans="7:13" x14ac:dyDescent="0.25">
      <c r="G2301" s="7"/>
      <c r="H2301" s="7"/>
      <c r="I2301" s="7"/>
      <c r="J2301" s="7"/>
      <c r="K2301" s="7"/>
      <c r="L2301" s="7"/>
      <c r="M2301" s="7"/>
    </row>
    <row r="2302" spans="7:13" x14ac:dyDescent="0.25">
      <c r="G2302" s="7"/>
      <c r="H2302" s="7"/>
      <c r="I2302" s="7"/>
      <c r="J2302" s="7"/>
      <c r="K2302" s="7"/>
      <c r="L2302" s="7"/>
      <c r="M2302" s="7"/>
    </row>
    <row r="2303" spans="7:13" x14ac:dyDescent="0.25">
      <c r="G2303" s="7"/>
      <c r="H2303" s="7"/>
      <c r="I2303" s="7"/>
      <c r="J2303" s="7"/>
      <c r="K2303" s="7"/>
      <c r="L2303" s="7"/>
      <c r="M2303" s="7"/>
    </row>
    <row r="2304" spans="7:13" x14ac:dyDescent="0.25">
      <c r="G2304" s="7"/>
      <c r="H2304" s="7"/>
      <c r="I2304" s="7"/>
      <c r="J2304" s="7"/>
      <c r="K2304" s="7"/>
      <c r="L2304" s="7"/>
      <c r="M2304" s="7"/>
    </row>
    <row r="2305" spans="7:13" x14ac:dyDescent="0.25">
      <c r="G2305" s="7"/>
      <c r="H2305" s="7"/>
      <c r="I2305" s="7"/>
      <c r="J2305" s="7"/>
      <c r="K2305" s="7"/>
      <c r="L2305" s="7"/>
      <c r="M2305" s="7"/>
    </row>
    <row r="2306" spans="7:13" x14ac:dyDescent="0.25">
      <c r="G2306" s="7"/>
      <c r="H2306" s="7"/>
      <c r="I2306" s="7"/>
      <c r="J2306" s="7"/>
      <c r="K2306" s="7"/>
      <c r="L2306" s="7"/>
      <c r="M2306" s="7"/>
    </row>
    <row r="2307" spans="7:13" x14ac:dyDescent="0.25">
      <c r="G2307" s="7"/>
      <c r="H2307" s="7"/>
      <c r="I2307" s="7"/>
      <c r="J2307" s="7"/>
      <c r="K2307" s="7"/>
      <c r="L2307" s="7"/>
      <c r="M2307" s="7"/>
    </row>
    <row r="2308" spans="7:13" x14ac:dyDescent="0.25">
      <c r="G2308" s="7"/>
      <c r="H2308" s="7"/>
      <c r="I2308" s="7"/>
      <c r="J2308" s="7"/>
      <c r="K2308" s="7"/>
      <c r="L2308" s="7"/>
      <c r="M2308" s="7"/>
    </row>
    <row r="2309" spans="7:13" x14ac:dyDescent="0.25">
      <c r="G2309" s="7"/>
      <c r="H2309" s="7"/>
      <c r="I2309" s="7"/>
      <c r="J2309" s="7"/>
      <c r="K2309" s="7"/>
      <c r="L2309" s="7"/>
      <c r="M2309" s="7"/>
    </row>
    <row r="2310" spans="7:13" x14ac:dyDescent="0.25">
      <c r="G2310" s="7"/>
      <c r="H2310" s="7"/>
      <c r="I2310" s="7"/>
      <c r="J2310" s="7"/>
      <c r="K2310" s="7"/>
      <c r="L2310" s="7"/>
      <c r="M2310" s="7"/>
    </row>
    <row r="2311" spans="7:13" x14ac:dyDescent="0.25">
      <c r="G2311" s="7"/>
      <c r="H2311" s="7"/>
      <c r="I2311" s="7"/>
      <c r="J2311" s="7"/>
      <c r="K2311" s="7"/>
      <c r="L2311" s="7"/>
      <c r="M2311" s="7"/>
    </row>
    <row r="2312" spans="7:13" x14ac:dyDescent="0.25">
      <c r="G2312" s="7"/>
      <c r="H2312" s="7"/>
      <c r="I2312" s="7"/>
      <c r="J2312" s="7"/>
      <c r="K2312" s="7"/>
      <c r="L2312" s="7"/>
      <c r="M2312" s="7"/>
    </row>
    <row r="2313" spans="7:13" x14ac:dyDescent="0.25">
      <c r="G2313" s="7"/>
      <c r="H2313" s="7"/>
      <c r="I2313" s="7"/>
      <c r="J2313" s="7"/>
      <c r="K2313" s="7"/>
      <c r="L2313" s="7"/>
      <c r="M2313" s="7"/>
    </row>
    <row r="2314" spans="7:13" x14ac:dyDescent="0.25">
      <c r="G2314" s="7"/>
      <c r="H2314" s="7"/>
      <c r="I2314" s="7"/>
      <c r="J2314" s="7"/>
      <c r="K2314" s="7"/>
      <c r="L2314" s="7"/>
      <c r="M2314" s="7"/>
    </row>
    <row r="2315" spans="7:13" x14ac:dyDescent="0.25">
      <c r="G2315" s="7"/>
      <c r="H2315" s="7"/>
      <c r="I2315" s="7"/>
      <c r="J2315" s="7"/>
      <c r="K2315" s="7"/>
      <c r="L2315" s="7"/>
      <c r="M2315" s="7"/>
    </row>
    <row r="2316" spans="7:13" x14ac:dyDescent="0.25">
      <c r="G2316" s="7"/>
      <c r="H2316" s="7"/>
      <c r="I2316" s="7"/>
      <c r="J2316" s="7"/>
      <c r="K2316" s="7"/>
      <c r="L2316" s="7"/>
      <c r="M2316" s="7"/>
    </row>
    <row r="2317" spans="7:13" x14ac:dyDescent="0.25">
      <c r="G2317" s="7"/>
      <c r="H2317" s="7"/>
      <c r="I2317" s="7"/>
      <c r="J2317" s="7"/>
      <c r="K2317" s="7"/>
      <c r="L2317" s="7"/>
      <c r="M2317" s="7"/>
    </row>
    <row r="2318" spans="7:13" x14ac:dyDescent="0.25">
      <c r="G2318" s="7"/>
      <c r="H2318" s="7"/>
      <c r="I2318" s="7"/>
      <c r="J2318" s="7"/>
      <c r="K2318" s="7"/>
      <c r="L2318" s="7"/>
      <c r="M2318" s="7"/>
    </row>
    <row r="2319" spans="7:13" x14ac:dyDescent="0.25">
      <c r="G2319" s="7"/>
      <c r="H2319" s="7"/>
      <c r="I2319" s="7"/>
      <c r="J2319" s="7"/>
      <c r="K2319" s="7"/>
      <c r="L2319" s="7"/>
      <c r="M2319" s="7"/>
    </row>
    <row r="2320" spans="7:13" x14ac:dyDescent="0.25">
      <c r="G2320" s="7"/>
      <c r="H2320" s="7"/>
      <c r="I2320" s="7"/>
      <c r="J2320" s="7"/>
      <c r="K2320" s="7"/>
      <c r="L2320" s="7"/>
      <c r="M2320" s="7"/>
    </row>
    <row r="2321" spans="7:13" x14ac:dyDescent="0.25">
      <c r="G2321" s="7"/>
      <c r="H2321" s="7"/>
      <c r="I2321" s="7"/>
      <c r="J2321" s="7"/>
      <c r="K2321" s="7"/>
      <c r="L2321" s="7"/>
      <c r="M2321" s="7"/>
    </row>
    <row r="2322" spans="7:13" x14ac:dyDescent="0.25">
      <c r="G2322" s="7"/>
      <c r="H2322" s="7"/>
      <c r="I2322" s="7"/>
      <c r="J2322" s="7"/>
      <c r="K2322" s="7"/>
      <c r="L2322" s="7"/>
      <c r="M2322" s="7"/>
    </row>
    <row r="2323" spans="7:13" x14ac:dyDescent="0.25">
      <c r="G2323" s="7"/>
      <c r="H2323" s="7"/>
      <c r="I2323" s="7"/>
      <c r="J2323" s="7"/>
      <c r="K2323" s="7"/>
      <c r="L2323" s="7"/>
      <c r="M2323" s="7"/>
    </row>
    <row r="2324" spans="7:13" x14ac:dyDescent="0.25">
      <c r="G2324" s="7"/>
      <c r="H2324" s="7"/>
      <c r="I2324" s="7"/>
      <c r="J2324" s="7"/>
      <c r="K2324" s="7"/>
      <c r="L2324" s="7"/>
      <c r="M2324" s="7"/>
    </row>
    <row r="2325" spans="7:13" x14ac:dyDescent="0.25">
      <c r="G2325" s="7"/>
      <c r="H2325" s="7"/>
      <c r="I2325" s="7"/>
      <c r="J2325" s="7"/>
      <c r="K2325" s="7"/>
      <c r="L2325" s="7"/>
      <c r="M2325" s="7"/>
    </row>
    <row r="2326" spans="7:13" x14ac:dyDescent="0.25">
      <c r="G2326" s="7"/>
      <c r="H2326" s="7"/>
      <c r="I2326" s="7"/>
      <c r="J2326" s="7"/>
      <c r="K2326" s="7"/>
      <c r="L2326" s="7"/>
      <c r="M2326" s="7"/>
    </row>
    <row r="2327" spans="7:13" x14ac:dyDescent="0.25">
      <c r="G2327" s="7"/>
      <c r="H2327" s="7"/>
      <c r="I2327" s="7"/>
      <c r="J2327" s="7"/>
      <c r="K2327" s="7"/>
      <c r="L2327" s="7"/>
      <c r="M2327" s="7"/>
    </row>
    <row r="2328" spans="7:13" x14ac:dyDescent="0.25">
      <c r="G2328" s="7"/>
      <c r="H2328" s="7"/>
      <c r="I2328" s="7"/>
      <c r="J2328" s="7"/>
      <c r="K2328" s="7"/>
      <c r="L2328" s="7"/>
      <c r="M2328" s="7"/>
    </row>
    <row r="2329" spans="7:13" x14ac:dyDescent="0.25">
      <c r="G2329" s="7"/>
      <c r="H2329" s="7"/>
      <c r="I2329" s="7"/>
      <c r="J2329" s="7"/>
      <c r="K2329" s="7"/>
      <c r="L2329" s="7"/>
      <c r="M2329" s="7"/>
    </row>
    <row r="2330" spans="7:13" x14ac:dyDescent="0.25">
      <c r="G2330" s="7"/>
      <c r="H2330" s="7"/>
      <c r="I2330" s="7"/>
      <c r="J2330" s="7"/>
      <c r="K2330" s="7"/>
      <c r="L2330" s="7"/>
      <c r="M2330" s="7"/>
    </row>
    <row r="2331" spans="7:13" x14ac:dyDescent="0.25">
      <c r="G2331" s="7"/>
      <c r="H2331" s="7"/>
      <c r="I2331" s="7"/>
      <c r="J2331" s="7"/>
      <c r="K2331" s="7"/>
      <c r="L2331" s="7"/>
      <c r="M2331" s="7"/>
    </row>
    <row r="2332" spans="7:13" x14ac:dyDescent="0.25">
      <c r="G2332" s="7"/>
      <c r="H2332" s="7"/>
      <c r="I2332" s="7"/>
      <c r="J2332" s="7"/>
      <c r="K2332" s="7"/>
      <c r="L2332" s="7"/>
      <c r="M2332" s="7"/>
    </row>
    <row r="2333" spans="7:13" x14ac:dyDescent="0.25">
      <c r="G2333" s="7"/>
      <c r="H2333" s="7"/>
      <c r="I2333" s="7"/>
      <c r="J2333" s="7"/>
      <c r="K2333" s="7"/>
      <c r="L2333" s="7"/>
      <c r="M2333" s="7"/>
    </row>
    <row r="2334" spans="7:13" x14ac:dyDescent="0.25">
      <c r="G2334" s="7"/>
      <c r="H2334" s="7"/>
      <c r="I2334" s="7"/>
      <c r="J2334" s="7"/>
      <c r="K2334" s="7"/>
      <c r="L2334" s="7"/>
      <c r="M2334" s="7"/>
    </row>
    <row r="2335" spans="7:13" x14ac:dyDescent="0.25">
      <c r="G2335" s="7"/>
      <c r="H2335" s="7"/>
      <c r="I2335" s="7"/>
      <c r="J2335" s="7"/>
      <c r="K2335" s="7"/>
      <c r="L2335" s="7"/>
      <c r="M2335" s="7"/>
    </row>
    <row r="2336" spans="7:13" x14ac:dyDescent="0.25">
      <c r="G2336" s="7"/>
      <c r="H2336" s="7"/>
      <c r="I2336" s="7"/>
      <c r="J2336" s="7"/>
      <c r="K2336" s="7"/>
      <c r="L2336" s="7"/>
      <c r="M2336" s="7"/>
    </row>
    <row r="2337" spans="7:13" x14ac:dyDescent="0.25">
      <c r="G2337" s="7"/>
      <c r="H2337" s="7"/>
      <c r="I2337" s="7"/>
      <c r="J2337" s="7"/>
      <c r="K2337" s="7"/>
      <c r="L2337" s="7"/>
      <c r="M2337" s="7"/>
    </row>
    <row r="2338" spans="7:13" x14ac:dyDescent="0.25">
      <c r="G2338" s="7"/>
      <c r="H2338" s="7"/>
      <c r="I2338" s="7"/>
      <c r="J2338" s="7"/>
      <c r="K2338" s="7"/>
      <c r="L2338" s="7"/>
      <c r="M2338" s="7"/>
    </row>
    <row r="2339" spans="7:13" x14ac:dyDescent="0.25">
      <c r="G2339" s="7"/>
      <c r="H2339" s="7"/>
      <c r="I2339" s="7"/>
      <c r="J2339" s="7"/>
      <c r="K2339" s="7"/>
      <c r="L2339" s="7"/>
      <c r="M2339" s="7"/>
    </row>
    <row r="2340" spans="7:13" x14ac:dyDescent="0.25">
      <c r="G2340" s="7"/>
      <c r="H2340" s="7"/>
      <c r="I2340" s="7"/>
      <c r="J2340" s="7"/>
      <c r="K2340" s="7"/>
      <c r="L2340" s="7"/>
      <c r="M2340" s="7"/>
    </row>
    <row r="2341" spans="7:13" x14ac:dyDescent="0.25">
      <c r="G2341" s="7"/>
      <c r="H2341" s="7"/>
      <c r="I2341" s="7"/>
      <c r="J2341" s="7"/>
      <c r="K2341" s="7"/>
      <c r="L2341" s="7"/>
      <c r="M2341" s="7"/>
    </row>
    <row r="2342" spans="7:13" x14ac:dyDescent="0.25">
      <c r="G2342" s="7"/>
      <c r="H2342" s="7"/>
      <c r="I2342" s="7"/>
      <c r="J2342" s="7"/>
      <c r="K2342" s="7"/>
      <c r="L2342" s="7"/>
      <c r="M2342" s="7"/>
    </row>
    <row r="2343" spans="7:13" x14ac:dyDescent="0.25">
      <c r="G2343" s="7"/>
      <c r="H2343" s="7"/>
      <c r="I2343" s="7"/>
      <c r="J2343" s="7"/>
      <c r="K2343" s="7"/>
      <c r="L2343" s="7"/>
      <c r="M2343" s="7"/>
    </row>
    <row r="2344" spans="7:13" x14ac:dyDescent="0.25">
      <c r="G2344" s="7"/>
      <c r="H2344" s="7"/>
      <c r="I2344" s="7"/>
      <c r="J2344" s="7"/>
      <c r="K2344" s="7"/>
      <c r="L2344" s="7"/>
      <c r="M2344" s="7"/>
    </row>
    <row r="2345" spans="7:13" x14ac:dyDescent="0.25">
      <c r="G2345" s="7"/>
      <c r="H2345" s="7"/>
      <c r="I2345" s="7"/>
      <c r="J2345" s="7"/>
      <c r="K2345" s="7"/>
      <c r="L2345" s="7"/>
      <c r="M2345" s="7"/>
    </row>
    <row r="2346" spans="7:13" x14ac:dyDescent="0.25">
      <c r="G2346" s="7"/>
      <c r="H2346" s="7"/>
      <c r="I2346" s="7"/>
      <c r="J2346" s="7"/>
      <c r="K2346" s="7"/>
      <c r="L2346" s="7"/>
      <c r="M2346" s="7"/>
    </row>
    <row r="2347" spans="7:13" x14ac:dyDescent="0.25">
      <c r="G2347" s="7"/>
      <c r="H2347" s="7"/>
      <c r="I2347" s="7"/>
      <c r="J2347" s="7"/>
      <c r="K2347" s="7"/>
      <c r="L2347" s="7"/>
      <c r="M2347" s="7"/>
    </row>
    <row r="2348" spans="7:13" x14ac:dyDescent="0.25">
      <c r="G2348" s="7"/>
      <c r="H2348" s="7"/>
      <c r="I2348" s="7"/>
      <c r="J2348" s="7"/>
      <c r="K2348" s="7"/>
      <c r="L2348" s="7"/>
      <c r="M2348" s="7"/>
    </row>
    <row r="2349" spans="7:13" x14ac:dyDescent="0.25">
      <c r="G2349" s="7"/>
      <c r="H2349" s="7"/>
      <c r="I2349" s="7"/>
      <c r="J2349" s="7"/>
      <c r="K2349" s="7"/>
      <c r="L2349" s="7"/>
      <c r="M2349" s="7"/>
    </row>
    <row r="2350" spans="7:13" x14ac:dyDescent="0.25">
      <c r="G2350" s="7"/>
      <c r="H2350" s="7"/>
      <c r="I2350" s="7"/>
      <c r="J2350" s="7"/>
      <c r="K2350" s="7"/>
      <c r="L2350" s="7"/>
      <c r="M2350" s="7"/>
    </row>
    <row r="2351" spans="7:13" x14ac:dyDescent="0.25">
      <c r="G2351" s="7"/>
      <c r="H2351" s="7"/>
      <c r="I2351" s="7"/>
      <c r="J2351" s="7"/>
      <c r="K2351" s="7"/>
      <c r="L2351" s="7"/>
      <c r="M2351" s="7"/>
    </row>
    <row r="2352" spans="7:13" x14ac:dyDescent="0.25">
      <c r="G2352" s="7"/>
      <c r="H2352" s="7"/>
      <c r="I2352" s="7"/>
      <c r="J2352" s="7"/>
      <c r="K2352" s="7"/>
      <c r="L2352" s="7"/>
      <c r="M2352" s="7"/>
    </row>
    <row r="2353" spans="7:13" x14ac:dyDescent="0.25">
      <c r="G2353" s="7"/>
      <c r="H2353" s="7"/>
      <c r="I2353" s="7"/>
      <c r="J2353" s="7"/>
      <c r="K2353" s="7"/>
      <c r="L2353" s="7"/>
      <c r="M2353" s="7"/>
    </row>
    <row r="2354" spans="7:13" x14ac:dyDescent="0.25">
      <c r="G2354" s="7"/>
      <c r="H2354" s="7"/>
      <c r="I2354" s="7"/>
      <c r="J2354" s="7"/>
      <c r="K2354" s="7"/>
      <c r="L2354" s="7"/>
      <c r="M2354" s="7"/>
    </row>
    <row r="2355" spans="7:13" x14ac:dyDescent="0.25">
      <c r="G2355" s="7"/>
      <c r="H2355" s="7"/>
      <c r="I2355" s="7"/>
      <c r="J2355" s="7"/>
      <c r="K2355" s="7"/>
      <c r="L2355" s="7"/>
      <c r="M2355" s="7"/>
    </row>
    <row r="2356" spans="7:13" x14ac:dyDescent="0.25">
      <c r="G2356" s="7"/>
      <c r="H2356" s="7"/>
      <c r="I2356" s="7"/>
      <c r="J2356" s="7"/>
      <c r="K2356" s="7"/>
      <c r="L2356" s="7"/>
      <c r="M2356" s="7"/>
    </row>
    <row r="2357" spans="7:13" x14ac:dyDescent="0.25">
      <c r="G2357" s="7"/>
      <c r="H2357" s="7"/>
      <c r="I2357" s="7"/>
      <c r="J2357" s="7"/>
      <c r="K2357" s="7"/>
      <c r="L2357" s="7"/>
      <c r="M2357" s="7"/>
    </row>
    <row r="2358" spans="7:13" x14ac:dyDescent="0.25">
      <c r="G2358" s="7"/>
      <c r="H2358" s="7"/>
      <c r="I2358" s="7"/>
      <c r="J2358" s="7"/>
      <c r="K2358" s="7"/>
      <c r="L2358" s="7"/>
      <c r="M2358" s="7"/>
    </row>
    <row r="2359" spans="7:13" x14ac:dyDescent="0.25">
      <c r="G2359" s="7"/>
      <c r="H2359" s="7"/>
      <c r="I2359" s="7"/>
      <c r="J2359" s="7"/>
      <c r="K2359" s="7"/>
      <c r="L2359" s="7"/>
      <c r="M2359" s="7"/>
    </row>
    <row r="2360" spans="7:13" x14ac:dyDescent="0.25">
      <c r="G2360" s="7"/>
      <c r="H2360" s="7"/>
      <c r="I2360" s="7"/>
      <c r="J2360" s="7"/>
      <c r="K2360" s="7"/>
      <c r="L2360" s="7"/>
      <c r="M2360" s="7"/>
    </row>
    <row r="2361" spans="7:13" x14ac:dyDescent="0.25">
      <c r="G2361" s="7"/>
      <c r="H2361" s="7"/>
      <c r="I2361" s="7"/>
      <c r="J2361" s="7"/>
      <c r="K2361" s="7"/>
      <c r="L2361" s="7"/>
      <c r="M2361" s="7"/>
    </row>
    <row r="2362" spans="7:13" x14ac:dyDescent="0.25">
      <c r="G2362" s="7"/>
      <c r="H2362" s="7"/>
      <c r="I2362" s="7"/>
      <c r="J2362" s="7"/>
      <c r="K2362" s="7"/>
      <c r="L2362" s="7"/>
      <c r="M2362" s="7"/>
    </row>
    <row r="2363" spans="7:13" x14ac:dyDescent="0.25">
      <c r="G2363" s="7"/>
      <c r="H2363" s="7"/>
      <c r="I2363" s="7"/>
      <c r="J2363" s="7"/>
      <c r="K2363" s="7"/>
      <c r="L2363" s="7"/>
      <c r="M2363" s="7"/>
    </row>
    <row r="2364" spans="7:13" x14ac:dyDescent="0.25">
      <c r="G2364" s="7"/>
      <c r="H2364" s="7"/>
      <c r="I2364" s="7"/>
      <c r="J2364" s="7"/>
      <c r="K2364" s="7"/>
      <c r="L2364" s="7"/>
      <c r="M2364" s="7"/>
    </row>
    <row r="2365" spans="7:13" x14ac:dyDescent="0.25">
      <c r="G2365" s="7"/>
      <c r="H2365" s="7"/>
      <c r="I2365" s="7"/>
      <c r="J2365" s="7"/>
      <c r="K2365" s="7"/>
      <c r="L2365" s="7"/>
      <c r="M2365" s="7"/>
    </row>
    <row r="2366" spans="7:13" x14ac:dyDescent="0.25">
      <c r="G2366" s="7"/>
      <c r="H2366" s="7"/>
      <c r="I2366" s="7"/>
      <c r="J2366" s="7"/>
      <c r="K2366" s="7"/>
      <c r="L2366" s="7"/>
      <c r="M2366" s="7"/>
    </row>
    <row r="2367" spans="7:13" x14ac:dyDescent="0.25">
      <c r="G2367" s="7"/>
      <c r="H2367" s="7"/>
      <c r="I2367" s="7"/>
      <c r="J2367" s="7"/>
      <c r="K2367" s="7"/>
      <c r="L2367" s="7"/>
      <c r="M2367" s="7"/>
    </row>
    <row r="2368" spans="7:13" x14ac:dyDescent="0.25">
      <c r="G2368" s="7"/>
      <c r="H2368" s="7"/>
      <c r="I2368" s="7"/>
      <c r="J2368" s="7"/>
      <c r="K2368" s="7"/>
      <c r="L2368" s="7"/>
      <c r="M2368" s="7"/>
    </row>
    <row r="2369" spans="7:13" x14ac:dyDescent="0.25">
      <c r="G2369" s="7"/>
      <c r="H2369" s="7"/>
      <c r="I2369" s="7"/>
      <c r="J2369" s="7"/>
      <c r="K2369" s="7"/>
      <c r="L2369" s="7"/>
      <c r="M2369" s="7"/>
    </row>
    <row r="2370" spans="7:13" x14ac:dyDescent="0.25">
      <c r="G2370" s="7"/>
      <c r="H2370" s="7"/>
      <c r="I2370" s="7"/>
      <c r="J2370" s="7"/>
      <c r="K2370" s="7"/>
      <c r="L2370" s="7"/>
      <c r="M2370" s="7"/>
    </row>
    <row r="2371" spans="7:13" x14ac:dyDescent="0.25">
      <c r="G2371" s="7"/>
      <c r="H2371" s="7"/>
      <c r="I2371" s="7"/>
      <c r="J2371" s="7"/>
      <c r="K2371" s="7"/>
      <c r="L2371" s="7"/>
      <c r="M2371" s="7"/>
    </row>
    <row r="2372" spans="7:13" x14ac:dyDescent="0.25">
      <c r="G2372" s="7"/>
      <c r="H2372" s="7"/>
      <c r="I2372" s="7"/>
      <c r="J2372" s="7"/>
      <c r="K2372" s="7"/>
      <c r="L2372" s="7"/>
      <c r="M2372" s="7"/>
    </row>
    <row r="2373" spans="7:13" x14ac:dyDescent="0.25">
      <c r="G2373" s="7"/>
      <c r="H2373" s="7"/>
      <c r="I2373" s="7"/>
      <c r="J2373" s="7"/>
      <c r="K2373" s="7"/>
      <c r="L2373" s="7"/>
      <c r="M2373" s="7"/>
    </row>
    <row r="2374" spans="7:13" x14ac:dyDescent="0.25">
      <c r="G2374" s="7"/>
      <c r="H2374" s="7"/>
      <c r="I2374" s="7"/>
      <c r="J2374" s="7"/>
      <c r="K2374" s="7"/>
      <c r="L2374" s="7"/>
      <c r="M2374" s="7"/>
    </row>
    <row r="2375" spans="7:13" x14ac:dyDescent="0.25">
      <c r="G2375" s="7"/>
      <c r="H2375" s="7"/>
      <c r="I2375" s="7"/>
      <c r="J2375" s="7"/>
      <c r="K2375" s="7"/>
      <c r="L2375" s="7"/>
      <c r="M2375" s="7"/>
    </row>
    <row r="2376" spans="7:13" x14ac:dyDescent="0.25">
      <c r="G2376" s="7"/>
      <c r="H2376" s="7"/>
      <c r="I2376" s="7"/>
      <c r="J2376" s="7"/>
      <c r="K2376" s="7"/>
      <c r="L2376" s="7"/>
      <c r="M2376" s="7"/>
    </row>
    <row r="2377" spans="7:13" x14ac:dyDescent="0.25">
      <c r="G2377" s="7"/>
      <c r="H2377" s="7"/>
      <c r="I2377" s="7"/>
      <c r="J2377" s="7"/>
      <c r="K2377" s="7"/>
      <c r="L2377" s="7"/>
      <c r="M2377" s="7"/>
    </row>
    <row r="2378" spans="7:13" x14ac:dyDescent="0.25">
      <c r="G2378" s="7"/>
      <c r="H2378" s="7"/>
      <c r="I2378" s="7"/>
      <c r="J2378" s="7"/>
      <c r="K2378" s="7"/>
      <c r="L2378" s="7"/>
      <c r="M2378" s="7"/>
    </row>
    <row r="2379" spans="7:13" x14ac:dyDescent="0.25">
      <c r="G2379" s="7"/>
      <c r="H2379" s="7"/>
      <c r="I2379" s="7"/>
      <c r="J2379" s="7"/>
      <c r="K2379" s="7"/>
      <c r="L2379" s="7"/>
      <c r="M2379" s="7"/>
    </row>
    <row r="2380" spans="7:13" x14ac:dyDescent="0.25">
      <c r="G2380" s="7"/>
      <c r="H2380" s="7"/>
      <c r="I2380" s="7"/>
      <c r="J2380" s="7"/>
      <c r="K2380" s="7"/>
      <c r="L2380" s="7"/>
      <c r="M2380" s="7"/>
    </row>
    <row r="2381" spans="7:13" x14ac:dyDescent="0.25">
      <c r="G2381" s="7"/>
      <c r="H2381" s="7"/>
      <c r="I2381" s="7"/>
      <c r="J2381" s="7"/>
      <c r="K2381" s="7"/>
      <c r="L2381" s="7"/>
      <c r="M2381" s="7"/>
    </row>
    <row r="2382" spans="7:13" x14ac:dyDescent="0.25">
      <c r="G2382" s="7"/>
      <c r="H2382" s="7"/>
      <c r="I2382" s="7"/>
      <c r="J2382" s="7"/>
      <c r="K2382" s="7"/>
      <c r="L2382" s="7"/>
      <c r="M2382" s="7"/>
    </row>
    <row r="2383" spans="7:13" x14ac:dyDescent="0.25">
      <c r="G2383" s="7"/>
      <c r="H2383" s="7"/>
      <c r="I2383" s="7"/>
      <c r="J2383" s="7"/>
      <c r="K2383" s="7"/>
      <c r="L2383" s="7"/>
      <c r="M2383" s="7"/>
    </row>
    <row r="2384" spans="7:13" x14ac:dyDescent="0.25">
      <c r="G2384" s="7"/>
      <c r="H2384" s="7"/>
      <c r="I2384" s="7"/>
      <c r="J2384" s="7"/>
      <c r="K2384" s="7"/>
      <c r="L2384" s="7"/>
      <c r="M2384" s="7"/>
    </row>
    <row r="2385" spans="7:13" x14ac:dyDescent="0.25">
      <c r="G2385" s="7"/>
      <c r="H2385" s="7"/>
      <c r="I2385" s="7"/>
      <c r="J2385" s="7"/>
      <c r="K2385" s="7"/>
      <c r="L2385" s="7"/>
      <c r="M2385" s="7"/>
    </row>
    <row r="2386" spans="7:13" x14ac:dyDescent="0.25">
      <c r="G2386" s="7"/>
      <c r="H2386" s="7"/>
      <c r="I2386" s="7"/>
      <c r="J2386" s="7"/>
      <c r="K2386" s="7"/>
      <c r="L2386" s="7"/>
      <c r="M2386" s="7"/>
    </row>
    <row r="2387" spans="7:13" x14ac:dyDescent="0.25">
      <c r="G2387" s="7"/>
      <c r="H2387" s="7"/>
      <c r="I2387" s="7"/>
      <c r="J2387" s="7"/>
      <c r="K2387" s="7"/>
      <c r="L2387" s="7"/>
      <c r="M2387" s="7"/>
    </row>
    <row r="2388" spans="7:13" x14ac:dyDescent="0.25">
      <c r="G2388" s="7"/>
      <c r="H2388" s="7"/>
      <c r="I2388" s="7"/>
      <c r="J2388" s="7"/>
      <c r="K2388" s="7"/>
      <c r="L2388" s="7"/>
      <c r="M2388" s="7"/>
    </row>
    <row r="2389" spans="7:13" x14ac:dyDescent="0.25">
      <c r="G2389" s="7"/>
      <c r="H2389" s="7"/>
      <c r="I2389" s="7"/>
      <c r="J2389" s="7"/>
      <c r="K2389" s="7"/>
      <c r="L2389" s="7"/>
      <c r="M2389" s="7"/>
    </row>
    <row r="2390" spans="7:13" x14ac:dyDescent="0.25">
      <c r="G2390" s="7"/>
      <c r="H2390" s="7"/>
      <c r="I2390" s="7"/>
      <c r="J2390" s="7"/>
      <c r="K2390" s="7"/>
      <c r="L2390" s="7"/>
      <c r="M2390" s="7"/>
    </row>
    <row r="2391" spans="7:13" x14ac:dyDescent="0.25">
      <c r="G2391" s="7"/>
      <c r="H2391" s="7"/>
      <c r="I2391" s="7"/>
      <c r="J2391" s="7"/>
      <c r="K2391" s="7"/>
      <c r="L2391" s="7"/>
      <c r="M2391" s="7"/>
    </row>
    <row r="2392" spans="7:13" x14ac:dyDescent="0.25">
      <c r="G2392" s="7"/>
      <c r="H2392" s="7"/>
      <c r="I2392" s="7"/>
      <c r="J2392" s="7"/>
      <c r="K2392" s="7"/>
      <c r="L2392" s="7"/>
      <c r="M2392" s="7"/>
    </row>
    <row r="2393" spans="7:13" x14ac:dyDescent="0.25">
      <c r="G2393" s="7"/>
      <c r="H2393" s="7"/>
      <c r="I2393" s="7"/>
      <c r="J2393" s="7"/>
      <c r="K2393" s="7"/>
      <c r="L2393" s="7"/>
      <c r="M2393" s="7"/>
    </row>
    <row r="2394" spans="7:13" x14ac:dyDescent="0.25">
      <c r="G2394" s="7"/>
      <c r="H2394" s="7"/>
      <c r="I2394" s="7"/>
      <c r="J2394" s="7"/>
      <c r="K2394" s="7"/>
      <c r="L2394" s="7"/>
      <c r="M2394" s="7"/>
    </row>
    <row r="2395" spans="7:13" x14ac:dyDescent="0.25">
      <c r="G2395" s="7"/>
      <c r="H2395" s="7"/>
      <c r="I2395" s="7"/>
      <c r="J2395" s="7"/>
      <c r="K2395" s="7"/>
      <c r="L2395" s="7"/>
      <c r="M2395" s="7"/>
    </row>
    <row r="2396" spans="7:13" x14ac:dyDescent="0.25">
      <c r="G2396" s="7"/>
      <c r="H2396" s="7"/>
      <c r="I2396" s="7"/>
      <c r="J2396" s="7"/>
      <c r="K2396" s="7"/>
      <c r="L2396" s="7"/>
      <c r="M2396" s="7"/>
    </row>
    <row r="2397" spans="7:13" x14ac:dyDescent="0.25">
      <c r="G2397" s="7"/>
      <c r="H2397" s="7"/>
      <c r="I2397" s="7"/>
      <c r="J2397" s="7"/>
      <c r="K2397" s="7"/>
      <c r="L2397" s="7"/>
      <c r="M2397" s="7"/>
    </row>
    <row r="2398" spans="7:13" x14ac:dyDescent="0.25">
      <c r="G2398" s="7"/>
      <c r="H2398" s="7"/>
      <c r="I2398" s="7"/>
      <c r="J2398" s="7"/>
      <c r="K2398" s="7"/>
      <c r="L2398" s="7"/>
      <c r="M2398" s="7"/>
    </row>
    <row r="2399" spans="7:13" x14ac:dyDescent="0.25">
      <c r="G2399" s="7"/>
      <c r="H2399" s="7"/>
      <c r="I2399" s="7"/>
      <c r="J2399" s="7"/>
      <c r="K2399" s="7"/>
      <c r="L2399" s="7"/>
      <c r="M2399" s="7"/>
    </row>
    <row r="2400" spans="7:13" x14ac:dyDescent="0.25">
      <c r="G2400" s="7"/>
      <c r="H2400" s="7"/>
      <c r="I2400" s="7"/>
      <c r="J2400" s="7"/>
      <c r="K2400" s="7"/>
      <c r="L2400" s="7"/>
      <c r="M2400" s="7"/>
    </row>
    <row r="2401" spans="7:13" x14ac:dyDescent="0.25">
      <c r="G2401" s="7"/>
      <c r="H2401" s="7"/>
      <c r="I2401" s="7"/>
      <c r="J2401" s="7"/>
      <c r="K2401" s="7"/>
      <c r="L2401" s="7"/>
      <c r="M2401" s="7"/>
    </row>
    <row r="2402" spans="7:13" x14ac:dyDescent="0.25">
      <c r="G2402" s="7"/>
      <c r="H2402" s="7"/>
      <c r="I2402" s="7"/>
      <c r="J2402" s="7"/>
      <c r="K2402" s="7"/>
      <c r="L2402" s="7"/>
      <c r="M2402" s="7"/>
    </row>
    <row r="2403" spans="7:13" x14ac:dyDescent="0.25">
      <c r="G2403" s="7"/>
      <c r="H2403" s="7"/>
      <c r="I2403" s="7"/>
      <c r="J2403" s="7"/>
      <c r="K2403" s="7"/>
      <c r="L2403" s="7"/>
      <c r="M2403" s="7"/>
    </row>
    <row r="2404" spans="7:13" x14ac:dyDescent="0.25">
      <c r="G2404" s="7"/>
      <c r="H2404" s="7"/>
      <c r="I2404" s="7"/>
      <c r="J2404" s="7"/>
      <c r="K2404" s="7"/>
      <c r="L2404" s="7"/>
      <c r="M2404" s="7"/>
    </row>
    <row r="2405" spans="7:13" x14ac:dyDescent="0.25">
      <c r="G2405" s="7"/>
      <c r="H2405" s="7"/>
      <c r="I2405" s="7"/>
      <c r="J2405" s="7"/>
      <c r="K2405" s="7"/>
      <c r="L2405" s="7"/>
      <c r="M2405" s="7"/>
    </row>
    <row r="2406" spans="7:13" x14ac:dyDescent="0.25">
      <c r="G2406" s="7"/>
      <c r="H2406" s="7"/>
      <c r="I2406" s="7"/>
      <c r="J2406" s="7"/>
      <c r="K2406" s="7"/>
      <c r="L2406" s="7"/>
      <c r="M2406" s="7"/>
    </row>
    <row r="2407" spans="7:13" x14ac:dyDescent="0.25">
      <c r="G2407" s="7"/>
      <c r="H2407" s="7"/>
      <c r="I2407" s="7"/>
      <c r="J2407" s="7"/>
      <c r="K2407" s="7"/>
      <c r="L2407" s="7"/>
      <c r="M2407" s="7"/>
    </row>
    <row r="2408" spans="7:13" x14ac:dyDescent="0.25">
      <c r="G2408" s="7"/>
      <c r="H2408" s="7"/>
      <c r="I2408" s="7"/>
      <c r="J2408" s="7"/>
      <c r="K2408" s="7"/>
      <c r="L2408" s="7"/>
      <c r="M2408" s="7"/>
    </row>
    <row r="2409" spans="7:13" x14ac:dyDescent="0.25">
      <c r="G2409" s="7"/>
      <c r="H2409" s="7"/>
      <c r="I2409" s="7"/>
      <c r="J2409" s="7"/>
      <c r="K2409" s="7"/>
      <c r="L2409" s="7"/>
      <c r="M2409" s="7"/>
    </row>
    <row r="2410" spans="7:13" x14ac:dyDescent="0.25">
      <c r="G2410" s="7"/>
      <c r="H2410" s="7"/>
      <c r="I2410" s="7"/>
      <c r="J2410" s="7"/>
      <c r="K2410" s="7"/>
      <c r="L2410" s="7"/>
      <c r="M2410" s="7"/>
    </row>
    <row r="2411" spans="7:13" x14ac:dyDescent="0.25">
      <c r="G2411" s="7"/>
      <c r="H2411" s="7"/>
      <c r="I2411" s="7"/>
      <c r="J2411" s="7"/>
      <c r="K2411" s="7"/>
      <c r="L2411" s="7"/>
      <c r="M2411" s="7"/>
    </row>
    <row r="2412" spans="7:13" x14ac:dyDescent="0.25">
      <c r="G2412" s="7"/>
      <c r="H2412" s="7"/>
      <c r="I2412" s="7"/>
      <c r="J2412" s="7"/>
      <c r="K2412" s="7"/>
      <c r="L2412" s="7"/>
      <c r="M2412" s="7"/>
    </row>
    <row r="2413" spans="7:13" x14ac:dyDescent="0.25">
      <c r="G2413" s="7"/>
      <c r="H2413" s="7"/>
      <c r="I2413" s="7"/>
      <c r="J2413" s="7"/>
      <c r="K2413" s="7"/>
      <c r="L2413" s="7"/>
      <c r="M2413" s="7"/>
    </row>
    <row r="2414" spans="7:13" x14ac:dyDescent="0.25">
      <c r="G2414" s="7"/>
      <c r="H2414" s="7"/>
      <c r="I2414" s="7"/>
      <c r="J2414" s="7"/>
      <c r="K2414" s="7"/>
      <c r="L2414" s="7"/>
      <c r="M2414" s="7"/>
    </row>
    <row r="2415" spans="7:13" x14ac:dyDescent="0.25">
      <c r="G2415" s="7"/>
      <c r="H2415" s="7"/>
      <c r="I2415" s="7"/>
      <c r="J2415" s="7"/>
      <c r="K2415" s="7"/>
      <c r="L2415" s="7"/>
      <c r="M2415" s="7"/>
    </row>
    <row r="2416" spans="7:13" x14ac:dyDescent="0.25">
      <c r="G2416" s="7"/>
      <c r="H2416" s="7"/>
      <c r="I2416" s="7"/>
      <c r="J2416" s="7"/>
      <c r="K2416" s="7"/>
      <c r="L2416" s="7"/>
      <c r="M2416" s="7"/>
    </row>
    <row r="2417" spans="7:13" x14ac:dyDescent="0.25">
      <c r="G2417" s="7"/>
      <c r="H2417" s="7"/>
      <c r="I2417" s="7"/>
      <c r="J2417" s="7"/>
      <c r="K2417" s="7"/>
      <c r="L2417" s="7"/>
      <c r="M2417" s="7"/>
    </row>
    <row r="2418" spans="7:13" x14ac:dyDescent="0.25">
      <c r="G2418" s="7"/>
      <c r="H2418" s="7"/>
      <c r="I2418" s="7"/>
      <c r="J2418" s="7"/>
      <c r="K2418" s="7"/>
      <c r="L2418" s="7"/>
      <c r="M2418" s="7"/>
    </row>
    <row r="2419" spans="7:13" x14ac:dyDescent="0.25">
      <c r="G2419" s="7"/>
      <c r="H2419" s="7"/>
      <c r="I2419" s="7"/>
      <c r="J2419" s="7"/>
      <c r="K2419" s="7"/>
      <c r="L2419" s="7"/>
      <c r="M2419" s="7"/>
    </row>
    <row r="2420" spans="7:13" x14ac:dyDescent="0.25">
      <c r="G2420" s="7"/>
      <c r="H2420" s="7"/>
      <c r="I2420" s="7"/>
      <c r="J2420" s="7"/>
      <c r="K2420" s="7"/>
      <c r="L2420" s="7"/>
      <c r="M2420" s="7"/>
    </row>
    <row r="2421" spans="7:13" x14ac:dyDescent="0.25">
      <c r="G2421" s="7"/>
      <c r="H2421" s="7"/>
      <c r="I2421" s="7"/>
      <c r="J2421" s="7"/>
      <c r="K2421" s="7"/>
      <c r="L2421" s="7"/>
      <c r="M2421" s="7"/>
    </row>
    <row r="2422" spans="7:13" x14ac:dyDescent="0.25">
      <c r="G2422" s="7"/>
      <c r="H2422" s="7"/>
      <c r="I2422" s="7"/>
      <c r="J2422" s="7"/>
      <c r="K2422" s="7"/>
      <c r="L2422" s="7"/>
      <c r="M2422" s="7"/>
    </row>
    <row r="2423" spans="7:13" x14ac:dyDescent="0.25">
      <c r="G2423" s="7"/>
      <c r="H2423" s="7"/>
      <c r="I2423" s="7"/>
      <c r="J2423" s="7"/>
      <c r="K2423" s="7"/>
      <c r="L2423" s="7"/>
      <c r="M2423" s="7"/>
    </row>
    <row r="2424" spans="7:13" x14ac:dyDescent="0.25">
      <c r="G2424" s="7"/>
      <c r="H2424" s="7"/>
      <c r="I2424" s="7"/>
      <c r="J2424" s="7"/>
      <c r="K2424" s="7"/>
      <c r="L2424" s="7"/>
      <c r="M2424" s="7"/>
    </row>
    <row r="2425" spans="7:13" x14ac:dyDescent="0.25">
      <c r="G2425" s="7"/>
      <c r="H2425" s="7"/>
      <c r="I2425" s="7"/>
      <c r="J2425" s="7"/>
      <c r="K2425" s="7"/>
      <c r="L2425" s="7"/>
      <c r="M2425" s="7"/>
    </row>
    <row r="2426" spans="7:13" x14ac:dyDescent="0.25">
      <c r="G2426" s="7"/>
      <c r="H2426" s="7"/>
      <c r="I2426" s="7"/>
      <c r="J2426" s="7"/>
      <c r="K2426" s="7"/>
      <c r="L2426" s="7"/>
      <c r="M2426" s="7"/>
    </row>
    <row r="2427" spans="7:13" x14ac:dyDescent="0.25">
      <c r="G2427" s="7"/>
      <c r="H2427" s="7"/>
      <c r="I2427" s="7"/>
      <c r="J2427" s="7"/>
      <c r="K2427" s="7"/>
      <c r="L2427" s="7"/>
      <c r="M2427" s="7"/>
    </row>
    <row r="2428" spans="7:13" x14ac:dyDescent="0.25">
      <c r="G2428" s="7"/>
      <c r="H2428" s="7"/>
      <c r="I2428" s="7"/>
      <c r="J2428" s="7"/>
      <c r="K2428" s="7"/>
      <c r="L2428" s="7"/>
      <c r="M2428" s="7"/>
    </row>
    <row r="2429" spans="7:13" x14ac:dyDescent="0.25">
      <c r="G2429" s="7"/>
      <c r="H2429" s="7"/>
      <c r="I2429" s="7"/>
      <c r="J2429" s="7"/>
      <c r="K2429" s="7"/>
      <c r="L2429" s="7"/>
      <c r="M2429" s="7"/>
    </row>
    <row r="2430" spans="7:13" x14ac:dyDescent="0.25">
      <c r="G2430" s="7"/>
      <c r="H2430" s="7"/>
      <c r="I2430" s="7"/>
      <c r="J2430" s="7"/>
      <c r="K2430" s="7"/>
      <c r="L2430" s="7"/>
      <c r="M2430" s="7"/>
    </row>
    <row r="2431" spans="7:13" x14ac:dyDescent="0.25">
      <c r="G2431" s="7"/>
      <c r="H2431" s="7"/>
      <c r="I2431" s="7"/>
      <c r="J2431" s="7"/>
      <c r="K2431" s="7"/>
      <c r="L2431" s="7"/>
      <c r="M2431" s="7"/>
    </row>
    <row r="2432" spans="7:13" x14ac:dyDescent="0.25">
      <c r="G2432" s="7"/>
      <c r="H2432" s="7"/>
      <c r="I2432" s="7"/>
      <c r="J2432" s="7"/>
      <c r="K2432" s="7"/>
      <c r="L2432" s="7"/>
      <c r="M2432" s="7"/>
    </row>
    <row r="2433" spans="7:13" x14ac:dyDescent="0.25">
      <c r="G2433" s="7"/>
      <c r="H2433" s="7"/>
      <c r="I2433" s="7"/>
      <c r="J2433" s="7"/>
      <c r="K2433" s="7"/>
      <c r="L2433" s="7"/>
      <c r="M2433" s="7"/>
    </row>
    <row r="2434" spans="7:13" x14ac:dyDescent="0.25">
      <c r="G2434" s="7"/>
      <c r="H2434" s="7"/>
      <c r="I2434" s="7"/>
      <c r="J2434" s="7"/>
      <c r="K2434" s="7"/>
      <c r="L2434" s="7"/>
      <c r="M2434" s="7"/>
    </row>
    <row r="2435" spans="7:13" x14ac:dyDescent="0.25">
      <c r="G2435" s="7"/>
      <c r="H2435" s="7"/>
      <c r="I2435" s="7"/>
      <c r="J2435" s="7"/>
      <c r="K2435" s="7"/>
      <c r="L2435" s="7"/>
      <c r="M2435" s="7"/>
    </row>
    <row r="2436" spans="7:13" x14ac:dyDescent="0.25">
      <c r="G2436" s="7"/>
      <c r="H2436" s="7"/>
      <c r="I2436" s="7"/>
      <c r="J2436" s="7"/>
      <c r="K2436" s="7"/>
      <c r="L2436" s="7"/>
      <c r="M2436" s="7"/>
    </row>
    <row r="2437" spans="7:13" x14ac:dyDescent="0.25">
      <c r="G2437" s="7"/>
      <c r="H2437" s="7"/>
      <c r="I2437" s="7"/>
      <c r="J2437" s="7"/>
      <c r="K2437" s="7"/>
      <c r="L2437" s="7"/>
      <c r="M2437" s="7"/>
    </row>
    <row r="2438" spans="7:13" x14ac:dyDescent="0.25">
      <c r="G2438" s="7"/>
      <c r="H2438" s="7"/>
      <c r="I2438" s="7"/>
      <c r="J2438" s="7"/>
      <c r="K2438" s="7"/>
      <c r="L2438" s="7"/>
      <c r="M2438" s="7"/>
    </row>
    <row r="2439" spans="7:13" x14ac:dyDescent="0.25">
      <c r="G2439" s="7"/>
      <c r="H2439" s="7"/>
      <c r="I2439" s="7"/>
      <c r="J2439" s="7"/>
      <c r="K2439" s="7"/>
      <c r="L2439" s="7"/>
      <c r="M2439" s="7"/>
    </row>
    <row r="2440" spans="7:13" x14ac:dyDescent="0.25">
      <c r="G2440" s="7"/>
      <c r="H2440" s="7"/>
      <c r="I2440" s="7"/>
      <c r="J2440" s="7"/>
      <c r="K2440" s="7"/>
      <c r="L2440" s="7"/>
      <c r="M2440" s="7"/>
    </row>
    <row r="2441" spans="7:13" x14ac:dyDescent="0.25">
      <c r="G2441" s="7"/>
      <c r="H2441" s="7"/>
      <c r="I2441" s="7"/>
      <c r="J2441" s="7"/>
      <c r="K2441" s="7"/>
      <c r="L2441" s="7"/>
      <c r="M2441" s="7"/>
    </row>
    <row r="2442" spans="7:13" x14ac:dyDescent="0.25">
      <c r="G2442" s="7"/>
      <c r="H2442" s="7"/>
      <c r="I2442" s="7"/>
      <c r="J2442" s="7"/>
      <c r="K2442" s="7"/>
      <c r="L2442" s="7"/>
      <c r="M2442" s="7"/>
    </row>
    <row r="2443" spans="7:13" x14ac:dyDescent="0.25">
      <c r="G2443" s="7"/>
      <c r="H2443" s="7"/>
      <c r="I2443" s="7"/>
      <c r="J2443" s="7"/>
      <c r="K2443" s="7"/>
      <c r="L2443" s="7"/>
      <c r="M2443" s="7"/>
    </row>
    <row r="2444" spans="7:13" x14ac:dyDescent="0.25">
      <c r="G2444" s="7"/>
      <c r="H2444" s="7"/>
      <c r="I2444" s="7"/>
      <c r="J2444" s="7"/>
      <c r="K2444" s="7"/>
      <c r="L2444" s="7"/>
      <c r="M2444" s="7"/>
    </row>
    <row r="2445" spans="7:13" x14ac:dyDescent="0.25">
      <c r="G2445" s="7"/>
      <c r="H2445" s="7"/>
      <c r="I2445" s="7"/>
      <c r="J2445" s="7"/>
      <c r="K2445" s="7"/>
      <c r="L2445" s="7"/>
      <c r="M2445" s="7"/>
    </row>
    <row r="2446" spans="7:13" x14ac:dyDescent="0.25">
      <c r="G2446" s="7"/>
      <c r="H2446" s="7"/>
      <c r="I2446" s="7"/>
      <c r="J2446" s="7"/>
      <c r="K2446" s="7"/>
      <c r="L2446" s="7"/>
      <c r="M2446" s="7"/>
    </row>
    <row r="2447" spans="7:13" x14ac:dyDescent="0.25">
      <c r="G2447" s="7"/>
      <c r="H2447" s="7"/>
      <c r="I2447" s="7"/>
      <c r="J2447" s="7"/>
      <c r="K2447" s="7"/>
      <c r="L2447" s="7"/>
      <c r="M2447" s="7"/>
    </row>
    <row r="2448" spans="7:13" x14ac:dyDescent="0.25">
      <c r="G2448" s="7"/>
      <c r="H2448" s="7"/>
      <c r="I2448" s="7"/>
      <c r="J2448" s="7"/>
      <c r="K2448" s="7"/>
      <c r="L2448" s="7"/>
      <c r="M2448" s="7"/>
    </row>
    <row r="2449" spans="7:13" x14ac:dyDescent="0.25">
      <c r="G2449" s="7"/>
      <c r="H2449" s="7"/>
      <c r="I2449" s="7"/>
      <c r="J2449" s="7"/>
      <c r="K2449" s="7"/>
      <c r="L2449" s="7"/>
      <c r="M2449" s="7"/>
    </row>
    <row r="2450" spans="7:13" x14ac:dyDescent="0.25">
      <c r="G2450" s="7"/>
      <c r="H2450" s="7"/>
      <c r="I2450" s="7"/>
      <c r="J2450" s="7"/>
      <c r="K2450" s="7"/>
      <c r="L2450" s="7"/>
      <c r="M2450" s="7"/>
    </row>
    <row r="2451" spans="7:13" x14ac:dyDescent="0.25">
      <c r="G2451" s="7"/>
      <c r="H2451" s="7"/>
      <c r="I2451" s="7"/>
      <c r="J2451" s="7"/>
      <c r="K2451" s="7"/>
      <c r="L2451" s="7"/>
      <c r="M2451" s="7"/>
    </row>
    <row r="2452" spans="7:13" x14ac:dyDescent="0.25">
      <c r="G2452" s="7"/>
      <c r="H2452" s="7"/>
      <c r="I2452" s="7"/>
      <c r="J2452" s="7"/>
      <c r="K2452" s="7"/>
      <c r="L2452" s="7"/>
      <c r="M2452" s="7"/>
    </row>
    <row r="2453" spans="7:13" x14ac:dyDescent="0.25">
      <c r="G2453" s="7"/>
      <c r="H2453" s="7"/>
      <c r="I2453" s="7"/>
      <c r="J2453" s="7"/>
      <c r="K2453" s="7"/>
      <c r="L2453" s="7"/>
      <c r="M2453" s="7"/>
    </row>
    <row r="2454" spans="7:13" x14ac:dyDescent="0.25">
      <c r="G2454" s="7"/>
      <c r="H2454" s="7"/>
      <c r="I2454" s="7"/>
      <c r="J2454" s="7"/>
      <c r="K2454" s="7"/>
      <c r="L2454" s="7"/>
      <c r="M2454" s="7"/>
    </row>
    <row r="2455" spans="7:13" x14ac:dyDescent="0.25">
      <c r="G2455" s="7"/>
      <c r="H2455" s="7"/>
      <c r="I2455" s="7"/>
      <c r="J2455" s="7"/>
      <c r="K2455" s="7"/>
      <c r="L2455" s="7"/>
      <c r="M2455" s="7"/>
    </row>
    <row r="2456" spans="7:13" x14ac:dyDescent="0.25">
      <c r="G2456" s="7"/>
      <c r="H2456" s="7"/>
      <c r="I2456" s="7"/>
      <c r="J2456" s="7"/>
      <c r="K2456" s="7"/>
      <c r="L2456" s="7"/>
      <c r="M2456" s="7"/>
    </row>
    <row r="2457" spans="7:13" x14ac:dyDescent="0.25">
      <c r="G2457" s="7"/>
      <c r="H2457" s="7"/>
      <c r="I2457" s="7"/>
      <c r="J2457" s="7"/>
      <c r="K2457" s="7"/>
      <c r="L2457" s="7"/>
      <c r="M2457" s="7"/>
    </row>
    <row r="2458" spans="7:13" x14ac:dyDescent="0.25">
      <c r="G2458" s="7"/>
      <c r="H2458" s="7"/>
      <c r="I2458" s="7"/>
      <c r="J2458" s="7"/>
      <c r="K2458" s="7"/>
      <c r="L2458" s="7"/>
      <c r="M2458" s="7"/>
    </row>
    <row r="2459" spans="7:13" x14ac:dyDescent="0.25">
      <c r="G2459" s="7"/>
      <c r="H2459" s="7"/>
      <c r="I2459" s="7"/>
      <c r="J2459" s="7"/>
      <c r="K2459" s="7"/>
      <c r="L2459" s="7"/>
      <c r="M2459" s="7"/>
    </row>
    <row r="2460" spans="7:13" x14ac:dyDescent="0.25">
      <c r="G2460" s="7"/>
      <c r="H2460" s="7"/>
      <c r="I2460" s="7"/>
      <c r="J2460" s="7"/>
      <c r="K2460" s="7"/>
      <c r="L2460" s="7"/>
      <c r="M2460" s="7"/>
    </row>
    <row r="2461" spans="7:13" x14ac:dyDescent="0.25">
      <c r="G2461" s="7"/>
      <c r="H2461" s="7"/>
      <c r="I2461" s="7"/>
      <c r="J2461" s="7"/>
      <c r="K2461" s="7"/>
      <c r="L2461" s="7"/>
      <c r="M2461" s="7"/>
    </row>
    <row r="2462" spans="7:13" x14ac:dyDescent="0.25">
      <c r="G2462" s="7"/>
      <c r="H2462" s="7"/>
      <c r="I2462" s="7"/>
      <c r="J2462" s="7"/>
      <c r="K2462" s="7"/>
      <c r="L2462" s="7"/>
      <c r="M2462" s="7"/>
    </row>
    <row r="2463" spans="7:13" x14ac:dyDescent="0.25">
      <c r="G2463" s="7"/>
      <c r="H2463" s="7"/>
      <c r="I2463" s="7"/>
      <c r="J2463" s="7"/>
      <c r="K2463" s="7"/>
      <c r="L2463" s="7"/>
      <c r="M2463" s="7"/>
    </row>
    <row r="2464" spans="7:13" x14ac:dyDescent="0.25">
      <c r="G2464" s="7"/>
      <c r="H2464" s="7"/>
      <c r="I2464" s="7"/>
      <c r="J2464" s="7"/>
      <c r="K2464" s="7"/>
      <c r="L2464" s="7"/>
      <c r="M2464" s="7"/>
    </row>
    <row r="2465" spans="7:13" x14ac:dyDescent="0.25">
      <c r="G2465" s="7"/>
      <c r="H2465" s="7"/>
      <c r="I2465" s="7"/>
      <c r="J2465" s="7"/>
      <c r="K2465" s="7"/>
      <c r="L2465" s="7"/>
      <c r="M2465" s="7"/>
    </row>
    <row r="2466" spans="7:13" x14ac:dyDescent="0.25">
      <c r="G2466" s="7"/>
      <c r="H2466" s="7"/>
      <c r="I2466" s="7"/>
      <c r="J2466" s="7"/>
      <c r="K2466" s="7"/>
      <c r="L2466" s="7"/>
      <c r="M2466" s="7"/>
    </row>
    <row r="2467" spans="7:13" x14ac:dyDescent="0.25">
      <c r="G2467" s="7"/>
      <c r="H2467" s="7"/>
      <c r="I2467" s="7"/>
      <c r="J2467" s="7"/>
      <c r="K2467" s="7"/>
      <c r="L2467" s="7"/>
      <c r="M2467" s="7"/>
    </row>
    <row r="2468" spans="7:13" x14ac:dyDescent="0.25">
      <c r="G2468" s="7"/>
      <c r="H2468" s="7"/>
      <c r="I2468" s="7"/>
      <c r="J2468" s="7"/>
      <c r="K2468" s="7"/>
      <c r="L2468" s="7"/>
      <c r="M2468" s="7"/>
    </row>
    <row r="2469" spans="7:13" x14ac:dyDescent="0.25">
      <c r="G2469" s="7"/>
      <c r="H2469" s="7"/>
      <c r="I2469" s="7"/>
      <c r="J2469" s="7"/>
      <c r="K2469" s="7"/>
      <c r="L2469" s="7"/>
      <c r="M2469" s="7"/>
    </row>
    <row r="2470" spans="7:13" x14ac:dyDescent="0.25">
      <c r="G2470" s="7"/>
      <c r="H2470" s="7"/>
      <c r="I2470" s="7"/>
      <c r="J2470" s="7"/>
      <c r="K2470" s="7"/>
      <c r="L2470" s="7"/>
      <c r="M2470" s="7"/>
    </row>
    <row r="2471" spans="7:13" x14ac:dyDescent="0.25">
      <c r="G2471" s="7"/>
      <c r="H2471" s="7"/>
      <c r="I2471" s="7"/>
      <c r="J2471" s="7"/>
      <c r="K2471" s="7"/>
      <c r="L2471" s="7"/>
      <c r="M2471" s="7"/>
    </row>
    <row r="2472" spans="7:13" x14ac:dyDescent="0.25">
      <c r="G2472" s="7"/>
      <c r="H2472" s="7"/>
      <c r="I2472" s="7"/>
      <c r="J2472" s="7"/>
      <c r="K2472" s="7"/>
      <c r="L2472" s="7"/>
      <c r="M2472" s="7"/>
    </row>
    <row r="2473" spans="7:13" x14ac:dyDescent="0.25">
      <c r="G2473" s="7"/>
      <c r="H2473" s="7"/>
      <c r="I2473" s="7"/>
      <c r="J2473" s="7"/>
      <c r="K2473" s="7"/>
      <c r="L2473" s="7"/>
      <c r="M2473" s="7"/>
    </row>
    <row r="2474" spans="7:13" x14ac:dyDescent="0.25">
      <c r="G2474" s="7"/>
      <c r="H2474" s="7"/>
      <c r="I2474" s="7"/>
      <c r="J2474" s="7"/>
      <c r="K2474" s="7"/>
      <c r="L2474" s="7"/>
      <c r="M2474" s="7"/>
    </row>
    <row r="2475" spans="7:13" x14ac:dyDescent="0.25">
      <c r="G2475" s="7"/>
      <c r="H2475" s="7"/>
      <c r="I2475" s="7"/>
      <c r="J2475" s="7"/>
      <c r="K2475" s="7"/>
      <c r="L2475" s="7"/>
      <c r="M2475" s="7"/>
    </row>
    <row r="2476" spans="7:13" x14ac:dyDescent="0.25">
      <c r="G2476" s="7"/>
      <c r="H2476" s="7"/>
      <c r="I2476" s="7"/>
      <c r="J2476" s="7"/>
      <c r="K2476" s="7"/>
      <c r="L2476" s="7"/>
      <c r="M2476" s="7"/>
    </row>
    <row r="2477" spans="7:13" x14ac:dyDescent="0.25">
      <c r="G2477" s="7"/>
      <c r="H2477" s="7"/>
      <c r="I2477" s="7"/>
      <c r="J2477" s="7"/>
      <c r="K2477" s="7"/>
      <c r="L2477" s="7"/>
      <c r="M2477" s="7"/>
    </row>
    <row r="2478" spans="7:13" x14ac:dyDescent="0.25">
      <c r="G2478" s="7"/>
      <c r="H2478" s="7"/>
      <c r="I2478" s="7"/>
      <c r="J2478" s="7"/>
      <c r="K2478" s="7"/>
      <c r="L2478" s="7"/>
      <c r="M2478" s="7"/>
    </row>
    <row r="2479" spans="7:13" x14ac:dyDescent="0.25">
      <c r="G2479" s="7"/>
      <c r="H2479" s="7"/>
      <c r="I2479" s="7"/>
      <c r="J2479" s="7"/>
      <c r="K2479" s="7"/>
      <c r="L2479" s="7"/>
      <c r="M2479" s="7"/>
    </row>
    <row r="2480" spans="7:13" x14ac:dyDescent="0.25">
      <c r="G2480" s="7"/>
      <c r="H2480" s="7"/>
      <c r="I2480" s="7"/>
      <c r="J2480" s="7"/>
      <c r="K2480" s="7"/>
      <c r="L2480" s="7"/>
      <c r="M2480" s="7"/>
    </row>
    <row r="2481" spans="7:13" x14ac:dyDescent="0.25">
      <c r="G2481" s="7"/>
      <c r="H2481" s="7"/>
      <c r="I2481" s="7"/>
      <c r="J2481" s="7"/>
      <c r="K2481" s="7"/>
      <c r="L2481" s="7"/>
      <c r="M2481" s="7"/>
    </row>
    <row r="2482" spans="7:13" x14ac:dyDescent="0.25">
      <c r="G2482" s="7"/>
      <c r="H2482" s="7"/>
      <c r="I2482" s="7"/>
      <c r="J2482" s="7"/>
      <c r="K2482" s="7"/>
      <c r="L2482" s="7"/>
      <c r="M2482" s="7"/>
    </row>
    <row r="2483" spans="7:13" x14ac:dyDescent="0.25">
      <c r="G2483" s="7"/>
      <c r="H2483" s="7"/>
      <c r="I2483" s="7"/>
      <c r="J2483" s="7"/>
      <c r="K2483" s="7"/>
      <c r="L2483" s="7"/>
      <c r="M2483" s="7"/>
    </row>
    <row r="2484" spans="7:13" x14ac:dyDescent="0.25">
      <c r="G2484" s="7"/>
      <c r="H2484" s="7"/>
      <c r="I2484" s="7"/>
      <c r="J2484" s="7"/>
      <c r="K2484" s="7"/>
      <c r="L2484" s="7"/>
      <c r="M2484" s="7"/>
    </row>
    <row r="2485" spans="7:13" x14ac:dyDescent="0.25">
      <c r="G2485" s="7"/>
      <c r="H2485" s="7"/>
      <c r="I2485" s="7"/>
      <c r="J2485" s="7"/>
      <c r="K2485" s="7"/>
      <c r="L2485" s="7"/>
      <c r="M2485" s="7"/>
    </row>
    <row r="2486" spans="7:13" x14ac:dyDescent="0.25">
      <c r="G2486" s="7"/>
      <c r="H2486" s="7"/>
      <c r="I2486" s="7"/>
      <c r="J2486" s="7"/>
      <c r="K2486" s="7"/>
      <c r="L2486" s="7"/>
      <c r="M2486" s="7"/>
    </row>
    <row r="2487" spans="7:13" x14ac:dyDescent="0.25">
      <c r="G2487" s="7"/>
      <c r="H2487" s="7"/>
      <c r="I2487" s="7"/>
      <c r="J2487" s="7"/>
      <c r="K2487" s="7"/>
      <c r="L2487" s="7"/>
      <c r="M2487" s="7"/>
    </row>
    <row r="2488" spans="7:13" x14ac:dyDescent="0.25">
      <c r="G2488" s="7"/>
      <c r="H2488" s="7"/>
      <c r="I2488" s="7"/>
      <c r="J2488" s="7"/>
      <c r="K2488" s="7"/>
      <c r="L2488" s="7"/>
      <c r="M2488" s="7"/>
    </row>
    <row r="2489" spans="7:13" x14ac:dyDescent="0.25">
      <c r="G2489" s="7"/>
      <c r="H2489" s="7"/>
      <c r="I2489" s="7"/>
      <c r="J2489" s="7"/>
      <c r="K2489" s="7"/>
      <c r="L2489" s="7"/>
      <c r="M2489" s="7"/>
    </row>
    <row r="2490" spans="7:13" x14ac:dyDescent="0.25">
      <c r="G2490" s="7"/>
      <c r="H2490" s="7"/>
      <c r="I2490" s="7"/>
      <c r="J2490" s="7"/>
      <c r="K2490" s="7"/>
      <c r="L2490" s="7"/>
      <c r="M2490" s="7"/>
    </row>
    <row r="2491" spans="7:13" x14ac:dyDescent="0.25">
      <c r="G2491" s="7"/>
      <c r="H2491" s="7"/>
      <c r="I2491" s="7"/>
      <c r="J2491" s="7"/>
      <c r="K2491" s="7"/>
      <c r="L2491" s="7"/>
      <c r="M2491" s="7"/>
    </row>
    <row r="2492" spans="7:13" x14ac:dyDescent="0.25">
      <c r="G2492" s="7"/>
      <c r="H2492" s="7"/>
      <c r="I2492" s="7"/>
      <c r="J2492" s="7"/>
      <c r="K2492" s="7"/>
      <c r="L2492" s="7"/>
      <c r="M2492" s="7"/>
    </row>
    <row r="2493" spans="7:13" x14ac:dyDescent="0.25">
      <c r="G2493" s="7"/>
      <c r="H2493" s="7"/>
      <c r="I2493" s="7"/>
      <c r="J2493" s="7"/>
      <c r="K2493" s="7"/>
      <c r="L2493" s="7"/>
      <c r="M2493" s="7"/>
    </row>
    <row r="2494" spans="7:13" x14ac:dyDescent="0.25">
      <c r="G2494" s="7"/>
      <c r="H2494" s="7"/>
      <c r="I2494" s="7"/>
      <c r="J2494" s="7"/>
      <c r="K2494" s="7"/>
      <c r="L2494" s="7"/>
      <c r="M2494" s="7"/>
    </row>
    <row r="2495" spans="7:13" x14ac:dyDescent="0.25">
      <c r="G2495" s="7"/>
      <c r="H2495" s="7"/>
      <c r="I2495" s="7"/>
      <c r="J2495" s="7"/>
      <c r="K2495" s="7"/>
      <c r="L2495" s="7"/>
      <c r="M2495" s="7"/>
    </row>
    <row r="2496" spans="7:13" x14ac:dyDescent="0.25">
      <c r="G2496" s="7"/>
      <c r="H2496" s="7"/>
      <c r="I2496" s="7"/>
      <c r="J2496" s="7"/>
      <c r="K2496" s="7"/>
      <c r="L2496" s="7"/>
      <c r="M2496" s="7"/>
    </row>
    <row r="2497" spans="7:13" x14ac:dyDescent="0.25">
      <c r="G2497" s="7"/>
      <c r="H2497" s="7"/>
      <c r="I2497" s="7"/>
      <c r="J2497" s="7"/>
      <c r="K2497" s="7"/>
      <c r="L2497" s="7"/>
      <c r="M2497" s="7"/>
    </row>
    <row r="2498" spans="7:13" x14ac:dyDescent="0.25">
      <c r="G2498" s="7"/>
      <c r="H2498" s="7"/>
      <c r="I2498" s="7"/>
      <c r="J2498" s="7"/>
      <c r="K2498" s="7"/>
      <c r="L2498" s="7"/>
      <c r="M2498" s="7"/>
    </row>
    <row r="2499" spans="7:13" x14ac:dyDescent="0.25">
      <c r="G2499" s="7"/>
      <c r="H2499" s="7"/>
      <c r="I2499" s="7"/>
      <c r="J2499" s="7"/>
      <c r="K2499" s="7"/>
      <c r="L2499" s="7"/>
      <c r="M2499" s="7"/>
    </row>
    <row r="2500" spans="7:13" x14ac:dyDescent="0.25">
      <c r="G2500" s="7"/>
      <c r="H2500" s="7"/>
      <c r="I2500" s="7"/>
      <c r="J2500" s="7"/>
      <c r="K2500" s="7"/>
      <c r="L2500" s="7"/>
      <c r="M2500" s="7"/>
    </row>
    <row r="2501" spans="7:13" x14ac:dyDescent="0.25">
      <c r="G2501" s="7"/>
      <c r="H2501" s="7"/>
      <c r="I2501" s="7"/>
      <c r="J2501" s="7"/>
      <c r="K2501" s="7"/>
      <c r="L2501" s="7"/>
      <c r="M2501" s="7"/>
    </row>
    <row r="2502" spans="7:13" x14ac:dyDescent="0.25">
      <c r="G2502" s="7"/>
      <c r="H2502" s="7"/>
      <c r="I2502" s="7"/>
      <c r="J2502" s="7"/>
      <c r="K2502" s="7"/>
      <c r="L2502" s="7"/>
      <c r="M2502" s="7"/>
    </row>
    <row r="2503" spans="7:13" x14ac:dyDescent="0.25">
      <c r="G2503" s="7"/>
      <c r="H2503" s="7"/>
      <c r="I2503" s="7"/>
      <c r="J2503" s="7"/>
      <c r="K2503" s="7"/>
      <c r="L2503" s="7"/>
      <c r="M2503" s="7"/>
    </row>
    <row r="2504" spans="7:13" x14ac:dyDescent="0.25">
      <c r="G2504" s="7"/>
      <c r="H2504" s="7"/>
      <c r="I2504" s="7"/>
      <c r="J2504" s="7"/>
      <c r="K2504" s="7"/>
      <c r="L2504" s="7"/>
      <c r="M2504" s="7"/>
    </row>
    <row r="2505" spans="7:13" x14ac:dyDescent="0.25">
      <c r="G2505" s="7"/>
      <c r="H2505" s="7"/>
      <c r="I2505" s="7"/>
      <c r="J2505" s="7"/>
      <c r="K2505" s="7"/>
      <c r="L2505" s="7"/>
      <c r="M2505" s="7"/>
    </row>
    <row r="2506" spans="7:13" x14ac:dyDescent="0.25">
      <c r="G2506" s="7"/>
      <c r="H2506" s="7"/>
      <c r="I2506" s="7"/>
      <c r="J2506" s="7"/>
      <c r="K2506" s="7"/>
      <c r="L2506" s="7"/>
      <c r="M2506" s="7"/>
    </row>
    <row r="2507" spans="7:13" x14ac:dyDescent="0.25">
      <c r="G2507" s="7"/>
      <c r="H2507" s="7"/>
      <c r="I2507" s="7"/>
      <c r="J2507" s="7"/>
      <c r="K2507" s="7"/>
      <c r="L2507" s="7"/>
      <c r="M2507" s="7"/>
    </row>
    <row r="2508" spans="7:13" x14ac:dyDescent="0.25">
      <c r="G2508" s="7"/>
      <c r="H2508" s="7"/>
      <c r="I2508" s="7"/>
      <c r="J2508" s="7"/>
      <c r="K2508" s="7"/>
      <c r="L2508" s="7"/>
      <c r="M2508" s="7"/>
    </row>
    <row r="2509" spans="7:13" x14ac:dyDescent="0.25">
      <c r="G2509" s="7"/>
      <c r="H2509" s="7"/>
      <c r="I2509" s="7"/>
      <c r="J2509" s="7"/>
      <c r="K2509" s="7"/>
      <c r="L2509" s="7"/>
      <c r="M2509" s="7"/>
    </row>
    <row r="2510" spans="7:13" x14ac:dyDescent="0.25">
      <c r="G2510" s="7"/>
      <c r="H2510" s="7"/>
      <c r="I2510" s="7"/>
      <c r="J2510" s="7"/>
      <c r="K2510" s="7"/>
      <c r="L2510" s="7"/>
      <c r="M2510" s="7"/>
    </row>
    <row r="2511" spans="7:13" x14ac:dyDescent="0.25">
      <c r="G2511" s="7"/>
      <c r="H2511" s="7"/>
      <c r="I2511" s="7"/>
      <c r="J2511" s="7"/>
      <c r="K2511" s="7"/>
      <c r="L2511" s="7"/>
      <c r="M2511" s="7"/>
    </row>
    <row r="2512" spans="7:13" x14ac:dyDescent="0.25">
      <c r="G2512" s="7"/>
      <c r="H2512" s="7"/>
      <c r="I2512" s="7"/>
      <c r="J2512" s="7"/>
      <c r="K2512" s="7"/>
      <c r="L2512" s="7"/>
      <c r="M2512" s="7"/>
    </row>
    <row r="2513" spans="7:13" x14ac:dyDescent="0.25">
      <c r="G2513" s="7"/>
      <c r="H2513" s="7"/>
      <c r="I2513" s="7"/>
      <c r="J2513" s="7"/>
      <c r="K2513" s="7"/>
      <c r="L2513" s="7"/>
      <c r="M2513" s="7"/>
    </row>
    <row r="2514" spans="7:13" x14ac:dyDescent="0.25">
      <c r="G2514" s="7"/>
      <c r="H2514" s="7"/>
      <c r="I2514" s="7"/>
      <c r="J2514" s="7"/>
      <c r="K2514" s="7"/>
      <c r="L2514" s="7"/>
      <c r="M2514" s="7"/>
    </row>
    <row r="2515" spans="7:13" x14ac:dyDescent="0.25">
      <c r="G2515" s="7"/>
      <c r="H2515" s="7"/>
      <c r="I2515" s="7"/>
      <c r="J2515" s="7"/>
      <c r="K2515" s="7"/>
      <c r="L2515" s="7"/>
      <c r="M2515" s="7"/>
    </row>
    <row r="2516" spans="7:13" x14ac:dyDescent="0.25">
      <c r="G2516" s="7"/>
      <c r="H2516" s="7"/>
      <c r="I2516" s="7"/>
      <c r="J2516" s="7"/>
      <c r="K2516" s="7"/>
      <c r="L2516" s="7"/>
      <c r="M2516" s="7"/>
    </row>
    <row r="2517" spans="7:13" x14ac:dyDescent="0.25">
      <c r="G2517" s="7"/>
      <c r="H2517" s="7"/>
      <c r="I2517" s="7"/>
      <c r="J2517" s="7"/>
      <c r="K2517" s="7"/>
      <c r="L2517" s="7"/>
      <c r="M2517" s="7"/>
    </row>
    <row r="2518" spans="7:13" x14ac:dyDescent="0.25">
      <c r="G2518" s="7"/>
      <c r="H2518" s="7"/>
      <c r="I2518" s="7"/>
      <c r="J2518" s="7"/>
      <c r="K2518" s="7"/>
      <c r="L2518" s="7"/>
      <c r="M2518" s="7"/>
    </row>
    <row r="2519" spans="7:13" x14ac:dyDescent="0.25">
      <c r="G2519" s="7"/>
      <c r="H2519" s="7"/>
      <c r="I2519" s="7"/>
      <c r="J2519" s="7"/>
      <c r="K2519" s="7"/>
      <c r="L2519" s="7"/>
      <c r="M2519" s="7"/>
    </row>
    <row r="2520" spans="7:13" x14ac:dyDescent="0.25">
      <c r="G2520" s="7"/>
      <c r="H2520" s="7"/>
      <c r="I2520" s="7"/>
      <c r="J2520" s="7"/>
      <c r="K2520" s="7"/>
      <c r="L2520" s="7"/>
      <c r="M2520" s="7"/>
    </row>
    <row r="2521" spans="7:13" x14ac:dyDescent="0.25">
      <c r="G2521" s="7"/>
      <c r="H2521" s="7"/>
      <c r="I2521" s="7"/>
      <c r="J2521" s="7"/>
      <c r="K2521" s="7"/>
      <c r="L2521" s="7"/>
      <c r="M2521" s="7"/>
    </row>
    <row r="2522" spans="7:13" x14ac:dyDescent="0.25">
      <c r="G2522" s="7"/>
      <c r="H2522" s="7"/>
      <c r="I2522" s="7"/>
      <c r="J2522" s="7"/>
      <c r="K2522" s="7"/>
      <c r="L2522" s="7"/>
      <c r="M2522" s="7"/>
    </row>
    <row r="2523" spans="7:13" x14ac:dyDescent="0.25">
      <c r="G2523" s="7"/>
      <c r="H2523" s="7"/>
      <c r="I2523" s="7"/>
      <c r="J2523" s="7"/>
      <c r="K2523" s="7"/>
      <c r="L2523" s="7"/>
      <c r="M2523" s="7"/>
    </row>
    <row r="2524" spans="7:13" x14ac:dyDescent="0.25">
      <c r="G2524" s="7"/>
      <c r="H2524" s="7"/>
      <c r="I2524" s="7"/>
      <c r="J2524" s="7"/>
      <c r="K2524" s="7"/>
      <c r="L2524" s="7"/>
      <c r="M2524" s="7"/>
    </row>
    <row r="2525" spans="7:13" x14ac:dyDescent="0.25">
      <c r="G2525" s="7"/>
      <c r="H2525" s="7"/>
      <c r="I2525" s="7"/>
      <c r="J2525" s="7"/>
      <c r="K2525" s="7"/>
      <c r="L2525" s="7"/>
      <c r="M2525" s="7"/>
    </row>
    <row r="2526" spans="7:13" x14ac:dyDescent="0.25">
      <c r="G2526" s="7"/>
      <c r="H2526" s="7"/>
      <c r="I2526" s="7"/>
      <c r="J2526" s="7"/>
      <c r="K2526" s="7"/>
      <c r="L2526" s="7"/>
      <c r="M2526" s="7"/>
    </row>
    <row r="2527" spans="7:13" x14ac:dyDescent="0.25">
      <c r="G2527" s="7"/>
      <c r="H2527" s="7"/>
      <c r="I2527" s="7"/>
      <c r="J2527" s="7"/>
      <c r="K2527" s="7"/>
      <c r="L2527" s="7"/>
      <c r="M2527" s="7"/>
    </row>
    <row r="2528" spans="7:13" x14ac:dyDescent="0.25">
      <c r="G2528" s="7"/>
      <c r="H2528" s="7"/>
      <c r="I2528" s="7"/>
      <c r="J2528" s="7"/>
      <c r="K2528" s="7"/>
      <c r="L2528" s="7"/>
      <c r="M2528" s="7"/>
    </row>
    <row r="2529" spans="7:13" x14ac:dyDescent="0.25">
      <c r="G2529" s="7"/>
      <c r="H2529" s="7"/>
      <c r="I2529" s="7"/>
      <c r="J2529" s="7"/>
      <c r="K2529" s="7"/>
      <c r="L2529" s="7"/>
      <c r="M2529" s="7"/>
    </row>
    <row r="2530" spans="7:13" x14ac:dyDescent="0.25">
      <c r="G2530" s="7"/>
      <c r="H2530" s="7"/>
      <c r="I2530" s="7"/>
      <c r="J2530" s="7"/>
      <c r="K2530" s="7"/>
      <c r="L2530" s="7"/>
      <c r="M2530" s="7"/>
    </row>
    <row r="2531" spans="7:13" x14ac:dyDescent="0.25">
      <c r="G2531" s="7"/>
      <c r="H2531" s="7"/>
      <c r="I2531" s="7"/>
      <c r="J2531" s="7"/>
      <c r="K2531" s="7"/>
      <c r="L2531" s="7"/>
      <c r="M2531" s="7"/>
    </row>
    <row r="2532" spans="7:13" x14ac:dyDescent="0.25">
      <c r="G2532" s="7"/>
      <c r="H2532" s="7"/>
      <c r="I2532" s="7"/>
      <c r="J2532" s="7"/>
      <c r="K2532" s="7"/>
      <c r="L2532" s="7"/>
      <c r="M2532" s="7"/>
    </row>
    <row r="2533" spans="7:13" x14ac:dyDescent="0.25">
      <c r="G2533" s="7"/>
      <c r="H2533" s="7"/>
      <c r="I2533" s="7"/>
      <c r="J2533" s="7"/>
      <c r="K2533" s="7"/>
      <c r="L2533" s="7"/>
      <c r="M2533" s="7"/>
    </row>
    <row r="2534" spans="7:13" x14ac:dyDescent="0.25">
      <c r="G2534" s="7"/>
      <c r="H2534" s="7"/>
      <c r="I2534" s="7"/>
      <c r="J2534" s="7"/>
      <c r="K2534" s="7"/>
      <c r="L2534" s="7"/>
      <c r="M2534" s="7"/>
    </row>
    <row r="2535" spans="7:13" x14ac:dyDescent="0.25">
      <c r="G2535" s="7"/>
      <c r="H2535" s="7"/>
      <c r="I2535" s="7"/>
      <c r="J2535" s="7"/>
      <c r="K2535" s="7"/>
      <c r="L2535" s="7"/>
      <c r="M2535" s="7"/>
    </row>
    <row r="2536" spans="7:13" x14ac:dyDescent="0.25">
      <c r="G2536" s="7"/>
      <c r="H2536" s="7"/>
      <c r="I2536" s="7"/>
      <c r="J2536" s="7"/>
      <c r="K2536" s="7"/>
      <c r="L2536" s="7"/>
      <c r="M2536" s="7"/>
    </row>
    <row r="2537" spans="7:13" x14ac:dyDescent="0.25">
      <c r="G2537" s="7"/>
      <c r="H2537" s="7"/>
      <c r="I2537" s="7"/>
      <c r="J2537" s="7"/>
      <c r="K2537" s="7"/>
      <c r="L2537" s="7"/>
      <c r="M2537" s="7"/>
    </row>
    <row r="2538" spans="7:13" x14ac:dyDescent="0.25">
      <c r="G2538" s="7"/>
      <c r="H2538" s="7"/>
      <c r="I2538" s="7"/>
      <c r="J2538" s="7"/>
      <c r="K2538" s="7"/>
      <c r="L2538" s="7"/>
      <c r="M2538" s="7"/>
    </row>
    <row r="2539" spans="7:13" x14ac:dyDescent="0.25">
      <c r="G2539" s="7"/>
      <c r="H2539" s="7"/>
      <c r="I2539" s="7"/>
      <c r="J2539" s="7"/>
      <c r="K2539" s="7"/>
      <c r="L2539" s="7"/>
      <c r="M2539" s="7"/>
    </row>
    <row r="2540" spans="7:13" x14ac:dyDescent="0.25">
      <c r="G2540" s="7"/>
      <c r="H2540" s="7"/>
      <c r="I2540" s="7"/>
      <c r="J2540" s="7"/>
      <c r="K2540" s="7"/>
      <c r="L2540" s="7"/>
      <c r="M2540" s="7"/>
    </row>
    <row r="2541" spans="7:13" x14ac:dyDescent="0.25">
      <c r="G2541" s="7"/>
      <c r="H2541" s="7"/>
      <c r="I2541" s="7"/>
      <c r="J2541" s="7"/>
      <c r="K2541" s="7"/>
      <c r="L2541" s="7"/>
      <c r="M2541" s="7"/>
    </row>
    <row r="2542" spans="7:13" x14ac:dyDescent="0.25">
      <c r="G2542" s="7"/>
      <c r="H2542" s="7"/>
      <c r="I2542" s="7"/>
      <c r="J2542" s="7"/>
      <c r="K2542" s="7"/>
      <c r="L2542" s="7"/>
      <c r="M2542" s="7"/>
    </row>
    <row r="2543" spans="7:13" x14ac:dyDescent="0.25">
      <c r="G2543" s="7"/>
      <c r="H2543" s="7"/>
      <c r="I2543" s="7"/>
      <c r="J2543" s="7"/>
      <c r="K2543" s="7"/>
      <c r="L2543" s="7"/>
      <c r="M2543" s="7"/>
    </row>
    <row r="2544" spans="7:13" x14ac:dyDescent="0.25">
      <c r="G2544" s="7"/>
      <c r="H2544" s="7"/>
      <c r="I2544" s="7"/>
      <c r="J2544" s="7"/>
      <c r="K2544" s="7"/>
      <c r="L2544" s="7"/>
      <c r="M2544" s="7"/>
    </row>
    <row r="2545" spans="7:13" x14ac:dyDescent="0.25">
      <c r="G2545" s="7"/>
      <c r="H2545" s="7"/>
      <c r="I2545" s="7"/>
      <c r="J2545" s="7"/>
      <c r="K2545" s="7"/>
      <c r="L2545" s="7"/>
      <c r="M2545" s="7"/>
    </row>
    <row r="2546" spans="7:13" x14ac:dyDescent="0.25">
      <c r="G2546" s="7"/>
      <c r="H2546" s="7"/>
      <c r="I2546" s="7"/>
      <c r="J2546" s="7"/>
      <c r="K2546" s="7"/>
      <c r="L2546" s="7"/>
      <c r="M2546" s="7"/>
    </row>
    <row r="2547" spans="7:13" x14ac:dyDescent="0.25">
      <c r="G2547" s="7"/>
      <c r="H2547" s="7"/>
      <c r="I2547" s="7"/>
      <c r="J2547" s="7"/>
      <c r="K2547" s="7"/>
      <c r="L2547" s="7"/>
      <c r="M2547" s="7"/>
    </row>
    <row r="2548" spans="7:13" x14ac:dyDescent="0.25">
      <c r="G2548" s="7"/>
      <c r="H2548" s="7"/>
      <c r="I2548" s="7"/>
      <c r="J2548" s="7"/>
      <c r="K2548" s="7"/>
      <c r="L2548" s="7"/>
      <c r="M2548" s="7"/>
    </row>
    <row r="2549" spans="7:13" x14ac:dyDescent="0.25">
      <c r="G2549" s="7"/>
      <c r="H2549" s="7"/>
      <c r="I2549" s="7"/>
      <c r="J2549" s="7"/>
      <c r="K2549" s="7"/>
      <c r="L2549" s="7"/>
      <c r="M2549" s="7"/>
    </row>
    <row r="2550" spans="7:13" x14ac:dyDescent="0.25">
      <c r="G2550" s="7"/>
      <c r="H2550" s="7"/>
      <c r="I2550" s="7"/>
      <c r="J2550" s="7"/>
      <c r="K2550" s="7"/>
      <c r="L2550" s="7"/>
      <c r="M2550" s="7"/>
    </row>
    <row r="2551" spans="7:13" x14ac:dyDescent="0.25">
      <c r="G2551" s="7"/>
      <c r="H2551" s="7"/>
      <c r="I2551" s="7"/>
      <c r="J2551" s="7"/>
      <c r="K2551" s="7"/>
      <c r="L2551" s="7"/>
      <c r="M2551" s="7"/>
    </row>
    <row r="2552" spans="7:13" x14ac:dyDescent="0.25">
      <c r="G2552" s="7"/>
      <c r="H2552" s="7"/>
      <c r="I2552" s="7"/>
      <c r="J2552" s="7"/>
      <c r="K2552" s="7"/>
      <c r="L2552" s="7"/>
      <c r="M2552" s="7"/>
    </row>
    <row r="2553" spans="7:13" x14ac:dyDescent="0.25">
      <c r="G2553" s="7"/>
      <c r="H2553" s="7"/>
      <c r="I2553" s="7"/>
      <c r="J2553" s="7"/>
      <c r="K2553" s="7"/>
      <c r="L2553" s="7"/>
      <c r="M2553" s="7"/>
    </row>
    <row r="2554" spans="7:13" x14ac:dyDescent="0.25">
      <c r="G2554" s="7"/>
      <c r="H2554" s="7"/>
      <c r="I2554" s="7"/>
      <c r="J2554" s="7"/>
      <c r="K2554" s="7"/>
      <c r="L2554" s="7"/>
      <c r="M2554" s="7"/>
    </row>
    <row r="2555" spans="7:13" x14ac:dyDescent="0.25">
      <c r="G2555" s="7"/>
      <c r="H2555" s="7"/>
      <c r="I2555" s="7"/>
      <c r="J2555" s="7"/>
      <c r="K2555" s="7"/>
      <c r="L2555" s="7"/>
      <c r="M2555" s="7"/>
    </row>
    <row r="2556" spans="7:13" x14ac:dyDescent="0.25">
      <c r="G2556" s="7"/>
      <c r="H2556" s="7"/>
      <c r="I2556" s="7"/>
      <c r="J2556" s="7"/>
      <c r="K2556" s="7"/>
      <c r="L2556" s="7"/>
      <c r="M2556" s="7"/>
    </row>
    <row r="2557" spans="7:13" x14ac:dyDescent="0.25">
      <c r="G2557" s="7"/>
      <c r="H2557" s="7"/>
      <c r="I2557" s="7"/>
      <c r="J2557" s="7"/>
      <c r="K2557" s="7"/>
      <c r="L2557" s="7"/>
      <c r="M2557" s="7"/>
    </row>
    <row r="2558" spans="7:13" x14ac:dyDescent="0.25">
      <c r="G2558" s="7"/>
      <c r="H2558" s="7"/>
      <c r="I2558" s="7"/>
      <c r="J2558" s="7"/>
      <c r="K2558" s="7"/>
      <c r="L2558" s="7"/>
      <c r="M2558" s="7"/>
    </row>
    <row r="2559" spans="7:13" x14ac:dyDescent="0.25">
      <c r="G2559" s="7"/>
      <c r="H2559" s="7"/>
      <c r="I2559" s="7"/>
      <c r="J2559" s="7"/>
      <c r="K2559" s="7"/>
      <c r="L2559" s="7"/>
      <c r="M2559" s="7"/>
    </row>
    <row r="2560" spans="7:13" x14ac:dyDescent="0.25">
      <c r="G2560" s="7"/>
      <c r="H2560" s="7"/>
      <c r="I2560" s="7"/>
      <c r="J2560" s="7"/>
      <c r="K2560" s="7"/>
      <c r="L2560" s="7"/>
      <c r="M2560" s="7"/>
    </row>
    <row r="2561" spans="7:13" x14ac:dyDescent="0.25">
      <c r="G2561" s="7"/>
      <c r="H2561" s="7"/>
      <c r="I2561" s="7"/>
      <c r="J2561" s="7"/>
      <c r="K2561" s="7"/>
      <c r="L2561" s="7"/>
      <c r="M2561" s="7"/>
    </row>
    <row r="2562" spans="7:13" x14ac:dyDescent="0.25">
      <c r="G2562" s="7"/>
      <c r="H2562" s="7"/>
      <c r="I2562" s="7"/>
      <c r="J2562" s="7"/>
      <c r="K2562" s="7"/>
      <c r="L2562" s="7"/>
      <c r="M2562" s="7"/>
    </row>
    <row r="2563" spans="7:13" x14ac:dyDescent="0.25">
      <c r="G2563" s="7"/>
      <c r="H2563" s="7"/>
      <c r="I2563" s="7"/>
      <c r="J2563" s="7"/>
      <c r="K2563" s="7"/>
      <c r="L2563" s="7"/>
      <c r="M2563" s="7"/>
    </row>
    <row r="2564" spans="7:13" x14ac:dyDescent="0.25">
      <c r="G2564" s="7"/>
      <c r="H2564" s="7"/>
      <c r="I2564" s="7"/>
      <c r="J2564" s="7"/>
      <c r="K2564" s="7"/>
      <c r="L2564" s="7"/>
      <c r="M2564" s="7"/>
    </row>
    <row r="2565" spans="7:13" x14ac:dyDescent="0.25">
      <c r="G2565" s="7"/>
      <c r="H2565" s="7"/>
      <c r="I2565" s="7"/>
      <c r="J2565" s="7"/>
      <c r="K2565" s="7"/>
      <c r="L2565" s="7"/>
      <c r="M2565" s="7"/>
    </row>
    <row r="2566" spans="7:13" x14ac:dyDescent="0.25">
      <c r="G2566" s="7"/>
      <c r="H2566" s="7"/>
      <c r="I2566" s="7"/>
      <c r="J2566" s="7"/>
      <c r="K2566" s="7"/>
      <c r="L2566" s="7"/>
      <c r="M2566" s="7"/>
    </row>
    <row r="2567" spans="7:13" x14ac:dyDescent="0.25">
      <c r="G2567" s="7"/>
      <c r="H2567" s="7"/>
      <c r="I2567" s="7"/>
      <c r="J2567" s="7"/>
      <c r="K2567" s="7"/>
      <c r="L2567" s="7"/>
      <c r="M2567" s="7"/>
    </row>
    <row r="2568" spans="7:13" x14ac:dyDescent="0.25">
      <c r="G2568" s="7"/>
      <c r="H2568" s="7"/>
      <c r="I2568" s="7"/>
      <c r="J2568" s="7"/>
      <c r="K2568" s="7"/>
      <c r="L2568" s="7"/>
      <c r="M2568" s="7"/>
    </row>
    <row r="2569" spans="7:13" x14ac:dyDescent="0.25">
      <c r="G2569" s="7"/>
      <c r="H2569" s="7"/>
      <c r="I2569" s="7"/>
      <c r="J2569" s="7"/>
      <c r="K2569" s="7"/>
      <c r="L2569" s="7"/>
      <c r="M2569" s="7"/>
    </row>
    <row r="2570" spans="7:13" x14ac:dyDescent="0.25">
      <c r="G2570" s="7"/>
      <c r="H2570" s="7"/>
      <c r="I2570" s="7"/>
      <c r="J2570" s="7"/>
      <c r="K2570" s="7"/>
      <c r="L2570" s="7"/>
      <c r="M2570" s="7"/>
    </row>
    <row r="2571" spans="7:13" x14ac:dyDescent="0.25">
      <c r="G2571" s="7"/>
      <c r="H2571" s="7"/>
      <c r="I2571" s="7"/>
      <c r="J2571" s="7"/>
      <c r="K2571" s="7"/>
      <c r="L2571" s="7"/>
      <c r="M2571" s="7"/>
    </row>
    <row r="2572" spans="7:13" x14ac:dyDescent="0.25">
      <c r="G2572" s="7"/>
      <c r="H2572" s="7"/>
      <c r="I2572" s="7"/>
      <c r="J2572" s="7"/>
      <c r="K2572" s="7"/>
      <c r="L2572" s="7"/>
      <c r="M2572" s="7"/>
    </row>
    <row r="2573" spans="7:13" x14ac:dyDescent="0.25">
      <c r="G2573" s="7"/>
      <c r="H2573" s="7"/>
      <c r="I2573" s="7"/>
      <c r="J2573" s="7"/>
      <c r="K2573" s="7"/>
      <c r="L2573" s="7"/>
      <c r="M2573" s="7"/>
    </row>
    <row r="2574" spans="7:13" x14ac:dyDescent="0.25">
      <c r="G2574" s="7"/>
      <c r="H2574" s="7"/>
      <c r="I2574" s="7"/>
      <c r="J2574" s="7"/>
      <c r="K2574" s="7"/>
      <c r="L2574" s="7"/>
      <c r="M2574" s="7"/>
    </row>
    <row r="2575" spans="7:13" x14ac:dyDescent="0.25">
      <c r="G2575" s="7"/>
      <c r="H2575" s="7"/>
      <c r="I2575" s="7"/>
      <c r="J2575" s="7"/>
      <c r="K2575" s="7"/>
      <c r="L2575" s="7"/>
      <c r="M2575" s="7"/>
    </row>
    <row r="2576" spans="7:13" x14ac:dyDescent="0.25">
      <c r="G2576" s="7"/>
      <c r="H2576" s="7"/>
      <c r="I2576" s="7"/>
      <c r="J2576" s="7"/>
      <c r="K2576" s="7"/>
      <c r="L2576" s="7"/>
      <c r="M2576" s="7"/>
    </row>
    <row r="2577" spans="7:13" x14ac:dyDescent="0.25">
      <c r="G2577" s="7"/>
      <c r="H2577" s="7"/>
      <c r="I2577" s="7"/>
      <c r="J2577" s="7"/>
      <c r="K2577" s="7"/>
      <c r="L2577" s="7"/>
      <c r="M2577" s="7"/>
    </row>
    <row r="2578" spans="7:13" x14ac:dyDescent="0.25">
      <c r="G2578" s="7"/>
      <c r="H2578" s="7"/>
      <c r="I2578" s="7"/>
      <c r="J2578" s="7"/>
      <c r="K2578" s="7"/>
      <c r="L2578" s="7"/>
      <c r="M2578" s="7"/>
    </row>
    <row r="2579" spans="7:13" x14ac:dyDescent="0.25">
      <c r="G2579" s="7"/>
      <c r="H2579" s="7"/>
      <c r="I2579" s="7"/>
      <c r="J2579" s="7"/>
      <c r="K2579" s="7"/>
      <c r="L2579" s="7"/>
      <c r="M2579" s="7"/>
    </row>
    <row r="2580" spans="7:13" x14ac:dyDescent="0.25">
      <c r="G2580" s="7"/>
      <c r="H2580" s="7"/>
      <c r="I2580" s="7"/>
      <c r="J2580" s="7"/>
      <c r="K2580" s="7"/>
      <c r="L2580" s="7"/>
      <c r="M2580" s="7"/>
    </row>
    <row r="2581" spans="7:13" x14ac:dyDescent="0.25">
      <c r="G2581" s="7"/>
      <c r="H2581" s="7"/>
      <c r="I2581" s="7"/>
      <c r="J2581" s="7"/>
      <c r="K2581" s="7"/>
      <c r="L2581" s="7"/>
      <c r="M2581" s="7"/>
    </row>
    <row r="2582" spans="7:13" x14ac:dyDescent="0.25">
      <c r="G2582" s="7"/>
      <c r="H2582" s="7"/>
      <c r="I2582" s="7"/>
      <c r="J2582" s="7"/>
      <c r="K2582" s="7"/>
      <c r="L2582" s="7"/>
      <c r="M2582" s="7"/>
    </row>
    <row r="2583" spans="7:13" x14ac:dyDescent="0.25">
      <c r="G2583" s="7"/>
      <c r="H2583" s="7"/>
      <c r="I2583" s="7"/>
      <c r="J2583" s="7"/>
      <c r="K2583" s="7"/>
      <c r="L2583" s="7"/>
      <c r="M2583" s="7"/>
    </row>
    <row r="2584" spans="7:13" x14ac:dyDescent="0.25">
      <c r="G2584" s="7"/>
      <c r="H2584" s="7"/>
      <c r="I2584" s="7"/>
      <c r="J2584" s="7"/>
      <c r="K2584" s="7"/>
      <c r="L2584" s="7"/>
      <c r="M2584" s="7"/>
    </row>
    <row r="2585" spans="7:13" x14ac:dyDescent="0.25">
      <c r="G2585" s="7"/>
      <c r="H2585" s="7"/>
      <c r="I2585" s="7"/>
      <c r="J2585" s="7"/>
      <c r="K2585" s="7"/>
      <c r="L2585" s="7"/>
      <c r="M2585" s="7"/>
    </row>
    <row r="2586" spans="7:13" x14ac:dyDescent="0.25">
      <c r="G2586" s="7"/>
      <c r="H2586" s="7"/>
      <c r="I2586" s="7"/>
      <c r="J2586" s="7"/>
      <c r="K2586" s="7"/>
      <c r="L2586" s="7"/>
      <c r="M2586" s="7"/>
    </row>
    <row r="2587" spans="7:13" x14ac:dyDescent="0.25">
      <c r="G2587" s="7"/>
      <c r="H2587" s="7"/>
      <c r="I2587" s="7"/>
      <c r="J2587" s="7"/>
      <c r="K2587" s="7"/>
      <c r="L2587" s="7"/>
      <c r="M2587" s="7"/>
    </row>
    <row r="2588" spans="7:13" x14ac:dyDescent="0.25">
      <c r="G2588" s="7"/>
      <c r="H2588" s="7"/>
      <c r="I2588" s="7"/>
      <c r="J2588" s="7"/>
      <c r="K2588" s="7"/>
      <c r="L2588" s="7"/>
      <c r="M2588" s="7"/>
    </row>
    <row r="2589" spans="7:13" x14ac:dyDescent="0.25">
      <c r="G2589" s="7"/>
      <c r="H2589" s="7"/>
      <c r="I2589" s="7"/>
      <c r="J2589" s="7"/>
      <c r="K2589" s="7"/>
      <c r="L2589" s="7"/>
      <c r="M2589" s="7"/>
    </row>
    <row r="2590" spans="7:13" x14ac:dyDescent="0.25">
      <c r="G2590" s="7"/>
      <c r="H2590" s="7"/>
      <c r="I2590" s="7"/>
      <c r="J2590" s="7"/>
      <c r="K2590" s="7"/>
      <c r="L2590" s="7"/>
      <c r="M2590" s="7"/>
    </row>
    <row r="2591" spans="7:13" x14ac:dyDescent="0.25">
      <c r="G2591" s="7"/>
      <c r="H2591" s="7"/>
      <c r="I2591" s="7"/>
      <c r="J2591" s="7"/>
      <c r="K2591" s="7"/>
      <c r="L2591" s="7"/>
      <c r="M2591" s="7"/>
    </row>
    <row r="2592" spans="7:13" x14ac:dyDescent="0.25">
      <c r="G2592" s="7"/>
      <c r="H2592" s="7"/>
      <c r="I2592" s="7"/>
      <c r="J2592" s="7"/>
      <c r="K2592" s="7"/>
      <c r="L2592" s="7"/>
      <c r="M2592" s="7"/>
    </row>
    <row r="2593" spans="7:13" x14ac:dyDescent="0.25">
      <c r="G2593" s="7"/>
      <c r="H2593" s="7"/>
      <c r="I2593" s="7"/>
      <c r="J2593" s="7"/>
      <c r="K2593" s="7"/>
      <c r="L2593" s="7"/>
      <c r="M2593" s="7"/>
    </row>
    <row r="2594" spans="7:13" x14ac:dyDescent="0.25">
      <c r="G2594" s="7"/>
      <c r="H2594" s="7"/>
      <c r="I2594" s="7"/>
      <c r="J2594" s="7"/>
      <c r="K2594" s="7"/>
      <c r="L2594" s="7"/>
      <c r="M2594" s="7"/>
    </row>
    <row r="2595" spans="7:13" x14ac:dyDescent="0.25">
      <c r="G2595" s="7"/>
      <c r="H2595" s="7"/>
      <c r="I2595" s="7"/>
      <c r="J2595" s="7"/>
      <c r="K2595" s="7"/>
      <c r="L2595" s="7"/>
      <c r="M2595" s="7"/>
    </row>
    <row r="2596" spans="7:13" x14ac:dyDescent="0.25">
      <c r="G2596" s="7"/>
      <c r="H2596" s="7"/>
      <c r="I2596" s="7"/>
      <c r="J2596" s="7"/>
      <c r="K2596" s="7"/>
      <c r="L2596" s="7"/>
      <c r="M2596" s="7"/>
    </row>
    <row r="2597" spans="7:13" x14ac:dyDescent="0.25">
      <c r="G2597" s="7"/>
      <c r="H2597" s="7"/>
      <c r="I2597" s="7"/>
      <c r="J2597" s="7"/>
      <c r="K2597" s="7"/>
      <c r="L2597" s="7"/>
      <c r="M2597" s="7"/>
    </row>
    <row r="2598" spans="7:13" x14ac:dyDescent="0.25">
      <c r="G2598" s="7"/>
      <c r="H2598" s="7"/>
      <c r="I2598" s="7"/>
      <c r="J2598" s="7"/>
      <c r="K2598" s="7"/>
      <c r="L2598" s="7"/>
      <c r="M2598" s="7"/>
    </row>
    <row r="2599" spans="7:13" x14ac:dyDescent="0.25">
      <c r="G2599" s="7"/>
      <c r="H2599" s="7"/>
      <c r="I2599" s="7"/>
      <c r="J2599" s="7"/>
      <c r="K2599" s="7"/>
      <c r="L2599" s="7"/>
      <c r="M2599" s="7"/>
    </row>
    <row r="2600" spans="7:13" x14ac:dyDescent="0.25">
      <c r="G2600" s="7"/>
      <c r="H2600" s="7"/>
      <c r="I2600" s="7"/>
      <c r="J2600" s="7"/>
      <c r="K2600" s="7"/>
      <c r="L2600" s="7"/>
      <c r="M2600" s="7"/>
    </row>
    <row r="2601" spans="7:13" x14ac:dyDescent="0.25">
      <c r="G2601" s="7"/>
      <c r="H2601" s="7"/>
      <c r="I2601" s="7"/>
      <c r="J2601" s="7"/>
      <c r="K2601" s="7"/>
      <c r="L2601" s="7"/>
      <c r="M2601" s="7"/>
    </row>
    <row r="2602" spans="7:13" x14ac:dyDescent="0.25">
      <c r="G2602" s="7"/>
      <c r="H2602" s="7"/>
      <c r="I2602" s="7"/>
      <c r="J2602" s="7"/>
      <c r="K2602" s="7"/>
      <c r="L2602" s="7"/>
      <c r="M2602" s="7"/>
    </row>
    <row r="2603" spans="7:13" x14ac:dyDescent="0.25">
      <c r="G2603" s="7"/>
      <c r="H2603" s="7"/>
      <c r="I2603" s="7"/>
      <c r="J2603" s="7"/>
      <c r="K2603" s="7"/>
      <c r="L2603" s="7"/>
      <c r="M2603" s="7"/>
    </row>
    <row r="2604" spans="7:13" x14ac:dyDescent="0.25">
      <c r="G2604" s="7"/>
      <c r="H2604" s="7"/>
      <c r="I2604" s="7"/>
      <c r="J2604" s="7"/>
      <c r="K2604" s="7"/>
      <c r="L2604" s="7"/>
      <c r="M2604" s="7"/>
    </row>
    <row r="2605" spans="7:13" x14ac:dyDescent="0.25">
      <c r="G2605" s="7"/>
      <c r="H2605" s="7"/>
      <c r="I2605" s="7"/>
      <c r="J2605" s="7"/>
      <c r="K2605" s="7"/>
      <c r="L2605" s="7"/>
      <c r="M2605" s="7"/>
    </row>
    <row r="2606" spans="7:13" x14ac:dyDescent="0.25">
      <c r="G2606" s="7"/>
      <c r="H2606" s="7"/>
      <c r="I2606" s="7"/>
      <c r="J2606" s="7"/>
      <c r="K2606" s="7"/>
      <c r="L2606" s="7"/>
      <c r="M2606" s="7"/>
    </row>
    <row r="2607" spans="7:13" x14ac:dyDescent="0.25">
      <c r="G2607" s="7"/>
      <c r="H2607" s="7"/>
      <c r="I2607" s="7"/>
      <c r="J2607" s="7"/>
      <c r="K2607" s="7"/>
      <c r="L2607" s="7"/>
      <c r="M2607" s="7"/>
    </row>
    <row r="2608" spans="7:13" x14ac:dyDescent="0.25">
      <c r="G2608" s="7"/>
      <c r="H2608" s="7"/>
      <c r="I2608" s="7"/>
      <c r="J2608" s="7"/>
      <c r="K2608" s="7"/>
      <c r="L2608" s="7"/>
      <c r="M2608" s="7"/>
    </row>
    <row r="2609" spans="7:13" x14ac:dyDescent="0.25">
      <c r="G2609" s="7"/>
      <c r="H2609" s="7"/>
      <c r="I2609" s="7"/>
      <c r="J2609" s="7"/>
      <c r="K2609" s="7"/>
      <c r="L2609" s="7"/>
      <c r="M2609" s="7"/>
    </row>
    <row r="2610" spans="7:13" x14ac:dyDescent="0.25">
      <c r="G2610" s="7"/>
      <c r="H2610" s="7"/>
      <c r="I2610" s="7"/>
      <c r="J2610" s="7"/>
      <c r="K2610" s="7"/>
      <c r="L2610" s="7"/>
      <c r="M2610" s="7"/>
    </row>
    <row r="2611" spans="7:13" x14ac:dyDescent="0.25">
      <c r="G2611" s="7"/>
      <c r="H2611" s="7"/>
      <c r="I2611" s="7"/>
      <c r="J2611" s="7"/>
      <c r="K2611" s="7"/>
      <c r="L2611" s="7"/>
      <c r="M2611" s="7"/>
    </row>
    <row r="2612" spans="7:13" x14ac:dyDescent="0.25">
      <c r="G2612" s="7"/>
      <c r="H2612" s="7"/>
      <c r="I2612" s="7"/>
      <c r="J2612" s="7"/>
      <c r="K2612" s="7"/>
      <c r="L2612" s="7"/>
      <c r="M2612" s="7"/>
    </row>
    <row r="2613" spans="7:13" x14ac:dyDescent="0.25">
      <c r="G2613" s="7"/>
      <c r="H2613" s="7"/>
      <c r="I2613" s="7"/>
      <c r="J2613" s="7"/>
      <c r="K2613" s="7"/>
      <c r="L2613" s="7"/>
      <c r="M2613" s="7"/>
    </row>
    <row r="2614" spans="7:13" x14ac:dyDescent="0.25">
      <c r="G2614" s="7"/>
      <c r="H2614" s="7"/>
      <c r="I2614" s="7"/>
      <c r="J2614" s="7"/>
      <c r="K2614" s="7"/>
      <c r="L2614" s="7"/>
      <c r="M2614" s="7"/>
    </row>
    <row r="2615" spans="7:13" x14ac:dyDescent="0.25">
      <c r="G2615" s="7"/>
      <c r="H2615" s="7"/>
      <c r="I2615" s="7"/>
      <c r="J2615" s="7"/>
      <c r="K2615" s="7"/>
      <c r="L2615" s="7"/>
      <c r="M2615" s="7"/>
    </row>
    <row r="2616" spans="7:13" x14ac:dyDescent="0.25">
      <c r="G2616" s="7"/>
      <c r="H2616" s="7"/>
      <c r="I2616" s="7"/>
      <c r="J2616" s="7"/>
      <c r="K2616" s="7"/>
      <c r="L2616" s="7"/>
      <c r="M2616" s="7"/>
    </row>
    <row r="2617" spans="7:13" x14ac:dyDescent="0.25">
      <c r="G2617" s="7"/>
      <c r="H2617" s="7"/>
      <c r="I2617" s="7"/>
      <c r="J2617" s="7"/>
      <c r="K2617" s="7"/>
      <c r="L2617" s="7"/>
      <c r="M2617" s="7"/>
    </row>
    <row r="2618" spans="7:13" x14ac:dyDescent="0.25">
      <c r="G2618" s="7"/>
      <c r="H2618" s="7"/>
      <c r="I2618" s="7"/>
      <c r="J2618" s="7"/>
      <c r="K2618" s="7"/>
      <c r="L2618" s="7"/>
      <c r="M2618" s="7"/>
    </row>
    <row r="2619" spans="7:13" x14ac:dyDescent="0.25">
      <c r="G2619" s="7"/>
      <c r="H2619" s="7"/>
      <c r="I2619" s="7"/>
      <c r="J2619" s="7"/>
      <c r="K2619" s="7"/>
      <c r="L2619" s="7"/>
      <c r="M2619" s="7"/>
    </row>
    <row r="2620" spans="7:13" x14ac:dyDescent="0.25">
      <c r="G2620" s="7"/>
      <c r="H2620" s="7"/>
      <c r="I2620" s="7"/>
      <c r="J2620" s="7"/>
      <c r="K2620" s="7"/>
      <c r="L2620" s="7"/>
      <c r="M2620" s="7"/>
    </row>
    <row r="2621" spans="7:13" x14ac:dyDescent="0.25">
      <c r="G2621" s="7"/>
      <c r="H2621" s="7"/>
      <c r="I2621" s="7"/>
      <c r="J2621" s="7"/>
      <c r="K2621" s="7"/>
      <c r="L2621" s="7"/>
      <c r="M2621" s="7"/>
    </row>
    <row r="2622" spans="7:13" x14ac:dyDescent="0.25">
      <c r="G2622" s="7"/>
      <c r="H2622" s="7"/>
      <c r="I2622" s="7"/>
      <c r="J2622" s="7"/>
      <c r="K2622" s="7"/>
      <c r="L2622" s="7"/>
      <c r="M2622" s="7"/>
    </row>
    <row r="2623" spans="7:13" x14ac:dyDescent="0.25">
      <c r="G2623" s="7"/>
      <c r="H2623" s="7"/>
      <c r="I2623" s="7"/>
      <c r="J2623" s="7"/>
      <c r="K2623" s="7"/>
      <c r="L2623" s="7"/>
      <c r="M2623" s="7"/>
    </row>
    <row r="2624" spans="7:13" x14ac:dyDescent="0.25">
      <c r="G2624" s="7"/>
      <c r="H2624" s="7"/>
      <c r="I2624" s="7"/>
      <c r="J2624" s="7"/>
      <c r="K2624" s="7"/>
      <c r="L2624" s="7"/>
      <c r="M2624" s="7"/>
    </row>
    <row r="2625" spans="7:13" x14ac:dyDescent="0.25">
      <c r="G2625" s="7"/>
      <c r="H2625" s="7"/>
      <c r="I2625" s="7"/>
      <c r="J2625" s="7"/>
      <c r="K2625" s="7"/>
      <c r="L2625" s="7"/>
      <c r="M2625" s="7"/>
    </row>
    <row r="2626" spans="7:13" x14ac:dyDescent="0.25">
      <c r="G2626" s="7"/>
      <c r="H2626" s="7"/>
      <c r="I2626" s="7"/>
      <c r="J2626" s="7"/>
      <c r="K2626" s="7"/>
      <c r="L2626" s="7"/>
      <c r="M2626" s="7"/>
    </row>
    <row r="2627" spans="7:13" x14ac:dyDescent="0.25">
      <c r="G2627" s="7"/>
      <c r="H2627" s="7"/>
      <c r="I2627" s="7"/>
      <c r="J2627" s="7"/>
      <c r="K2627" s="7"/>
      <c r="L2627" s="7"/>
      <c r="M2627" s="7"/>
    </row>
    <row r="2628" spans="7:13" x14ac:dyDescent="0.25">
      <c r="G2628" s="7"/>
      <c r="H2628" s="7"/>
      <c r="I2628" s="7"/>
      <c r="J2628" s="7"/>
      <c r="K2628" s="7"/>
      <c r="L2628" s="7"/>
      <c r="M2628" s="7"/>
    </row>
    <row r="2629" spans="7:13" x14ac:dyDescent="0.25">
      <c r="G2629" s="7"/>
      <c r="H2629" s="7"/>
      <c r="I2629" s="7"/>
      <c r="J2629" s="7"/>
      <c r="K2629" s="7"/>
      <c r="L2629" s="7"/>
      <c r="M2629" s="7"/>
    </row>
    <row r="2630" spans="7:13" x14ac:dyDescent="0.25">
      <c r="G2630" s="7"/>
      <c r="H2630" s="7"/>
      <c r="I2630" s="7"/>
      <c r="J2630" s="7"/>
      <c r="K2630" s="7"/>
      <c r="L2630" s="7"/>
      <c r="M2630" s="7"/>
    </row>
    <row r="2631" spans="7:13" x14ac:dyDescent="0.25">
      <c r="G2631" s="7"/>
      <c r="H2631" s="7"/>
      <c r="I2631" s="7"/>
      <c r="J2631" s="7"/>
      <c r="K2631" s="7"/>
      <c r="L2631" s="7"/>
      <c r="M2631" s="7"/>
    </row>
    <row r="2632" spans="7:13" x14ac:dyDescent="0.25">
      <c r="G2632" s="7"/>
      <c r="H2632" s="7"/>
      <c r="I2632" s="7"/>
      <c r="J2632" s="7"/>
      <c r="K2632" s="7"/>
      <c r="L2632" s="7"/>
      <c r="M2632" s="7"/>
    </row>
    <row r="2633" spans="7:13" x14ac:dyDescent="0.25">
      <c r="G2633" s="7"/>
      <c r="H2633" s="7"/>
      <c r="I2633" s="7"/>
      <c r="J2633" s="7"/>
      <c r="K2633" s="7"/>
      <c r="L2633" s="7"/>
      <c r="M2633" s="7"/>
    </row>
    <row r="2634" spans="7:13" x14ac:dyDescent="0.25">
      <c r="G2634" s="7"/>
      <c r="H2634" s="7"/>
      <c r="I2634" s="7"/>
      <c r="J2634" s="7"/>
      <c r="K2634" s="7"/>
      <c r="L2634" s="7"/>
      <c r="M2634" s="7"/>
    </row>
    <row r="2635" spans="7:13" x14ac:dyDescent="0.25">
      <c r="G2635" s="7"/>
      <c r="H2635" s="7"/>
      <c r="I2635" s="7"/>
      <c r="J2635" s="7"/>
      <c r="K2635" s="7"/>
      <c r="L2635" s="7"/>
      <c r="M2635" s="7"/>
    </row>
    <row r="2636" spans="7:13" x14ac:dyDescent="0.25">
      <c r="G2636" s="7"/>
      <c r="H2636" s="7"/>
      <c r="I2636" s="7"/>
      <c r="J2636" s="7"/>
      <c r="K2636" s="7"/>
      <c r="L2636" s="7"/>
      <c r="M2636" s="7"/>
    </row>
    <row r="2637" spans="7:13" x14ac:dyDescent="0.25">
      <c r="G2637" s="7"/>
      <c r="H2637" s="7"/>
      <c r="I2637" s="7"/>
      <c r="J2637" s="7"/>
      <c r="K2637" s="7"/>
      <c r="L2637" s="7"/>
      <c r="M2637" s="7"/>
    </row>
    <row r="2638" spans="7:13" x14ac:dyDescent="0.25">
      <c r="G2638" s="7"/>
      <c r="H2638" s="7"/>
      <c r="I2638" s="7"/>
      <c r="J2638" s="7"/>
      <c r="K2638" s="7"/>
      <c r="L2638" s="7"/>
      <c r="M2638" s="7"/>
    </row>
    <row r="2639" spans="7:13" x14ac:dyDescent="0.25">
      <c r="G2639" s="7"/>
      <c r="H2639" s="7"/>
      <c r="I2639" s="7"/>
      <c r="J2639" s="7"/>
      <c r="K2639" s="7"/>
      <c r="L2639" s="7"/>
      <c r="M2639" s="7"/>
    </row>
    <row r="2640" spans="7:13" x14ac:dyDescent="0.25">
      <c r="G2640" s="7"/>
      <c r="H2640" s="7"/>
      <c r="I2640" s="7"/>
      <c r="J2640" s="7"/>
      <c r="K2640" s="7"/>
      <c r="L2640" s="7"/>
      <c r="M2640" s="7"/>
    </row>
    <row r="2641" spans="7:13" x14ac:dyDescent="0.25">
      <c r="G2641" s="7"/>
      <c r="H2641" s="7"/>
      <c r="I2641" s="7"/>
      <c r="J2641" s="7"/>
      <c r="K2641" s="7"/>
      <c r="L2641" s="7"/>
      <c r="M2641" s="7"/>
    </row>
    <row r="2642" spans="7:13" x14ac:dyDescent="0.25">
      <c r="G2642" s="7"/>
      <c r="H2642" s="7"/>
      <c r="I2642" s="7"/>
      <c r="J2642" s="7"/>
      <c r="K2642" s="7"/>
      <c r="L2642" s="7"/>
      <c r="M2642" s="7"/>
    </row>
    <row r="2643" spans="7:13" x14ac:dyDescent="0.25">
      <c r="G2643" s="7"/>
      <c r="H2643" s="7"/>
      <c r="I2643" s="7"/>
      <c r="J2643" s="7"/>
      <c r="K2643" s="7"/>
      <c r="L2643" s="7"/>
      <c r="M2643" s="7"/>
    </row>
    <row r="2644" spans="7:13" x14ac:dyDescent="0.25">
      <c r="G2644" s="7"/>
      <c r="H2644" s="7"/>
      <c r="I2644" s="7"/>
      <c r="J2644" s="7"/>
      <c r="K2644" s="7"/>
      <c r="L2644" s="7"/>
      <c r="M2644" s="7"/>
    </row>
    <row r="2645" spans="7:13" x14ac:dyDescent="0.25">
      <c r="G2645" s="7"/>
      <c r="H2645" s="7"/>
      <c r="I2645" s="7"/>
      <c r="J2645" s="7"/>
      <c r="K2645" s="7"/>
      <c r="L2645" s="7"/>
      <c r="M2645" s="7"/>
    </row>
    <row r="2646" spans="7:13" x14ac:dyDescent="0.25">
      <c r="G2646" s="7"/>
      <c r="H2646" s="7"/>
      <c r="I2646" s="7"/>
      <c r="J2646" s="7"/>
      <c r="K2646" s="7"/>
      <c r="L2646" s="7"/>
      <c r="M2646" s="7"/>
    </row>
    <row r="2647" spans="7:13" x14ac:dyDescent="0.25">
      <c r="G2647" s="7"/>
      <c r="H2647" s="7"/>
      <c r="I2647" s="7"/>
      <c r="J2647" s="7"/>
      <c r="K2647" s="7"/>
      <c r="L2647" s="7"/>
      <c r="M2647" s="7"/>
    </row>
    <row r="2648" spans="7:13" x14ac:dyDescent="0.25">
      <c r="G2648" s="7"/>
      <c r="H2648" s="7"/>
      <c r="I2648" s="7"/>
      <c r="J2648" s="7"/>
      <c r="K2648" s="7"/>
      <c r="L2648" s="7"/>
      <c r="M2648" s="7"/>
    </row>
    <row r="2649" spans="7:13" x14ac:dyDescent="0.25">
      <c r="G2649" s="7"/>
      <c r="H2649" s="7"/>
      <c r="I2649" s="7"/>
      <c r="J2649" s="7"/>
      <c r="K2649" s="7"/>
      <c r="L2649" s="7"/>
      <c r="M2649" s="7"/>
    </row>
    <row r="2650" spans="7:13" x14ac:dyDescent="0.25">
      <c r="G2650" s="7"/>
      <c r="H2650" s="7"/>
      <c r="I2650" s="7"/>
      <c r="J2650" s="7"/>
      <c r="K2650" s="7"/>
      <c r="L2650" s="7"/>
      <c r="M2650" s="7"/>
    </row>
    <row r="2651" spans="7:13" x14ac:dyDescent="0.25">
      <c r="G2651" s="7"/>
      <c r="H2651" s="7"/>
      <c r="I2651" s="7"/>
      <c r="J2651" s="7"/>
      <c r="K2651" s="7"/>
      <c r="L2651" s="7"/>
      <c r="M2651" s="7"/>
    </row>
    <row r="2652" spans="7:13" x14ac:dyDescent="0.25">
      <c r="G2652" s="7"/>
      <c r="H2652" s="7"/>
      <c r="I2652" s="7"/>
      <c r="J2652" s="7"/>
      <c r="K2652" s="7"/>
      <c r="L2652" s="7"/>
      <c r="M2652" s="7"/>
    </row>
    <row r="2653" spans="7:13" x14ac:dyDescent="0.25">
      <c r="G2653" s="7"/>
      <c r="H2653" s="7"/>
      <c r="I2653" s="7"/>
      <c r="J2653" s="7"/>
      <c r="K2653" s="7"/>
      <c r="L2653" s="7"/>
      <c r="M2653" s="7"/>
    </row>
    <row r="2654" spans="7:13" x14ac:dyDescent="0.25">
      <c r="G2654" s="7"/>
      <c r="H2654" s="7"/>
      <c r="I2654" s="7"/>
      <c r="J2654" s="7"/>
      <c r="K2654" s="7"/>
      <c r="L2654" s="7"/>
      <c r="M2654" s="7"/>
    </row>
    <row r="2655" spans="7:13" x14ac:dyDescent="0.25">
      <c r="G2655" s="7"/>
      <c r="H2655" s="7"/>
      <c r="I2655" s="7"/>
      <c r="J2655" s="7"/>
      <c r="K2655" s="7"/>
      <c r="L2655" s="7"/>
      <c r="M2655" s="7"/>
    </row>
    <row r="2656" spans="7:13" x14ac:dyDescent="0.25">
      <c r="G2656" s="7"/>
      <c r="H2656" s="7"/>
      <c r="I2656" s="7"/>
      <c r="J2656" s="7"/>
      <c r="K2656" s="7"/>
      <c r="L2656" s="7"/>
      <c r="M2656" s="7"/>
    </row>
    <row r="2657" spans="7:13" x14ac:dyDescent="0.25">
      <c r="G2657" s="7"/>
      <c r="H2657" s="7"/>
      <c r="I2657" s="7"/>
      <c r="J2657" s="7"/>
      <c r="K2657" s="7"/>
      <c r="L2657" s="7"/>
      <c r="M2657" s="7"/>
    </row>
    <row r="2658" spans="7:13" x14ac:dyDescent="0.25">
      <c r="G2658" s="7"/>
      <c r="H2658" s="7"/>
      <c r="I2658" s="7"/>
      <c r="J2658" s="7"/>
      <c r="K2658" s="7"/>
      <c r="L2658" s="7"/>
      <c r="M2658" s="7"/>
    </row>
    <row r="2659" spans="7:13" x14ac:dyDescent="0.25">
      <c r="G2659" s="7"/>
      <c r="H2659" s="7"/>
      <c r="I2659" s="7"/>
      <c r="J2659" s="7"/>
      <c r="K2659" s="7"/>
      <c r="L2659" s="7"/>
      <c r="M2659" s="7"/>
    </row>
    <row r="2660" spans="7:13" x14ac:dyDescent="0.25">
      <c r="G2660" s="7"/>
      <c r="H2660" s="7"/>
      <c r="I2660" s="7"/>
      <c r="J2660" s="7"/>
      <c r="K2660" s="7"/>
      <c r="L2660" s="7"/>
      <c r="M2660" s="7"/>
    </row>
    <row r="2661" spans="7:13" x14ac:dyDescent="0.25">
      <c r="G2661" s="7"/>
      <c r="H2661" s="7"/>
      <c r="I2661" s="7"/>
      <c r="J2661" s="7"/>
      <c r="K2661" s="7"/>
      <c r="L2661" s="7"/>
      <c r="M2661" s="7"/>
    </row>
    <row r="2662" spans="7:13" x14ac:dyDescent="0.25">
      <c r="G2662" s="7"/>
      <c r="H2662" s="7"/>
      <c r="I2662" s="7"/>
      <c r="J2662" s="7"/>
      <c r="K2662" s="7"/>
      <c r="L2662" s="7"/>
      <c r="M2662" s="7"/>
    </row>
    <row r="2663" spans="7:13" x14ac:dyDescent="0.25">
      <c r="G2663" s="7"/>
      <c r="H2663" s="7"/>
      <c r="I2663" s="7"/>
      <c r="J2663" s="7"/>
      <c r="K2663" s="7"/>
      <c r="L2663" s="7"/>
      <c r="M2663" s="7"/>
    </row>
    <row r="2664" spans="7:13" x14ac:dyDescent="0.25">
      <c r="G2664" s="7"/>
      <c r="H2664" s="7"/>
      <c r="I2664" s="7"/>
      <c r="J2664" s="7"/>
      <c r="K2664" s="7"/>
      <c r="L2664" s="7"/>
      <c r="M2664" s="7"/>
    </row>
    <row r="2665" spans="7:13" x14ac:dyDescent="0.25">
      <c r="G2665" s="7"/>
      <c r="H2665" s="7"/>
      <c r="I2665" s="7"/>
      <c r="J2665" s="7"/>
      <c r="K2665" s="7"/>
      <c r="L2665" s="7"/>
      <c r="M2665" s="7"/>
    </row>
    <row r="2666" spans="7:13" x14ac:dyDescent="0.25">
      <c r="G2666" s="7"/>
      <c r="H2666" s="7"/>
      <c r="I2666" s="7"/>
      <c r="J2666" s="7"/>
      <c r="K2666" s="7"/>
      <c r="L2666" s="7"/>
      <c r="M2666" s="7"/>
    </row>
    <row r="2667" spans="7:13" x14ac:dyDescent="0.25">
      <c r="G2667" s="7"/>
      <c r="H2667" s="7"/>
      <c r="I2667" s="7"/>
      <c r="J2667" s="7"/>
      <c r="K2667" s="7"/>
      <c r="L2667" s="7"/>
      <c r="M2667" s="7"/>
    </row>
    <row r="2668" spans="7:13" x14ac:dyDescent="0.25">
      <c r="G2668" s="7"/>
      <c r="H2668" s="7"/>
      <c r="I2668" s="7"/>
      <c r="J2668" s="7"/>
      <c r="K2668" s="7"/>
      <c r="L2668" s="7"/>
      <c r="M2668" s="7"/>
    </row>
    <row r="2669" spans="7:13" x14ac:dyDescent="0.25">
      <c r="G2669" s="7"/>
      <c r="H2669" s="7"/>
      <c r="I2669" s="7"/>
      <c r="J2669" s="7"/>
      <c r="K2669" s="7"/>
      <c r="L2669" s="7"/>
      <c r="M2669" s="7"/>
    </row>
    <row r="2670" spans="7:13" x14ac:dyDescent="0.25">
      <c r="G2670" s="7"/>
      <c r="H2670" s="7"/>
      <c r="I2670" s="7"/>
      <c r="J2670" s="7"/>
      <c r="K2670" s="7"/>
      <c r="L2670" s="7"/>
      <c r="M2670" s="7"/>
    </row>
    <row r="2671" spans="7:13" x14ac:dyDescent="0.25">
      <c r="G2671" s="7"/>
      <c r="H2671" s="7"/>
      <c r="I2671" s="7"/>
      <c r="J2671" s="7"/>
      <c r="K2671" s="7"/>
      <c r="L2671" s="7"/>
      <c r="M2671" s="7"/>
    </row>
    <row r="2672" spans="7:13" x14ac:dyDescent="0.25">
      <c r="G2672" s="7"/>
      <c r="H2672" s="7"/>
      <c r="I2672" s="7"/>
      <c r="J2672" s="7"/>
      <c r="K2672" s="7"/>
      <c r="L2672" s="7"/>
      <c r="M2672" s="7"/>
    </row>
    <row r="2673" spans="7:13" x14ac:dyDescent="0.25">
      <c r="G2673" s="7"/>
      <c r="H2673" s="7"/>
      <c r="I2673" s="7"/>
      <c r="J2673" s="7"/>
      <c r="K2673" s="7"/>
      <c r="L2673" s="7"/>
      <c r="M2673" s="7"/>
    </row>
    <row r="2674" spans="7:13" x14ac:dyDescent="0.25">
      <c r="G2674" s="7"/>
      <c r="H2674" s="7"/>
      <c r="I2674" s="7"/>
      <c r="J2674" s="7"/>
      <c r="K2674" s="7"/>
      <c r="L2674" s="7"/>
      <c r="M2674" s="7"/>
    </row>
    <row r="2675" spans="7:13" x14ac:dyDescent="0.25">
      <c r="G2675" s="7"/>
      <c r="H2675" s="7"/>
      <c r="I2675" s="7"/>
      <c r="J2675" s="7"/>
      <c r="K2675" s="7"/>
      <c r="L2675" s="7"/>
      <c r="M2675" s="7"/>
    </row>
    <row r="2676" spans="7:13" x14ac:dyDescent="0.25">
      <c r="G2676" s="7"/>
      <c r="H2676" s="7"/>
      <c r="I2676" s="7"/>
      <c r="J2676" s="7"/>
      <c r="K2676" s="7"/>
      <c r="L2676" s="7"/>
      <c r="M2676" s="7"/>
    </row>
    <row r="2677" spans="7:13" x14ac:dyDescent="0.25">
      <c r="G2677" s="7"/>
      <c r="H2677" s="7"/>
      <c r="I2677" s="7"/>
      <c r="J2677" s="7"/>
      <c r="K2677" s="7"/>
      <c r="L2677" s="7"/>
      <c r="M2677" s="7"/>
    </row>
    <row r="2678" spans="7:13" x14ac:dyDescent="0.25">
      <c r="G2678" s="7"/>
      <c r="H2678" s="7"/>
      <c r="I2678" s="7"/>
      <c r="J2678" s="7"/>
      <c r="K2678" s="7"/>
      <c r="L2678" s="7"/>
      <c r="M2678" s="7"/>
    </row>
    <row r="2679" spans="7:13" x14ac:dyDescent="0.25">
      <c r="G2679" s="7"/>
      <c r="H2679" s="7"/>
      <c r="I2679" s="7"/>
      <c r="J2679" s="7"/>
      <c r="K2679" s="7"/>
      <c r="L2679" s="7"/>
      <c r="M2679" s="7"/>
    </row>
    <row r="2680" spans="7:13" x14ac:dyDescent="0.25">
      <c r="G2680" s="7"/>
      <c r="H2680" s="7"/>
      <c r="I2680" s="7"/>
      <c r="J2680" s="7"/>
      <c r="K2680" s="7"/>
      <c r="L2680" s="7"/>
      <c r="M2680" s="7"/>
    </row>
    <row r="2681" spans="7:13" x14ac:dyDescent="0.25">
      <c r="G2681" s="7"/>
      <c r="H2681" s="7"/>
      <c r="I2681" s="7"/>
      <c r="J2681" s="7"/>
      <c r="K2681" s="7"/>
      <c r="L2681" s="7"/>
      <c r="M2681" s="7"/>
    </row>
    <row r="2682" spans="7:13" x14ac:dyDescent="0.25">
      <c r="G2682" s="7"/>
      <c r="H2682" s="7"/>
      <c r="I2682" s="7"/>
      <c r="J2682" s="7"/>
      <c r="K2682" s="7"/>
      <c r="L2682" s="7"/>
      <c r="M2682" s="7"/>
    </row>
    <row r="2683" spans="7:13" x14ac:dyDescent="0.25">
      <c r="G2683" s="7"/>
      <c r="H2683" s="7"/>
      <c r="I2683" s="7"/>
      <c r="J2683" s="7"/>
      <c r="K2683" s="7"/>
      <c r="L2683" s="7"/>
      <c r="M2683" s="7"/>
    </row>
    <row r="2684" spans="7:13" x14ac:dyDescent="0.25">
      <c r="G2684" s="7"/>
      <c r="H2684" s="7"/>
      <c r="I2684" s="7"/>
      <c r="J2684" s="7"/>
      <c r="K2684" s="7"/>
      <c r="L2684" s="7"/>
      <c r="M2684" s="7"/>
    </row>
    <row r="2685" spans="7:13" x14ac:dyDescent="0.25">
      <c r="G2685" s="7"/>
      <c r="H2685" s="7"/>
      <c r="I2685" s="7"/>
      <c r="J2685" s="7"/>
      <c r="K2685" s="7"/>
      <c r="L2685" s="7"/>
      <c r="M2685" s="7"/>
    </row>
    <row r="2686" spans="7:13" x14ac:dyDescent="0.25">
      <c r="G2686" s="7"/>
      <c r="H2686" s="7"/>
      <c r="I2686" s="7"/>
      <c r="J2686" s="7"/>
      <c r="K2686" s="7"/>
      <c r="L2686" s="7"/>
      <c r="M2686" s="7"/>
    </row>
    <row r="2687" spans="7:13" x14ac:dyDescent="0.25">
      <c r="G2687" s="7"/>
      <c r="H2687" s="7"/>
      <c r="I2687" s="7"/>
      <c r="J2687" s="7"/>
      <c r="K2687" s="7"/>
      <c r="L2687" s="7"/>
      <c r="M2687" s="7"/>
    </row>
    <row r="2688" spans="7:13" x14ac:dyDescent="0.25">
      <c r="G2688" s="7"/>
      <c r="H2688" s="7"/>
      <c r="I2688" s="7"/>
      <c r="J2688" s="7"/>
      <c r="K2688" s="7"/>
      <c r="L2688" s="7"/>
      <c r="M2688" s="7"/>
    </row>
    <row r="2689" spans="7:13" x14ac:dyDescent="0.25">
      <c r="G2689" s="7"/>
      <c r="H2689" s="7"/>
      <c r="I2689" s="7"/>
      <c r="J2689" s="7"/>
      <c r="K2689" s="7"/>
      <c r="L2689" s="7"/>
      <c r="M2689" s="7"/>
    </row>
    <row r="2690" spans="7:13" x14ac:dyDescent="0.25">
      <c r="G2690" s="7"/>
      <c r="H2690" s="7"/>
      <c r="I2690" s="7"/>
      <c r="J2690" s="7"/>
      <c r="K2690" s="7"/>
      <c r="L2690" s="7"/>
      <c r="M2690" s="7"/>
    </row>
    <row r="2691" spans="7:13" x14ac:dyDescent="0.25">
      <c r="G2691" s="7"/>
      <c r="H2691" s="7"/>
      <c r="I2691" s="7"/>
      <c r="J2691" s="7"/>
      <c r="K2691" s="7"/>
      <c r="L2691" s="7"/>
      <c r="M2691" s="7"/>
    </row>
    <row r="2692" spans="7:13" x14ac:dyDescent="0.25">
      <c r="G2692" s="7"/>
      <c r="H2692" s="7"/>
      <c r="I2692" s="7"/>
      <c r="J2692" s="7"/>
      <c r="K2692" s="7"/>
      <c r="L2692" s="7"/>
      <c r="M2692" s="7"/>
    </row>
    <row r="2693" spans="7:13" x14ac:dyDescent="0.25">
      <c r="G2693" s="7"/>
      <c r="H2693" s="7"/>
      <c r="I2693" s="7"/>
      <c r="J2693" s="7"/>
      <c r="K2693" s="7"/>
      <c r="L2693" s="7"/>
      <c r="M2693" s="7"/>
    </row>
    <row r="2694" spans="7:13" x14ac:dyDescent="0.25">
      <c r="G2694" s="7"/>
      <c r="H2694" s="7"/>
      <c r="I2694" s="7"/>
      <c r="J2694" s="7"/>
      <c r="K2694" s="7"/>
      <c r="L2694" s="7"/>
      <c r="M2694" s="7"/>
    </row>
    <row r="2695" spans="7:13" x14ac:dyDescent="0.25">
      <c r="G2695" s="7"/>
      <c r="H2695" s="7"/>
      <c r="I2695" s="7"/>
      <c r="J2695" s="7"/>
      <c r="K2695" s="7"/>
      <c r="L2695" s="7"/>
      <c r="M2695" s="7"/>
    </row>
    <row r="2696" spans="7:13" x14ac:dyDescent="0.25">
      <c r="G2696" s="7"/>
      <c r="H2696" s="7"/>
      <c r="I2696" s="7"/>
      <c r="J2696" s="7"/>
      <c r="K2696" s="7"/>
      <c r="L2696" s="7"/>
      <c r="M2696" s="7"/>
    </row>
    <row r="2697" spans="7:13" x14ac:dyDescent="0.25">
      <c r="G2697" s="7"/>
      <c r="H2697" s="7"/>
      <c r="I2697" s="7"/>
      <c r="J2697" s="7"/>
      <c r="K2697" s="7"/>
      <c r="L2697" s="7"/>
      <c r="M2697" s="7"/>
    </row>
    <row r="2698" spans="7:13" x14ac:dyDescent="0.25">
      <c r="G2698" s="7"/>
      <c r="H2698" s="7"/>
      <c r="I2698" s="7"/>
      <c r="J2698" s="7"/>
      <c r="K2698" s="7"/>
      <c r="L2698" s="7"/>
      <c r="M2698" s="7"/>
    </row>
    <row r="2699" spans="7:13" x14ac:dyDescent="0.25">
      <c r="G2699" s="7"/>
      <c r="H2699" s="7"/>
      <c r="I2699" s="7"/>
      <c r="J2699" s="7"/>
      <c r="K2699" s="7"/>
      <c r="L2699" s="7"/>
      <c r="M2699" s="7"/>
    </row>
    <row r="2700" spans="7:13" x14ac:dyDescent="0.25">
      <c r="G2700" s="7"/>
      <c r="H2700" s="7"/>
      <c r="I2700" s="7"/>
      <c r="J2700" s="7"/>
      <c r="K2700" s="7"/>
      <c r="L2700" s="7"/>
      <c r="M2700" s="7"/>
    </row>
    <row r="2701" spans="7:13" x14ac:dyDescent="0.25">
      <c r="G2701" s="7"/>
      <c r="H2701" s="7"/>
      <c r="I2701" s="7"/>
      <c r="J2701" s="7"/>
      <c r="K2701" s="7"/>
      <c r="L2701" s="7"/>
      <c r="M2701" s="7"/>
    </row>
    <row r="2702" spans="7:13" x14ac:dyDescent="0.25">
      <c r="G2702" s="7"/>
      <c r="H2702" s="7"/>
      <c r="I2702" s="7"/>
      <c r="J2702" s="7"/>
      <c r="K2702" s="7"/>
      <c r="L2702" s="7"/>
      <c r="M2702" s="7"/>
    </row>
    <row r="2703" spans="7:13" x14ac:dyDescent="0.25">
      <c r="G2703" s="7"/>
      <c r="H2703" s="7"/>
      <c r="I2703" s="7"/>
      <c r="J2703" s="7"/>
      <c r="K2703" s="7"/>
      <c r="L2703" s="7"/>
      <c r="M2703" s="7"/>
    </row>
    <row r="2704" spans="7:13" x14ac:dyDescent="0.25">
      <c r="G2704" s="7"/>
      <c r="H2704" s="7"/>
      <c r="I2704" s="7"/>
      <c r="J2704" s="7"/>
      <c r="K2704" s="7"/>
      <c r="L2704" s="7"/>
      <c r="M2704" s="7"/>
    </row>
    <row r="2705" spans="7:13" x14ac:dyDescent="0.25">
      <c r="G2705" s="7"/>
      <c r="H2705" s="7"/>
      <c r="I2705" s="7"/>
      <c r="J2705" s="7"/>
      <c r="K2705" s="7"/>
      <c r="L2705" s="7"/>
      <c r="M2705" s="7"/>
    </row>
    <row r="2706" spans="7:13" x14ac:dyDescent="0.25">
      <c r="G2706" s="7"/>
      <c r="H2706" s="7"/>
      <c r="I2706" s="7"/>
      <c r="J2706" s="7"/>
      <c r="K2706" s="7"/>
      <c r="L2706" s="7"/>
      <c r="M2706" s="7"/>
    </row>
    <row r="2707" spans="7:13" x14ac:dyDescent="0.25">
      <c r="G2707" s="7"/>
      <c r="H2707" s="7"/>
      <c r="I2707" s="7"/>
      <c r="J2707" s="7"/>
      <c r="K2707" s="7"/>
      <c r="L2707" s="7"/>
      <c r="M2707" s="7"/>
    </row>
    <row r="2708" spans="7:13" x14ac:dyDescent="0.25">
      <c r="G2708" s="7"/>
      <c r="H2708" s="7"/>
      <c r="I2708" s="7"/>
      <c r="J2708" s="7"/>
      <c r="K2708" s="7"/>
      <c r="L2708" s="7"/>
      <c r="M2708" s="7"/>
    </row>
    <row r="2709" spans="7:13" x14ac:dyDescent="0.25">
      <c r="G2709" s="7"/>
      <c r="H2709" s="7"/>
      <c r="I2709" s="7"/>
      <c r="J2709" s="7"/>
      <c r="K2709" s="7"/>
      <c r="L2709" s="7"/>
      <c r="M2709" s="7"/>
    </row>
  </sheetData>
  <mergeCells count="43">
    <mergeCell ref="A8:B8"/>
    <mergeCell ref="A10:B10"/>
    <mergeCell ref="C10:D10"/>
    <mergeCell ref="C37:E37"/>
    <mergeCell ref="A37:B37"/>
    <mergeCell ref="A38:B38"/>
    <mergeCell ref="C38:E38"/>
    <mergeCell ref="A22:B22"/>
    <mergeCell ref="C22:E22"/>
    <mergeCell ref="A23:B23"/>
    <mergeCell ref="C23:E23"/>
    <mergeCell ref="A5:E5"/>
    <mergeCell ref="B9:E9"/>
    <mergeCell ref="A33:C34"/>
    <mergeCell ref="D33:E34"/>
    <mergeCell ref="A28:E28"/>
    <mergeCell ref="A29:E29"/>
    <mergeCell ref="B31:E31"/>
    <mergeCell ref="A26:E26"/>
    <mergeCell ref="A18:B18"/>
    <mergeCell ref="A11:C11"/>
    <mergeCell ref="D11:E12"/>
    <mergeCell ref="A14:B14"/>
    <mergeCell ref="A17:B17"/>
    <mergeCell ref="D20:E20"/>
    <mergeCell ref="B20:C20"/>
    <mergeCell ref="A6:B6"/>
    <mergeCell ref="K10:L10"/>
    <mergeCell ref="K11:L12"/>
    <mergeCell ref="A7:B7"/>
    <mergeCell ref="C7:E7"/>
    <mergeCell ref="A2:E2"/>
    <mergeCell ref="H6:I6"/>
    <mergeCell ref="K6:L6"/>
    <mergeCell ref="K7:L8"/>
    <mergeCell ref="H2:I2"/>
    <mergeCell ref="K2:L2"/>
    <mergeCell ref="H3:I4"/>
    <mergeCell ref="K3:L4"/>
    <mergeCell ref="H7:I8"/>
    <mergeCell ref="H10:I10"/>
    <mergeCell ref="H11:I12"/>
    <mergeCell ref="A4:E4"/>
  </mergeCells>
  <conditionalFormatting sqref="U7:V7">
    <cfRule type="expression" dxfId="24" priority="2">
      <formula>$U$7=FALSE</formula>
    </cfRule>
  </conditionalFormatting>
  <conditionalFormatting sqref="W7:X7">
    <cfRule type="expression" dxfId="23" priority="1">
      <formula>$W$7=FALSE</formula>
    </cfRule>
  </conditionalFormatting>
  <pageMargins left="0.23622047244094488" right="0.23622047244094488" top="0" bottom="0.15748031496062992" header="0.31496062992125984" footer="0.31496062992125984"/>
  <pageSetup paperSize="2321" scale="64" fitToHeight="0" orientation="portrait" horizontalDpi="80" verticalDpi="72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4620F119-C2C9-4E29-A37F-3609D6A05B9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U7</xm:sqref>
        </x14:conditionalFormatting>
        <x14:conditionalFormatting xmlns:xm="http://schemas.microsoft.com/office/excel/2006/main">
          <x14:cfRule type="iconSet" priority="3" id="{4F9F5D69-332A-46B9-ABE8-897C3CB9A0E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5ABB8-71D5-4963-B7C4-95495161DADC}">
  <sheetPr codeName="Planilha18">
    <pageSetUpPr fitToPage="1"/>
  </sheetPr>
  <dimension ref="A1:P4"/>
  <sheetViews>
    <sheetView showGridLines="0" view="pageBreakPreview" zoomScale="70" zoomScaleNormal="110" zoomScaleSheetLayoutView="70" workbookViewId="0">
      <selection activeCell="D2" sqref="D2:E4"/>
    </sheetView>
  </sheetViews>
  <sheetFormatPr defaultRowHeight="22.5" customHeight="1" x14ac:dyDescent="0.35"/>
  <cols>
    <col min="1" max="2" width="10.7109375" style="57" customWidth="1"/>
    <col min="3" max="3" width="4.140625" style="57" customWidth="1"/>
    <col min="4" max="5" width="10.7109375" style="57" customWidth="1"/>
    <col min="16" max="16" width="12.42578125" bestFit="1" customWidth="1"/>
  </cols>
  <sheetData>
    <row r="1" spans="1:16" ht="22.5" customHeight="1" thickBot="1" x14ac:dyDescent="0.4">
      <c r="H1">
        <f>SUM(Cupom!C17:C18)</f>
        <v>1</v>
      </c>
      <c r="J1">
        <f>IF(COUNTA(A:A)&gt;2,((COUNTA(A:A)/2)*5)-2,((COUNTA(A:A)/2)*5)-1)</f>
        <v>5.5</v>
      </c>
      <c r="M1" t="str">
        <f>WEEKDAY(Cupom!C10,17)&amp;"-f"</f>
        <v>6-f</v>
      </c>
      <c r="P1" s="11"/>
    </row>
    <row r="2" spans="1:16" ht="22.5" customHeight="1" x14ac:dyDescent="0.35">
      <c r="A2" s="87" t="s">
        <v>617</v>
      </c>
      <c r="B2" s="88"/>
      <c r="D2" s="87" t="s">
        <v>617</v>
      </c>
      <c r="E2" s="88"/>
    </row>
    <row r="3" spans="1:16" ht="22.5" customHeight="1" x14ac:dyDescent="0.35">
      <c r="A3" s="89" t="s">
        <v>616</v>
      </c>
      <c r="B3" s="90"/>
      <c r="D3" s="89" t="s">
        <v>616</v>
      </c>
      <c r="E3" s="90"/>
    </row>
    <row r="4" spans="1:16" ht="22.5" customHeight="1" thickBot="1" x14ac:dyDescent="0.4">
      <c r="A4" s="91" t="s">
        <v>620</v>
      </c>
      <c r="B4" s="92"/>
      <c r="D4" s="91" t="s">
        <v>620</v>
      </c>
      <c r="E4" s="92"/>
    </row>
  </sheetData>
  <mergeCells count="6">
    <mergeCell ref="A2:B2"/>
    <mergeCell ref="D2:E2"/>
    <mergeCell ref="A3:B3"/>
    <mergeCell ref="A4:B4"/>
    <mergeCell ref="D3:E3"/>
    <mergeCell ref="D4:E4"/>
  </mergeCells>
  <pageMargins left="0.25" right="0.25" top="0.75" bottom="0.75" header="0.3" footer="0.3"/>
  <pageSetup paperSize="142" scale="69" fitToHeight="0" orientation="portrait" horizontalDpi="203" verticalDpi="203" r:id="rId1"/>
  <colBreaks count="1" manualBreakCount="1">
    <brk id="5" max="4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2A9BF-B934-4304-8033-CB5544DA9C81}">
  <sheetPr codeName="Planilha13"/>
  <dimension ref="A1:AD141"/>
  <sheetViews>
    <sheetView showGridLines="0" showRowColHeaders="0" zoomScale="70" zoomScaleNormal="70" workbookViewId="0"/>
  </sheetViews>
  <sheetFormatPr defaultRowHeight="15" x14ac:dyDescent="0.25"/>
  <cols>
    <col min="5" max="5" width="3.7109375" customWidth="1"/>
    <col min="6" max="6" width="27.42578125" style="32" bestFit="1" customWidth="1"/>
    <col min="7" max="7" width="28.28515625" style="32" bestFit="1" customWidth="1"/>
    <col min="8" max="8" width="25.140625" style="32" customWidth="1"/>
    <col min="9" max="9" width="63" style="32" customWidth="1"/>
    <col min="16" max="16" width="9.140625" customWidth="1"/>
    <col min="23" max="23" width="22.42578125" customWidth="1"/>
  </cols>
  <sheetData>
    <row r="1" spans="1:3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6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ht="15.75" x14ac:dyDescent="0.25">
      <c r="A3" s="1"/>
      <c r="B3" s="1"/>
      <c r="C3" s="1"/>
      <c r="D3" s="1"/>
      <c r="E3" s="1"/>
      <c r="F3" s="3" t="s">
        <v>334</v>
      </c>
      <c r="G3" s="1">
        <f>COUNTA(G16:G1048576)</f>
        <v>126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20.25" customHeight="1" x14ac:dyDescent="0.25">
      <c r="A4" s="1"/>
      <c r="B4" s="1"/>
      <c r="C4" s="1"/>
      <c r="D4" s="1"/>
      <c r="E4" s="63" t="s">
        <v>335</v>
      </c>
      <c r="F4" s="63"/>
      <c r="G4" s="63"/>
      <c r="H4" s="63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x14ac:dyDescent="0.25">
      <c r="A15" s="2"/>
      <c r="B15" s="2"/>
      <c r="C15" s="2"/>
      <c r="D15" s="2"/>
      <c r="E15" s="2"/>
      <c r="F15" s="9" t="s">
        <v>340</v>
      </c>
      <c r="G15" s="9" t="s">
        <v>268</v>
      </c>
      <c r="H15" s="9" t="s">
        <v>337</v>
      </c>
      <c r="I15" s="9" t="s">
        <v>336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5">
      <c r="A16" s="2"/>
      <c r="B16" s="2"/>
      <c r="C16" s="2"/>
      <c r="D16" s="2"/>
      <c r="E16" s="2"/>
      <c r="F16" s="30"/>
      <c r="G16" s="30" t="s">
        <v>569</v>
      </c>
      <c r="H16" s="30"/>
      <c r="I16" s="30" t="s">
        <v>570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5">
      <c r="A17" s="2"/>
      <c r="B17" s="2"/>
      <c r="C17" s="2"/>
      <c r="D17" s="2"/>
      <c r="E17" s="2"/>
      <c r="F17" s="30"/>
      <c r="G17" s="30" t="s">
        <v>510</v>
      </c>
      <c r="H17" s="30">
        <v>934611637</v>
      </c>
      <c r="I17" s="30" t="s">
        <v>540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5">
      <c r="A18" s="2"/>
      <c r="B18" s="2"/>
      <c r="C18" s="2"/>
      <c r="D18" s="2"/>
      <c r="E18" s="2"/>
      <c r="F18" s="30"/>
      <c r="G18" s="30" t="s">
        <v>509</v>
      </c>
      <c r="H18" s="30">
        <v>925122575</v>
      </c>
      <c r="I18" s="30" t="s">
        <v>540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5">
      <c r="A19" s="2"/>
      <c r="B19" s="2"/>
      <c r="C19" s="2"/>
      <c r="D19" s="2"/>
      <c r="E19" s="2"/>
      <c r="F19" s="30"/>
      <c r="G19" s="30" t="s">
        <v>535</v>
      </c>
      <c r="H19" s="30">
        <v>967313989</v>
      </c>
      <c r="I19" s="30" t="s">
        <v>540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5">
      <c r="A20" s="2"/>
      <c r="B20" s="2"/>
      <c r="C20" s="2"/>
      <c r="D20" s="2"/>
      <c r="E20" s="2"/>
      <c r="F20" s="30"/>
      <c r="G20" s="30" t="s">
        <v>498</v>
      </c>
      <c r="H20" s="30">
        <v>935058588</v>
      </c>
      <c r="I20" s="30" t="s">
        <v>540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x14ac:dyDescent="0.25">
      <c r="A21" s="2"/>
      <c r="B21" s="2"/>
      <c r="C21" s="2"/>
      <c r="D21" s="2"/>
      <c r="E21" s="2"/>
      <c r="F21" s="30"/>
      <c r="G21" s="30" t="s">
        <v>463</v>
      </c>
      <c r="H21" s="30">
        <v>965590154</v>
      </c>
      <c r="I21" s="30" t="s">
        <v>540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5">
      <c r="A22" s="2"/>
      <c r="B22" s="2"/>
      <c r="C22" s="2"/>
      <c r="D22" s="2"/>
      <c r="E22" s="2"/>
      <c r="F22" s="30"/>
      <c r="G22" s="30" t="s">
        <v>486</v>
      </c>
      <c r="H22" s="30">
        <v>935447080</v>
      </c>
      <c r="I22" s="30" t="s">
        <v>540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5">
      <c r="A23" s="2"/>
      <c r="B23" s="2"/>
      <c r="C23" s="2"/>
      <c r="D23" s="2"/>
      <c r="E23" s="2"/>
      <c r="F23" s="30"/>
      <c r="G23" s="30" t="s">
        <v>500</v>
      </c>
      <c r="H23" s="30"/>
      <c r="I23" s="30" t="s">
        <v>540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5">
      <c r="A24" s="2"/>
      <c r="B24" s="2"/>
      <c r="C24" s="2"/>
      <c r="D24" s="2"/>
      <c r="E24" s="2"/>
      <c r="F24" s="30"/>
      <c r="G24" s="30" t="s">
        <v>468</v>
      </c>
      <c r="H24" s="30">
        <v>968027289</v>
      </c>
      <c r="I24" s="30" t="s">
        <v>540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5">
      <c r="A25" s="2"/>
      <c r="B25" s="2"/>
      <c r="C25" s="2"/>
      <c r="D25" s="2"/>
      <c r="E25" s="2"/>
      <c r="F25" s="30"/>
      <c r="G25" s="30" t="s">
        <v>447</v>
      </c>
      <c r="H25" s="30"/>
      <c r="I25" s="30" t="s">
        <v>540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5">
      <c r="A26" s="2"/>
      <c r="B26" s="2"/>
      <c r="C26" s="2"/>
      <c r="D26" s="2"/>
      <c r="E26" s="2"/>
      <c r="F26" s="30"/>
      <c r="G26" s="30" t="s">
        <v>471</v>
      </c>
      <c r="H26" s="30">
        <v>965521925</v>
      </c>
      <c r="I26" s="30" t="s">
        <v>540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5">
      <c r="A27" s="2"/>
      <c r="B27" s="2"/>
      <c r="C27" s="2"/>
      <c r="D27" s="2"/>
      <c r="E27" s="2"/>
      <c r="F27" s="30"/>
      <c r="G27" s="30" t="s">
        <v>480</v>
      </c>
      <c r="H27" s="30">
        <v>936286523</v>
      </c>
      <c r="I27" s="30" t="s">
        <v>540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5">
      <c r="A28" s="2"/>
      <c r="B28" s="2"/>
      <c r="C28" s="2"/>
      <c r="D28" s="2"/>
      <c r="E28" s="2"/>
      <c r="F28" s="30"/>
      <c r="G28" s="30" t="s">
        <v>495</v>
      </c>
      <c r="H28" s="30"/>
      <c r="I28" s="30" t="s">
        <v>540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1:30" x14ac:dyDescent="0.25">
      <c r="A29" s="2"/>
      <c r="B29" s="2"/>
      <c r="C29" s="2"/>
      <c r="D29" s="2"/>
      <c r="E29" s="2"/>
      <c r="F29" s="30"/>
      <c r="G29" s="30" t="s">
        <v>514</v>
      </c>
      <c r="H29" s="30">
        <v>969789416</v>
      </c>
      <c r="I29" s="30" t="s">
        <v>540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5">
      <c r="A30" s="2"/>
      <c r="B30" s="2"/>
      <c r="C30" s="2"/>
      <c r="D30" s="2"/>
      <c r="E30" s="2"/>
      <c r="F30" s="30"/>
      <c r="G30" s="30" t="s">
        <v>483</v>
      </c>
      <c r="H30" s="30"/>
      <c r="I30" s="30" t="s">
        <v>540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5">
      <c r="A31" s="2"/>
      <c r="B31" s="2"/>
      <c r="C31" s="2"/>
      <c r="D31" s="2"/>
      <c r="E31" s="2"/>
      <c r="F31" s="30"/>
      <c r="G31" s="30" t="s">
        <v>534</v>
      </c>
      <c r="H31" s="30">
        <v>968051124</v>
      </c>
      <c r="I31" s="30" t="s">
        <v>540</v>
      </c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5">
      <c r="A32" s="2"/>
      <c r="B32" s="2"/>
      <c r="C32" s="2"/>
      <c r="D32" s="2"/>
      <c r="E32" s="2"/>
      <c r="F32" s="30"/>
      <c r="G32" s="30" t="s">
        <v>464</v>
      </c>
      <c r="H32" s="30">
        <v>965457388</v>
      </c>
      <c r="I32" s="30" t="s">
        <v>540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5">
      <c r="A33" s="2"/>
      <c r="B33" s="2"/>
      <c r="C33" s="2"/>
      <c r="D33" s="2"/>
      <c r="E33" s="2"/>
      <c r="F33" s="30"/>
      <c r="G33" s="30" t="s">
        <v>506</v>
      </c>
      <c r="H33" s="30">
        <v>931362083</v>
      </c>
      <c r="I33" s="30" t="s">
        <v>540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5">
      <c r="A34" s="2"/>
      <c r="B34" s="2"/>
      <c r="C34" s="2"/>
      <c r="D34" s="2"/>
      <c r="E34" s="2"/>
      <c r="F34" s="30"/>
      <c r="G34" s="30" t="s">
        <v>439</v>
      </c>
      <c r="H34" s="30">
        <v>937357976</v>
      </c>
      <c r="I34" s="30" t="s">
        <v>540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5">
      <c r="A35" s="2"/>
      <c r="B35" s="2"/>
      <c r="C35" s="2"/>
      <c r="D35" s="2"/>
      <c r="E35" s="2"/>
      <c r="F35" s="30"/>
      <c r="G35" s="30" t="s">
        <v>528</v>
      </c>
      <c r="H35" s="30">
        <v>960041433</v>
      </c>
      <c r="I35" s="30" t="s">
        <v>540</v>
      </c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5">
      <c r="A36" s="2"/>
      <c r="B36" s="2"/>
      <c r="C36" s="2"/>
      <c r="D36" s="2"/>
      <c r="E36" s="2"/>
      <c r="F36" s="30"/>
      <c r="G36" s="30" t="s">
        <v>505</v>
      </c>
      <c r="H36" s="30">
        <v>964898721</v>
      </c>
      <c r="I36" s="30" t="s">
        <v>540</v>
      </c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5">
      <c r="A37" s="2"/>
      <c r="B37" s="2"/>
      <c r="C37" s="2"/>
      <c r="D37" s="2"/>
      <c r="E37" s="2"/>
      <c r="F37" s="30"/>
      <c r="G37" s="30" t="s">
        <v>513</v>
      </c>
      <c r="H37" s="30">
        <v>962504724</v>
      </c>
      <c r="I37" s="30" t="s">
        <v>540</v>
      </c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5">
      <c r="A38" s="2"/>
      <c r="B38" s="2"/>
      <c r="C38" s="2"/>
      <c r="D38" s="2"/>
      <c r="E38" s="2"/>
      <c r="F38" s="30"/>
      <c r="G38" s="30" t="s">
        <v>458</v>
      </c>
      <c r="H38" s="30">
        <v>968159574</v>
      </c>
      <c r="I38" s="30" t="s">
        <v>540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5">
      <c r="A39" s="2"/>
      <c r="B39" s="2"/>
      <c r="C39" s="2"/>
      <c r="D39" s="2"/>
      <c r="E39" s="2"/>
      <c r="F39" s="30"/>
      <c r="G39" s="30" t="s">
        <v>460</v>
      </c>
      <c r="H39" s="30">
        <v>963476996</v>
      </c>
      <c r="I39" s="30" t="s">
        <v>540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5">
      <c r="A40" s="2"/>
      <c r="B40" s="2"/>
      <c r="C40" s="2"/>
      <c r="D40" s="2"/>
      <c r="E40" s="2"/>
      <c r="F40" s="30"/>
      <c r="G40" s="30" t="s">
        <v>454</v>
      </c>
      <c r="H40" s="30">
        <v>966106880</v>
      </c>
      <c r="I40" s="30" t="s">
        <v>540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5">
      <c r="A41" s="2"/>
      <c r="B41" s="2"/>
      <c r="C41" s="2"/>
      <c r="D41" s="2"/>
      <c r="E41" s="2"/>
      <c r="F41" s="30"/>
      <c r="G41" s="30" t="s">
        <v>515</v>
      </c>
      <c r="H41" s="30">
        <v>912981666</v>
      </c>
      <c r="I41" s="30" t="s">
        <v>540</v>
      </c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5">
      <c r="A42" s="2"/>
      <c r="B42" s="2"/>
      <c r="C42" s="2"/>
      <c r="D42" s="2"/>
      <c r="E42" s="2"/>
      <c r="F42" s="30"/>
      <c r="G42" s="30" t="s">
        <v>532</v>
      </c>
      <c r="H42" s="30">
        <v>965090640</v>
      </c>
      <c r="I42" s="30" t="s">
        <v>540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5">
      <c r="A43" s="2"/>
      <c r="B43" s="2"/>
      <c r="C43" s="2"/>
      <c r="D43" s="2"/>
      <c r="E43" s="2"/>
      <c r="F43" s="30"/>
      <c r="G43" s="30" t="s">
        <v>504</v>
      </c>
      <c r="H43" s="30">
        <v>910728184</v>
      </c>
      <c r="I43" s="30" t="s">
        <v>540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5">
      <c r="A44" s="2"/>
      <c r="B44" s="2"/>
      <c r="C44" s="2"/>
      <c r="D44" s="2"/>
      <c r="E44" s="2"/>
      <c r="F44" s="30"/>
      <c r="G44" s="30" t="s">
        <v>481</v>
      </c>
      <c r="H44" s="30">
        <v>969100361</v>
      </c>
      <c r="I44" s="30" t="s">
        <v>540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5">
      <c r="A45" s="2"/>
      <c r="B45" s="2"/>
      <c r="C45" s="2"/>
      <c r="D45" s="2"/>
      <c r="E45" s="2"/>
      <c r="F45" s="30"/>
      <c r="G45" s="30" t="s">
        <v>511</v>
      </c>
      <c r="H45" s="30">
        <v>962500190</v>
      </c>
      <c r="I45" s="30" t="s">
        <v>540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x14ac:dyDescent="0.25">
      <c r="A46" s="2"/>
      <c r="B46" s="2"/>
      <c r="C46" s="2"/>
      <c r="D46" s="2"/>
      <c r="E46" s="2"/>
      <c r="F46" s="30"/>
      <c r="G46" s="30" t="s">
        <v>525</v>
      </c>
      <c r="H46" s="30"/>
      <c r="I46" s="30" t="s">
        <v>540</v>
      </c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5">
      <c r="A47" s="2"/>
      <c r="B47" s="2"/>
      <c r="C47" s="2"/>
      <c r="D47" s="2"/>
      <c r="E47" s="2"/>
      <c r="F47" s="30"/>
      <c r="G47" s="30" t="s">
        <v>522</v>
      </c>
      <c r="H47" s="30"/>
      <c r="I47" s="30" t="s">
        <v>540</v>
      </c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5">
      <c r="A48" s="2"/>
      <c r="B48" s="2"/>
      <c r="C48" s="2"/>
      <c r="D48" s="2"/>
      <c r="E48" s="2"/>
      <c r="F48" s="30"/>
      <c r="G48" s="30" t="s">
        <v>526</v>
      </c>
      <c r="H48" s="30"/>
      <c r="I48" s="30" t="s">
        <v>540</v>
      </c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5">
      <c r="A49" s="2"/>
      <c r="B49" s="2"/>
      <c r="C49" s="2"/>
      <c r="D49" s="2"/>
      <c r="E49" s="2"/>
      <c r="F49" s="30"/>
      <c r="G49" s="30" t="s">
        <v>523</v>
      </c>
      <c r="H49" s="30">
        <v>967221399</v>
      </c>
      <c r="I49" s="30" t="s">
        <v>540</v>
      </c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x14ac:dyDescent="0.25">
      <c r="A50" s="2"/>
      <c r="B50" s="2"/>
      <c r="C50" s="2"/>
      <c r="D50" s="2"/>
      <c r="E50" s="2"/>
      <c r="F50" s="30"/>
      <c r="G50" s="30" t="s">
        <v>521</v>
      </c>
      <c r="H50" s="30">
        <v>919237159</v>
      </c>
      <c r="I50" s="30" t="s">
        <v>540</v>
      </c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5">
      <c r="A51" s="2"/>
      <c r="B51" s="2"/>
      <c r="C51" s="2"/>
      <c r="D51" s="2"/>
      <c r="E51" s="2"/>
      <c r="F51" s="30"/>
      <c r="G51" s="30" t="s">
        <v>493</v>
      </c>
      <c r="H51" s="30"/>
      <c r="I51" s="30" t="s">
        <v>540</v>
      </c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5">
      <c r="A52" s="2"/>
      <c r="B52" s="2"/>
      <c r="C52" s="2"/>
      <c r="D52" s="2"/>
      <c r="E52" s="2"/>
      <c r="F52" s="30"/>
      <c r="G52" s="30" t="s">
        <v>469</v>
      </c>
      <c r="H52" s="30">
        <v>965756911</v>
      </c>
      <c r="I52" s="30" t="s">
        <v>540</v>
      </c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5">
      <c r="A53" s="2"/>
      <c r="B53" s="2"/>
      <c r="C53" s="2"/>
      <c r="D53" s="2"/>
      <c r="E53" s="2"/>
      <c r="F53" s="30"/>
      <c r="G53" s="30" t="s">
        <v>507</v>
      </c>
      <c r="H53" s="30"/>
      <c r="I53" s="30" t="s">
        <v>540</v>
      </c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5">
      <c r="A54" s="2"/>
      <c r="B54" s="2"/>
      <c r="C54" s="2"/>
      <c r="D54" s="2"/>
      <c r="E54" s="2"/>
      <c r="F54" s="30"/>
      <c r="G54" s="30" t="s">
        <v>465</v>
      </c>
      <c r="H54" s="30">
        <v>917974059</v>
      </c>
      <c r="I54" s="30" t="s">
        <v>540</v>
      </c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5">
      <c r="A55" s="2"/>
      <c r="B55" s="2"/>
      <c r="C55" s="2"/>
      <c r="D55" s="2"/>
      <c r="E55" s="2"/>
      <c r="F55" s="30"/>
      <c r="G55" s="30" t="s">
        <v>519</v>
      </c>
      <c r="H55" s="30">
        <v>967555631</v>
      </c>
      <c r="I55" s="30" t="s">
        <v>540</v>
      </c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5">
      <c r="F56" s="30"/>
      <c r="G56" s="30" t="s">
        <v>446</v>
      </c>
      <c r="H56" s="30">
        <v>912292272</v>
      </c>
      <c r="I56" s="30" t="s">
        <v>540</v>
      </c>
    </row>
    <row r="57" spans="1:30" x14ac:dyDescent="0.25">
      <c r="F57" s="30"/>
      <c r="G57" s="30" t="s">
        <v>443</v>
      </c>
      <c r="H57" s="30">
        <v>968037438</v>
      </c>
      <c r="I57" s="30" t="s">
        <v>540</v>
      </c>
    </row>
    <row r="58" spans="1:30" x14ac:dyDescent="0.25">
      <c r="F58" s="30"/>
      <c r="G58" s="30" t="s">
        <v>443</v>
      </c>
      <c r="H58" s="30"/>
      <c r="I58" s="30" t="s">
        <v>540</v>
      </c>
    </row>
    <row r="59" spans="1:30" x14ac:dyDescent="0.25">
      <c r="F59" s="30"/>
      <c r="G59" s="30" t="s">
        <v>443</v>
      </c>
      <c r="H59" s="30"/>
      <c r="I59" s="30" t="s">
        <v>540</v>
      </c>
    </row>
    <row r="60" spans="1:30" x14ac:dyDescent="0.25">
      <c r="F60" s="30"/>
      <c r="G60" s="30" t="s">
        <v>443</v>
      </c>
      <c r="H60" s="30">
        <v>968037438</v>
      </c>
      <c r="I60" s="30" t="s">
        <v>540</v>
      </c>
    </row>
    <row r="61" spans="1:30" x14ac:dyDescent="0.25">
      <c r="F61" s="30"/>
      <c r="G61" s="30" t="s">
        <v>443</v>
      </c>
      <c r="H61" s="30"/>
      <c r="I61" s="30" t="s">
        <v>540</v>
      </c>
    </row>
    <row r="62" spans="1:30" x14ac:dyDescent="0.25">
      <c r="F62" s="30"/>
      <c r="G62" s="30" t="s">
        <v>496</v>
      </c>
      <c r="H62" s="30">
        <v>918330224</v>
      </c>
      <c r="I62" s="30" t="s">
        <v>540</v>
      </c>
    </row>
    <row r="63" spans="1:30" x14ac:dyDescent="0.25">
      <c r="F63" s="30"/>
      <c r="G63" s="30" t="s">
        <v>517</v>
      </c>
      <c r="H63" s="30">
        <v>928147998</v>
      </c>
      <c r="I63" s="30" t="s">
        <v>540</v>
      </c>
    </row>
    <row r="64" spans="1:30" x14ac:dyDescent="0.25">
      <c r="F64" s="30"/>
      <c r="G64" s="30" t="s">
        <v>512</v>
      </c>
      <c r="H64" s="30">
        <v>933943371</v>
      </c>
      <c r="I64" s="30" t="s">
        <v>540</v>
      </c>
    </row>
    <row r="65" spans="6:9" x14ac:dyDescent="0.25">
      <c r="F65" s="30"/>
      <c r="G65" s="30" t="s">
        <v>444</v>
      </c>
      <c r="H65" s="30">
        <v>911915616</v>
      </c>
      <c r="I65" s="30" t="s">
        <v>540</v>
      </c>
    </row>
    <row r="66" spans="6:9" x14ac:dyDescent="0.25">
      <c r="F66" s="30"/>
      <c r="G66" s="30" t="s">
        <v>490</v>
      </c>
      <c r="H66" s="30">
        <v>964809056</v>
      </c>
      <c r="I66" s="30" t="s">
        <v>540</v>
      </c>
    </row>
    <row r="67" spans="6:9" x14ac:dyDescent="0.25">
      <c r="F67" s="30"/>
      <c r="G67" s="30" t="s">
        <v>533</v>
      </c>
      <c r="H67" s="30">
        <v>969348340</v>
      </c>
      <c r="I67" s="30" t="s">
        <v>540</v>
      </c>
    </row>
    <row r="68" spans="6:9" x14ac:dyDescent="0.25">
      <c r="F68" s="30"/>
      <c r="G68" s="30" t="s">
        <v>492</v>
      </c>
      <c r="H68" s="30">
        <v>963222230</v>
      </c>
      <c r="I68" s="30" t="s">
        <v>540</v>
      </c>
    </row>
    <row r="69" spans="6:9" x14ac:dyDescent="0.25">
      <c r="F69" s="30"/>
      <c r="G69" s="30" t="s">
        <v>473</v>
      </c>
      <c r="H69" s="30">
        <v>212154052</v>
      </c>
      <c r="I69" s="30" t="s">
        <v>540</v>
      </c>
    </row>
    <row r="70" spans="6:9" x14ac:dyDescent="0.25">
      <c r="F70" s="30"/>
      <c r="G70" s="30" t="s">
        <v>453</v>
      </c>
      <c r="H70" s="30">
        <v>934001015</v>
      </c>
      <c r="I70" s="30" t="s">
        <v>540</v>
      </c>
    </row>
    <row r="71" spans="6:9" x14ac:dyDescent="0.25">
      <c r="F71" s="30"/>
      <c r="G71" s="30" t="s">
        <v>482</v>
      </c>
      <c r="H71" s="30">
        <v>969202901</v>
      </c>
      <c r="I71" s="30" t="s">
        <v>540</v>
      </c>
    </row>
    <row r="72" spans="6:9" x14ac:dyDescent="0.25">
      <c r="F72" s="30"/>
      <c r="G72" s="30" t="s">
        <v>482</v>
      </c>
      <c r="H72" s="30" t="s">
        <v>536</v>
      </c>
      <c r="I72" s="30" t="s">
        <v>540</v>
      </c>
    </row>
    <row r="73" spans="6:9" x14ac:dyDescent="0.25">
      <c r="F73" s="30"/>
      <c r="G73" s="30" t="s">
        <v>451</v>
      </c>
      <c r="H73" s="30">
        <v>968245785</v>
      </c>
      <c r="I73" s="30" t="s">
        <v>540</v>
      </c>
    </row>
    <row r="74" spans="6:9" x14ac:dyDescent="0.25">
      <c r="F74" s="30"/>
      <c r="G74" s="30" t="s">
        <v>508</v>
      </c>
      <c r="H74" s="30">
        <v>917200171</v>
      </c>
      <c r="I74" s="30" t="s">
        <v>540</v>
      </c>
    </row>
    <row r="75" spans="6:9" x14ac:dyDescent="0.25">
      <c r="F75" s="30"/>
      <c r="G75" s="30" t="s">
        <v>502</v>
      </c>
      <c r="H75" s="30">
        <v>919049135</v>
      </c>
      <c r="I75" s="30" t="s">
        <v>540</v>
      </c>
    </row>
    <row r="76" spans="6:9" x14ac:dyDescent="0.25">
      <c r="F76" s="30"/>
      <c r="G76" s="30" t="s">
        <v>441</v>
      </c>
      <c r="H76" s="30">
        <v>963993266</v>
      </c>
      <c r="I76" s="30" t="s">
        <v>540</v>
      </c>
    </row>
    <row r="77" spans="6:9" x14ac:dyDescent="0.25">
      <c r="F77" s="30"/>
      <c r="G77" s="30" t="s">
        <v>442</v>
      </c>
      <c r="H77" s="30">
        <v>966327857</v>
      </c>
      <c r="I77" s="30" t="s">
        <v>540</v>
      </c>
    </row>
    <row r="78" spans="6:9" x14ac:dyDescent="0.25">
      <c r="F78" s="30"/>
      <c r="G78" s="30" t="s">
        <v>442</v>
      </c>
      <c r="H78" s="30">
        <v>966327857</v>
      </c>
      <c r="I78" s="30" t="s">
        <v>540</v>
      </c>
    </row>
    <row r="79" spans="6:9" x14ac:dyDescent="0.25">
      <c r="F79" s="30"/>
      <c r="G79" s="30" t="s">
        <v>485</v>
      </c>
      <c r="H79" s="30">
        <v>916958518</v>
      </c>
      <c r="I79" s="30" t="s">
        <v>540</v>
      </c>
    </row>
    <row r="80" spans="6:9" x14ac:dyDescent="0.25">
      <c r="F80" s="30"/>
      <c r="G80" s="30" t="s">
        <v>452</v>
      </c>
      <c r="H80" s="30">
        <v>212165164</v>
      </c>
      <c r="I80" s="30" t="s">
        <v>540</v>
      </c>
    </row>
    <row r="81" spans="6:9" x14ac:dyDescent="0.25">
      <c r="F81" s="30"/>
      <c r="G81" s="30" t="s">
        <v>438</v>
      </c>
      <c r="H81" s="30">
        <v>938865116</v>
      </c>
      <c r="I81" s="30" t="s">
        <v>540</v>
      </c>
    </row>
    <row r="82" spans="6:9" x14ac:dyDescent="0.25">
      <c r="F82" s="30"/>
      <c r="G82" s="30" t="s">
        <v>530</v>
      </c>
      <c r="H82" s="30"/>
      <c r="I82" s="30" t="s">
        <v>540</v>
      </c>
    </row>
    <row r="83" spans="6:9" x14ac:dyDescent="0.25">
      <c r="F83" s="30"/>
      <c r="G83" s="30" t="s">
        <v>459</v>
      </c>
      <c r="H83" s="30"/>
      <c r="I83" s="30" t="s">
        <v>540</v>
      </c>
    </row>
    <row r="84" spans="6:9" x14ac:dyDescent="0.25">
      <c r="F84" s="30"/>
      <c r="G84" s="30" t="s">
        <v>440</v>
      </c>
      <c r="H84" s="30">
        <v>969452424</v>
      </c>
      <c r="I84" s="30" t="s">
        <v>540</v>
      </c>
    </row>
    <row r="85" spans="6:9" x14ac:dyDescent="0.25">
      <c r="F85" s="30"/>
      <c r="G85" s="30" t="s">
        <v>516</v>
      </c>
      <c r="H85" s="30">
        <v>919078470</v>
      </c>
      <c r="I85" s="30" t="s">
        <v>540</v>
      </c>
    </row>
    <row r="86" spans="6:9" x14ac:dyDescent="0.25">
      <c r="F86" s="30"/>
      <c r="G86" s="30" t="s">
        <v>456</v>
      </c>
      <c r="H86" s="30">
        <v>212154359</v>
      </c>
      <c r="I86" s="30" t="s">
        <v>540</v>
      </c>
    </row>
    <row r="87" spans="6:9" x14ac:dyDescent="0.25">
      <c r="F87" s="30"/>
      <c r="G87" s="30" t="s">
        <v>489</v>
      </c>
      <c r="H87" s="30">
        <v>965157489</v>
      </c>
      <c r="I87" s="30" t="s">
        <v>540</v>
      </c>
    </row>
    <row r="88" spans="6:9" x14ac:dyDescent="0.25">
      <c r="F88" s="30"/>
      <c r="G88" s="30" t="s">
        <v>478</v>
      </c>
      <c r="H88" s="30">
        <v>965115190</v>
      </c>
      <c r="I88" s="30" t="s">
        <v>540</v>
      </c>
    </row>
    <row r="89" spans="6:9" x14ac:dyDescent="0.25">
      <c r="F89" s="30"/>
      <c r="G89" s="30" t="s">
        <v>449</v>
      </c>
      <c r="H89" s="30">
        <v>912259377</v>
      </c>
      <c r="I89" s="30" t="s">
        <v>540</v>
      </c>
    </row>
    <row r="90" spans="6:9" x14ac:dyDescent="0.25">
      <c r="F90" s="30"/>
      <c r="G90" s="30" t="s">
        <v>484</v>
      </c>
      <c r="H90" s="30">
        <v>916589231</v>
      </c>
      <c r="I90" s="30" t="s">
        <v>540</v>
      </c>
    </row>
    <row r="91" spans="6:9" x14ac:dyDescent="0.25">
      <c r="F91" s="30"/>
      <c r="G91" s="30" t="s">
        <v>518</v>
      </c>
      <c r="H91" s="30">
        <v>916589231</v>
      </c>
      <c r="I91" s="30" t="s">
        <v>540</v>
      </c>
    </row>
    <row r="92" spans="6:9" x14ac:dyDescent="0.25">
      <c r="F92" s="30"/>
      <c r="G92" s="30" t="s">
        <v>472</v>
      </c>
      <c r="H92" s="30">
        <v>914828046</v>
      </c>
      <c r="I92" s="30" t="s">
        <v>540</v>
      </c>
    </row>
    <row r="93" spans="6:9" x14ac:dyDescent="0.25">
      <c r="F93" s="30"/>
      <c r="G93" s="30" t="s">
        <v>466</v>
      </c>
      <c r="H93" s="30">
        <v>914348024</v>
      </c>
      <c r="I93" s="30" t="s">
        <v>540</v>
      </c>
    </row>
    <row r="94" spans="6:9" x14ac:dyDescent="0.25">
      <c r="F94" s="30"/>
      <c r="G94" s="30" t="s">
        <v>479</v>
      </c>
      <c r="H94" s="30"/>
      <c r="I94" s="30" t="s">
        <v>540</v>
      </c>
    </row>
    <row r="95" spans="6:9" x14ac:dyDescent="0.25">
      <c r="F95" s="30"/>
      <c r="G95" s="30" t="s">
        <v>474</v>
      </c>
      <c r="H95" s="30">
        <v>964883634</v>
      </c>
      <c r="I95" s="30" t="s">
        <v>540</v>
      </c>
    </row>
    <row r="96" spans="6:9" x14ac:dyDescent="0.25">
      <c r="F96" s="30"/>
      <c r="G96" s="30" t="s">
        <v>501</v>
      </c>
      <c r="H96" s="30">
        <v>969340301</v>
      </c>
      <c r="I96" s="30" t="s">
        <v>540</v>
      </c>
    </row>
    <row r="97" spans="6:9" x14ac:dyDescent="0.25">
      <c r="F97" s="30"/>
      <c r="G97" s="30" t="s">
        <v>527</v>
      </c>
      <c r="H97" s="30">
        <v>933347060</v>
      </c>
      <c r="I97" s="30" t="s">
        <v>540</v>
      </c>
    </row>
    <row r="98" spans="6:9" x14ac:dyDescent="0.25">
      <c r="F98" s="30"/>
      <c r="G98" s="30" t="s">
        <v>531</v>
      </c>
      <c r="H98" s="30"/>
      <c r="I98" s="30" t="s">
        <v>540</v>
      </c>
    </row>
    <row r="99" spans="6:9" x14ac:dyDescent="0.25">
      <c r="F99" s="30"/>
      <c r="G99" s="30" t="s">
        <v>457</v>
      </c>
      <c r="H99" s="30"/>
      <c r="I99" s="30" t="s">
        <v>540</v>
      </c>
    </row>
    <row r="100" spans="6:9" x14ac:dyDescent="0.25">
      <c r="F100" s="30"/>
      <c r="G100" s="30" t="s">
        <v>520</v>
      </c>
      <c r="H100" s="30">
        <v>210839215</v>
      </c>
      <c r="I100" s="30" t="s">
        <v>540</v>
      </c>
    </row>
    <row r="101" spans="6:9" x14ac:dyDescent="0.25">
      <c r="F101" s="30"/>
      <c r="G101" s="30" t="s">
        <v>499</v>
      </c>
      <c r="H101" s="30"/>
      <c r="I101" s="30" t="s">
        <v>540</v>
      </c>
    </row>
    <row r="102" spans="6:9" x14ac:dyDescent="0.25">
      <c r="F102" s="30"/>
      <c r="G102" s="30" t="s">
        <v>487</v>
      </c>
      <c r="H102" s="30"/>
      <c r="I102" s="30" t="s">
        <v>540</v>
      </c>
    </row>
    <row r="103" spans="6:9" x14ac:dyDescent="0.25">
      <c r="F103" s="30"/>
      <c r="G103" s="30" t="s">
        <v>503</v>
      </c>
      <c r="H103" s="30">
        <v>967942067</v>
      </c>
      <c r="I103" s="30" t="s">
        <v>540</v>
      </c>
    </row>
    <row r="104" spans="6:9" x14ac:dyDescent="0.25">
      <c r="F104" s="30"/>
      <c r="G104" s="30" t="s">
        <v>503</v>
      </c>
      <c r="H104" s="30">
        <v>967942067</v>
      </c>
      <c r="I104" s="30" t="s">
        <v>540</v>
      </c>
    </row>
    <row r="105" spans="6:9" x14ac:dyDescent="0.25">
      <c r="F105" s="30"/>
      <c r="G105" s="30" t="s">
        <v>475</v>
      </c>
      <c r="H105" s="30">
        <v>918128959</v>
      </c>
      <c r="I105" s="30" t="s">
        <v>540</v>
      </c>
    </row>
    <row r="106" spans="6:9" x14ac:dyDescent="0.25">
      <c r="F106" s="30"/>
      <c r="G106" s="30" t="s">
        <v>450</v>
      </c>
      <c r="H106" s="30">
        <v>964675236</v>
      </c>
      <c r="I106" s="30" t="s">
        <v>540</v>
      </c>
    </row>
    <row r="107" spans="6:9" x14ac:dyDescent="0.25">
      <c r="F107" s="30"/>
      <c r="G107" s="30" t="s">
        <v>470</v>
      </c>
      <c r="H107" s="30">
        <v>966033563</v>
      </c>
      <c r="I107" s="30" t="s">
        <v>540</v>
      </c>
    </row>
    <row r="108" spans="6:9" x14ac:dyDescent="0.25">
      <c r="F108" s="30"/>
      <c r="G108" s="30" t="s">
        <v>455</v>
      </c>
      <c r="H108" s="30">
        <v>934454045</v>
      </c>
      <c r="I108" s="30" t="s">
        <v>540</v>
      </c>
    </row>
    <row r="109" spans="6:9" x14ac:dyDescent="0.25">
      <c r="F109" s="30"/>
      <c r="G109" s="30" t="s">
        <v>462</v>
      </c>
      <c r="H109" s="30">
        <v>913409400</v>
      </c>
      <c r="I109" s="30" t="s">
        <v>540</v>
      </c>
    </row>
    <row r="110" spans="6:9" x14ac:dyDescent="0.25">
      <c r="F110" s="30"/>
      <c r="G110" s="30" t="s">
        <v>445</v>
      </c>
      <c r="H110" s="30">
        <v>914154106</v>
      </c>
      <c r="I110" s="30" t="s">
        <v>540</v>
      </c>
    </row>
    <row r="111" spans="6:9" x14ac:dyDescent="0.25">
      <c r="F111" s="30"/>
      <c r="G111" s="30" t="s">
        <v>497</v>
      </c>
      <c r="H111" s="30">
        <v>210822824</v>
      </c>
      <c r="I111" s="30" t="s">
        <v>540</v>
      </c>
    </row>
    <row r="112" spans="6:9" x14ac:dyDescent="0.25">
      <c r="F112" s="30"/>
      <c r="G112" s="30" t="s">
        <v>488</v>
      </c>
      <c r="H112" s="30">
        <v>926940702</v>
      </c>
      <c r="I112" s="30" t="s">
        <v>540</v>
      </c>
    </row>
    <row r="113" spans="6:9" x14ac:dyDescent="0.25">
      <c r="F113" s="30"/>
      <c r="G113" s="30" t="s">
        <v>529</v>
      </c>
      <c r="H113" s="30">
        <v>967868158</v>
      </c>
      <c r="I113" s="30" t="s">
        <v>540</v>
      </c>
    </row>
    <row r="114" spans="6:9" x14ac:dyDescent="0.25">
      <c r="F114" s="30"/>
      <c r="G114" s="30" t="s">
        <v>494</v>
      </c>
      <c r="H114" s="30">
        <v>919605017</v>
      </c>
      <c r="I114" s="30" t="s">
        <v>540</v>
      </c>
    </row>
    <row r="115" spans="6:9" x14ac:dyDescent="0.25">
      <c r="F115" s="30"/>
      <c r="G115" s="30" t="s">
        <v>467</v>
      </c>
      <c r="H115" s="30">
        <v>936456517</v>
      </c>
      <c r="I115" s="30" t="s">
        <v>540</v>
      </c>
    </row>
    <row r="116" spans="6:9" x14ac:dyDescent="0.25">
      <c r="F116" s="30"/>
      <c r="G116" s="30" t="s">
        <v>467</v>
      </c>
      <c r="H116" s="30">
        <v>936456517</v>
      </c>
      <c r="I116" s="30" t="s">
        <v>540</v>
      </c>
    </row>
    <row r="117" spans="6:9" x14ac:dyDescent="0.25">
      <c r="F117" s="30"/>
      <c r="G117" s="30" t="s">
        <v>491</v>
      </c>
      <c r="H117" s="30">
        <v>927386618</v>
      </c>
      <c r="I117" s="30" t="s">
        <v>540</v>
      </c>
    </row>
    <row r="118" spans="6:9" x14ac:dyDescent="0.25">
      <c r="F118" s="30"/>
      <c r="G118" s="30" t="s">
        <v>524</v>
      </c>
      <c r="H118" s="30">
        <v>966213613</v>
      </c>
      <c r="I118" s="30" t="s">
        <v>540</v>
      </c>
    </row>
    <row r="119" spans="6:9" x14ac:dyDescent="0.25">
      <c r="F119" s="30"/>
      <c r="G119" s="30" t="s">
        <v>461</v>
      </c>
      <c r="H119" s="30">
        <v>964509279</v>
      </c>
      <c r="I119" s="30" t="s">
        <v>540</v>
      </c>
    </row>
    <row r="120" spans="6:9" x14ac:dyDescent="0.25">
      <c r="F120" s="30"/>
      <c r="G120" s="30" t="s">
        <v>448</v>
      </c>
      <c r="H120" s="30"/>
      <c r="I120" s="30" t="s">
        <v>540</v>
      </c>
    </row>
    <row r="121" spans="6:9" x14ac:dyDescent="0.25">
      <c r="F121" s="30"/>
      <c r="G121" s="30" t="s">
        <v>448</v>
      </c>
      <c r="H121" s="30"/>
      <c r="I121" s="30" t="s">
        <v>540</v>
      </c>
    </row>
    <row r="122" spans="6:9" x14ac:dyDescent="0.25">
      <c r="F122" s="30"/>
      <c r="G122" s="30" t="s">
        <v>476</v>
      </c>
      <c r="H122" s="30">
        <v>963011754</v>
      </c>
      <c r="I122" s="30" t="s">
        <v>540</v>
      </c>
    </row>
    <row r="123" spans="6:9" x14ac:dyDescent="0.25">
      <c r="F123" s="30"/>
      <c r="G123" s="30" t="s">
        <v>477</v>
      </c>
      <c r="H123" s="30">
        <v>935146019</v>
      </c>
      <c r="I123" s="30" t="s">
        <v>540</v>
      </c>
    </row>
    <row r="124" spans="6:9" x14ac:dyDescent="0.25">
      <c r="F124" s="30"/>
      <c r="G124" s="30" t="s">
        <v>541</v>
      </c>
      <c r="H124" s="30">
        <v>966526575</v>
      </c>
      <c r="I124" s="30" t="s">
        <v>543</v>
      </c>
    </row>
    <row r="125" spans="6:9" x14ac:dyDescent="0.25">
      <c r="F125" s="30" t="s">
        <v>540</v>
      </c>
      <c r="G125" s="30" t="s">
        <v>498</v>
      </c>
      <c r="H125" s="30"/>
      <c r="I125" s="30" t="s">
        <v>540</v>
      </c>
    </row>
    <row r="126" spans="6:9" x14ac:dyDescent="0.25">
      <c r="F126" s="30"/>
      <c r="G126" s="30" t="s">
        <v>569</v>
      </c>
      <c r="H126" s="30"/>
      <c r="I126" s="30" t="s">
        <v>570</v>
      </c>
    </row>
    <row r="127" spans="6:9" x14ac:dyDescent="0.25">
      <c r="F127" s="30">
        <v>510443290</v>
      </c>
      <c r="G127" s="30" t="s">
        <v>571</v>
      </c>
      <c r="H127" s="30">
        <v>913042748</v>
      </c>
      <c r="I127" s="30" t="s">
        <v>572</v>
      </c>
    </row>
    <row r="128" spans="6:9" x14ac:dyDescent="0.25">
      <c r="F128" s="30">
        <v>117505684</v>
      </c>
      <c r="G128" s="30" t="s">
        <v>573</v>
      </c>
      <c r="H128" s="30">
        <v>911000527</v>
      </c>
      <c r="I128" s="30" t="s">
        <v>574</v>
      </c>
    </row>
    <row r="129" spans="6:9" x14ac:dyDescent="0.25">
      <c r="F129" s="30">
        <v>500123567</v>
      </c>
      <c r="G129" s="30" t="s">
        <v>576</v>
      </c>
      <c r="H129" s="30">
        <v>910400915</v>
      </c>
      <c r="I129" s="30" t="s">
        <v>577</v>
      </c>
    </row>
    <row r="130" spans="6:9" x14ac:dyDescent="0.25">
      <c r="F130" s="30"/>
      <c r="G130" s="30" t="s">
        <v>580</v>
      </c>
      <c r="H130" s="30">
        <v>931857289</v>
      </c>
      <c r="I130" s="30" t="s">
        <v>581</v>
      </c>
    </row>
    <row r="131" spans="6:9" x14ac:dyDescent="0.25">
      <c r="F131" s="30">
        <v>508228468</v>
      </c>
      <c r="G131" s="30" t="s">
        <v>583</v>
      </c>
      <c r="H131" s="30">
        <v>936411738</v>
      </c>
      <c r="I131" s="30" t="s">
        <v>584</v>
      </c>
    </row>
    <row r="132" spans="6:9" x14ac:dyDescent="0.25">
      <c r="F132" s="30">
        <v>221683143</v>
      </c>
      <c r="G132" s="30" t="s">
        <v>585</v>
      </c>
      <c r="H132" s="30">
        <v>934467010</v>
      </c>
      <c r="I132" s="30" t="s">
        <v>586</v>
      </c>
    </row>
    <row r="133" spans="6:9" x14ac:dyDescent="0.25">
      <c r="F133" s="30">
        <v>200291530</v>
      </c>
      <c r="G133" s="30" t="s">
        <v>587</v>
      </c>
      <c r="H133" s="30">
        <v>967438601</v>
      </c>
      <c r="I133" s="30" t="s">
        <v>588</v>
      </c>
    </row>
    <row r="134" spans="6:9" x14ac:dyDescent="0.25">
      <c r="F134" s="30"/>
      <c r="G134" s="30" t="s">
        <v>600</v>
      </c>
      <c r="H134" s="30">
        <v>919815579</v>
      </c>
      <c r="I134" s="30">
        <v>1</v>
      </c>
    </row>
    <row r="135" spans="6:9" x14ac:dyDescent="0.25">
      <c r="F135" s="30"/>
      <c r="G135" s="30" t="s">
        <v>601</v>
      </c>
      <c r="H135" s="30">
        <v>212140033</v>
      </c>
      <c r="I135" s="30">
        <v>1</v>
      </c>
    </row>
    <row r="136" spans="6:9" x14ac:dyDescent="0.25">
      <c r="F136" s="30">
        <v>229242715</v>
      </c>
      <c r="G136" s="30" t="s">
        <v>610</v>
      </c>
      <c r="H136" s="30">
        <v>966664590</v>
      </c>
      <c r="I136" s="30" t="s">
        <v>611</v>
      </c>
    </row>
    <row r="137" spans="6:9" x14ac:dyDescent="0.25">
      <c r="F137" s="30"/>
      <c r="G137" s="30" t="s">
        <v>612</v>
      </c>
      <c r="H137" s="30">
        <v>932079009</v>
      </c>
      <c r="I137" s="30">
        <v>1</v>
      </c>
    </row>
    <row r="138" spans="6:9" x14ac:dyDescent="0.25">
      <c r="F138" s="30"/>
      <c r="G138" s="30" t="s">
        <v>613</v>
      </c>
      <c r="H138" s="30">
        <v>962705401</v>
      </c>
      <c r="I138" s="30">
        <v>11</v>
      </c>
    </row>
    <row r="139" spans="6:9" x14ac:dyDescent="0.25">
      <c r="F139" s="30"/>
      <c r="G139" s="30" t="s">
        <v>614</v>
      </c>
      <c r="H139" s="30">
        <v>932079009</v>
      </c>
      <c r="I139" s="30">
        <v>111</v>
      </c>
    </row>
    <row r="140" spans="6:9" x14ac:dyDescent="0.25">
      <c r="F140" s="30"/>
      <c r="G140" s="30" t="s">
        <v>615</v>
      </c>
      <c r="H140" s="30">
        <v>936496540</v>
      </c>
      <c r="I140" s="30">
        <v>1111</v>
      </c>
    </row>
    <row r="141" spans="6:9" x14ac:dyDescent="0.25">
      <c r="F141" s="30">
        <v>170749711</v>
      </c>
      <c r="G141" s="30" t="s">
        <v>617</v>
      </c>
      <c r="H141" s="30">
        <v>910020865</v>
      </c>
      <c r="I141" s="30" t="s">
        <v>619</v>
      </c>
    </row>
  </sheetData>
  <mergeCells count="1">
    <mergeCell ref="E4:H4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2530" r:id="rId3" name="Pesquisa">
          <controlPr defaultSize="0" autoLine="0" r:id="rId4">
            <anchor moveWithCells="1">
              <from>
                <xdr:col>22</xdr:col>
                <xdr:colOff>962025</xdr:colOff>
                <xdr:row>8</xdr:row>
                <xdr:rowOff>171450</xdr:rowOff>
              </from>
              <to>
                <xdr:col>26</xdr:col>
                <xdr:colOff>352425</xdr:colOff>
                <xdr:row>10</xdr:row>
                <xdr:rowOff>9525</xdr:rowOff>
              </to>
            </anchor>
          </controlPr>
        </control>
      </mc:Choice>
      <mc:Fallback>
        <control shapeId="22530" r:id="rId3" name="Pesquisa"/>
      </mc:Fallback>
    </mc:AlternateContent>
  </controls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C42E-188E-47E6-839C-45E82C65B8D1}">
  <sheetPr codeName="Planilha15"/>
  <dimension ref="A1:AD55"/>
  <sheetViews>
    <sheetView showGridLines="0" showRowColHeaders="0" zoomScale="110" zoomScaleNormal="110" workbookViewId="0"/>
  </sheetViews>
  <sheetFormatPr defaultRowHeight="15" x14ac:dyDescent="0.25"/>
  <cols>
    <col min="5" max="5" width="3.7109375" customWidth="1"/>
    <col min="6" max="6" width="27.42578125" style="32" bestFit="1" customWidth="1"/>
    <col min="7" max="7" width="32.42578125" style="32" bestFit="1" customWidth="1"/>
    <col min="8" max="8" width="50" style="32" customWidth="1"/>
    <col min="9" max="9" width="65.140625" customWidth="1"/>
    <col min="16" max="16" width="9.140625" customWidth="1"/>
    <col min="23" max="23" width="22.42578125" customWidth="1"/>
  </cols>
  <sheetData>
    <row r="1" spans="1:30" x14ac:dyDescent="0.25">
      <c r="A1" s="1"/>
      <c r="B1" s="1"/>
      <c r="C1" s="1"/>
      <c r="D1" s="1"/>
      <c r="E1" s="1"/>
      <c r="F1" s="1"/>
      <c r="G1" s="1">
        <f>COUNTA(G16:G1048575)</f>
        <v>3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6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ht="15.75" x14ac:dyDescent="0.25">
      <c r="A3" s="1"/>
      <c r="B3" s="1"/>
      <c r="C3" s="1"/>
      <c r="D3" s="1"/>
      <c r="E3" s="1"/>
      <c r="F3" s="3" t="s">
        <v>368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20.25" customHeight="1" x14ac:dyDescent="0.25">
      <c r="A4" s="1"/>
      <c r="B4" s="1"/>
      <c r="C4" s="1"/>
      <c r="D4" s="1"/>
      <c r="E4" s="63" t="s">
        <v>335</v>
      </c>
      <c r="F4" s="63"/>
      <c r="G4" s="63"/>
      <c r="H4" s="63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x14ac:dyDescent="0.25">
      <c r="A15" s="2"/>
      <c r="B15" s="2"/>
      <c r="C15" s="2"/>
      <c r="D15" s="2"/>
      <c r="E15" s="2"/>
      <c r="F15" s="9" t="s">
        <v>341</v>
      </c>
      <c r="G15" s="9" t="s">
        <v>268</v>
      </c>
      <c r="H15" s="9" t="s">
        <v>1</v>
      </c>
      <c r="I15" s="59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5">
      <c r="A16" s="2"/>
      <c r="B16" s="2"/>
      <c r="C16" s="2"/>
      <c r="D16" s="2"/>
      <c r="E16" s="2"/>
      <c r="F16" s="30">
        <v>1</v>
      </c>
      <c r="G16" s="30" t="s">
        <v>544</v>
      </c>
      <c r="H16" s="30" t="s">
        <v>545</v>
      </c>
      <c r="I16" s="59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5">
      <c r="A17" s="2"/>
      <c r="B17" s="2"/>
      <c r="C17" s="2"/>
      <c r="D17" s="2"/>
      <c r="E17" s="2"/>
      <c r="F17" s="30">
        <v>2</v>
      </c>
      <c r="G17" s="30" t="s">
        <v>546</v>
      </c>
      <c r="H17" s="30" t="s">
        <v>547</v>
      </c>
      <c r="I17" s="59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5">
      <c r="A18" s="2"/>
      <c r="B18" s="2"/>
      <c r="C18" s="2"/>
      <c r="D18" s="2"/>
      <c r="E18" s="2"/>
      <c r="F18" s="30">
        <v>3</v>
      </c>
      <c r="G18" s="30" t="s">
        <v>406</v>
      </c>
      <c r="H18" s="30" t="s">
        <v>548</v>
      </c>
      <c r="I18" s="59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5">
      <c r="A19" s="2"/>
      <c r="B19" s="2"/>
      <c r="C19" s="2"/>
      <c r="D19" s="2"/>
      <c r="E19" s="2"/>
      <c r="F19" s="31"/>
      <c r="G19" s="31"/>
      <c r="H19" s="31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5">
      <c r="A20" s="2"/>
      <c r="B20" s="2"/>
      <c r="C20" s="2"/>
      <c r="D20" s="2"/>
      <c r="E20" s="2"/>
      <c r="F20" s="31"/>
      <c r="G20" s="31"/>
      <c r="H20" s="31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x14ac:dyDescent="0.25">
      <c r="A21" s="2"/>
      <c r="B21" s="2"/>
      <c r="C21" s="2"/>
      <c r="D21" s="2"/>
      <c r="E21" s="2"/>
      <c r="F21" s="31"/>
      <c r="G21" s="31"/>
      <c r="H21" s="31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5">
      <c r="A22" s="2"/>
      <c r="B22" s="2"/>
      <c r="C22" s="2"/>
      <c r="D22" s="2"/>
      <c r="E22" s="2"/>
      <c r="F22" s="31"/>
      <c r="G22" s="31"/>
      <c r="H22" s="31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5">
      <c r="A23" s="2"/>
      <c r="B23" s="2"/>
      <c r="C23" s="2"/>
      <c r="D23" s="2"/>
      <c r="E23" s="2"/>
      <c r="F23" s="31"/>
      <c r="G23" s="31"/>
      <c r="H23" s="31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5">
      <c r="A24" s="2"/>
      <c r="B24" s="2"/>
      <c r="C24" s="2"/>
      <c r="D24" s="2"/>
      <c r="E24" s="2"/>
      <c r="F24" s="31"/>
      <c r="G24" s="31"/>
      <c r="H24" s="31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5">
      <c r="A25" s="2"/>
      <c r="B25" s="2"/>
      <c r="C25" s="2"/>
      <c r="D25" s="2"/>
      <c r="E25" s="2"/>
      <c r="F25" s="31"/>
      <c r="G25" s="31"/>
      <c r="H25" s="31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5">
      <c r="A26" s="2"/>
      <c r="B26" s="2"/>
      <c r="C26" s="2"/>
      <c r="D26" s="2"/>
      <c r="E26" s="2"/>
      <c r="F26" s="31"/>
      <c r="G26" s="31"/>
      <c r="H26" s="31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5">
      <c r="A27" s="2"/>
      <c r="B27" s="2"/>
      <c r="C27" s="2"/>
      <c r="D27" s="2"/>
      <c r="E27" s="2"/>
      <c r="F27" s="31"/>
      <c r="G27" s="31"/>
      <c r="H27" s="31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5">
      <c r="A28" s="2"/>
      <c r="B28" s="2"/>
      <c r="C28" s="2"/>
      <c r="D28" s="2"/>
      <c r="E28" s="2"/>
      <c r="F28" s="31"/>
      <c r="G28" s="31"/>
      <c r="H28" s="31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1:30" x14ac:dyDescent="0.25">
      <c r="A29" s="2"/>
      <c r="B29" s="2"/>
      <c r="C29" s="2"/>
      <c r="D29" s="2"/>
      <c r="E29" s="2"/>
      <c r="F29" s="31"/>
      <c r="G29" s="31"/>
      <c r="H29" s="31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5">
      <c r="A30" s="2"/>
      <c r="B30" s="2"/>
      <c r="C30" s="2"/>
      <c r="D30" s="2"/>
      <c r="E30" s="2"/>
      <c r="F30" s="31"/>
      <c r="G30" s="31"/>
      <c r="H30" s="31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5">
      <c r="A31" s="2"/>
      <c r="B31" s="2"/>
      <c r="C31" s="2"/>
      <c r="D31" s="2"/>
      <c r="E31" s="2"/>
      <c r="F31" s="31"/>
      <c r="G31" s="31"/>
      <c r="H31" s="31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5">
      <c r="A32" s="2"/>
      <c r="B32" s="2"/>
      <c r="C32" s="2"/>
      <c r="D32" s="2"/>
      <c r="E32" s="2"/>
      <c r="F32" s="31"/>
      <c r="G32" s="31"/>
      <c r="H32" s="31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5">
      <c r="A33" s="2"/>
      <c r="B33" s="2"/>
      <c r="C33" s="2"/>
      <c r="D33" s="2"/>
      <c r="E33" s="2"/>
      <c r="F33" s="31"/>
      <c r="G33" s="31"/>
      <c r="H33" s="31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5">
      <c r="A34" s="2"/>
      <c r="B34" s="2"/>
      <c r="C34" s="2"/>
      <c r="D34" s="2"/>
      <c r="E34" s="2"/>
      <c r="F34" s="31"/>
      <c r="G34" s="31"/>
      <c r="H34" s="31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5">
      <c r="A35" s="2"/>
      <c r="B35" s="2"/>
      <c r="C35" s="2"/>
      <c r="D35" s="2"/>
      <c r="E35" s="2"/>
      <c r="F35" s="31"/>
      <c r="G35" s="31"/>
      <c r="H35" s="31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5">
      <c r="A36" s="2"/>
      <c r="B36" s="2"/>
      <c r="C36" s="2"/>
      <c r="D36" s="2"/>
      <c r="E36" s="2"/>
      <c r="F36" s="31"/>
      <c r="G36" s="31"/>
      <c r="H36" s="31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5">
      <c r="A37" s="2"/>
      <c r="B37" s="2"/>
      <c r="C37" s="2"/>
      <c r="D37" s="2"/>
      <c r="E37" s="2"/>
      <c r="F37" s="31"/>
      <c r="G37" s="31"/>
      <c r="H37" s="31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5">
      <c r="A38" s="2"/>
      <c r="B38" s="2"/>
      <c r="C38" s="2"/>
      <c r="D38" s="2"/>
      <c r="E38" s="2"/>
      <c r="F38" s="31"/>
      <c r="G38" s="31"/>
      <c r="H38" s="31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5">
      <c r="A39" s="2"/>
      <c r="B39" s="2"/>
      <c r="C39" s="2"/>
      <c r="D39" s="2"/>
      <c r="E39" s="2"/>
      <c r="F39" s="31"/>
      <c r="G39" s="31"/>
      <c r="H39" s="31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5">
      <c r="A40" s="2"/>
      <c r="B40" s="2"/>
      <c r="C40" s="2"/>
      <c r="D40" s="2"/>
      <c r="E40" s="2"/>
      <c r="F40" s="31"/>
      <c r="G40" s="31"/>
      <c r="H40" s="31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5">
      <c r="A41" s="2"/>
      <c r="B41" s="2"/>
      <c r="C41" s="2"/>
      <c r="D41" s="2"/>
      <c r="E41" s="2"/>
      <c r="F41" s="31"/>
      <c r="G41" s="31"/>
      <c r="H41" s="31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5">
      <c r="A42" s="2"/>
      <c r="B42" s="2"/>
      <c r="C42" s="2"/>
      <c r="D42" s="2"/>
      <c r="E42" s="2"/>
      <c r="F42" s="31"/>
      <c r="G42" s="31"/>
      <c r="H42" s="31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5">
      <c r="A43" s="2"/>
      <c r="B43" s="2"/>
      <c r="C43" s="2"/>
      <c r="D43" s="2"/>
      <c r="E43" s="2"/>
      <c r="F43" s="31"/>
      <c r="G43" s="31"/>
      <c r="H43" s="31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5">
      <c r="A44" s="2"/>
      <c r="B44" s="2"/>
      <c r="C44" s="2"/>
      <c r="D44" s="2"/>
      <c r="E44" s="2"/>
      <c r="F44" s="31"/>
      <c r="G44" s="31"/>
      <c r="H44" s="31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5">
      <c r="A45" s="2"/>
      <c r="B45" s="2"/>
      <c r="C45" s="2"/>
      <c r="D45" s="2"/>
      <c r="E45" s="2"/>
      <c r="F45" s="31"/>
      <c r="G45" s="31"/>
      <c r="H45" s="31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x14ac:dyDescent="0.25">
      <c r="A46" s="2"/>
      <c r="B46" s="2"/>
      <c r="C46" s="2"/>
      <c r="D46" s="2"/>
      <c r="E46" s="2"/>
      <c r="F46" s="31"/>
      <c r="G46" s="31"/>
      <c r="H46" s="31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5">
      <c r="A47" s="2"/>
      <c r="B47" s="2"/>
      <c r="C47" s="2"/>
      <c r="D47" s="2"/>
      <c r="E47" s="2"/>
      <c r="F47" s="31"/>
      <c r="G47" s="31"/>
      <c r="H47" s="31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5">
      <c r="A48" s="2"/>
      <c r="B48" s="2"/>
      <c r="C48" s="2"/>
      <c r="D48" s="2"/>
      <c r="E48" s="2"/>
      <c r="F48" s="31"/>
      <c r="G48" s="31"/>
      <c r="H48" s="31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5">
      <c r="A49" s="2"/>
      <c r="B49" s="2"/>
      <c r="C49" s="2"/>
      <c r="D49" s="2"/>
      <c r="E49" s="2"/>
      <c r="F49" s="31"/>
      <c r="G49" s="31"/>
      <c r="H49" s="31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x14ac:dyDescent="0.25">
      <c r="A50" s="2"/>
      <c r="B50" s="2"/>
      <c r="C50" s="2"/>
      <c r="D50" s="2"/>
      <c r="E50" s="2"/>
      <c r="F50" s="31"/>
      <c r="G50" s="31"/>
      <c r="H50" s="31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5">
      <c r="A51" s="2"/>
      <c r="B51" s="2"/>
      <c r="C51" s="2"/>
      <c r="D51" s="2"/>
      <c r="E51" s="2"/>
      <c r="F51" s="31"/>
      <c r="G51" s="31"/>
      <c r="H51" s="31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5">
      <c r="A52" s="2"/>
      <c r="B52" s="2"/>
      <c r="C52" s="2"/>
      <c r="D52" s="2"/>
      <c r="E52" s="2"/>
      <c r="F52" s="31"/>
      <c r="G52" s="31"/>
      <c r="H52" s="31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5">
      <c r="A53" s="2"/>
      <c r="B53" s="2"/>
      <c r="C53" s="2"/>
      <c r="D53" s="2"/>
      <c r="E53" s="2"/>
      <c r="F53" s="31"/>
      <c r="G53" s="31"/>
      <c r="H53" s="31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5">
      <c r="A54" s="2"/>
      <c r="B54" s="2"/>
      <c r="C54" s="2"/>
      <c r="D54" s="2"/>
      <c r="E54" s="2"/>
      <c r="F54" s="31"/>
      <c r="G54" s="31"/>
      <c r="H54" s="31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5">
      <c r="A55" s="2"/>
      <c r="B55" s="2"/>
      <c r="C55" s="2"/>
      <c r="D55" s="2"/>
      <c r="E55" s="2"/>
      <c r="F55" s="31"/>
      <c r="G55" s="31"/>
      <c r="H55" s="31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</sheetData>
  <mergeCells count="1">
    <mergeCell ref="E4:H4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3553" r:id="rId3" name="Pesquisa">
          <controlPr defaultSize="0" autoLine="0" r:id="rId4">
            <anchor moveWithCells="1">
              <from>
                <xdr:col>22</xdr:col>
                <xdr:colOff>962025</xdr:colOff>
                <xdr:row>8</xdr:row>
                <xdr:rowOff>171450</xdr:rowOff>
              </from>
              <to>
                <xdr:col>26</xdr:col>
                <xdr:colOff>352425</xdr:colOff>
                <xdr:row>10</xdr:row>
                <xdr:rowOff>9525</xdr:rowOff>
              </to>
            </anchor>
          </controlPr>
        </control>
      </mc:Choice>
      <mc:Fallback>
        <control shapeId="23553" r:id="rId3" name="Pesquisa"/>
      </mc:Fallback>
    </mc:AlternateContent>
  </controls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1D8BF-2FC6-48F8-8B52-BA4E788249D6}">
  <sheetPr codeName="Planilha17"/>
  <dimension ref="A1:AD62"/>
  <sheetViews>
    <sheetView showGridLines="0" showRowColHeaders="0" topLeftCell="A4" zoomScale="70" zoomScaleNormal="70" workbookViewId="0">
      <selection activeCell="H62" sqref="H62"/>
    </sheetView>
  </sheetViews>
  <sheetFormatPr defaultRowHeight="15" x14ac:dyDescent="0.25"/>
  <cols>
    <col min="5" max="5" width="3.7109375" customWidth="1"/>
    <col min="6" max="6" width="27.42578125" style="32" bestFit="1" customWidth="1"/>
    <col min="7" max="7" width="28.28515625" style="32" bestFit="1" customWidth="1"/>
    <col min="8" max="8" width="10.28515625" style="32" bestFit="1" customWidth="1"/>
    <col min="9" max="9" width="65.140625" customWidth="1"/>
    <col min="16" max="16" width="9.140625" customWidth="1"/>
    <col min="23" max="23" width="22.42578125" customWidth="1"/>
  </cols>
  <sheetData>
    <row r="1" spans="1:30" x14ac:dyDescent="0.25">
      <c r="A1" s="1"/>
      <c r="B1" s="1"/>
      <c r="C1" s="1"/>
      <c r="D1" s="1"/>
      <c r="E1" s="1"/>
      <c r="F1" s="1"/>
      <c r="G1" s="1">
        <f>COUNTA(F16:F1048576)</f>
        <v>47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6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ht="15.75" x14ac:dyDescent="0.25">
      <c r="A3" s="1"/>
      <c r="B3" s="1"/>
      <c r="C3" s="1"/>
      <c r="D3" s="1"/>
      <c r="E3" s="1"/>
      <c r="F3" s="3" t="s">
        <v>334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20.25" customHeight="1" x14ac:dyDescent="0.25">
      <c r="A4" s="1"/>
      <c r="B4" s="1"/>
      <c r="C4" s="1"/>
      <c r="D4" s="1"/>
      <c r="E4" s="63" t="s">
        <v>335</v>
      </c>
      <c r="F4" s="63"/>
      <c r="G4" s="63"/>
      <c r="H4" s="63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x14ac:dyDescent="0.25">
      <c r="A15" s="2"/>
      <c r="B15" s="2"/>
      <c r="C15" s="2"/>
      <c r="D15" s="2"/>
      <c r="E15" s="2"/>
      <c r="F15" s="9" t="s">
        <v>303</v>
      </c>
      <c r="G15" s="9" t="s">
        <v>302</v>
      </c>
      <c r="H15" s="9" t="s">
        <v>304</v>
      </c>
      <c r="I15" s="10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5">
      <c r="A16" s="2"/>
      <c r="B16" s="2"/>
      <c r="C16" s="2"/>
      <c r="D16" s="2"/>
      <c r="E16" s="2"/>
      <c r="F16" s="30" t="s">
        <v>339</v>
      </c>
      <c r="G16" s="30" t="s">
        <v>305</v>
      </c>
      <c r="H16" s="34"/>
      <c r="I16" s="10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5">
      <c r="A17" s="2"/>
      <c r="B17" s="2"/>
      <c r="C17" s="2"/>
      <c r="D17" s="2"/>
      <c r="E17" s="2"/>
      <c r="F17" s="30" t="s">
        <v>417</v>
      </c>
      <c r="G17" s="30" t="s">
        <v>305</v>
      </c>
      <c r="H17" s="34">
        <v>5</v>
      </c>
      <c r="I17" s="10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5">
      <c r="A18" s="2"/>
      <c r="B18" s="2"/>
      <c r="C18" s="2"/>
      <c r="D18" s="2"/>
      <c r="E18" s="2"/>
      <c r="F18" s="30" t="s">
        <v>418</v>
      </c>
      <c r="G18" s="30" t="s">
        <v>305</v>
      </c>
      <c r="H18" s="34">
        <v>6</v>
      </c>
      <c r="I18" s="10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5">
      <c r="A19" s="2"/>
      <c r="B19" s="2"/>
      <c r="C19" s="2"/>
      <c r="D19" s="2"/>
      <c r="E19" s="2"/>
      <c r="F19" s="30" t="s">
        <v>419</v>
      </c>
      <c r="G19" s="30" t="s">
        <v>305</v>
      </c>
      <c r="H19" s="34">
        <v>20</v>
      </c>
      <c r="I19" s="10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5">
      <c r="A20" s="2"/>
      <c r="B20" s="2"/>
      <c r="C20" s="2"/>
      <c r="D20" s="2"/>
      <c r="E20" s="2"/>
      <c r="F20" s="30" t="s">
        <v>594</v>
      </c>
      <c r="G20" s="30" t="s">
        <v>305</v>
      </c>
      <c r="H20" s="34">
        <v>8.9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x14ac:dyDescent="0.25">
      <c r="A21" s="2"/>
      <c r="B21" s="2"/>
      <c r="C21" s="2"/>
      <c r="D21" s="2"/>
      <c r="E21" s="2"/>
      <c r="F21" s="30" t="s">
        <v>593</v>
      </c>
      <c r="G21" s="30" t="s">
        <v>305</v>
      </c>
      <c r="H21" s="34">
        <v>11.9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5">
      <c r="A22" s="2"/>
      <c r="B22" s="2"/>
      <c r="C22" s="2"/>
      <c r="D22" s="2"/>
      <c r="E22" s="2"/>
      <c r="F22" s="30" t="s">
        <v>595</v>
      </c>
      <c r="G22" s="30" t="s">
        <v>305</v>
      </c>
      <c r="H22" s="34">
        <v>11.9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5">
      <c r="A23" s="2"/>
      <c r="B23" s="2"/>
      <c r="C23" s="2"/>
      <c r="D23" s="2"/>
      <c r="E23" s="2"/>
      <c r="F23" s="30" t="s">
        <v>596</v>
      </c>
      <c r="G23" s="30" t="s">
        <v>305</v>
      </c>
      <c r="H23" s="34">
        <v>8.9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5">
      <c r="A24" s="2"/>
      <c r="B24" s="2"/>
      <c r="C24" s="2"/>
      <c r="D24" s="2"/>
      <c r="E24" s="2"/>
      <c r="F24" s="30" t="s">
        <v>597</v>
      </c>
      <c r="G24" s="30" t="s">
        <v>305</v>
      </c>
      <c r="H24" s="34">
        <v>9.9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5">
      <c r="A25" s="2"/>
      <c r="B25" s="2"/>
      <c r="C25" s="2"/>
      <c r="D25" s="2"/>
      <c r="E25" s="2"/>
      <c r="F25" s="30" t="s">
        <v>421</v>
      </c>
      <c r="G25" s="30" t="s">
        <v>305</v>
      </c>
      <c r="H25" s="34">
        <v>13.9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5">
      <c r="A26" s="2"/>
      <c r="B26" s="2"/>
      <c r="C26" s="2"/>
      <c r="D26" s="2"/>
      <c r="E26" s="2"/>
      <c r="F26" s="30" t="s">
        <v>422</v>
      </c>
      <c r="G26" s="30" t="s">
        <v>305</v>
      </c>
      <c r="H26" s="34">
        <v>14.9</v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5">
      <c r="A27" s="2"/>
      <c r="B27" s="2"/>
      <c r="C27" s="2"/>
      <c r="D27" s="2"/>
      <c r="E27" s="2"/>
      <c r="F27" s="30" t="s">
        <v>423</v>
      </c>
      <c r="G27" s="30" t="s">
        <v>305</v>
      </c>
      <c r="H27" s="34">
        <v>15</v>
      </c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5">
      <c r="A28" s="2"/>
      <c r="B28" s="2"/>
      <c r="C28" s="2"/>
      <c r="D28" s="2"/>
      <c r="E28" s="2"/>
      <c r="F28" s="30" t="s">
        <v>424</v>
      </c>
      <c r="G28" s="30" t="s">
        <v>305</v>
      </c>
      <c r="H28" s="34">
        <v>20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1:30" x14ac:dyDescent="0.25">
      <c r="A29" s="2"/>
      <c r="B29" s="2"/>
      <c r="C29" s="2"/>
      <c r="D29" s="2"/>
      <c r="E29" s="2"/>
      <c r="F29" s="30" t="s">
        <v>425</v>
      </c>
      <c r="G29" s="30" t="s">
        <v>305</v>
      </c>
      <c r="H29" s="34">
        <v>19</v>
      </c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5">
      <c r="A30" s="2"/>
      <c r="B30" s="2"/>
      <c r="C30" s="2"/>
      <c r="D30" s="2"/>
      <c r="E30" s="2"/>
      <c r="F30" s="30" t="s">
        <v>426</v>
      </c>
      <c r="G30" s="30" t="s">
        <v>305</v>
      </c>
      <c r="H30" s="34">
        <v>14.9</v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5">
      <c r="A31" s="2"/>
      <c r="B31" s="2"/>
      <c r="C31" s="2"/>
      <c r="D31" s="2"/>
      <c r="E31" s="2"/>
      <c r="F31" s="30" t="s">
        <v>427</v>
      </c>
      <c r="G31" s="30" t="s">
        <v>305</v>
      </c>
      <c r="H31" s="34">
        <v>13.9</v>
      </c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5">
      <c r="A32" s="2"/>
      <c r="B32" s="2"/>
      <c r="C32" s="2"/>
      <c r="D32" s="2"/>
      <c r="E32" s="2"/>
      <c r="F32" s="30" t="s">
        <v>428</v>
      </c>
      <c r="G32" s="30" t="s">
        <v>305</v>
      </c>
      <c r="H32" s="34">
        <v>4.9000000000000004</v>
      </c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5">
      <c r="A33" s="2"/>
      <c r="B33" s="2"/>
      <c r="C33" s="2"/>
      <c r="D33" s="2"/>
      <c r="E33" s="2"/>
      <c r="F33" s="30" t="s">
        <v>429</v>
      </c>
      <c r="G33" s="30" t="s">
        <v>305</v>
      </c>
      <c r="H33" s="34">
        <v>9.9</v>
      </c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5">
      <c r="A34" s="2"/>
      <c r="B34" s="2"/>
      <c r="C34" s="2"/>
      <c r="D34" s="2"/>
      <c r="E34" s="2"/>
      <c r="F34" s="30" t="s">
        <v>430</v>
      </c>
      <c r="G34" s="30" t="s">
        <v>305</v>
      </c>
      <c r="H34" s="34">
        <v>9.9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5">
      <c r="A35" s="2"/>
      <c r="B35" s="2"/>
      <c r="C35" s="2"/>
      <c r="D35" s="2"/>
      <c r="E35" s="2"/>
      <c r="F35" s="30" t="s">
        <v>431</v>
      </c>
      <c r="G35" s="30" t="s">
        <v>305</v>
      </c>
      <c r="H35" s="34">
        <v>6.9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5">
      <c r="A36" s="2"/>
      <c r="B36" s="2"/>
      <c r="C36" s="2"/>
      <c r="D36" s="2"/>
      <c r="E36" s="2"/>
      <c r="F36" s="30" t="s">
        <v>432</v>
      </c>
      <c r="G36" s="30" t="s">
        <v>305</v>
      </c>
      <c r="H36" s="34">
        <v>25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5">
      <c r="A37" s="2"/>
      <c r="B37" s="2"/>
      <c r="C37" s="2"/>
      <c r="D37" s="2"/>
      <c r="E37" s="2"/>
      <c r="F37" s="30" t="s">
        <v>433</v>
      </c>
      <c r="G37" s="30" t="s">
        <v>305</v>
      </c>
      <c r="H37" s="34">
        <v>11.9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5">
      <c r="A38" s="2"/>
      <c r="B38" s="2"/>
      <c r="C38" s="2"/>
      <c r="D38" s="2"/>
      <c r="E38" s="2"/>
      <c r="F38" s="30" t="s">
        <v>558</v>
      </c>
      <c r="G38" s="30" t="s">
        <v>305</v>
      </c>
      <c r="H38" s="34">
        <v>1</v>
      </c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5">
      <c r="A39" s="2"/>
      <c r="B39" s="2"/>
      <c r="C39" s="2"/>
      <c r="D39" s="2"/>
      <c r="E39" s="2"/>
      <c r="F39" s="30" t="s">
        <v>559</v>
      </c>
      <c r="G39" s="30" t="s">
        <v>305</v>
      </c>
      <c r="H39" s="34">
        <v>0.7</v>
      </c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5">
      <c r="A40" s="2"/>
      <c r="B40" s="2"/>
      <c r="C40" s="2"/>
      <c r="D40" s="2"/>
      <c r="E40" s="2"/>
      <c r="F40" s="30" t="s">
        <v>560</v>
      </c>
      <c r="G40" s="30" t="s">
        <v>305</v>
      </c>
      <c r="H40" s="34">
        <v>2</v>
      </c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5">
      <c r="A41" s="2"/>
      <c r="B41" s="2"/>
      <c r="C41" s="2"/>
      <c r="D41" s="2"/>
      <c r="E41" s="2"/>
      <c r="F41" s="30" t="s">
        <v>561</v>
      </c>
      <c r="G41" s="30" t="s">
        <v>305</v>
      </c>
      <c r="H41" s="34">
        <v>1.2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5">
      <c r="A42" s="2"/>
      <c r="B42" s="2"/>
      <c r="C42" s="2"/>
      <c r="D42" s="2"/>
      <c r="E42" s="2"/>
      <c r="F42" s="30" t="s">
        <v>562</v>
      </c>
      <c r="G42" s="30" t="s">
        <v>305</v>
      </c>
      <c r="H42" s="34">
        <v>1.8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5">
      <c r="A43" s="2"/>
      <c r="B43" s="2"/>
      <c r="C43" s="2"/>
      <c r="D43" s="2"/>
      <c r="E43" s="2"/>
      <c r="F43" s="30" t="s">
        <v>563</v>
      </c>
      <c r="G43" s="30" t="s">
        <v>305</v>
      </c>
      <c r="H43" s="34">
        <v>2</v>
      </c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5">
      <c r="A44" s="2"/>
      <c r="B44" s="2"/>
      <c r="C44" s="2"/>
      <c r="D44" s="2"/>
      <c r="E44" s="2"/>
      <c r="F44" s="30" t="s">
        <v>564</v>
      </c>
      <c r="G44" s="30" t="s">
        <v>305</v>
      </c>
      <c r="H44" s="34">
        <v>1.8</v>
      </c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5">
      <c r="A45" s="2"/>
      <c r="B45" s="2"/>
      <c r="C45" s="2"/>
      <c r="D45" s="2"/>
      <c r="E45" s="2"/>
      <c r="F45" s="30" t="s">
        <v>565</v>
      </c>
      <c r="G45" s="30" t="s">
        <v>305</v>
      </c>
      <c r="H45" s="34">
        <v>2.5</v>
      </c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x14ac:dyDescent="0.25">
      <c r="A46" s="2"/>
      <c r="B46" s="2"/>
      <c r="C46" s="2"/>
      <c r="D46" s="2"/>
      <c r="E46" s="2"/>
      <c r="F46" s="30" t="s">
        <v>566</v>
      </c>
      <c r="G46" s="30" t="s">
        <v>305</v>
      </c>
      <c r="H46" s="34">
        <v>3.5</v>
      </c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5">
      <c r="A47" s="2"/>
      <c r="B47" s="2"/>
      <c r="C47" s="2"/>
      <c r="D47" s="2"/>
      <c r="E47" s="2"/>
      <c r="F47" s="30" t="s">
        <v>567</v>
      </c>
      <c r="G47" s="30" t="s">
        <v>305</v>
      </c>
      <c r="H47" s="34">
        <v>6.9</v>
      </c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5">
      <c r="A48" s="2"/>
      <c r="B48" s="2"/>
      <c r="C48" s="2"/>
      <c r="D48" s="2"/>
      <c r="E48" s="2"/>
      <c r="F48" s="30" t="s">
        <v>549</v>
      </c>
      <c r="G48" s="30" t="s">
        <v>550</v>
      </c>
      <c r="H48" s="34">
        <v>10.5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5">
      <c r="A49" s="2"/>
      <c r="B49" s="2"/>
      <c r="C49" s="2"/>
      <c r="D49" s="2"/>
      <c r="E49" s="2"/>
      <c r="F49" s="30" t="s">
        <v>557</v>
      </c>
      <c r="G49" s="30" t="s">
        <v>305</v>
      </c>
      <c r="H49" s="34">
        <v>13.5</v>
      </c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x14ac:dyDescent="0.25">
      <c r="A50" s="2"/>
      <c r="B50" s="2"/>
      <c r="C50" s="2"/>
      <c r="D50" s="2"/>
      <c r="E50" s="2"/>
      <c r="F50" s="30" t="s">
        <v>556</v>
      </c>
      <c r="G50" s="30" t="s">
        <v>305</v>
      </c>
      <c r="H50" s="34">
        <v>9.9</v>
      </c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5">
      <c r="A51" s="2"/>
      <c r="B51" s="2"/>
      <c r="C51" s="2"/>
      <c r="D51" s="2"/>
      <c r="E51" s="2"/>
      <c r="F51" s="30" t="s">
        <v>589</v>
      </c>
      <c r="G51" s="30" t="s">
        <v>305</v>
      </c>
      <c r="H51" s="34">
        <v>4.5</v>
      </c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5">
      <c r="A52" s="2"/>
      <c r="B52" s="2"/>
      <c r="C52" s="2"/>
      <c r="D52" s="2"/>
      <c r="E52" s="2"/>
      <c r="F52" s="30" t="s">
        <v>590</v>
      </c>
      <c r="G52" s="30" t="s">
        <v>305</v>
      </c>
      <c r="H52" s="34">
        <v>8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5">
      <c r="A53" s="2"/>
      <c r="B53" s="2"/>
      <c r="C53" s="2"/>
      <c r="D53" s="2"/>
      <c r="E53" s="2"/>
      <c r="F53" s="30" t="s">
        <v>591</v>
      </c>
      <c r="G53" s="30" t="s">
        <v>305</v>
      </c>
      <c r="H53" s="34">
        <v>3.8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5">
      <c r="A54" s="2"/>
      <c r="B54" s="2"/>
      <c r="C54" s="2"/>
      <c r="D54" s="2"/>
      <c r="E54" s="2"/>
      <c r="F54" s="30" t="s">
        <v>592</v>
      </c>
      <c r="G54" s="30" t="s">
        <v>305</v>
      </c>
      <c r="H54" s="34">
        <v>2.5</v>
      </c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5">
      <c r="A55" s="2"/>
      <c r="B55" s="2"/>
      <c r="C55" s="2"/>
      <c r="D55" s="2"/>
      <c r="E55" s="2"/>
      <c r="F55" s="30" t="s">
        <v>599</v>
      </c>
      <c r="G55" s="30" t="s">
        <v>305</v>
      </c>
      <c r="H55" s="34">
        <v>2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5">
      <c r="F56" s="30" t="s">
        <v>602</v>
      </c>
      <c r="G56" s="30" t="s">
        <v>305</v>
      </c>
      <c r="H56" s="34">
        <v>10.9</v>
      </c>
    </row>
    <row r="57" spans="1:30" x14ac:dyDescent="0.25">
      <c r="F57" s="30" t="s">
        <v>603</v>
      </c>
      <c r="G57" s="30" t="s">
        <v>305</v>
      </c>
      <c r="H57" s="34">
        <v>10.9</v>
      </c>
    </row>
    <row r="58" spans="1:30" x14ac:dyDescent="0.25">
      <c r="F58" s="30" t="s">
        <v>604</v>
      </c>
      <c r="G58" s="30" t="s">
        <v>305</v>
      </c>
      <c r="H58" s="34">
        <v>15</v>
      </c>
    </row>
    <row r="59" spans="1:30" x14ac:dyDescent="0.25">
      <c r="F59" s="30" t="s">
        <v>605</v>
      </c>
      <c r="G59" s="30" t="s">
        <v>305</v>
      </c>
      <c r="H59" s="34">
        <v>10</v>
      </c>
    </row>
    <row r="60" spans="1:30" x14ac:dyDescent="0.25">
      <c r="F60" s="30" t="s">
        <v>606</v>
      </c>
      <c r="G60" s="30" t="s">
        <v>607</v>
      </c>
      <c r="H60" s="34">
        <v>18</v>
      </c>
    </row>
    <row r="61" spans="1:30" x14ac:dyDescent="0.25">
      <c r="F61" s="30" t="s">
        <v>608</v>
      </c>
      <c r="G61" s="30" t="s">
        <v>305</v>
      </c>
      <c r="H61" s="34">
        <v>6</v>
      </c>
    </row>
    <row r="62" spans="1:30" x14ac:dyDescent="0.25">
      <c r="F62" s="30" t="s">
        <v>609</v>
      </c>
      <c r="G62" s="30" t="s">
        <v>305</v>
      </c>
      <c r="H62" s="34">
        <v>9.9</v>
      </c>
    </row>
  </sheetData>
  <mergeCells count="1">
    <mergeCell ref="E4:H4"/>
  </mergeCells>
  <dataValidations count="1">
    <dataValidation type="list" allowBlank="1" showInputMessage="1" showErrorMessage="1" sqref="G16:G54" xr:uid="{981F17E4-DCC0-4D3A-BCB3-136930F9B955}">
      <formula1>"UN,KG,M²"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4577" r:id="rId3" name="Pesquisa">
          <controlPr defaultSize="0" autoLine="0" r:id="rId4">
            <anchor moveWithCells="1">
              <from>
                <xdr:col>22</xdr:col>
                <xdr:colOff>962025</xdr:colOff>
                <xdr:row>8</xdr:row>
                <xdr:rowOff>171450</xdr:rowOff>
              </from>
              <to>
                <xdr:col>26</xdr:col>
                <xdr:colOff>352425</xdr:colOff>
                <xdr:row>10</xdr:row>
                <xdr:rowOff>9525</xdr:rowOff>
              </to>
            </anchor>
          </controlPr>
        </control>
      </mc:Choice>
      <mc:Fallback>
        <control shapeId="24577" r:id="rId3" name="Pesquisa"/>
      </mc:Fallback>
    </mc:AlternateContent>
  </controls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E319-CC2A-41FF-926E-20E1C64AE9DF}">
  <sheetPr codeName="Planilha5"/>
  <dimension ref="A1:AM41"/>
  <sheetViews>
    <sheetView zoomScale="70" zoomScaleNormal="70" workbookViewId="0"/>
  </sheetViews>
  <sheetFormatPr defaultRowHeight="15" x14ac:dyDescent="0.25"/>
  <cols>
    <col min="2" max="2" width="19.28515625" customWidth="1"/>
    <col min="3" max="3" width="10.7109375" customWidth="1"/>
    <col min="4" max="4" width="10" customWidth="1"/>
    <col min="5" max="5" width="11.7109375" customWidth="1"/>
    <col min="6" max="6" width="20.42578125" customWidth="1"/>
    <col min="8" max="8" width="11.140625" customWidth="1"/>
    <col min="9" max="9" width="13.85546875" customWidth="1"/>
    <col min="11" max="11" width="12.5703125" customWidth="1"/>
    <col min="12" max="12" width="11.140625" customWidth="1"/>
    <col min="13" max="13" width="9.85546875" customWidth="1"/>
    <col min="14" max="14" width="9.7109375" customWidth="1"/>
    <col min="17" max="17" width="17" customWidth="1"/>
    <col min="18" max="18" width="11.85546875" customWidth="1"/>
    <col min="20" max="20" width="15.140625" customWidth="1"/>
    <col min="21" max="21" width="15.28515625" customWidth="1"/>
    <col min="22" max="22" width="12.7109375" customWidth="1"/>
    <col min="25" max="25" width="19.5703125" customWidth="1"/>
    <col min="26" max="26" width="9.28515625" customWidth="1"/>
    <col min="27" max="27" width="19.42578125" customWidth="1"/>
    <col min="28" max="28" width="12.140625" customWidth="1"/>
    <col min="29" max="29" width="18.85546875" customWidth="1"/>
    <col min="30" max="30" width="23.42578125" customWidth="1"/>
    <col min="31" max="31" width="13.7109375" customWidth="1"/>
    <col min="32" max="32" width="12.28515625" customWidth="1"/>
    <col min="34" max="34" width="11.28515625" customWidth="1"/>
    <col min="35" max="35" width="16.42578125" customWidth="1"/>
    <col min="36" max="36" width="11.42578125" customWidth="1"/>
    <col min="37" max="37" width="16.42578125" customWidth="1"/>
    <col min="38" max="39" width="15.28515625" customWidth="1"/>
  </cols>
  <sheetData>
    <row r="1" spans="1:39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  <c r="Z1" t="s">
        <v>39</v>
      </c>
      <c r="AA1" t="s">
        <v>40</v>
      </c>
      <c r="AB1" t="s">
        <v>41</v>
      </c>
      <c r="AC1" t="s">
        <v>42</v>
      </c>
      <c r="AD1" t="s">
        <v>43</v>
      </c>
      <c r="AE1" t="s">
        <v>44</v>
      </c>
      <c r="AF1" t="s">
        <v>45</v>
      </c>
      <c r="AG1" t="s">
        <v>46</v>
      </c>
      <c r="AH1" t="s">
        <v>47</v>
      </c>
      <c r="AI1" t="s">
        <v>48</v>
      </c>
      <c r="AJ1" t="s">
        <v>49</v>
      </c>
      <c r="AK1" t="s">
        <v>50</v>
      </c>
      <c r="AL1" t="s">
        <v>51</v>
      </c>
      <c r="AM1" t="s">
        <v>52</v>
      </c>
    </row>
    <row r="2" spans="1:39" x14ac:dyDescent="0.25">
      <c r="A2">
        <v>1</v>
      </c>
      <c r="B2" t="s">
        <v>53</v>
      </c>
      <c r="C2" t="s">
        <v>54</v>
      </c>
      <c r="D2" t="s">
        <v>55</v>
      </c>
      <c r="E2" t="s">
        <v>56</v>
      </c>
      <c r="F2" t="s">
        <v>57</v>
      </c>
      <c r="G2">
        <v>500000</v>
      </c>
      <c r="H2" t="s">
        <v>58</v>
      </c>
      <c r="I2" t="s">
        <v>59</v>
      </c>
      <c r="J2" t="s">
        <v>60</v>
      </c>
      <c r="K2" t="s">
        <v>61</v>
      </c>
      <c r="L2">
        <v>430</v>
      </c>
      <c r="M2" t="s">
        <v>26</v>
      </c>
      <c r="N2" t="s">
        <v>27</v>
      </c>
      <c r="O2" t="s">
        <v>59</v>
      </c>
      <c r="P2" t="s">
        <v>62</v>
      </c>
      <c r="Q2" t="s">
        <v>30</v>
      </c>
      <c r="R2" t="s">
        <v>63</v>
      </c>
      <c r="S2" t="s">
        <v>32</v>
      </c>
      <c r="T2" t="s">
        <v>64</v>
      </c>
      <c r="U2" t="s">
        <v>65</v>
      </c>
      <c r="V2">
        <v>43940</v>
      </c>
      <c r="Y2" t="s">
        <v>66</v>
      </c>
      <c r="Z2" t="s">
        <v>39</v>
      </c>
      <c r="AA2" t="s">
        <v>67</v>
      </c>
      <c r="AB2" t="s">
        <v>68</v>
      </c>
      <c r="AC2">
        <v>1500</v>
      </c>
      <c r="AE2" t="s">
        <v>69</v>
      </c>
      <c r="AF2" t="s">
        <v>69</v>
      </c>
      <c r="AG2" t="s">
        <v>69</v>
      </c>
    </row>
    <row r="3" spans="1:39" x14ac:dyDescent="0.25">
      <c r="A3">
        <v>2</v>
      </c>
      <c r="B3" t="s">
        <v>70</v>
      </c>
      <c r="C3" t="s">
        <v>71</v>
      </c>
      <c r="D3" t="s">
        <v>55</v>
      </c>
      <c r="E3" t="s">
        <v>72</v>
      </c>
      <c r="F3" t="s">
        <v>57</v>
      </c>
      <c r="G3">
        <v>500000</v>
      </c>
      <c r="H3" t="s">
        <v>58</v>
      </c>
      <c r="I3" t="s">
        <v>59</v>
      </c>
      <c r="J3" t="s">
        <v>60</v>
      </c>
      <c r="K3" t="s">
        <v>61</v>
      </c>
      <c r="L3">
        <v>430</v>
      </c>
      <c r="M3" t="s">
        <v>26</v>
      </c>
      <c r="N3" t="s">
        <v>27</v>
      </c>
      <c r="O3" t="s">
        <v>59</v>
      </c>
      <c r="P3" t="s">
        <v>73</v>
      </c>
      <c r="Q3" t="s">
        <v>30</v>
      </c>
      <c r="R3" t="s">
        <v>74</v>
      </c>
      <c r="S3" t="s">
        <v>32</v>
      </c>
      <c r="T3" t="s">
        <v>75</v>
      </c>
      <c r="U3" t="s">
        <v>65</v>
      </c>
      <c r="V3">
        <v>43941</v>
      </c>
      <c r="Y3" t="s">
        <v>66</v>
      </c>
      <c r="Z3" t="s">
        <v>39</v>
      </c>
      <c r="AA3" t="s">
        <v>67</v>
      </c>
      <c r="AB3" t="s">
        <v>68</v>
      </c>
    </row>
    <row r="4" spans="1:39" x14ac:dyDescent="0.25">
      <c r="A4">
        <v>3</v>
      </c>
      <c r="B4" t="s">
        <v>76</v>
      </c>
      <c r="C4" t="s">
        <v>77</v>
      </c>
      <c r="D4" t="s">
        <v>55</v>
      </c>
      <c r="E4" t="s">
        <v>78</v>
      </c>
      <c r="F4" t="s">
        <v>57</v>
      </c>
      <c r="G4">
        <v>500000</v>
      </c>
      <c r="H4" t="s">
        <v>58</v>
      </c>
      <c r="I4" t="s">
        <v>59</v>
      </c>
      <c r="J4" t="s">
        <v>60</v>
      </c>
      <c r="K4" t="s">
        <v>61</v>
      </c>
      <c r="L4">
        <v>430</v>
      </c>
      <c r="M4" t="s">
        <v>26</v>
      </c>
      <c r="N4" t="s">
        <v>27</v>
      </c>
      <c r="O4" t="s">
        <v>59</v>
      </c>
      <c r="P4" t="s">
        <v>79</v>
      </c>
      <c r="Q4" t="s">
        <v>30</v>
      </c>
      <c r="R4" t="s">
        <v>80</v>
      </c>
      <c r="S4" t="s">
        <v>32</v>
      </c>
      <c r="T4" t="s">
        <v>81</v>
      </c>
      <c r="U4" t="s">
        <v>82</v>
      </c>
      <c r="V4">
        <v>43942</v>
      </c>
      <c r="Y4" t="s">
        <v>66</v>
      </c>
      <c r="Z4" t="s">
        <v>39</v>
      </c>
      <c r="AA4" t="s">
        <v>67</v>
      </c>
      <c r="AB4" t="s">
        <v>68</v>
      </c>
    </row>
    <row r="5" spans="1:39" x14ac:dyDescent="0.25">
      <c r="A5">
        <v>4</v>
      </c>
      <c r="B5" t="s">
        <v>83</v>
      </c>
      <c r="C5" t="s">
        <v>84</v>
      </c>
      <c r="D5" t="s">
        <v>55</v>
      </c>
      <c r="E5" t="s">
        <v>85</v>
      </c>
      <c r="F5" t="s">
        <v>57</v>
      </c>
      <c r="G5">
        <v>500000</v>
      </c>
      <c r="H5" t="s">
        <v>58</v>
      </c>
      <c r="I5" t="s">
        <v>59</v>
      </c>
      <c r="J5" t="s">
        <v>60</v>
      </c>
      <c r="K5" t="s">
        <v>61</v>
      </c>
      <c r="L5">
        <v>430</v>
      </c>
      <c r="M5" t="s">
        <v>26</v>
      </c>
      <c r="N5" t="s">
        <v>27</v>
      </c>
      <c r="O5" t="s">
        <v>59</v>
      </c>
      <c r="P5" t="s">
        <v>86</v>
      </c>
      <c r="Q5" t="s">
        <v>30</v>
      </c>
      <c r="R5" t="s">
        <v>87</v>
      </c>
      <c r="S5" t="s">
        <v>32</v>
      </c>
      <c r="T5" t="s">
        <v>88</v>
      </c>
      <c r="U5" t="s">
        <v>89</v>
      </c>
      <c r="V5">
        <v>43943</v>
      </c>
      <c r="Y5" t="s">
        <v>66</v>
      </c>
      <c r="Z5" t="s">
        <v>39</v>
      </c>
      <c r="AA5" t="s">
        <v>67</v>
      </c>
      <c r="AB5" t="s">
        <v>68</v>
      </c>
    </row>
    <row r="6" spans="1:39" x14ac:dyDescent="0.25">
      <c r="A6">
        <v>5</v>
      </c>
      <c r="B6" t="s">
        <v>90</v>
      </c>
      <c r="C6" t="s">
        <v>91</v>
      </c>
      <c r="D6" t="s">
        <v>55</v>
      </c>
      <c r="E6" t="s">
        <v>92</v>
      </c>
      <c r="F6" t="s">
        <v>57</v>
      </c>
      <c r="G6">
        <v>500000</v>
      </c>
      <c r="H6" t="s">
        <v>58</v>
      </c>
      <c r="I6" t="s">
        <v>59</v>
      </c>
      <c r="J6" t="s">
        <v>60</v>
      </c>
      <c r="K6" t="s">
        <v>61</v>
      </c>
      <c r="L6">
        <v>430</v>
      </c>
      <c r="M6" t="s">
        <v>26</v>
      </c>
      <c r="N6" t="s">
        <v>27</v>
      </c>
      <c r="O6" t="s">
        <v>59</v>
      </c>
      <c r="P6" t="s">
        <v>93</v>
      </c>
      <c r="Q6" t="s">
        <v>30</v>
      </c>
      <c r="R6" t="s">
        <v>94</v>
      </c>
      <c r="S6" t="s">
        <v>32</v>
      </c>
      <c r="T6" t="s">
        <v>95</v>
      </c>
      <c r="U6" t="s">
        <v>96</v>
      </c>
      <c r="V6">
        <v>43944</v>
      </c>
      <c r="Y6" t="s">
        <v>66</v>
      </c>
      <c r="Z6" t="s">
        <v>39</v>
      </c>
      <c r="AA6" t="s">
        <v>67</v>
      </c>
      <c r="AB6" t="s">
        <v>68</v>
      </c>
    </row>
    <row r="7" spans="1:39" x14ac:dyDescent="0.25">
      <c r="A7">
        <v>6</v>
      </c>
      <c r="B7" t="s">
        <v>97</v>
      </c>
      <c r="C7" t="s">
        <v>98</v>
      </c>
      <c r="D7" t="s">
        <v>55</v>
      </c>
      <c r="E7" t="s">
        <v>99</v>
      </c>
      <c r="F7" t="s">
        <v>57</v>
      </c>
      <c r="G7">
        <v>500000</v>
      </c>
      <c r="H7" t="s">
        <v>58</v>
      </c>
      <c r="I7" t="s">
        <v>59</v>
      </c>
      <c r="J7" t="s">
        <v>60</v>
      </c>
      <c r="K7" t="s">
        <v>61</v>
      </c>
      <c r="L7">
        <v>430</v>
      </c>
      <c r="M7" t="s">
        <v>26</v>
      </c>
      <c r="N7" t="s">
        <v>27</v>
      </c>
      <c r="O7" t="s">
        <v>59</v>
      </c>
      <c r="P7" t="s">
        <v>100</v>
      </c>
      <c r="Q7" t="s">
        <v>30</v>
      </c>
      <c r="R7" t="s">
        <v>101</v>
      </c>
      <c r="S7" t="s">
        <v>32</v>
      </c>
      <c r="T7" t="s">
        <v>102</v>
      </c>
      <c r="U7" t="s">
        <v>103</v>
      </c>
      <c r="V7">
        <v>43945</v>
      </c>
      <c r="Y7" t="s">
        <v>66</v>
      </c>
      <c r="Z7" t="s">
        <v>39</v>
      </c>
      <c r="AA7" t="s">
        <v>67</v>
      </c>
      <c r="AB7" t="s">
        <v>68</v>
      </c>
    </row>
    <row r="8" spans="1:39" x14ac:dyDescent="0.25">
      <c r="A8">
        <v>7</v>
      </c>
      <c r="B8" t="s">
        <v>104</v>
      </c>
      <c r="C8" t="s">
        <v>105</v>
      </c>
      <c r="D8" t="s">
        <v>55</v>
      </c>
      <c r="E8" t="s">
        <v>106</v>
      </c>
      <c r="F8" t="s">
        <v>57</v>
      </c>
      <c r="G8">
        <v>500000</v>
      </c>
      <c r="H8" t="s">
        <v>58</v>
      </c>
      <c r="I8" t="s">
        <v>59</v>
      </c>
      <c r="J8" t="s">
        <v>60</v>
      </c>
      <c r="K8" t="s">
        <v>61</v>
      </c>
      <c r="L8">
        <v>430</v>
      </c>
      <c r="M8" t="s">
        <v>26</v>
      </c>
      <c r="N8" t="s">
        <v>27</v>
      </c>
      <c r="O8" t="s">
        <v>59</v>
      </c>
      <c r="P8" t="s">
        <v>107</v>
      </c>
      <c r="Q8" t="s">
        <v>30</v>
      </c>
      <c r="R8" t="s">
        <v>108</v>
      </c>
      <c r="S8" t="s">
        <v>32</v>
      </c>
      <c r="T8" t="s">
        <v>109</v>
      </c>
      <c r="U8" t="s">
        <v>110</v>
      </c>
      <c r="V8">
        <v>43946</v>
      </c>
      <c r="Y8" t="s">
        <v>66</v>
      </c>
      <c r="Z8" t="s">
        <v>39</v>
      </c>
      <c r="AA8" t="s">
        <v>67</v>
      </c>
      <c r="AB8" t="s">
        <v>68</v>
      </c>
    </row>
    <row r="9" spans="1:39" x14ac:dyDescent="0.25">
      <c r="A9">
        <v>8</v>
      </c>
      <c r="B9" t="s">
        <v>111</v>
      </c>
      <c r="C9" t="s">
        <v>112</v>
      </c>
      <c r="D9" t="s">
        <v>55</v>
      </c>
      <c r="E9" t="s">
        <v>113</v>
      </c>
      <c r="F9" t="s">
        <v>57</v>
      </c>
      <c r="G9">
        <v>500000</v>
      </c>
      <c r="H9" t="s">
        <v>58</v>
      </c>
      <c r="I9" t="s">
        <v>59</v>
      </c>
      <c r="J9" t="s">
        <v>60</v>
      </c>
      <c r="K9" t="s">
        <v>61</v>
      </c>
      <c r="L9">
        <v>430</v>
      </c>
      <c r="M9" t="s">
        <v>26</v>
      </c>
      <c r="N9" t="s">
        <v>27</v>
      </c>
      <c r="O9" t="s">
        <v>59</v>
      </c>
      <c r="P9" t="s">
        <v>114</v>
      </c>
      <c r="Q9" t="s">
        <v>30</v>
      </c>
      <c r="R9" t="s">
        <v>115</v>
      </c>
      <c r="S9" t="s">
        <v>32</v>
      </c>
      <c r="T9" t="s">
        <v>116</v>
      </c>
      <c r="U9" t="s">
        <v>65</v>
      </c>
      <c r="V9">
        <v>43947</v>
      </c>
      <c r="Y9" t="s">
        <v>66</v>
      </c>
      <c r="Z9" t="s">
        <v>39</v>
      </c>
      <c r="AA9" t="s">
        <v>67</v>
      </c>
      <c r="AB9" t="s">
        <v>68</v>
      </c>
    </row>
    <row r="10" spans="1:39" x14ac:dyDescent="0.25">
      <c r="A10">
        <v>9</v>
      </c>
      <c r="B10" t="s">
        <v>117</v>
      </c>
      <c r="C10" t="s">
        <v>118</v>
      </c>
      <c r="D10" t="s">
        <v>55</v>
      </c>
      <c r="E10" t="s">
        <v>119</v>
      </c>
      <c r="F10" t="s">
        <v>57</v>
      </c>
      <c r="G10">
        <v>500000</v>
      </c>
      <c r="H10" t="s">
        <v>58</v>
      </c>
      <c r="I10" t="s">
        <v>59</v>
      </c>
      <c r="J10" t="s">
        <v>60</v>
      </c>
      <c r="K10" t="s">
        <v>61</v>
      </c>
      <c r="L10">
        <v>430</v>
      </c>
      <c r="M10" t="s">
        <v>26</v>
      </c>
      <c r="N10" t="s">
        <v>27</v>
      </c>
      <c r="O10" t="s">
        <v>59</v>
      </c>
      <c r="P10" t="s">
        <v>120</v>
      </c>
      <c r="Q10" t="s">
        <v>30</v>
      </c>
      <c r="R10" t="s">
        <v>121</v>
      </c>
      <c r="S10" t="s">
        <v>32</v>
      </c>
      <c r="T10" t="s">
        <v>122</v>
      </c>
      <c r="U10" t="s">
        <v>65</v>
      </c>
      <c r="V10">
        <v>43948</v>
      </c>
      <c r="Y10" t="s">
        <v>66</v>
      </c>
      <c r="Z10" t="s">
        <v>39</v>
      </c>
      <c r="AA10" t="s">
        <v>67</v>
      </c>
      <c r="AB10" t="s">
        <v>68</v>
      </c>
      <c r="AE10" t="s">
        <v>123</v>
      </c>
      <c r="AF10" t="s">
        <v>123</v>
      </c>
      <c r="AG10" t="s">
        <v>123</v>
      </c>
    </row>
    <row r="11" spans="1:39" x14ac:dyDescent="0.25">
      <c r="A11">
        <v>10</v>
      </c>
      <c r="B11" t="s">
        <v>124</v>
      </c>
      <c r="C11" t="s">
        <v>125</v>
      </c>
      <c r="D11" t="s">
        <v>55</v>
      </c>
      <c r="E11" t="s">
        <v>126</v>
      </c>
      <c r="F11" t="s">
        <v>57</v>
      </c>
      <c r="G11">
        <v>500000</v>
      </c>
      <c r="H11" t="s">
        <v>58</v>
      </c>
      <c r="I11" t="s">
        <v>59</v>
      </c>
      <c r="J11" t="s">
        <v>60</v>
      </c>
      <c r="K11" t="s">
        <v>61</v>
      </c>
      <c r="L11">
        <v>430</v>
      </c>
      <c r="M11" t="s">
        <v>26</v>
      </c>
      <c r="N11" t="s">
        <v>27</v>
      </c>
      <c r="O11" t="s">
        <v>59</v>
      </c>
      <c r="P11" t="s">
        <v>127</v>
      </c>
      <c r="Q11" t="s">
        <v>30</v>
      </c>
      <c r="R11" t="s">
        <v>128</v>
      </c>
      <c r="S11" t="s">
        <v>32</v>
      </c>
      <c r="T11" t="s">
        <v>129</v>
      </c>
      <c r="U11" t="s">
        <v>82</v>
      </c>
      <c r="V11">
        <v>43949</v>
      </c>
      <c r="Y11" t="s">
        <v>66</v>
      </c>
      <c r="Z11" t="s">
        <v>39</v>
      </c>
      <c r="AA11" t="s">
        <v>67</v>
      </c>
      <c r="AB11" t="s">
        <v>68</v>
      </c>
      <c r="AE11" t="s">
        <v>123</v>
      </c>
      <c r="AF11" t="s">
        <v>123</v>
      </c>
      <c r="AG11" t="s">
        <v>123</v>
      </c>
    </row>
    <row r="12" spans="1:39" x14ac:dyDescent="0.25">
      <c r="A12">
        <v>11</v>
      </c>
      <c r="B12" t="s">
        <v>130</v>
      </c>
      <c r="C12" t="s">
        <v>131</v>
      </c>
      <c r="D12" t="s">
        <v>55</v>
      </c>
      <c r="E12" t="s">
        <v>132</v>
      </c>
      <c r="F12" t="s">
        <v>57</v>
      </c>
      <c r="G12">
        <v>500000</v>
      </c>
      <c r="H12" t="s">
        <v>58</v>
      </c>
      <c r="I12" t="s">
        <v>59</v>
      </c>
      <c r="J12" t="s">
        <v>60</v>
      </c>
      <c r="K12" t="s">
        <v>61</v>
      </c>
      <c r="L12">
        <v>430</v>
      </c>
      <c r="M12" t="s">
        <v>26</v>
      </c>
      <c r="N12" t="s">
        <v>27</v>
      </c>
      <c r="O12" t="s">
        <v>59</v>
      </c>
      <c r="P12" t="s">
        <v>133</v>
      </c>
      <c r="Q12" t="s">
        <v>30</v>
      </c>
      <c r="R12" t="s">
        <v>134</v>
      </c>
      <c r="S12" t="s">
        <v>32</v>
      </c>
      <c r="T12" t="s">
        <v>135</v>
      </c>
      <c r="U12" t="s">
        <v>89</v>
      </c>
      <c r="V12">
        <v>43950</v>
      </c>
      <c r="Y12" t="s">
        <v>66</v>
      </c>
      <c r="Z12" t="s">
        <v>39</v>
      </c>
      <c r="AA12" t="s">
        <v>67</v>
      </c>
      <c r="AB12" t="s">
        <v>68</v>
      </c>
      <c r="AE12" t="s">
        <v>123</v>
      </c>
      <c r="AF12" t="s">
        <v>123</v>
      </c>
      <c r="AG12" t="s">
        <v>123</v>
      </c>
    </row>
    <row r="13" spans="1:39" x14ac:dyDescent="0.25">
      <c r="A13">
        <v>12</v>
      </c>
      <c r="B13" t="s">
        <v>136</v>
      </c>
      <c r="C13" t="s">
        <v>137</v>
      </c>
      <c r="D13" t="s">
        <v>55</v>
      </c>
      <c r="E13" t="s">
        <v>138</v>
      </c>
      <c r="F13" t="s">
        <v>57</v>
      </c>
      <c r="G13">
        <v>500000</v>
      </c>
      <c r="H13" t="s">
        <v>58</v>
      </c>
      <c r="I13" t="s">
        <v>59</v>
      </c>
      <c r="J13" t="s">
        <v>60</v>
      </c>
      <c r="K13" t="s">
        <v>61</v>
      </c>
      <c r="L13">
        <v>430</v>
      </c>
      <c r="M13" t="s">
        <v>26</v>
      </c>
      <c r="N13" t="s">
        <v>27</v>
      </c>
      <c r="O13" t="s">
        <v>59</v>
      </c>
      <c r="P13" t="s">
        <v>139</v>
      </c>
      <c r="Q13" t="s">
        <v>30</v>
      </c>
      <c r="R13" t="s">
        <v>140</v>
      </c>
      <c r="S13" t="s">
        <v>32</v>
      </c>
      <c r="T13" t="s">
        <v>141</v>
      </c>
      <c r="U13" t="s">
        <v>96</v>
      </c>
      <c r="V13">
        <v>43951</v>
      </c>
      <c r="Y13" t="s">
        <v>66</v>
      </c>
      <c r="Z13" t="s">
        <v>39</v>
      </c>
      <c r="AA13" t="s">
        <v>67</v>
      </c>
      <c r="AB13" t="s">
        <v>68</v>
      </c>
      <c r="AE13" t="s">
        <v>123</v>
      </c>
      <c r="AF13" t="s">
        <v>123</v>
      </c>
      <c r="AG13" t="s">
        <v>123</v>
      </c>
    </row>
    <row r="14" spans="1:39" x14ac:dyDescent="0.25">
      <c r="A14">
        <v>13</v>
      </c>
      <c r="B14" t="s">
        <v>142</v>
      </c>
      <c r="C14" t="s">
        <v>143</v>
      </c>
      <c r="D14" t="s">
        <v>55</v>
      </c>
      <c r="E14" t="s">
        <v>144</v>
      </c>
      <c r="F14" t="s">
        <v>57</v>
      </c>
      <c r="G14">
        <v>500000</v>
      </c>
      <c r="H14" t="s">
        <v>58</v>
      </c>
      <c r="I14" t="s">
        <v>59</v>
      </c>
      <c r="J14" t="s">
        <v>60</v>
      </c>
      <c r="K14" t="s">
        <v>61</v>
      </c>
      <c r="L14">
        <v>430</v>
      </c>
      <c r="M14" t="s">
        <v>26</v>
      </c>
      <c r="N14" t="s">
        <v>27</v>
      </c>
      <c r="O14" t="s">
        <v>59</v>
      </c>
      <c r="P14" t="s">
        <v>145</v>
      </c>
      <c r="Q14" t="s">
        <v>30</v>
      </c>
      <c r="R14" t="s">
        <v>146</v>
      </c>
      <c r="S14" t="s">
        <v>32</v>
      </c>
      <c r="T14" t="s">
        <v>147</v>
      </c>
      <c r="U14" t="s">
        <v>103</v>
      </c>
      <c r="V14">
        <v>43952</v>
      </c>
      <c r="Y14" t="s">
        <v>66</v>
      </c>
      <c r="Z14" t="s">
        <v>39</v>
      </c>
      <c r="AA14" t="s">
        <v>67</v>
      </c>
      <c r="AB14" t="s">
        <v>68</v>
      </c>
      <c r="AE14" t="s">
        <v>123</v>
      </c>
      <c r="AF14" t="s">
        <v>123</v>
      </c>
      <c r="AG14" t="s">
        <v>123</v>
      </c>
    </row>
    <row r="15" spans="1:39" x14ac:dyDescent="0.25">
      <c r="A15">
        <v>14</v>
      </c>
      <c r="B15" t="s">
        <v>148</v>
      </c>
      <c r="C15" t="s">
        <v>149</v>
      </c>
      <c r="D15" t="s">
        <v>55</v>
      </c>
      <c r="E15" t="s">
        <v>56</v>
      </c>
      <c r="F15" t="s">
        <v>56</v>
      </c>
      <c r="G15" t="s">
        <v>150</v>
      </c>
      <c r="H15" t="s">
        <v>151</v>
      </c>
      <c r="I15" t="s">
        <v>59</v>
      </c>
      <c r="J15" t="s">
        <v>152</v>
      </c>
      <c r="K15" t="s">
        <v>153</v>
      </c>
      <c r="L15">
        <v>430</v>
      </c>
      <c r="M15" t="s">
        <v>154</v>
      </c>
      <c r="N15" t="s">
        <v>153</v>
      </c>
      <c r="O15" t="s">
        <v>59</v>
      </c>
      <c r="P15">
        <v>6611090</v>
      </c>
      <c r="Q15" t="s">
        <v>155</v>
      </c>
      <c r="R15" t="s">
        <v>156</v>
      </c>
      <c r="S15" t="s">
        <v>157</v>
      </c>
      <c r="T15">
        <v>33155</v>
      </c>
      <c r="U15" t="s">
        <v>158</v>
      </c>
      <c r="V15">
        <v>44350</v>
      </c>
      <c r="W15" t="s">
        <v>159</v>
      </c>
      <c r="X15" t="s">
        <v>160</v>
      </c>
      <c r="Y15" t="s">
        <v>160</v>
      </c>
      <c r="Z15" t="s">
        <v>160</v>
      </c>
      <c r="AA15" t="s">
        <v>161</v>
      </c>
      <c r="AB15" t="s">
        <v>162</v>
      </c>
      <c r="AC15">
        <v>4580</v>
      </c>
      <c r="AE15" t="s">
        <v>69</v>
      </c>
      <c r="AF15" t="s">
        <v>123</v>
      </c>
      <c r="AG15" t="s">
        <v>69</v>
      </c>
      <c r="AH15" t="s">
        <v>163</v>
      </c>
      <c r="AI15" t="s">
        <v>164</v>
      </c>
      <c r="AJ15" t="s">
        <v>165</v>
      </c>
      <c r="AK15" t="s">
        <v>152</v>
      </c>
      <c r="AL15" t="s">
        <v>166</v>
      </c>
      <c r="AM15" t="s">
        <v>167</v>
      </c>
    </row>
    <row r="16" spans="1:39" x14ac:dyDescent="0.25">
      <c r="A16">
        <v>15</v>
      </c>
      <c r="B16" t="s">
        <v>168</v>
      </c>
      <c r="C16" t="s">
        <v>169</v>
      </c>
      <c r="D16" t="s">
        <v>55</v>
      </c>
      <c r="E16" t="s">
        <v>170</v>
      </c>
      <c r="F16" t="s">
        <v>57</v>
      </c>
      <c r="G16">
        <v>500000</v>
      </c>
      <c r="H16" t="s">
        <v>58</v>
      </c>
      <c r="I16" t="s">
        <v>59</v>
      </c>
      <c r="J16" t="s">
        <v>60</v>
      </c>
      <c r="K16" t="s">
        <v>61</v>
      </c>
      <c r="L16">
        <v>430</v>
      </c>
      <c r="M16" t="s">
        <v>26</v>
      </c>
      <c r="N16" t="s">
        <v>27</v>
      </c>
      <c r="O16" t="s">
        <v>59</v>
      </c>
      <c r="P16" t="s">
        <v>171</v>
      </c>
      <c r="Q16" t="s">
        <v>30</v>
      </c>
      <c r="R16" t="s">
        <v>172</v>
      </c>
      <c r="S16" t="s">
        <v>32</v>
      </c>
      <c r="T16" t="s">
        <v>173</v>
      </c>
      <c r="U16" t="s">
        <v>82</v>
      </c>
      <c r="V16">
        <v>43954</v>
      </c>
      <c r="Y16" t="s">
        <v>66</v>
      </c>
      <c r="Z16" t="s">
        <v>39</v>
      </c>
      <c r="AA16" t="s">
        <v>67</v>
      </c>
      <c r="AB16" t="s">
        <v>68</v>
      </c>
      <c r="AE16" t="s">
        <v>123</v>
      </c>
      <c r="AF16" t="s">
        <v>123</v>
      </c>
      <c r="AG16" t="s">
        <v>123</v>
      </c>
    </row>
    <row r="17" spans="1:33" x14ac:dyDescent="0.25">
      <c r="A17">
        <v>16</v>
      </c>
      <c r="B17" t="s">
        <v>174</v>
      </c>
      <c r="C17" t="s">
        <v>175</v>
      </c>
      <c r="D17" t="s">
        <v>55</v>
      </c>
      <c r="E17" t="s">
        <v>176</v>
      </c>
      <c r="F17" t="s">
        <v>57</v>
      </c>
      <c r="G17">
        <v>500000</v>
      </c>
      <c r="H17" t="s">
        <v>58</v>
      </c>
      <c r="I17" t="s">
        <v>59</v>
      </c>
      <c r="J17" t="s">
        <v>60</v>
      </c>
      <c r="K17" t="s">
        <v>61</v>
      </c>
      <c r="L17">
        <v>430</v>
      </c>
      <c r="M17" t="s">
        <v>26</v>
      </c>
      <c r="N17" t="s">
        <v>27</v>
      </c>
      <c r="O17" t="s">
        <v>59</v>
      </c>
      <c r="P17" t="s">
        <v>177</v>
      </c>
      <c r="Q17" t="s">
        <v>30</v>
      </c>
      <c r="R17" t="s">
        <v>178</v>
      </c>
      <c r="S17" t="s">
        <v>32</v>
      </c>
      <c r="T17" t="s">
        <v>179</v>
      </c>
      <c r="U17" t="s">
        <v>89</v>
      </c>
      <c r="V17">
        <v>43955</v>
      </c>
      <c r="Y17" t="s">
        <v>66</v>
      </c>
      <c r="Z17" t="s">
        <v>39</v>
      </c>
      <c r="AA17" t="s">
        <v>67</v>
      </c>
      <c r="AB17" t="s">
        <v>68</v>
      </c>
      <c r="AE17" t="s">
        <v>123</v>
      </c>
      <c r="AF17" t="s">
        <v>123</v>
      </c>
      <c r="AG17" t="s">
        <v>123</v>
      </c>
    </row>
    <row r="18" spans="1:33" x14ac:dyDescent="0.25">
      <c r="A18">
        <v>17</v>
      </c>
      <c r="B18" t="s">
        <v>180</v>
      </c>
      <c r="C18" t="s">
        <v>181</v>
      </c>
      <c r="D18" t="s">
        <v>55</v>
      </c>
      <c r="E18" t="s">
        <v>182</v>
      </c>
      <c r="F18" t="s">
        <v>57</v>
      </c>
      <c r="G18">
        <v>500000</v>
      </c>
      <c r="H18" t="s">
        <v>58</v>
      </c>
      <c r="I18" t="s">
        <v>59</v>
      </c>
      <c r="J18" t="s">
        <v>60</v>
      </c>
      <c r="K18" t="s">
        <v>61</v>
      </c>
      <c r="L18">
        <v>430</v>
      </c>
      <c r="M18" t="s">
        <v>26</v>
      </c>
      <c r="N18" t="s">
        <v>27</v>
      </c>
      <c r="O18" t="s">
        <v>59</v>
      </c>
      <c r="P18" t="s">
        <v>183</v>
      </c>
      <c r="Q18" t="s">
        <v>30</v>
      </c>
      <c r="R18" t="s">
        <v>184</v>
      </c>
      <c r="S18" t="s">
        <v>32</v>
      </c>
      <c r="T18" t="s">
        <v>185</v>
      </c>
      <c r="U18" t="s">
        <v>96</v>
      </c>
      <c r="V18">
        <v>43956</v>
      </c>
      <c r="Y18" t="s">
        <v>66</v>
      </c>
      <c r="Z18" t="s">
        <v>39</v>
      </c>
      <c r="AA18" t="s">
        <v>67</v>
      </c>
      <c r="AB18" t="s">
        <v>68</v>
      </c>
      <c r="AE18" t="s">
        <v>123</v>
      </c>
      <c r="AF18" t="s">
        <v>123</v>
      </c>
      <c r="AG18" t="s">
        <v>123</v>
      </c>
    </row>
    <row r="19" spans="1:33" x14ac:dyDescent="0.25">
      <c r="A19">
        <v>18</v>
      </c>
      <c r="B19" t="s">
        <v>186</v>
      </c>
      <c r="C19" t="s">
        <v>187</v>
      </c>
      <c r="D19" t="s">
        <v>55</v>
      </c>
      <c r="E19" t="s">
        <v>188</v>
      </c>
      <c r="F19" t="s">
        <v>57</v>
      </c>
      <c r="G19">
        <v>500000</v>
      </c>
      <c r="H19" t="s">
        <v>58</v>
      </c>
      <c r="I19" t="s">
        <v>59</v>
      </c>
      <c r="J19" t="s">
        <v>60</v>
      </c>
      <c r="K19" t="s">
        <v>61</v>
      </c>
      <c r="L19">
        <v>430</v>
      </c>
      <c r="M19" t="s">
        <v>26</v>
      </c>
      <c r="N19" t="s">
        <v>27</v>
      </c>
      <c r="O19" t="s">
        <v>59</v>
      </c>
      <c r="P19" t="s">
        <v>189</v>
      </c>
      <c r="Q19" t="s">
        <v>30</v>
      </c>
      <c r="R19" t="s">
        <v>190</v>
      </c>
      <c r="S19" t="s">
        <v>32</v>
      </c>
      <c r="T19" t="s">
        <v>191</v>
      </c>
      <c r="U19" t="s">
        <v>103</v>
      </c>
      <c r="V19">
        <v>43957</v>
      </c>
      <c r="Y19" t="s">
        <v>66</v>
      </c>
      <c r="Z19" t="s">
        <v>39</v>
      </c>
      <c r="AA19" t="s">
        <v>67</v>
      </c>
      <c r="AB19" t="s">
        <v>68</v>
      </c>
      <c r="AE19" t="s">
        <v>123</v>
      </c>
      <c r="AF19" t="s">
        <v>123</v>
      </c>
      <c r="AG19" t="s">
        <v>123</v>
      </c>
    </row>
    <row r="20" spans="1:33" x14ac:dyDescent="0.25">
      <c r="A20">
        <v>19</v>
      </c>
      <c r="B20" t="s">
        <v>192</v>
      </c>
      <c r="C20" t="s">
        <v>193</v>
      </c>
      <c r="D20" t="s">
        <v>55</v>
      </c>
      <c r="E20" t="s">
        <v>194</v>
      </c>
      <c r="F20" t="s">
        <v>57</v>
      </c>
      <c r="G20">
        <v>500000</v>
      </c>
      <c r="H20" t="s">
        <v>58</v>
      </c>
      <c r="I20" t="s">
        <v>59</v>
      </c>
      <c r="J20" t="s">
        <v>60</v>
      </c>
      <c r="K20" t="s">
        <v>61</v>
      </c>
      <c r="L20">
        <v>430</v>
      </c>
      <c r="M20" t="s">
        <v>26</v>
      </c>
      <c r="N20" t="s">
        <v>27</v>
      </c>
      <c r="O20" t="s">
        <v>59</v>
      </c>
      <c r="P20" t="s">
        <v>195</v>
      </c>
      <c r="Q20" t="s">
        <v>30</v>
      </c>
      <c r="R20" t="s">
        <v>196</v>
      </c>
      <c r="S20" t="s">
        <v>32</v>
      </c>
      <c r="T20" t="s">
        <v>197</v>
      </c>
      <c r="U20" t="s">
        <v>110</v>
      </c>
      <c r="V20">
        <v>43958</v>
      </c>
      <c r="Y20" t="s">
        <v>66</v>
      </c>
      <c r="Z20" t="s">
        <v>39</v>
      </c>
      <c r="AA20" t="s">
        <v>67</v>
      </c>
      <c r="AB20" t="s">
        <v>68</v>
      </c>
      <c r="AE20" t="s">
        <v>123</v>
      </c>
      <c r="AF20" t="s">
        <v>123</v>
      </c>
      <c r="AG20" t="s">
        <v>123</v>
      </c>
    </row>
    <row r="21" spans="1:33" x14ac:dyDescent="0.25">
      <c r="A21">
        <v>20</v>
      </c>
      <c r="B21" t="s">
        <v>198</v>
      </c>
      <c r="C21" t="s">
        <v>199</v>
      </c>
      <c r="D21" t="s">
        <v>55</v>
      </c>
      <c r="E21" t="s">
        <v>200</v>
      </c>
      <c r="F21" t="s">
        <v>57</v>
      </c>
      <c r="G21">
        <v>500000</v>
      </c>
      <c r="H21" t="s">
        <v>58</v>
      </c>
      <c r="I21" t="s">
        <v>59</v>
      </c>
      <c r="J21" t="s">
        <v>60</v>
      </c>
      <c r="K21" t="s">
        <v>61</v>
      </c>
      <c r="L21">
        <v>430</v>
      </c>
      <c r="M21" t="s">
        <v>26</v>
      </c>
      <c r="N21" t="s">
        <v>27</v>
      </c>
      <c r="O21" t="s">
        <v>59</v>
      </c>
      <c r="P21" t="s">
        <v>201</v>
      </c>
      <c r="Q21" t="s">
        <v>30</v>
      </c>
      <c r="R21" t="s">
        <v>202</v>
      </c>
      <c r="S21" t="s">
        <v>32</v>
      </c>
      <c r="T21" t="s">
        <v>203</v>
      </c>
      <c r="U21" t="s">
        <v>204</v>
      </c>
      <c r="V21">
        <v>43959</v>
      </c>
      <c r="Y21" t="s">
        <v>66</v>
      </c>
      <c r="Z21" t="s">
        <v>39</v>
      </c>
      <c r="AA21" t="s">
        <v>67</v>
      </c>
      <c r="AB21" t="s">
        <v>68</v>
      </c>
      <c r="AE21" t="s">
        <v>123</v>
      </c>
      <c r="AF21" t="s">
        <v>123</v>
      </c>
      <c r="AG21" t="s">
        <v>123</v>
      </c>
    </row>
    <row r="22" spans="1:33" x14ac:dyDescent="0.25">
      <c r="A22">
        <v>21</v>
      </c>
      <c r="B22" t="s">
        <v>205</v>
      </c>
      <c r="C22" t="s">
        <v>206</v>
      </c>
      <c r="D22" t="s">
        <v>55</v>
      </c>
      <c r="E22" t="s">
        <v>207</v>
      </c>
      <c r="F22" t="s">
        <v>57</v>
      </c>
      <c r="G22">
        <v>500000</v>
      </c>
      <c r="H22" t="s">
        <v>58</v>
      </c>
      <c r="I22" t="s">
        <v>59</v>
      </c>
      <c r="J22" t="s">
        <v>60</v>
      </c>
      <c r="K22" t="s">
        <v>61</v>
      </c>
      <c r="L22">
        <v>430</v>
      </c>
      <c r="M22" t="s">
        <v>26</v>
      </c>
      <c r="N22" t="s">
        <v>27</v>
      </c>
      <c r="O22" t="s">
        <v>59</v>
      </c>
      <c r="P22" t="s">
        <v>201</v>
      </c>
      <c r="Q22" t="s">
        <v>30</v>
      </c>
      <c r="R22" t="s">
        <v>202</v>
      </c>
      <c r="S22" t="s">
        <v>32</v>
      </c>
      <c r="T22" t="s">
        <v>203</v>
      </c>
      <c r="U22" t="s">
        <v>204</v>
      </c>
      <c r="V22">
        <v>43959</v>
      </c>
    </row>
    <row r="23" spans="1:33" x14ac:dyDescent="0.25">
      <c r="A23">
        <v>22</v>
      </c>
      <c r="B23" t="s">
        <v>208</v>
      </c>
      <c r="C23" t="s">
        <v>209</v>
      </c>
      <c r="D23" t="s">
        <v>55</v>
      </c>
      <c r="E23" t="s">
        <v>210</v>
      </c>
      <c r="F23" t="s">
        <v>57</v>
      </c>
      <c r="G23">
        <v>500000</v>
      </c>
      <c r="H23" t="s">
        <v>58</v>
      </c>
      <c r="I23" t="s">
        <v>59</v>
      </c>
      <c r="J23" t="s">
        <v>60</v>
      </c>
      <c r="K23" t="s">
        <v>61</v>
      </c>
      <c r="L23">
        <v>430</v>
      </c>
      <c r="M23" t="s">
        <v>26</v>
      </c>
      <c r="N23" t="s">
        <v>27</v>
      </c>
      <c r="O23" t="s">
        <v>59</v>
      </c>
      <c r="P23" t="s">
        <v>201</v>
      </c>
      <c r="Q23" t="s">
        <v>30</v>
      </c>
      <c r="R23" t="s">
        <v>202</v>
      </c>
      <c r="S23" t="s">
        <v>32</v>
      </c>
      <c r="T23" t="s">
        <v>203</v>
      </c>
      <c r="U23" t="s">
        <v>204</v>
      </c>
      <c r="V23">
        <v>43959</v>
      </c>
    </row>
    <row r="24" spans="1:33" x14ac:dyDescent="0.25">
      <c r="A24">
        <v>23</v>
      </c>
      <c r="B24" t="s">
        <v>211</v>
      </c>
      <c r="C24" t="s">
        <v>212</v>
      </c>
      <c r="D24" t="s">
        <v>55</v>
      </c>
      <c r="E24" t="s">
        <v>213</v>
      </c>
      <c r="F24" t="s">
        <v>57</v>
      </c>
      <c r="G24">
        <v>500000</v>
      </c>
      <c r="H24" t="s">
        <v>58</v>
      </c>
      <c r="I24" t="s">
        <v>59</v>
      </c>
      <c r="J24" t="s">
        <v>60</v>
      </c>
      <c r="K24" t="s">
        <v>61</v>
      </c>
      <c r="L24">
        <v>430</v>
      </c>
      <c r="M24" t="s">
        <v>26</v>
      </c>
      <c r="N24" t="s">
        <v>27</v>
      </c>
      <c r="O24" t="s">
        <v>59</v>
      </c>
      <c r="P24" t="s">
        <v>201</v>
      </c>
      <c r="Q24" t="s">
        <v>30</v>
      </c>
      <c r="R24" t="s">
        <v>202</v>
      </c>
      <c r="S24" t="s">
        <v>32</v>
      </c>
      <c r="T24" t="s">
        <v>203</v>
      </c>
      <c r="U24" t="s">
        <v>204</v>
      </c>
      <c r="V24">
        <v>43959</v>
      </c>
    </row>
    <row r="25" spans="1:33" x14ac:dyDescent="0.25">
      <c r="A25">
        <v>24</v>
      </c>
      <c r="B25" t="s">
        <v>214</v>
      </c>
      <c r="C25" t="s">
        <v>215</v>
      </c>
      <c r="D25" t="s">
        <v>55</v>
      </c>
      <c r="E25" t="s">
        <v>216</v>
      </c>
      <c r="F25" t="s">
        <v>57</v>
      </c>
      <c r="G25">
        <v>500000</v>
      </c>
      <c r="H25" t="s">
        <v>58</v>
      </c>
      <c r="I25" t="s">
        <v>59</v>
      </c>
      <c r="J25" t="s">
        <v>60</v>
      </c>
      <c r="K25" t="s">
        <v>61</v>
      </c>
      <c r="L25">
        <v>430</v>
      </c>
      <c r="M25" t="s">
        <v>26</v>
      </c>
      <c r="N25" t="s">
        <v>27</v>
      </c>
      <c r="O25" t="s">
        <v>59</v>
      </c>
      <c r="P25" t="s">
        <v>201</v>
      </c>
      <c r="Q25" t="s">
        <v>30</v>
      </c>
      <c r="R25" t="s">
        <v>202</v>
      </c>
      <c r="S25" t="s">
        <v>32</v>
      </c>
      <c r="T25" t="s">
        <v>203</v>
      </c>
      <c r="U25" t="s">
        <v>204</v>
      </c>
      <c r="V25">
        <v>43959</v>
      </c>
    </row>
    <row r="26" spans="1:33" x14ac:dyDescent="0.25">
      <c r="A26">
        <v>25</v>
      </c>
      <c r="B26" t="s">
        <v>217</v>
      </c>
      <c r="C26" t="s">
        <v>218</v>
      </c>
      <c r="D26" t="s">
        <v>55</v>
      </c>
      <c r="E26" t="s">
        <v>219</v>
      </c>
      <c r="F26" t="s">
        <v>57</v>
      </c>
      <c r="G26">
        <v>500000</v>
      </c>
      <c r="H26" t="s">
        <v>58</v>
      </c>
      <c r="I26" t="s">
        <v>59</v>
      </c>
      <c r="J26" t="s">
        <v>60</v>
      </c>
      <c r="K26" t="s">
        <v>61</v>
      </c>
      <c r="L26">
        <v>430</v>
      </c>
      <c r="M26" t="s">
        <v>26</v>
      </c>
      <c r="N26" t="s">
        <v>27</v>
      </c>
      <c r="O26" t="s">
        <v>59</v>
      </c>
      <c r="P26" t="s">
        <v>201</v>
      </c>
      <c r="Q26" t="s">
        <v>30</v>
      </c>
      <c r="R26" t="s">
        <v>202</v>
      </c>
      <c r="S26" t="s">
        <v>32</v>
      </c>
      <c r="T26" t="s">
        <v>203</v>
      </c>
      <c r="U26" t="s">
        <v>204</v>
      </c>
      <c r="V26">
        <v>43959</v>
      </c>
    </row>
    <row r="27" spans="1:33" x14ac:dyDescent="0.25">
      <c r="A27">
        <v>26</v>
      </c>
      <c r="B27" t="s">
        <v>220</v>
      </c>
      <c r="C27" t="s">
        <v>221</v>
      </c>
      <c r="D27" t="s">
        <v>55</v>
      </c>
      <c r="E27" t="s">
        <v>222</v>
      </c>
      <c r="F27" t="s">
        <v>57</v>
      </c>
      <c r="G27">
        <v>500000</v>
      </c>
      <c r="H27" t="s">
        <v>58</v>
      </c>
      <c r="I27" t="s">
        <v>59</v>
      </c>
      <c r="J27" t="s">
        <v>60</v>
      </c>
      <c r="K27" t="s">
        <v>61</v>
      </c>
      <c r="L27">
        <v>430</v>
      </c>
      <c r="M27" t="s">
        <v>26</v>
      </c>
      <c r="N27" t="s">
        <v>27</v>
      </c>
      <c r="O27" t="s">
        <v>59</v>
      </c>
      <c r="P27" t="s">
        <v>201</v>
      </c>
      <c r="Q27" t="s">
        <v>30</v>
      </c>
      <c r="R27" t="s">
        <v>202</v>
      </c>
      <c r="S27" t="s">
        <v>32</v>
      </c>
      <c r="T27" t="s">
        <v>203</v>
      </c>
      <c r="U27" t="s">
        <v>204</v>
      </c>
      <c r="V27">
        <v>43959</v>
      </c>
    </row>
    <row r="28" spans="1:33" x14ac:dyDescent="0.25">
      <c r="A28">
        <v>27</v>
      </c>
      <c r="B28" t="s">
        <v>223</v>
      </c>
      <c r="C28" t="s">
        <v>224</v>
      </c>
      <c r="D28" t="s">
        <v>55</v>
      </c>
      <c r="E28" t="s">
        <v>225</v>
      </c>
      <c r="F28" t="s">
        <v>57</v>
      </c>
      <c r="G28">
        <v>500000</v>
      </c>
      <c r="H28" t="s">
        <v>58</v>
      </c>
      <c r="I28" t="s">
        <v>59</v>
      </c>
      <c r="J28" t="s">
        <v>60</v>
      </c>
      <c r="K28" t="s">
        <v>61</v>
      </c>
      <c r="L28">
        <v>430</v>
      </c>
      <c r="M28" t="s">
        <v>26</v>
      </c>
      <c r="N28" t="s">
        <v>27</v>
      </c>
      <c r="O28" t="s">
        <v>59</v>
      </c>
      <c r="P28" t="s">
        <v>201</v>
      </c>
      <c r="Q28" t="s">
        <v>30</v>
      </c>
      <c r="R28" t="s">
        <v>202</v>
      </c>
      <c r="S28" t="s">
        <v>32</v>
      </c>
      <c r="T28" t="s">
        <v>203</v>
      </c>
      <c r="U28" t="s">
        <v>204</v>
      </c>
      <c r="V28">
        <v>43959</v>
      </c>
    </row>
    <row r="29" spans="1:33" x14ac:dyDescent="0.25">
      <c r="A29">
        <v>28</v>
      </c>
      <c r="B29" t="s">
        <v>226</v>
      </c>
      <c r="C29" t="s">
        <v>227</v>
      </c>
      <c r="D29" t="s">
        <v>55</v>
      </c>
      <c r="E29" t="s">
        <v>228</v>
      </c>
      <c r="F29" t="s">
        <v>57</v>
      </c>
      <c r="G29">
        <v>500000</v>
      </c>
      <c r="H29" t="s">
        <v>58</v>
      </c>
      <c r="I29" t="s">
        <v>59</v>
      </c>
      <c r="J29" t="s">
        <v>60</v>
      </c>
      <c r="K29" t="s">
        <v>61</v>
      </c>
      <c r="L29">
        <v>430</v>
      </c>
      <c r="M29" t="s">
        <v>26</v>
      </c>
      <c r="N29" t="s">
        <v>27</v>
      </c>
      <c r="O29" t="s">
        <v>59</v>
      </c>
      <c r="P29" t="s">
        <v>201</v>
      </c>
      <c r="Q29" t="s">
        <v>30</v>
      </c>
      <c r="R29" t="s">
        <v>202</v>
      </c>
      <c r="S29" t="s">
        <v>32</v>
      </c>
      <c r="T29" t="s">
        <v>203</v>
      </c>
      <c r="U29" t="s">
        <v>204</v>
      </c>
      <c r="V29">
        <v>43959</v>
      </c>
    </row>
    <row r="30" spans="1:33" x14ac:dyDescent="0.25">
      <c r="A30">
        <v>29</v>
      </c>
      <c r="B30" t="s">
        <v>229</v>
      </c>
      <c r="C30" t="s">
        <v>230</v>
      </c>
      <c r="D30" t="s">
        <v>55</v>
      </c>
      <c r="E30" t="s">
        <v>231</v>
      </c>
      <c r="F30" t="s">
        <v>57</v>
      </c>
      <c r="G30">
        <v>500000</v>
      </c>
      <c r="H30" t="s">
        <v>58</v>
      </c>
      <c r="I30" t="s">
        <v>59</v>
      </c>
      <c r="J30" t="s">
        <v>60</v>
      </c>
      <c r="K30" t="s">
        <v>61</v>
      </c>
      <c r="L30">
        <v>430</v>
      </c>
      <c r="M30" t="s">
        <v>26</v>
      </c>
      <c r="N30" t="s">
        <v>27</v>
      </c>
      <c r="O30" t="s">
        <v>59</v>
      </c>
      <c r="P30" t="s">
        <v>201</v>
      </c>
      <c r="Q30" t="s">
        <v>30</v>
      </c>
      <c r="R30" t="s">
        <v>202</v>
      </c>
      <c r="S30" t="s">
        <v>32</v>
      </c>
      <c r="T30" t="s">
        <v>203</v>
      </c>
      <c r="U30" t="s">
        <v>204</v>
      </c>
      <c r="V30">
        <v>43959</v>
      </c>
    </row>
    <row r="31" spans="1:33" x14ac:dyDescent="0.25">
      <c r="A31">
        <v>30</v>
      </c>
      <c r="B31" t="s">
        <v>232</v>
      </c>
      <c r="C31" t="s">
        <v>233</v>
      </c>
      <c r="D31" t="s">
        <v>55</v>
      </c>
      <c r="E31" t="s">
        <v>234</v>
      </c>
      <c r="F31" t="s">
        <v>57</v>
      </c>
      <c r="G31">
        <v>500000</v>
      </c>
      <c r="H31" t="s">
        <v>58</v>
      </c>
      <c r="I31" t="s">
        <v>59</v>
      </c>
      <c r="J31" t="s">
        <v>60</v>
      </c>
      <c r="K31" t="s">
        <v>61</v>
      </c>
      <c r="L31">
        <v>430</v>
      </c>
      <c r="M31" t="s">
        <v>26</v>
      </c>
      <c r="N31" t="s">
        <v>27</v>
      </c>
      <c r="O31" t="s">
        <v>59</v>
      </c>
      <c r="P31" t="s">
        <v>201</v>
      </c>
      <c r="Q31" t="s">
        <v>30</v>
      </c>
      <c r="R31" t="s">
        <v>202</v>
      </c>
      <c r="S31" t="s">
        <v>32</v>
      </c>
      <c r="T31" t="s">
        <v>203</v>
      </c>
      <c r="U31" t="s">
        <v>204</v>
      </c>
      <c r="V31">
        <v>43959</v>
      </c>
    </row>
    <row r="32" spans="1:33" x14ac:dyDescent="0.25">
      <c r="A32">
        <v>31</v>
      </c>
      <c r="B32" t="s">
        <v>235</v>
      </c>
      <c r="C32" t="s">
        <v>236</v>
      </c>
      <c r="D32" t="s">
        <v>55</v>
      </c>
      <c r="E32" t="s">
        <v>237</v>
      </c>
      <c r="F32" t="s">
        <v>57</v>
      </c>
      <c r="G32">
        <v>500000</v>
      </c>
      <c r="H32" t="s">
        <v>58</v>
      </c>
      <c r="I32" t="s">
        <v>59</v>
      </c>
      <c r="J32" t="s">
        <v>60</v>
      </c>
      <c r="K32" t="s">
        <v>61</v>
      </c>
      <c r="L32">
        <v>430</v>
      </c>
      <c r="M32" t="s">
        <v>26</v>
      </c>
      <c r="N32" t="s">
        <v>27</v>
      </c>
      <c r="O32" t="s">
        <v>59</v>
      </c>
      <c r="P32" t="s">
        <v>201</v>
      </c>
      <c r="Q32" t="s">
        <v>30</v>
      </c>
      <c r="R32" t="s">
        <v>202</v>
      </c>
      <c r="S32" t="s">
        <v>32</v>
      </c>
      <c r="T32" t="s">
        <v>203</v>
      </c>
      <c r="U32" t="s">
        <v>204</v>
      </c>
      <c r="V32">
        <v>43959</v>
      </c>
    </row>
    <row r="33" spans="1:22" x14ac:dyDescent="0.25">
      <c r="A33">
        <v>32</v>
      </c>
      <c r="B33" t="s">
        <v>238</v>
      </c>
      <c r="C33" t="s">
        <v>239</v>
      </c>
      <c r="D33" t="s">
        <v>55</v>
      </c>
      <c r="E33" t="s">
        <v>240</v>
      </c>
      <c r="F33" t="s">
        <v>57</v>
      </c>
      <c r="G33">
        <v>500000</v>
      </c>
      <c r="H33" t="s">
        <v>58</v>
      </c>
      <c r="I33" t="s">
        <v>59</v>
      </c>
      <c r="J33" t="s">
        <v>60</v>
      </c>
      <c r="K33" t="s">
        <v>61</v>
      </c>
      <c r="L33">
        <v>430</v>
      </c>
      <c r="M33" t="s">
        <v>26</v>
      </c>
      <c r="N33" t="s">
        <v>27</v>
      </c>
      <c r="O33" t="s">
        <v>59</v>
      </c>
      <c r="P33" t="s">
        <v>201</v>
      </c>
      <c r="Q33" t="s">
        <v>30</v>
      </c>
      <c r="R33" t="s">
        <v>202</v>
      </c>
      <c r="S33" t="s">
        <v>32</v>
      </c>
      <c r="T33" t="s">
        <v>203</v>
      </c>
      <c r="U33" t="s">
        <v>204</v>
      </c>
      <c r="V33">
        <v>43959</v>
      </c>
    </row>
    <row r="34" spans="1:22" x14ac:dyDescent="0.25">
      <c r="A34">
        <v>33</v>
      </c>
      <c r="B34" t="s">
        <v>241</v>
      </c>
      <c r="C34" t="s">
        <v>242</v>
      </c>
      <c r="D34" t="s">
        <v>55</v>
      </c>
      <c r="E34" t="s">
        <v>243</v>
      </c>
      <c r="F34" t="s">
        <v>57</v>
      </c>
      <c r="G34">
        <v>500000</v>
      </c>
      <c r="H34" t="s">
        <v>58</v>
      </c>
      <c r="I34" t="s">
        <v>59</v>
      </c>
      <c r="J34" t="s">
        <v>60</v>
      </c>
      <c r="K34" t="s">
        <v>61</v>
      </c>
      <c r="L34">
        <v>430</v>
      </c>
      <c r="M34" t="s">
        <v>26</v>
      </c>
      <c r="N34" t="s">
        <v>27</v>
      </c>
      <c r="O34" t="s">
        <v>59</v>
      </c>
      <c r="P34" t="s">
        <v>201</v>
      </c>
      <c r="Q34" t="s">
        <v>30</v>
      </c>
      <c r="R34" t="s">
        <v>202</v>
      </c>
      <c r="S34" t="s">
        <v>32</v>
      </c>
      <c r="T34" t="s">
        <v>203</v>
      </c>
      <c r="U34" t="s">
        <v>204</v>
      </c>
      <c r="V34">
        <v>43959</v>
      </c>
    </row>
    <row r="35" spans="1:22" x14ac:dyDescent="0.25">
      <c r="A35">
        <v>34</v>
      </c>
      <c r="B35" t="s">
        <v>244</v>
      </c>
      <c r="C35" t="s">
        <v>245</v>
      </c>
      <c r="D35" t="s">
        <v>55</v>
      </c>
      <c r="E35" t="s">
        <v>246</v>
      </c>
      <c r="F35" t="s">
        <v>57</v>
      </c>
      <c r="G35">
        <v>500000</v>
      </c>
      <c r="H35" t="s">
        <v>58</v>
      </c>
      <c r="I35" t="s">
        <v>59</v>
      </c>
      <c r="J35" t="s">
        <v>60</v>
      </c>
      <c r="K35" t="s">
        <v>61</v>
      </c>
      <c r="L35">
        <v>430</v>
      </c>
      <c r="M35" t="s">
        <v>26</v>
      </c>
      <c r="N35" t="s">
        <v>27</v>
      </c>
      <c r="O35" t="s">
        <v>59</v>
      </c>
      <c r="P35" t="s">
        <v>201</v>
      </c>
      <c r="Q35" t="s">
        <v>30</v>
      </c>
      <c r="R35" t="s">
        <v>202</v>
      </c>
      <c r="S35" t="s">
        <v>32</v>
      </c>
      <c r="T35" t="s">
        <v>203</v>
      </c>
      <c r="U35" t="s">
        <v>204</v>
      </c>
      <c r="V35">
        <v>43959</v>
      </c>
    </row>
    <row r="36" spans="1:22" x14ac:dyDescent="0.25">
      <c r="A36">
        <v>35</v>
      </c>
      <c r="B36" t="s">
        <v>247</v>
      </c>
      <c r="C36" t="s">
        <v>248</v>
      </c>
      <c r="D36" t="s">
        <v>55</v>
      </c>
      <c r="E36" t="s">
        <v>249</v>
      </c>
      <c r="F36" t="s">
        <v>57</v>
      </c>
      <c r="G36">
        <v>500000</v>
      </c>
      <c r="H36" t="s">
        <v>58</v>
      </c>
      <c r="I36" t="s">
        <v>59</v>
      </c>
      <c r="J36" t="s">
        <v>60</v>
      </c>
      <c r="K36" t="s">
        <v>61</v>
      </c>
      <c r="L36">
        <v>430</v>
      </c>
      <c r="M36" t="s">
        <v>26</v>
      </c>
      <c r="N36" t="s">
        <v>27</v>
      </c>
      <c r="O36" t="s">
        <v>59</v>
      </c>
      <c r="P36" t="s">
        <v>201</v>
      </c>
      <c r="Q36" t="s">
        <v>30</v>
      </c>
      <c r="R36" t="s">
        <v>202</v>
      </c>
      <c r="S36" t="s">
        <v>32</v>
      </c>
      <c r="T36" t="s">
        <v>203</v>
      </c>
      <c r="U36" t="s">
        <v>204</v>
      </c>
      <c r="V36">
        <v>43959</v>
      </c>
    </row>
    <row r="37" spans="1:22" x14ac:dyDescent="0.25">
      <c r="A37">
        <v>36</v>
      </c>
      <c r="B37" t="s">
        <v>250</v>
      </c>
      <c r="C37" t="s">
        <v>251</v>
      </c>
      <c r="D37" t="s">
        <v>55</v>
      </c>
      <c r="E37" t="s">
        <v>252</v>
      </c>
      <c r="F37" t="s">
        <v>57</v>
      </c>
      <c r="G37">
        <v>500000</v>
      </c>
      <c r="H37" t="s">
        <v>58</v>
      </c>
      <c r="I37" t="s">
        <v>59</v>
      </c>
      <c r="J37" t="s">
        <v>60</v>
      </c>
      <c r="K37" t="s">
        <v>61</v>
      </c>
      <c r="L37">
        <v>430</v>
      </c>
      <c r="M37" t="s">
        <v>26</v>
      </c>
      <c r="N37" t="s">
        <v>27</v>
      </c>
      <c r="O37" t="s">
        <v>59</v>
      </c>
      <c r="P37" t="s">
        <v>201</v>
      </c>
      <c r="Q37" t="s">
        <v>30</v>
      </c>
      <c r="R37" t="s">
        <v>202</v>
      </c>
      <c r="S37" t="s">
        <v>32</v>
      </c>
      <c r="T37" t="s">
        <v>203</v>
      </c>
      <c r="U37" t="s">
        <v>204</v>
      </c>
      <c r="V37">
        <v>43959</v>
      </c>
    </row>
    <row r="38" spans="1:22" x14ac:dyDescent="0.25">
      <c r="A38">
        <v>37</v>
      </c>
      <c r="B38" t="s">
        <v>253</v>
      </c>
      <c r="C38" t="s">
        <v>254</v>
      </c>
      <c r="D38" t="s">
        <v>55</v>
      </c>
      <c r="E38" t="s">
        <v>255</v>
      </c>
      <c r="F38" t="s">
        <v>57</v>
      </c>
      <c r="G38">
        <v>500000</v>
      </c>
      <c r="H38" t="s">
        <v>58</v>
      </c>
      <c r="I38" t="s">
        <v>59</v>
      </c>
      <c r="J38" t="s">
        <v>60</v>
      </c>
      <c r="K38" t="s">
        <v>61</v>
      </c>
      <c r="L38">
        <v>430</v>
      </c>
      <c r="M38" t="s">
        <v>26</v>
      </c>
      <c r="N38" t="s">
        <v>27</v>
      </c>
      <c r="O38" t="s">
        <v>59</v>
      </c>
      <c r="P38" t="s">
        <v>201</v>
      </c>
      <c r="Q38" t="s">
        <v>30</v>
      </c>
      <c r="R38" t="s">
        <v>202</v>
      </c>
      <c r="S38" t="s">
        <v>32</v>
      </c>
      <c r="T38" t="s">
        <v>203</v>
      </c>
      <c r="U38" t="s">
        <v>204</v>
      </c>
      <c r="V38">
        <v>43959</v>
      </c>
    </row>
    <row r="39" spans="1:22" x14ac:dyDescent="0.25">
      <c r="A39">
        <v>38</v>
      </c>
      <c r="B39" t="s">
        <v>256</v>
      </c>
      <c r="C39" t="s">
        <v>257</v>
      </c>
      <c r="D39" t="s">
        <v>55</v>
      </c>
      <c r="E39" t="s">
        <v>255</v>
      </c>
      <c r="F39" t="s">
        <v>57</v>
      </c>
      <c r="G39">
        <v>500000</v>
      </c>
      <c r="H39" t="s">
        <v>58</v>
      </c>
      <c r="I39" t="s">
        <v>59</v>
      </c>
      <c r="J39" t="s">
        <v>60</v>
      </c>
      <c r="K39" t="s">
        <v>61</v>
      </c>
      <c r="L39">
        <v>430</v>
      </c>
      <c r="M39" t="s">
        <v>26</v>
      </c>
      <c r="N39" t="s">
        <v>27</v>
      </c>
      <c r="O39" t="s">
        <v>59</v>
      </c>
      <c r="P39" t="s">
        <v>201</v>
      </c>
      <c r="Q39" t="s">
        <v>30</v>
      </c>
      <c r="R39" t="s">
        <v>202</v>
      </c>
      <c r="S39" t="s">
        <v>32</v>
      </c>
      <c r="T39" t="s">
        <v>203</v>
      </c>
      <c r="U39" t="s">
        <v>204</v>
      </c>
      <c r="V39">
        <v>43959</v>
      </c>
    </row>
    <row r="40" spans="1:22" x14ac:dyDescent="0.25">
      <c r="A40">
        <v>39</v>
      </c>
      <c r="B40" t="s">
        <v>258</v>
      </c>
      <c r="C40" t="s">
        <v>259</v>
      </c>
      <c r="D40" t="s">
        <v>55</v>
      </c>
      <c r="E40" t="s">
        <v>255</v>
      </c>
      <c r="F40" t="s">
        <v>57</v>
      </c>
      <c r="G40">
        <v>500000</v>
      </c>
      <c r="H40" t="s">
        <v>58</v>
      </c>
      <c r="I40" t="s">
        <v>59</v>
      </c>
      <c r="J40" t="s">
        <v>60</v>
      </c>
      <c r="K40" t="s">
        <v>61</v>
      </c>
      <c r="L40">
        <v>430</v>
      </c>
      <c r="M40" t="s">
        <v>26</v>
      </c>
      <c r="N40" t="s">
        <v>27</v>
      </c>
      <c r="O40" t="s">
        <v>59</v>
      </c>
      <c r="P40" t="s">
        <v>201</v>
      </c>
      <c r="Q40" t="s">
        <v>30</v>
      </c>
      <c r="R40" t="s">
        <v>202</v>
      </c>
      <c r="S40" t="s">
        <v>32</v>
      </c>
      <c r="T40" t="s">
        <v>203</v>
      </c>
      <c r="U40" t="s">
        <v>204</v>
      </c>
      <c r="V40">
        <v>43959</v>
      </c>
    </row>
    <row r="41" spans="1:22" x14ac:dyDescent="0.25">
      <c r="A41">
        <v>40</v>
      </c>
      <c r="B41" t="s">
        <v>260</v>
      </c>
      <c r="C41" t="s">
        <v>261</v>
      </c>
      <c r="D41" t="s">
        <v>55</v>
      </c>
      <c r="E41" t="s">
        <v>255</v>
      </c>
      <c r="F41" t="s">
        <v>57</v>
      </c>
      <c r="G41">
        <v>500000</v>
      </c>
      <c r="H41" t="s">
        <v>58</v>
      </c>
      <c r="I41" t="s">
        <v>59</v>
      </c>
      <c r="J41" t="s">
        <v>60</v>
      </c>
      <c r="K41" t="s">
        <v>61</v>
      </c>
      <c r="L41">
        <v>430</v>
      </c>
      <c r="M41" t="s">
        <v>26</v>
      </c>
      <c r="N41" t="s">
        <v>27</v>
      </c>
      <c r="O41" t="s">
        <v>59</v>
      </c>
      <c r="P41" t="s">
        <v>201</v>
      </c>
      <c r="Q41" t="s">
        <v>30</v>
      </c>
      <c r="R41" t="s">
        <v>202</v>
      </c>
      <c r="S41" t="s">
        <v>32</v>
      </c>
      <c r="T41" t="s">
        <v>203</v>
      </c>
      <c r="U41" t="s">
        <v>204</v>
      </c>
      <c r="V41">
        <v>43959</v>
      </c>
    </row>
  </sheetData>
  <sheetProtection algorithmName="SHA-512" hashValue="JlqjvdgtEkA4ttfkKMrc0aQsl1jnt7dh236mc6ZLbxx9sR7sbCAhJymF6p76rT79pwfRmJweCqQNg0SnonbTrA==" saltValue="ygOoW4sgN7XiBPxLGfxOvw==" spinCount="100000" sheet="1" objects="1" scenarios="1"/>
  <dataConsolidate/>
  <pageMargins left="0.511811024" right="0.511811024" top="0.78740157499999996" bottom="0.78740157499999996" header="0.31496062000000002" footer="0.31496062000000002"/>
  <pageSetup paperSize="0" orientation="portrait" horizontalDpi="0" verticalDpi="0" copies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56CB-C86E-41B6-8E0D-D0021B4725AF}">
  <sheetPr codeName="Planilha11">
    <tabColor rgb="FFC00000"/>
  </sheetPr>
  <dimension ref="A1:J5"/>
  <sheetViews>
    <sheetView showGridLines="0" zoomScale="110" zoomScaleNormal="110" workbookViewId="0">
      <selection activeCell="E3" sqref="E3"/>
    </sheetView>
  </sheetViews>
  <sheetFormatPr defaultRowHeight="15" x14ac:dyDescent="0.25"/>
  <cols>
    <col min="1" max="1" width="13.85546875" style="32" customWidth="1"/>
    <col min="2" max="2" width="10.5703125" style="32" customWidth="1"/>
    <col min="3" max="3" width="9.5703125" style="32" bestFit="1" customWidth="1"/>
    <col min="4" max="4" width="13.5703125" style="32" customWidth="1"/>
    <col min="5" max="5" width="9.5703125" style="32" bestFit="1" customWidth="1"/>
    <col min="6" max="6" width="9.140625" style="32"/>
  </cols>
  <sheetData>
    <row r="1" spans="1:10" x14ac:dyDescent="0.25">
      <c r="A1" t="s">
        <v>331</v>
      </c>
      <c r="B1" t="s">
        <v>302</v>
      </c>
      <c r="C1" t="s">
        <v>304</v>
      </c>
      <c r="D1" t="s">
        <v>312</v>
      </c>
      <c r="E1" t="s">
        <v>318</v>
      </c>
      <c r="F1" t="s">
        <v>354</v>
      </c>
    </row>
    <row r="3" spans="1:10" x14ac:dyDescent="0.25">
      <c r="J3" s="5"/>
    </row>
    <row r="5" spans="1:10" x14ac:dyDescent="0.25">
      <c r="J5" s="6"/>
    </row>
  </sheetData>
  <dataConsolidate/>
  <pageMargins left="0.511811024" right="0.511811024" top="0.78740157499999996" bottom="0.78740157499999996" header="0.31496062000000002" footer="0.31496062000000002"/>
  <pageSetup paperSize="0" orientation="portrait" horizontalDpi="0" verticalDpi="0" copies="0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68F6A-AE5D-4DA4-BCBE-63447A7A561A}">
  <sheetPr codeName="Planilha7"/>
  <dimension ref="A1:N18"/>
  <sheetViews>
    <sheetView topLeftCell="A5" zoomScale="70" zoomScaleNormal="70" workbookViewId="0">
      <selection activeCell="B37" sqref="B37"/>
    </sheetView>
  </sheetViews>
  <sheetFormatPr defaultRowHeight="15" x14ac:dyDescent="0.25"/>
  <cols>
    <col min="2" max="2" width="19.42578125" bestFit="1" customWidth="1"/>
    <col min="5" max="5" width="13.140625" bestFit="1" customWidth="1"/>
  </cols>
  <sheetData>
    <row r="1" spans="1:14" x14ac:dyDescent="0.25">
      <c r="A1" t="s">
        <v>264</v>
      </c>
      <c r="B1" t="s">
        <v>265</v>
      </c>
      <c r="C1" t="s">
        <v>266</v>
      </c>
      <c r="D1" t="s">
        <v>267</v>
      </c>
      <c r="E1" t="s">
        <v>271</v>
      </c>
    </row>
    <row r="2" spans="1:14" x14ac:dyDescent="0.25">
      <c r="A2" t="s">
        <v>275</v>
      </c>
      <c r="B2" t="s">
        <v>272</v>
      </c>
      <c r="C2" t="s">
        <v>273</v>
      </c>
      <c r="D2" t="s">
        <v>270</v>
      </c>
      <c r="E2" t="s">
        <v>274</v>
      </c>
    </row>
    <row r="3" spans="1:14" x14ac:dyDescent="0.25">
      <c r="A3" t="s">
        <v>300</v>
      </c>
      <c r="B3" t="str">
        <f>"ex: "&amp;"18/02/2023"</f>
        <v>ex: 18/02/2023</v>
      </c>
      <c r="C3" t="s">
        <v>273</v>
      </c>
      <c r="D3" t="s">
        <v>269</v>
      </c>
      <c r="E3" t="s">
        <v>301</v>
      </c>
    </row>
    <row r="4" spans="1:14" x14ac:dyDescent="0.25">
      <c r="A4" t="s">
        <v>268</v>
      </c>
      <c r="B4" t="s">
        <v>313</v>
      </c>
      <c r="C4" t="s">
        <v>273</v>
      </c>
      <c r="D4" t="s">
        <v>269</v>
      </c>
      <c r="E4" t="s">
        <v>301</v>
      </c>
    </row>
    <row r="5" spans="1:14" x14ac:dyDescent="0.25">
      <c r="A5" t="s">
        <v>311</v>
      </c>
      <c r="B5" t="s">
        <v>314</v>
      </c>
      <c r="C5" t="s">
        <v>273</v>
      </c>
      <c r="D5" t="s">
        <v>269</v>
      </c>
      <c r="E5" t="s">
        <v>301</v>
      </c>
    </row>
    <row r="6" spans="1:14" x14ac:dyDescent="0.25">
      <c r="A6" t="s">
        <v>302</v>
      </c>
      <c r="B6" t="s">
        <v>315</v>
      </c>
      <c r="C6" t="s">
        <v>273</v>
      </c>
      <c r="D6" t="s">
        <v>270</v>
      </c>
      <c r="E6" t="s">
        <v>301</v>
      </c>
    </row>
    <row r="7" spans="1:14" x14ac:dyDescent="0.25">
      <c r="A7" t="s">
        <v>304</v>
      </c>
      <c r="B7" t="s">
        <v>319</v>
      </c>
      <c r="C7" t="s">
        <v>273</v>
      </c>
      <c r="D7" t="s">
        <v>270</v>
      </c>
      <c r="E7" t="s">
        <v>301</v>
      </c>
    </row>
    <row r="8" spans="1:14" x14ac:dyDescent="0.25">
      <c r="A8" t="s">
        <v>312</v>
      </c>
      <c r="B8" t="s">
        <v>316</v>
      </c>
      <c r="C8" t="s">
        <v>273</v>
      </c>
      <c r="D8" t="s">
        <v>270</v>
      </c>
      <c r="E8" t="s">
        <v>301</v>
      </c>
    </row>
    <row r="9" spans="1:14" x14ac:dyDescent="0.25">
      <c r="A9" t="s">
        <v>328</v>
      </c>
      <c r="B9" t="str">
        <f>"ex: "&amp;"18/02/2023"</f>
        <v>ex: 18/02/2023</v>
      </c>
      <c r="C9" t="s">
        <v>273</v>
      </c>
      <c r="D9" t="s">
        <v>269</v>
      </c>
      <c r="E9" t="s">
        <v>301</v>
      </c>
    </row>
    <row r="10" spans="1:14" x14ac:dyDescent="0.25">
      <c r="A10" t="s">
        <v>338</v>
      </c>
      <c r="D10" t="s">
        <v>270</v>
      </c>
    </row>
    <row r="15" spans="1:14" x14ac:dyDescent="0.25">
      <c r="N15">
        <v>150</v>
      </c>
    </row>
    <row r="16" spans="1:14" x14ac:dyDescent="0.25">
      <c r="N16">
        <v>500</v>
      </c>
    </row>
    <row r="17" spans="14:14" x14ac:dyDescent="0.25">
      <c r="N17">
        <v>286</v>
      </c>
    </row>
    <row r="18" spans="14:14" x14ac:dyDescent="0.25">
      <c r="N18">
        <v>300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2BA96-FE1E-43C8-BAF6-E08E9073FFD5}">
  <sheetPr codeName="Planilha12"/>
  <dimension ref="A1:D2"/>
  <sheetViews>
    <sheetView zoomScale="110" zoomScaleNormal="110" workbookViewId="0">
      <selection activeCell="A2" sqref="A2:D2"/>
    </sheetView>
  </sheetViews>
  <sheetFormatPr defaultRowHeight="15" x14ac:dyDescent="0.25"/>
  <cols>
    <col min="1" max="1" width="13.140625" bestFit="1" customWidth="1"/>
    <col min="2" max="2" width="15.140625" bestFit="1" customWidth="1"/>
    <col min="3" max="3" width="11.42578125" bestFit="1" customWidth="1"/>
    <col min="4" max="4" width="12.28515625" bestFit="1" customWidth="1"/>
  </cols>
  <sheetData>
    <row r="1" spans="1:4" x14ac:dyDescent="0.25">
      <c r="A1" t="s">
        <v>289</v>
      </c>
      <c r="B1" t="s">
        <v>290</v>
      </c>
      <c r="C1" t="s">
        <v>287</v>
      </c>
      <c r="D1" t="s">
        <v>309</v>
      </c>
    </row>
    <row r="2" spans="1:4" x14ac:dyDescent="0.25">
      <c r="A2" t="s">
        <v>301</v>
      </c>
      <c r="B2" t="s">
        <v>306</v>
      </c>
      <c r="C2" t="s">
        <v>307</v>
      </c>
      <c r="D2" t="s">
        <v>308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ACDEB-7C3C-4F9F-8C02-244C15D8C84C}">
  <sheetPr codeName="Planilha3"/>
  <dimension ref="B2:D12"/>
  <sheetViews>
    <sheetView showGridLines="0" zoomScale="110" zoomScaleNormal="110" workbookViewId="0">
      <selection activeCell="B6" sqref="B6"/>
    </sheetView>
  </sheetViews>
  <sheetFormatPr defaultRowHeight="15" x14ac:dyDescent="0.25"/>
  <cols>
    <col min="2" max="2" width="18.42578125" bestFit="1" customWidth="1"/>
    <col min="3" max="3" width="60.85546875" bestFit="1" customWidth="1"/>
  </cols>
  <sheetData>
    <row r="2" spans="2:4" x14ac:dyDescent="0.25">
      <c r="B2" t="s">
        <v>1</v>
      </c>
      <c r="C2" t="s">
        <v>2</v>
      </c>
      <c r="D2" t="s">
        <v>3</v>
      </c>
    </row>
    <row r="3" spans="2:4" x14ac:dyDescent="0.25">
      <c r="B3" t="s">
        <v>4</v>
      </c>
      <c r="C3" t="s">
        <v>5</v>
      </c>
      <c r="D3" t="s">
        <v>6</v>
      </c>
    </row>
    <row r="4" spans="2:4" x14ac:dyDescent="0.25">
      <c r="B4" t="s">
        <v>7</v>
      </c>
      <c r="C4" t="s">
        <v>10</v>
      </c>
      <c r="D4" t="s">
        <v>13</v>
      </c>
    </row>
    <row r="5" spans="2:4" x14ac:dyDescent="0.25">
      <c r="B5" t="s">
        <v>8</v>
      </c>
      <c r="C5" t="s">
        <v>11</v>
      </c>
      <c r="D5" t="s">
        <v>13</v>
      </c>
    </row>
    <row r="6" spans="2:4" x14ac:dyDescent="0.25">
      <c r="B6" t="s">
        <v>9</v>
      </c>
      <c r="C6" t="s">
        <v>12</v>
      </c>
      <c r="D6" t="s">
        <v>13</v>
      </c>
    </row>
    <row r="7" spans="2:4" x14ac:dyDescent="0.25">
      <c r="B7" t="s">
        <v>276</v>
      </c>
      <c r="C7" t="s">
        <v>277</v>
      </c>
      <c r="D7" t="s">
        <v>278</v>
      </c>
    </row>
    <row r="8" spans="2:4" x14ac:dyDescent="0.25">
      <c r="B8" t="s">
        <v>279</v>
      </c>
      <c r="C8" t="s">
        <v>280</v>
      </c>
      <c r="D8" t="s">
        <v>278</v>
      </c>
    </row>
    <row r="9" spans="2:4" x14ac:dyDescent="0.25">
      <c r="B9" t="s">
        <v>281</v>
      </c>
      <c r="C9" t="s">
        <v>282</v>
      </c>
      <c r="D9" t="s">
        <v>283</v>
      </c>
    </row>
    <row r="10" spans="2:4" x14ac:dyDescent="0.25">
      <c r="B10" t="s">
        <v>284</v>
      </c>
      <c r="C10" t="s">
        <v>285</v>
      </c>
      <c r="D10" t="s">
        <v>286</v>
      </c>
    </row>
    <row r="11" spans="2:4" x14ac:dyDescent="0.25">
      <c r="B11" t="s">
        <v>281</v>
      </c>
    </row>
    <row r="12" spans="2:4" x14ac:dyDescent="0.25">
      <c r="B12" t="s">
        <v>294</v>
      </c>
      <c r="C12" t="s">
        <v>295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E6851-A5A5-4E14-88C8-86F78BBAB843}">
  <sheetPr codeName="Planilha2"/>
  <dimension ref="A1:A7"/>
  <sheetViews>
    <sheetView zoomScale="110" zoomScaleNormal="110" workbookViewId="0">
      <selection activeCell="A8" sqref="A8"/>
    </sheetView>
  </sheetViews>
  <sheetFormatPr defaultRowHeight="15" x14ac:dyDescent="0.25"/>
  <cols>
    <col min="1" max="1" width="10.140625" bestFit="1" customWidth="1"/>
  </cols>
  <sheetData>
    <row r="1" spans="1:1" x14ac:dyDescent="0.25">
      <c r="A1" t="s">
        <v>401</v>
      </c>
    </row>
    <row r="2" spans="1:1" x14ac:dyDescent="0.25">
      <c r="A2" t="s">
        <v>402</v>
      </c>
    </row>
    <row r="3" spans="1:1" x14ac:dyDescent="0.25">
      <c r="A3" t="s">
        <v>403</v>
      </c>
    </row>
    <row r="4" spans="1:1" x14ac:dyDescent="0.25">
      <c r="A4" t="s">
        <v>274</v>
      </c>
    </row>
    <row r="5" spans="1:1" x14ac:dyDescent="0.25">
      <c r="A5" t="s">
        <v>301</v>
      </c>
    </row>
    <row r="6" spans="1:1" x14ac:dyDescent="0.25">
      <c r="A6" t="s">
        <v>404</v>
      </c>
    </row>
    <row r="7" spans="1:1" x14ac:dyDescent="0.25">
      <c r="A7" t="s">
        <v>350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5</vt:i4>
      </vt:variant>
    </vt:vector>
  </HeadingPairs>
  <TitlesOfParts>
    <vt:vector size="27" baseType="lpstr">
      <vt:lpstr>Login</vt:lpstr>
      <vt:lpstr>ativacao</vt:lpstr>
      <vt:lpstr>Painel</vt:lpstr>
      <vt:lpstr>Produtividade</vt:lpstr>
      <vt:lpstr>Graficos</vt:lpstr>
      <vt:lpstr>Lancamento</vt:lpstr>
      <vt:lpstr>Acompanhamento</vt:lpstr>
      <vt:lpstr>ListBox</vt:lpstr>
      <vt:lpstr>BD_Pedidos</vt:lpstr>
      <vt:lpstr>Pedido_Cad</vt:lpstr>
      <vt:lpstr>Pedido_Novo</vt:lpstr>
      <vt:lpstr>Cupom</vt:lpstr>
      <vt:lpstr>Etiqueta</vt:lpstr>
      <vt:lpstr>Clientes</vt:lpstr>
      <vt:lpstr>Funcionários</vt:lpstr>
      <vt:lpstr>Servicos</vt:lpstr>
      <vt:lpstr>BD</vt:lpstr>
      <vt:lpstr>Resumo_Pedido</vt:lpstr>
      <vt:lpstr>TextBoxs</vt:lpstr>
      <vt:lpstr>ComboBox</vt:lpstr>
      <vt:lpstr>Guia_Funcoes</vt:lpstr>
      <vt:lpstr>Planilha1</vt:lpstr>
      <vt:lpstr>Cupom!Area_de_impressao</vt:lpstr>
      <vt:lpstr>Etiqueta!Area_de_impressao</vt:lpstr>
      <vt:lpstr>ativacao!validação</vt:lpstr>
      <vt:lpstr>ativacao!validação_1</vt:lpstr>
      <vt:lpstr>ativacao!validação_2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2023-03-06T16:27:40Z</cp:lastPrinted>
  <dcterms:created xsi:type="dcterms:W3CDTF">2015-06-05T18:19:34Z</dcterms:created>
  <dcterms:modified xsi:type="dcterms:W3CDTF">2023-03-06T20:42:44Z</dcterms:modified>
</cp:coreProperties>
</file>