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ТЙ\РР2\"/>
    </mc:Choice>
  </mc:AlternateContent>
  <xr:revisionPtr revIDLastSave="0" documentId="13_ncr:1_{73990C37-FD9A-4E88-BA09-B17B15F4FA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4" i="1" l="1"/>
  <c r="N73" i="1"/>
  <c r="N72" i="1"/>
  <c r="N71" i="1"/>
  <c r="N60" i="1"/>
  <c r="N61" i="1"/>
  <c r="N62" i="1"/>
  <c r="N63" i="1"/>
  <c r="N64" i="1"/>
  <c r="N65" i="1"/>
  <c r="N59" i="1"/>
  <c r="B37" i="1" l="1"/>
  <c r="B58" i="1"/>
  <c r="B57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B26" i="1"/>
  <c r="C26" i="1"/>
  <c r="D26" i="1"/>
  <c r="E26" i="1"/>
  <c r="F26" i="1"/>
  <c r="G26" i="1"/>
  <c r="H26" i="1"/>
  <c r="I26" i="1"/>
  <c r="J26" i="1"/>
  <c r="A26" i="1"/>
  <c r="B56" i="1"/>
  <c r="O36" i="1" l="1"/>
  <c r="O37" i="1"/>
  <c r="O38" i="1"/>
  <c r="O39" i="1"/>
  <c r="O40" i="1"/>
  <c r="O41" i="1"/>
  <c r="O35" i="1"/>
  <c r="O13" i="1"/>
  <c r="P19" i="1" s="1"/>
  <c r="M27" i="1"/>
  <c r="M29" i="1" s="1"/>
  <c r="N41" i="1"/>
  <c r="N40" i="1"/>
  <c r="N39" i="1"/>
  <c r="N38" i="1"/>
  <c r="N37" i="1"/>
  <c r="N36" i="1"/>
  <c r="N35" i="1"/>
  <c r="M28" i="1"/>
  <c r="P18" i="1"/>
  <c r="P16" i="1"/>
  <c r="P15" i="1"/>
  <c r="P14" i="1"/>
  <c r="P13" i="1"/>
  <c r="M6" i="1"/>
  <c r="M7" i="1" s="1"/>
  <c r="O19" i="1"/>
  <c r="O18" i="1"/>
  <c r="O17" i="1"/>
  <c r="O16" i="1"/>
  <c r="O15" i="1"/>
  <c r="O14" i="1"/>
  <c r="N19" i="1"/>
  <c r="N18" i="1"/>
  <c r="N17" i="1"/>
  <c r="N16" i="1"/>
  <c r="N15" i="1"/>
  <c r="N14" i="1"/>
  <c r="N13" i="1"/>
  <c r="A129" i="1"/>
  <c r="M5" i="1"/>
  <c r="M4" i="1"/>
  <c r="P17" i="1" l="1"/>
  <c r="P41" i="1"/>
  <c r="P38" i="1"/>
  <c r="P39" i="1"/>
  <c r="P36" i="1"/>
  <c r="P35" i="1"/>
  <c r="P37" i="1"/>
  <c r="P40" i="1"/>
</calcChain>
</file>

<file path=xl/sharedStrings.xml><?xml version="1.0" encoding="utf-8"?>
<sst xmlns="http://schemas.openxmlformats.org/spreadsheetml/2006/main" count="81" uniqueCount="50">
  <si>
    <t>Об'єм вибірки:</t>
  </si>
  <si>
    <t>Найменший елемент:</t>
  </si>
  <si>
    <t>Найбільший елемент:</t>
  </si>
  <si>
    <t>Розмах:</t>
  </si>
  <si>
    <t>Ширина класу:</t>
  </si>
  <si>
    <t>Кількість класів:</t>
  </si>
  <si>
    <t>Варіаційний ряд:</t>
  </si>
  <si>
    <t>Інтервальний статистичний ряд</t>
  </si>
  <si>
    <t>Класи (інтервали)</t>
  </si>
  <si>
    <t>Частоти</t>
  </si>
  <si>
    <t>Комулятивні частоти</t>
  </si>
  <si>
    <t>Відносні частоти</t>
  </si>
  <si>
    <t>Комулятивні відносні частоти</t>
  </si>
  <si>
    <t>Середина класу</t>
  </si>
  <si>
    <t>[-4.7;-2.4)</t>
  </si>
  <si>
    <t>[-2.4;-0.1)</t>
  </si>
  <si>
    <t>[-0.1;2.2)</t>
  </si>
  <si>
    <t>[2.2; 4.5)</t>
  </si>
  <si>
    <t>[4.5;6.8)</t>
  </si>
  <si>
    <t>[6.8;9.1)</t>
  </si>
  <si>
    <t>[9.1;11.4)</t>
  </si>
  <si>
    <t xml:space="preserve"> </t>
  </si>
  <si>
    <t>Перебудуємо, щоб без викиду:</t>
  </si>
  <si>
    <t>[-4.8;-3.3)</t>
  </si>
  <si>
    <t>[-3.3;-1.8)</t>
  </si>
  <si>
    <t>[-1.8;-0.3)</t>
  </si>
  <si>
    <t>[-0.3; 1.2)</t>
  </si>
  <si>
    <t>[1.2;2.7)</t>
  </si>
  <si>
    <t>[2.7;4.2)</t>
  </si>
  <si>
    <t>(не враховуючи викиду)</t>
  </si>
  <si>
    <t>[4.2; …</t>
  </si>
  <si>
    <t>(відкритий клас)</t>
  </si>
  <si>
    <t>-</t>
  </si>
  <si>
    <t>емпірична ф-ція</t>
  </si>
  <si>
    <t>x&lt;-4.8</t>
  </si>
  <si>
    <t>"-4.8 &lt; x&lt;=-3.3"</t>
  </si>
  <si>
    <t>"-3.3 &lt; x&lt;=-1.8"</t>
  </si>
  <si>
    <t>"-1.8 &lt; x&lt;=-0.3"</t>
  </si>
  <si>
    <t>"-0.3 &lt; x&lt;=1.2"</t>
  </si>
  <si>
    <t>"1.2 &lt; x&lt;=2.7"</t>
  </si>
  <si>
    <t>"2.7 &lt; x&lt;=4.2"</t>
  </si>
  <si>
    <t>"x&gt;4.2"</t>
  </si>
  <si>
    <t>Вибіркове середнє:</t>
  </si>
  <si>
    <t>Вибіркова дисперія:</t>
  </si>
  <si>
    <t>Для виб середнього</t>
  </si>
  <si>
    <t>Виправлена вибіркова дисперсія:</t>
  </si>
  <si>
    <t>SUM</t>
  </si>
  <si>
    <t>Теоретичні імовірності</t>
  </si>
  <si>
    <t>npi</t>
  </si>
  <si>
    <t>[-0.3;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</si>
</sst>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3" xfId="0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5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topLeftCell="C51" workbookViewId="0">
      <selection activeCell="N69" sqref="N69"/>
    </sheetView>
  </sheetViews>
  <sheetFormatPr defaultRowHeight="14.4" x14ac:dyDescent="0.3"/>
  <cols>
    <col min="1" max="1" width="30.44140625" bestFit="1" customWidth="1"/>
    <col min="11" max="11" width="16.21875" bestFit="1" customWidth="1"/>
    <col min="12" max="12" width="16.44140625" customWidth="1"/>
    <col min="13" max="13" width="20.77734375" bestFit="1" customWidth="1"/>
    <col min="14" max="14" width="28.33203125" bestFit="1" customWidth="1"/>
    <col min="15" max="15" width="15.44140625" bestFit="1" customWidth="1"/>
    <col min="16" max="16" width="15.44140625" customWidth="1"/>
    <col min="17" max="17" width="14.6640625" bestFit="1" customWidth="1"/>
  </cols>
  <sheetData>
    <row r="1" spans="1:17" x14ac:dyDescent="0.3">
      <c r="A1" s="1">
        <v>-3.35</v>
      </c>
      <c r="B1" s="1">
        <v>-4.1900000000000004</v>
      </c>
      <c r="C1" s="1">
        <v>-4.58</v>
      </c>
      <c r="D1" s="1">
        <v>-4.1500000000000004</v>
      </c>
      <c r="E1" s="1">
        <v>-3.16</v>
      </c>
      <c r="F1" s="1">
        <v>-3.54</v>
      </c>
      <c r="G1" s="1">
        <v>-4.51</v>
      </c>
      <c r="H1" s="1">
        <v>-3.73</v>
      </c>
      <c r="I1" s="1">
        <v>-3.67</v>
      </c>
      <c r="J1" s="1">
        <v>-3.39</v>
      </c>
    </row>
    <row r="2" spans="1:17" x14ac:dyDescent="0.3">
      <c r="A2" s="1">
        <v>-1.07</v>
      </c>
      <c r="B2" s="1">
        <v>-3.42</v>
      </c>
      <c r="C2" s="1">
        <v>3.12</v>
      </c>
      <c r="D2" s="1">
        <v>-2.68</v>
      </c>
      <c r="E2" s="1">
        <v>-3.39</v>
      </c>
      <c r="F2" s="1">
        <v>0.18</v>
      </c>
      <c r="G2" s="1">
        <v>-4.37</v>
      </c>
      <c r="H2" s="1">
        <v>-1.3</v>
      </c>
      <c r="I2" s="1">
        <v>3.18</v>
      </c>
      <c r="J2" s="1">
        <v>-3.92</v>
      </c>
      <c r="L2" t="s">
        <v>0</v>
      </c>
      <c r="M2">
        <v>100</v>
      </c>
    </row>
    <row r="3" spans="1:17" x14ac:dyDescent="0.3">
      <c r="A3" s="1">
        <v>-3.41</v>
      </c>
      <c r="B3" s="1">
        <v>-4.16</v>
      </c>
      <c r="C3" s="1">
        <v>-0.45</v>
      </c>
      <c r="D3" s="1">
        <v>0.63</v>
      </c>
      <c r="E3" s="1">
        <v>-4.59</v>
      </c>
      <c r="F3" s="1">
        <v>-3.14</v>
      </c>
      <c r="G3" s="1">
        <v>-3.48</v>
      </c>
      <c r="H3" s="1">
        <v>-4.45</v>
      </c>
      <c r="I3" s="1">
        <v>-2.06</v>
      </c>
      <c r="J3" s="1">
        <v>-1.97</v>
      </c>
      <c r="L3" t="s">
        <v>1</v>
      </c>
      <c r="M3">
        <v>-4.6100000000000003</v>
      </c>
    </row>
    <row r="4" spans="1:17" x14ac:dyDescent="0.3">
      <c r="A4" s="1">
        <v>-3.97</v>
      </c>
      <c r="B4" s="1">
        <v>-4.3</v>
      </c>
      <c r="C4" s="1">
        <v>-4.6100000000000003</v>
      </c>
      <c r="D4" s="1">
        <v>-3.43</v>
      </c>
      <c r="E4" s="1">
        <v>-4.4400000000000004</v>
      </c>
      <c r="F4" s="1">
        <v>0.22</v>
      </c>
      <c r="G4" s="1">
        <v>1.65</v>
      </c>
      <c r="H4" s="1">
        <v>-4.12</v>
      </c>
      <c r="I4" s="1">
        <v>-2.85</v>
      </c>
      <c r="J4" s="1">
        <v>-1.01</v>
      </c>
      <c r="L4" t="s">
        <v>2</v>
      </c>
      <c r="M4">
        <f>MAX(A2:J10)</f>
        <v>11.08</v>
      </c>
    </row>
    <row r="5" spans="1:17" x14ac:dyDescent="0.3">
      <c r="A5" s="1">
        <v>-4.37</v>
      </c>
      <c r="B5" s="1">
        <v>-4.0599999999999996</v>
      </c>
      <c r="C5" s="1">
        <v>-4.17</v>
      </c>
      <c r="D5" s="1">
        <v>-3.45</v>
      </c>
      <c r="E5" s="1">
        <v>-4.1900000000000004</v>
      </c>
      <c r="F5" s="1">
        <v>-3.44</v>
      </c>
      <c r="G5" s="1">
        <v>-4.29</v>
      </c>
      <c r="H5" s="1">
        <v>-2.69</v>
      </c>
      <c r="I5" s="1">
        <v>-3.82</v>
      </c>
      <c r="J5" s="1">
        <v>-0.06</v>
      </c>
      <c r="L5" t="s">
        <v>3</v>
      </c>
      <c r="M5">
        <f>M4-M3</f>
        <v>15.690000000000001</v>
      </c>
    </row>
    <row r="6" spans="1:17" x14ac:dyDescent="0.3">
      <c r="A6" s="1">
        <v>-2.44</v>
      </c>
      <c r="B6" s="1">
        <v>-2.7</v>
      </c>
      <c r="C6" s="1">
        <v>-4.17</v>
      </c>
      <c r="D6" s="1">
        <v>-4.5</v>
      </c>
      <c r="E6" s="1">
        <v>-3.42</v>
      </c>
      <c r="F6" s="1">
        <v>-3.88</v>
      </c>
      <c r="G6" s="1">
        <v>0.71</v>
      </c>
      <c r="H6" s="1">
        <v>-3.98</v>
      </c>
      <c r="I6" s="1">
        <v>-4.0599999999999996</v>
      </c>
      <c r="J6" s="1">
        <v>-1.46</v>
      </c>
      <c r="L6" t="s">
        <v>5</v>
      </c>
      <c r="M6">
        <f>1+INT(LOG(M2,2))</f>
        <v>7</v>
      </c>
    </row>
    <row r="7" spans="1:17" x14ac:dyDescent="0.3">
      <c r="A7" s="1">
        <v>-2.0699999999999998</v>
      </c>
      <c r="B7" s="1">
        <v>-3.98</v>
      </c>
      <c r="C7" s="1">
        <v>-3.66</v>
      </c>
      <c r="D7" s="1">
        <v>-4.1900000000000004</v>
      </c>
      <c r="E7" s="1">
        <v>-4.01</v>
      </c>
      <c r="F7" s="1">
        <v>-4.45</v>
      </c>
      <c r="G7" s="1">
        <v>-0.43</v>
      </c>
      <c r="H7" s="1">
        <v>-1.78</v>
      </c>
      <c r="I7" s="1">
        <v>-4.16</v>
      </c>
      <c r="J7" s="1">
        <v>-3.69</v>
      </c>
      <c r="L7" t="s">
        <v>4</v>
      </c>
      <c r="M7">
        <f>M5/M6</f>
        <v>2.2414285714285715</v>
      </c>
      <c r="N7">
        <v>2.2999999999999998</v>
      </c>
    </row>
    <row r="8" spans="1:17" x14ac:dyDescent="0.3">
      <c r="A8" s="1">
        <v>-1.27</v>
      </c>
      <c r="B8" s="1">
        <v>-4.5</v>
      </c>
      <c r="C8" s="1">
        <v>4.72</v>
      </c>
      <c r="D8" s="1">
        <v>-1.02</v>
      </c>
      <c r="E8" s="1">
        <v>-2.5299999999999998</v>
      </c>
      <c r="F8" s="1">
        <v>-3.82</v>
      </c>
      <c r="G8" s="1">
        <v>-4.41</v>
      </c>
      <c r="H8" s="1">
        <v>-2.33</v>
      </c>
      <c r="I8" s="1">
        <v>-0.86</v>
      </c>
      <c r="J8" s="1">
        <v>2.2799999999999998</v>
      </c>
    </row>
    <row r="9" spans="1:17" x14ac:dyDescent="0.3">
      <c r="A9" s="1">
        <v>-2.54</v>
      </c>
      <c r="B9" s="1">
        <v>11.08</v>
      </c>
      <c r="C9" s="1">
        <v>2.29</v>
      </c>
      <c r="D9" s="1">
        <v>-1.95</v>
      </c>
      <c r="E9" s="1">
        <v>-3.81</v>
      </c>
      <c r="F9" s="1">
        <v>-2.84</v>
      </c>
      <c r="G9" s="1">
        <v>-4.33</v>
      </c>
      <c r="H9" s="1">
        <v>-2.86</v>
      </c>
      <c r="I9" s="1">
        <v>-1.65</v>
      </c>
      <c r="J9" s="1">
        <v>-3.06</v>
      </c>
    </row>
    <row r="10" spans="1:17" x14ac:dyDescent="0.3">
      <c r="A10" s="1">
        <v>-3.11</v>
      </c>
      <c r="B10" s="1">
        <v>-3.15</v>
      </c>
      <c r="C10" s="1">
        <v>-3.6</v>
      </c>
      <c r="D10" s="1">
        <v>-1.24</v>
      </c>
      <c r="E10" s="1">
        <v>-4.3499999999999996</v>
      </c>
      <c r="F10" s="1">
        <v>-3.65</v>
      </c>
      <c r="G10" s="1">
        <v>-3.5</v>
      </c>
      <c r="H10" s="1">
        <v>-3.64</v>
      </c>
      <c r="I10" s="1">
        <v>-4.07</v>
      </c>
      <c r="J10" s="1">
        <v>-3.79</v>
      </c>
    </row>
    <row r="11" spans="1:17" x14ac:dyDescent="0.3">
      <c r="L11" t="s">
        <v>7</v>
      </c>
    </row>
    <row r="12" spans="1:17" ht="28.8" x14ac:dyDescent="0.3">
      <c r="A12" t="s">
        <v>6</v>
      </c>
      <c r="L12" s="9" t="s">
        <v>8</v>
      </c>
      <c r="M12" s="9" t="s">
        <v>9</v>
      </c>
      <c r="N12" s="9" t="s">
        <v>10</v>
      </c>
      <c r="O12" s="9" t="s">
        <v>11</v>
      </c>
      <c r="P12" s="10" t="s">
        <v>12</v>
      </c>
      <c r="Q12" s="9" t="s">
        <v>13</v>
      </c>
    </row>
    <row r="13" spans="1:17" x14ac:dyDescent="0.3">
      <c r="A13" s="1">
        <v>-4.6100000000000003</v>
      </c>
      <c r="B13" s="1">
        <v>-4.37</v>
      </c>
      <c r="C13" s="1">
        <v>-4.17</v>
      </c>
      <c r="D13" s="1">
        <v>-3.98</v>
      </c>
      <c r="E13" s="1">
        <v>-3.67</v>
      </c>
      <c r="F13" s="1">
        <v>-3.43</v>
      </c>
      <c r="G13" s="1">
        <v>-3.11</v>
      </c>
      <c r="H13" s="1">
        <v>-2.44</v>
      </c>
      <c r="I13" s="1">
        <v>-1.27</v>
      </c>
      <c r="J13" s="1">
        <v>0.22</v>
      </c>
      <c r="L13" s="3" t="s">
        <v>14</v>
      </c>
      <c r="M13" s="11">
        <v>71</v>
      </c>
      <c r="N13" s="4">
        <f>M13</f>
        <v>71</v>
      </c>
      <c r="O13" s="4">
        <f>M13/100</f>
        <v>0.71</v>
      </c>
      <c r="P13" s="4">
        <f>O13</f>
        <v>0.71</v>
      </c>
      <c r="Q13" s="5">
        <v>-3.55</v>
      </c>
    </row>
    <row r="14" spans="1:17" x14ac:dyDescent="0.3">
      <c r="A14" s="1">
        <v>-4.59</v>
      </c>
      <c r="B14" s="1">
        <v>-4.37</v>
      </c>
      <c r="C14" s="1">
        <v>-4.16</v>
      </c>
      <c r="D14" s="1">
        <v>-3.97</v>
      </c>
      <c r="E14" s="1">
        <v>-3.66</v>
      </c>
      <c r="F14" s="1">
        <v>-3.42</v>
      </c>
      <c r="G14" s="1">
        <v>-3.06</v>
      </c>
      <c r="H14" s="1">
        <v>-2.33</v>
      </c>
      <c r="I14" s="1">
        <v>-1.24</v>
      </c>
      <c r="J14" s="1">
        <v>0.63</v>
      </c>
      <c r="L14" s="3" t="s">
        <v>15</v>
      </c>
      <c r="M14" s="11">
        <v>17</v>
      </c>
      <c r="N14" s="4">
        <f>M13+M14</f>
        <v>88</v>
      </c>
      <c r="O14" s="4">
        <f>M14/M2</f>
        <v>0.17</v>
      </c>
      <c r="P14" s="4">
        <f>O13+O14</f>
        <v>0.88</v>
      </c>
      <c r="Q14" s="5">
        <v>-1.25</v>
      </c>
    </row>
    <row r="15" spans="1:17" x14ac:dyDescent="0.3">
      <c r="A15" s="1">
        <v>-4.58</v>
      </c>
      <c r="B15" s="1">
        <v>-4.3499999999999996</v>
      </c>
      <c r="C15" s="1">
        <v>-4.16</v>
      </c>
      <c r="D15" s="1">
        <v>-3.92</v>
      </c>
      <c r="E15" s="1">
        <v>-3.65</v>
      </c>
      <c r="F15" s="1">
        <v>-3.42</v>
      </c>
      <c r="G15" s="1">
        <v>-2.86</v>
      </c>
      <c r="H15" s="1">
        <v>-2.0699999999999998</v>
      </c>
      <c r="I15" s="1">
        <v>-1.07</v>
      </c>
      <c r="J15" s="1">
        <v>0.71</v>
      </c>
      <c r="L15" s="3" t="s">
        <v>16</v>
      </c>
      <c r="M15" s="11">
        <v>6</v>
      </c>
      <c r="N15" s="4">
        <f>M13+M14+M15</f>
        <v>94</v>
      </c>
      <c r="O15" s="4">
        <f>M15/M2</f>
        <v>0.06</v>
      </c>
      <c r="P15" s="4">
        <f>O13+O14+O15</f>
        <v>0.94</v>
      </c>
      <c r="Q15" s="5">
        <v>1.05</v>
      </c>
    </row>
    <row r="16" spans="1:17" x14ac:dyDescent="0.3">
      <c r="A16" s="1">
        <v>-4.51</v>
      </c>
      <c r="B16" s="1">
        <v>-4.33</v>
      </c>
      <c r="C16" s="1">
        <v>-4.1500000000000004</v>
      </c>
      <c r="D16" s="1">
        <v>-3.88</v>
      </c>
      <c r="E16" s="1">
        <v>-3.64</v>
      </c>
      <c r="F16" s="1">
        <v>-3.41</v>
      </c>
      <c r="G16" s="1">
        <v>-2.85</v>
      </c>
      <c r="H16" s="1">
        <v>-2.06</v>
      </c>
      <c r="I16" s="1">
        <v>-1.02</v>
      </c>
      <c r="J16" s="1">
        <v>1.65</v>
      </c>
      <c r="L16" s="3" t="s">
        <v>17</v>
      </c>
      <c r="M16" s="11">
        <v>4</v>
      </c>
      <c r="N16" s="4">
        <f>M13+M14+M15+M16</f>
        <v>98</v>
      </c>
      <c r="O16" s="4">
        <f>M16/M2</f>
        <v>0.04</v>
      </c>
      <c r="P16" s="4">
        <f>O13+O14+O15+O16</f>
        <v>0.98</v>
      </c>
      <c r="Q16" s="5">
        <v>3.35</v>
      </c>
    </row>
    <row r="17" spans="1:17" x14ac:dyDescent="0.3">
      <c r="A17" s="1">
        <v>-4.5</v>
      </c>
      <c r="B17" s="1">
        <v>-4.3</v>
      </c>
      <c r="C17" s="1">
        <v>-4.12</v>
      </c>
      <c r="D17" s="1">
        <v>-3.82</v>
      </c>
      <c r="E17" s="1">
        <v>-3.6</v>
      </c>
      <c r="F17" s="1">
        <v>-3.39</v>
      </c>
      <c r="G17" s="1">
        <v>-2.84</v>
      </c>
      <c r="H17" s="1">
        <v>-1.97</v>
      </c>
      <c r="I17" s="1">
        <v>-1.01</v>
      </c>
      <c r="J17" s="1">
        <v>2.2799999999999998</v>
      </c>
      <c r="L17" s="3" t="s">
        <v>18</v>
      </c>
      <c r="M17" s="11">
        <v>1</v>
      </c>
      <c r="N17" s="4">
        <f>M13+M14+M15+M16+M17</f>
        <v>99</v>
      </c>
      <c r="O17" s="4">
        <f>M17/M2</f>
        <v>0.01</v>
      </c>
      <c r="P17" s="4">
        <f>O13+O14+O15+O16+O17</f>
        <v>0.99</v>
      </c>
      <c r="Q17" s="5">
        <v>5.56</v>
      </c>
    </row>
    <row r="18" spans="1:17" x14ac:dyDescent="0.3">
      <c r="A18" s="1">
        <v>-4.5</v>
      </c>
      <c r="B18" s="1">
        <v>-4.29</v>
      </c>
      <c r="C18" s="1">
        <v>-4.07</v>
      </c>
      <c r="D18" s="1">
        <v>-3.82</v>
      </c>
      <c r="E18" s="1">
        <v>-3.54</v>
      </c>
      <c r="F18" s="1">
        <v>-3.39</v>
      </c>
      <c r="G18" s="1">
        <v>-2.7</v>
      </c>
      <c r="H18" s="1">
        <v>-1.95</v>
      </c>
      <c r="I18" s="1">
        <v>-0.86</v>
      </c>
      <c r="J18" s="1">
        <v>2.29</v>
      </c>
      <c r="L18" s="3" t="s">
        <v>19</v>
      </c>
      <c r="M18" s="11">
        <v>0</v>
      </c>
      <c r="N18" s="11">
        <f>M13+M14+M15+M16+M17+M18</f>
        <v>99</v>
      </c>
      <c r="O18" s="4">
        <f>M18/M2</f>
        <v>0</v>
      </c>
      <c r="P18" s="4">
        <f>O13+O14+O15+O16+O17+O18</f>
        <v>0.99</v>
      </c>
      <c r="Q18" s="5">
        <v>7.95</v>
      </c>
    </row>
    <row r="19" spans="1:17" x14ac:dyDescent="0.3">
      <c r="A19" s="1">
        <v>-4.45</v>
      </c>
      <c r="B19" s="1">
        <v>-4.1900000000000004</v>
      </c>
      <c r="C19" s="1">
        <v>-4.0599999999999996</v>
      </c>
      <c r="D19" s="1">
        <v>-3.81</v>
      </c>
      <c r="E19" s="1">
        <v>-3.5</v>
      </c>
      <c r="F19" s="1">
        <v>-3.35</v>
      </c>
      <c r="G19" s="1">
        <v>-2.69</v>
      </c>
      <c r="H19" s="1">
        <v>-1.78</v>
      </c>
      <c r="I19" s="1">
        <v>-0.45</v>
      </c>
      <c r="J19" s="1">
        <v>3.12</v>
      </c>
      <c r="L19" s="3" t="s">
        <v>20</v>
      </c>
      <c r="M19" s="11">
        <v>1</v>
      </c>
      <c r="N19" s="4">
        <f>M13+M14+M15+M16+M17+M18+M19</f>
        <v>100</v>
      </c>
      <c r="O19" s="4">
        <f>M19/M2</f>
        <v>0.01</v>
      </c>
      <c r="P19" s="4">
        <f>O13+O14+O15+O16+O17+O18+O19</f>
        <v>1</v>
      </c>
      <c r="Q19" s="5">
        <v>10.25</v>
      </c>
    </row>
    <row r="20" spans="1:17" x14ac:dyDescent="0.3">
      <c r="A20" s="1">
        <v>-4.45</v>
      </c>
      <c r="B20" s="1">
        <v>-4.1900000000000004</v>
      </c>
      <c r="C20" s="1">
        <v>-4.0599999999999996</v>
      </c>
      <c r="D20" s="1">
        <v>-3.79</v>
      </c>
      <c r="E20" s="1">
        <v>-3.48</v>
      </c>
      <c r="F20" s="1">
        <v>-3.16</v>
      </c>
      <c r="G20" s="1">
        <v>-2.68</v>
      </c>
      <c r="H20" s="1">
        <v>-1.65</v>
      </c>
      <c r="I20" s="1">
        <v>-0.43</v>
      </c>
      <c r="J20" s="1">
        <v>3.18</v>
      </c>
      <c r="L20" s="3" t="s">
        <v>21</v>
      </c>
      <c r="M20" s="4"/>
      <c r="N20" s="4"/>
      <c r="O20" s="4"/>
      <c r="P20" s="4"/>
      <c r="Q20" s="5"/>
    </row>
    <row r="21" spans="1:17" x14ac:dyDescent="0.3">
      <c r="A21" s="1">
        <v>-4.4400000000000004</v>
      </c>
      <c r="B21" s="1">
        <v>-4.1900000000000004</v>
      </c>
      <c r="C21" s="1">
        <v>-4.01</v>
      </c>
      <c r="D21" s="1">
        <v>-3.73</v>
      </c>
      <c r="E21" s="1">
        <v>-3.45</v>
      </c>
      <c r="F21" s="1">
        <v>-3.15</v>
      </c>
      <c r="G21" s="1">
        <v>-2.54</v>
      </c>
      <c r="H21" s="1">
        <v>-1.46</v>
      </c>
      <c r="I21" s="1">
        <v>-0.06</v>
      </c>
      <c r="J21" s="1">
        <v>4.72</v>
      </c>
      <c r="L21" s="3"/>
      <c r="M21" s="4"/>
      <c r="N21" s="4"/>
      <c r="O21" s="4"/>
      <c r="P21" s="4"/>
      <c r="Q21" s="5"/>
    </row>
    <row r="22" spans="1:17" x14ac:dyDescent="0.3">
      <c r="A22" s="1">
        <v>-4.41</v>
      </c>
      <c r="B22" s="1">
        <v>-4.17</v>
      </c>
      <c r="C22" s="1">
        <v>-3.98</v>
      </c>
      <c r="D22" s="1">
        <v>-3.69</v>
      </c>
      <c r="E22" s="1">
        <v>-3.44</v>
      </c>
      <c r="F22" s="1">
        <v>-3.14</v>
      </c>
      <c r="G22" s="1">
        <v>-2.5299999999999998</v>
      </c>
      <c r="H22" s="1">
        <v>-1.3</v>
      </c>
      <c r="I22" s="1">
        <v>0.18</v>
      </c>
      <c r="J22" s="1">
        <v>11.08</v>
      </c>
      <c r="L22" s="6"/>
      <c r="M22" s="7"/>
      <c r="N22" s="7"/>
      <c r="O22" s="7"/>
      <c r="P22" s="7"/>
      <c r="Q22" s="8"/>
    </row>
    <row r="24" spans="1:17" x14ac:dyDescent="0.3">
      <c r="A24" t="s">
        <v>22</v>
      </c>
      <c r="L24" t="s">
        <v>0</v>
      </c>
      <c r="M24">
        <v>100</v>
      </c>
    </row>
    <row r="25" spans="1:17" x14ac:dyDescent="0.3">
      <c r="A25" t="s">
        <v>44</v>
      </c>
      <c r="L25" t="s">
        <v>1</v>
      </c>
      <c r="M25">
        <v>-4.6100000000000003</v>
      </c>
    </row>
    <row r="26" spans="1:17" x14ac:dyDescent="0.3">
      <c r="A26">
        <f>(A1+2.6025)^2</f>
        <v>0.55875625000000007</v>
      </c>
      <c r="B26">
        <f t="shared" ref="B26:J26" si="0">(B1+2.6025)^2</f>
        <v>2.5201562500000012</v>
      </c>
      <c r="C26">
        <f t="shared" si="0"/>
        <v>3.9105062500000001</v>
      </c>
      <c r="D26">
        <f t="shared" si="0"/>
        <v>2.3947562500000008</v>
      </c>
      <c r="E26">
        <f t="shared" si="0"/>
        <v>0.31080625000000012</v>
      </c>
      <c r="F26">
        <f t="shared" si="0"/>
        <v>0.87890625</v>
      </c>
      <c r="G26">
        <f t="shared" si="0"/>
        <v>3.6385562499999993</v>
      </c>
      <c r="H26">
        <f t="shared" si="0"/>
        <v>1.27125625</v>
      </c>
      <c r="I26">
        <f t="shared" si="0"/>
        <v>1.1395562499999998</v>
      </c>
      <c r="J26">
        <f t="shared" si="0"/>
        <v>0.62015625000000019</v>
      </c>
      <c r="L26" t="s">
        <v>2</v>
      </c>
      <c r="M26">
        <v>4.72</v>
      </c>
      <c r="N26" t="s">
        <v>29</v>
      </c>
    </row>
    <row r="27" spans="1:17" x14ac:dyDescent="0.3">
      <c r="A27">
        <f t="shared" ref="A27:J27" si="1">(A2+2.6025)^2</f>
        <v>2.3485562500000001</v>
      </c>
      <c r="B27">
        <f t="shared" si="1"/>
        <v>0.66830624999999988</v>
      </c>
      <c r="C27">
        <f t="shared" si="1"/>
        <v>32.747006249999998</v>
      </c>
      <c r="D27">
        <f t="shared" si="1"/>
        <v>6.0062500000000194E-3</v>
      </c>
      <c r="E27">
        <f t="shared" si="1"/>
        <v>0.62015625000000019</v>
      </c>
      <c r="F27">
        <f t="shared" si="1"/>
        <v>7.7423062500000013</v>
      </c>
      <c r="G27">
        <f t="shared" si="1"/>
        <v>3.1240562500000002</v>
      </c>
      <c r="H27">
        <f t="shared" si="1"/>
        <v>1.6965062499999999</v>
      </c>
      <c r="I27">
        <f t="shared" si="1"/>
        <v>33.437306250000006</v>
      </c>
      <c r="J27">
        <f t="shared" si="1"/>
        <v>1.7358062499999998</v>
      </c>
      <c r="L27" t="s">
        <v>3</v>
      </c>
      <c r="M27">
        <f>M26-M25</f>
        <v>9.33</v>
      </c>
      <c r="N27" t="s">
        <v>29</v>
      </c>
    </row>
    <row r="28" spans="1:17" x14ac:dyDescent="0.3">
      <c r="A28">
        <f t="shared" ref="A28:J28" si="2">(A3+2.6025)^2</f>
        <v>0.65205625000000023</v>
      </c>
      <c r="B28">
        <f t="shared" si="2"/>
        <v>2.4258062500000004</v>
      </c>
      <c r="C28">
        <f t="shared" si="2"/>
        <v>4.6332562499999996</v>
      </c>
      <c r="D28">
        <f t="shared" si="2"/>
        <v>10.44905625</v>
      </c>
      <c r="E28">
        <f t="shared" si="2"/>
        <v>3.9501562499999991</v>
      </c>
      <c r="F28">
        <f t="shared" si="2"/>
        <v>0.28890625000000009</v>
      </c>
      <c r="G28">
        <f t="shared" si="2"/>
        <v>0.77000624999999989</v>
      </c>
      <c r="H28">
        <f t="shared" si="2"/>
        <v>3.4132562500000003</v>
      </c>
      <c r="I28">
        <f t="shared" si="2"/>
        <v>0.29430624999999999</v>
      </c>
      <c r="J28">
        <f t="shared" si="2"/>
        <v>0.40005625000000006</v>
      </c>
      <c r="L28" t="s">
        <v>5</v>
      </c>
      <c r="M28">
        <f>1+INT(LOG(M24,2))</f>
        <v>7</v>
      </c>
    </row>
    <row r="29" spans="1:17" x14ac:dyDescent="0.3">
      <c r="A29">
        <f t="shared" ref="A29:J29" si="3">(A4+2.6025)^2</f>
        <v>1.8700562500000004</v>
      </c>
      <c r="B29">
        <f t="shared" si="3"/>
        <v>2.8815062499999993</v>
      </c>
      <c r="C29">
        <f t="shared" si="3"/>
        <v>4.0300562500000012</v>
      </c>
      <c r="D29">
        <f t="shared" si="3"/>
        <v>0.68475625000000018</v>
      </c>
      <c r="E29">
        <f t="shared" si="3"/>
        <v>3.3764062500000014</v>
      </c>
      <c r="F29">
        <f t="shared" si="3"/>
        <v>7.966506250000001</v>
      </c>
      <c r="G29">
        <f t="shared" si="3"/>
        <v>18.083756249999997</v>
      </c>
      <c r="H29">
        <f t="shared" si="3"/>
        <v>2.3028062500000002</v>
      </c>
      <c r="I29">
        <f t="shared" si="3"/>
        <v>6.1256250000000026E-2</v>
      </c>
      <c r="J29">
        <f t="shared" si="3"/>
        <v>2.5360562500000001</v>
      </c>
      <c r="L29" t="s">
        <v>4</v>
      </c>
      <c r="M29">
        <f>M27/M28</f>
        <v>1.332857142857143</v>
      </c>
      <c r="N29">
        <v>1.5</v>
      </c>
    </row>
    <row r="30" spans="1:17" x14ac:dyDescent="0.3">
      <c r="A30">
        <f t="shared" ref="A30:J30" si="4">(A5+2.6025)^2</f>
        <v>3.1240562500000002</v>
      </c>
      <c r="B30">
        <f t="shared" si="4"/>
        <v>2.1243062499999987</v>
      </c>
      <c r="C30">
        <f t="shared" si="4"/>
        <v>2.4570562499999995</v>
      </c>
      <c r="D30">
        <f t="shared" si="4"/>
        <v>0.71825625000000026</v>
      </c>
      <c r="E30">
        <f t="shared" si="4"/>
        <v>2.5201562500000012</v>
      </c>
      <c r="F30">
        <f t="shared" si="4"/>
        <v>0.7014062499999999</v>
      </c>
      <c r="G30">
        <f t="shared" si="4"/>
        <v>2.84765625</v>
      </c>
      <c r="H30">
        <f t="shared" si="4"/>
        <v>7.6562499999999842E-3</v>
      </c>
      <c r="I30">
        <f t="shared" si="4"/>
        <v>1.4823062499999995</v>
      </c>
      <c r="J30">
        <f t="shared" si="4"/>
        <v>6.4643062499999999</v>
      </c>
    </row>
    <row r="31" spans="1:17" x14ac:dyDescent="0.3">
      <c r="A31">
        <f t="shared" ref="A31:J31" si="5">(A6+2.6025)^2</f>
        <v>2.640625000000003E-2</v>
      </c>
      <c r="B31">
        <f t="shared" si="5"/>
        <v>9.5062500000000286E-3</v>
      </c>
      <c r="C31">
        <f t="shared" si="5"/>
        <v>2.4570562499999995</v>
      </c>
      <c r="D31">
        <f t="shared" si="5"/>
        <v>3.60050625</v>
      </c>
      <c r="E31">
        <f t="shared" si="5"/>
        <v>0.66830624999999988</v>
      </c>
      <c r="F31">
        <f t="shared" si="5"/>
        <v>1.6320062499999997</v>
      </c>
      <c r="G31">
        <f t="shared" si="5"/>
        <v>10.97265625</v>
      </c>
      <c r="H31">
        <f t="shared" si="5"/>
        <v>1.8975062499999999</v>
      </c>
      <c r="I31">
        <f t="shared" si="5"/>
        <v>2.1243062499999987</v>
      </c>
      <c r="J31">
        <f t="shared" si="5"/>
        <v>1.3053062500000001</v>
      </c>
    </row>
    <row r="32" spans="1:17" x14ac:dyDescent="0.3">
      <c r="A32">
        <f t="shared" ref="A32:J32" si="6">(A7+2.6025)^2</f>
        <v>0.28355625000000023</v>
      </c>
      <c r="B32">
        <f t="shared" si="6"/>
        <v>1.8975062499999999</v>
      </c>
      <c r="C32">
        <f t="shared" si="6"/>
        <v>1.1183062500000003</v>
      </c>
      <c r="D32">
        <f t="shared" si="6"/>
        <v>2.5201562500000012</v>
      </c>
      <c r="E32">
        <f t="shared" si="6"/>
        <v>1.9810562499999993</v>
      </c>
      <c r="F32">
        <f t="shared" si="6"/>
        <v>3.4132562500000003</v>
      </c>
      <c r="G32">
        <f t="shared" si="6"/>
        <v>4.7197562499999997</v>
      </c>
      <c r="H32">
        <f t="shared" si="6"/>
        <v>0.67650624999999998</v>
      </c>
      <c r="I32">
        <f t="shared" si="6"/>
        <v>2.4258062500000004</v>
      </c>
      <c r="J32">
        <f t="shared" si="6"/>
        <v>1.1826562499999997</v>
      </c>
    </row>
    <row r="33" spans="1:17" x14ac:dyDescent="0.3">
      <c r="A33">
        <f t="shared" ref="A33:J33" si="7">(A8+2.6025)^2</f>
        <v>1.7755562499999999</v>
      </c>
      <c r="B33">
        <f t="shared" si="7"/>
        <v>3.60050625</v>
      </c>
      <c r="C33">
        <f t="shared" si="7"/>
        <v>53.619006249999998</v>
      </c>
      <c r="D33">
        <f t="shared" si="7"/>
        <v>2.50430625</v>
      </c>
      <c r="E33">
        <f t="shared" si="7"/>
        <v>5.2562500000000335E-3</v>
      </c>
      <c r="F33">
        <f t="shared" si="7"/>
        <v>1.4823062499999995</v>
      </c>
      <c r="G33">
        <f t="shared" si="7"/>
        <v>3.2670562500000004</v>
      </c>
      <c r="H33">
        <f t="shared" si="7"/>
        <v>7.4256249999999982E-2</v>
      </c>
      <c r="I33">
        <f t="shared" si="7"/>
        <v>3.0363062500000004</v>
      </c>
      <c r="J33">
        <f t="shared" si="7"/>
        <v>23.838806250000001</v>
      </c>
      <c r="L33" t="s">
        <v>7</v>
      </c>
    </row>
    <row r="34" spans="1:17" ht="28.8" x14ac:dyDescent="0.3">
      <c r="A34">
        <f t="shared" ref="A34:J34" si="8">(A9+2.6025)^2</f>
        <v>3.90625E-3</v>
      </c>
      <c r="B34">
        <f t="shared" si="8"/>
        <v>187.21080625000002</v>
      </c>
      <c r="C34">
        <f t="shared" si="8"/>
        <v>23.936556250000002</v>
      </c>
      <c r="D34">
        <f t="shared" si="8"/>
        <v>0.42575625000000011</v>
      </c>
      <c r="E34">
        <f t="shared" si="8"/>
        <v>1.4580562500000001</v>
      </c>
      <c r="F34">
        <f t="shared" si="8"/>
        <v>5.6406249999999915E-2</v>
      </c>
      <c r="G34">
        <f t="shared" si="8"/>
        <v>2.9842562500000001</v>
      </c>
      <c r="H34">
        <f t="shared" si="8"/>
        <v>6.6306249999999914E-2</v>
      </c>
      <c r="I34">
        <f t="shared" si="8"/>
        <v>0.90725625000000021</v>
      </c>
      <c r="J34">
        <f t="shared" si="8"/>
        <v>0.20930625000000003</v>
      </c>
      <c r="L34" s="9" t="s">
        <v>8</v>
      </c>
      <c r="M34" s="9" t="s">
        <v>9</v>
      </c>
      <c r="N34" s="9" t="s">
        <v>10</v>
      </c>
      <c r="O34" s="9" t="s">
        <v>11</v>
      </c>
      <c r="P34" s="10" t="s">
        <v>12</v>
      </c>
      <c r="Q34" s="9" t="s">
        <v>13</v>
      </c>
    </row>
    <row r="35" spans="1:17" x14ac:dyDescent="0.3">
      <c r="A35">
        <f t="shared" ref="A35:J35" si="9">(A10+2.6025)^2</f>
        <v>0.25755624999999982</v>
      </c>
      <c r="B35">
        <f t="shared" si="9"/>
        <v>0.29975624999999989</v>
      </c>
      <c r="C35">
        <f t="shared" si="9"/>
        <v>0.99500625000000009</v>
      </c>
      <c r="D35">
        <f t="shared" si="9"/>
        <v>1.85640625</v>
      </c>
      <c r="E35">
        <f t="shared" si="9"/>
        <v>3.0537562499999988</v>
      </c>
      <c r="F35">
        <f t="shared" si="9"/>
        <v>1.0972562499999998</v>
      </c>
      <c r="G35">
        <f t="shared" si="9"/>
        <v>0.80550624999999998</v>
      </c>
      <c r="H35">
        <f t="shared" si="9"/>
        <v>1.0764062500000002</v>
      </c>
      <c r="I35">
        <f t="shared" si="9"/>
        <v>2.1535562500000007</v>
      </c>
      <c r="J35">
        <f t="shared" si="9"/>
        <v>1.41015625</v>
      </c>
      <c r="L35" s="3" t="s">
        <v>23</v>
      </c>
      <c r="M35" s="11">
        <v>57</v>
      </c>
      <c r="N35" s="4">
        <f>M35</f>
        <v>57</v>
      </c>
      <c r="O35" s="4">
        <f>M35/100</f>
        <v>0.56999999999999995</v>
      </c>
      <c r="P35" s="4">
        <f>O35</f>
        <v>0.56999999999999995</v>
      </c>
      <c r="Q35" s="5">
        <v>-4.05</v>
      </c>
    </row>
    <row r="36" spans="1:17" x14ac:dyDescent="0.3">
      <c r="L36" s="3" t="s">
        <v>24</v>
      </c>
      <c r="M36" s="11">
        <v>19</v>
      </c>
      <c r="N36" s="4">
        <f>M35+M36</f>
        <v>76</v>
      </c>
      <c r="O36" s="4">
        <f t="shared" ref="O36:O41" si="10">M36/100</f>
        <v>0.19</v>
      </c>
      <c r="P36" s="4">
        <f>O35+O36</f>
        <v>0.76</v>
      </c>
      <c r="Q36" s="5">
        <v>-2.5499999999999998</v>
      </c>
    </row>
    <row r="37" spans="1:17" x14ac:dyDescent="0.3">
      <c r="A37" t="s">
        <v>46</v>
      </c>
      <c r="B37">
        <f>SUM(A26:J35)</f>
        <v>563.26607499999989</v>
      </c>
      <c r="L37" s="3" t="s">
        <v>25</v>
      </c>
      <c r="M37" s="11">
        <v>12</v>
      </c>
      <c r="N37" s="4">
        <f>M35+M36+M37</f>
        <v>88</v>
      </c>
      <c r="O37" s="4">
        <f t="shared" si="10"/>
        <v>0.12</v>
      </c>
      <c r="P37" s="4">
        <f>O35+O36+O37</f>
        <v>0.88</v>
      </c>
      <c r="Q37" s="5">
        <v>-1.05</v>
      </c>
    </row>
    <row r="38" spans="1:17" x14ac:dyDescent="0.3">
      <c r="L38" s="3" t="s">
        <v>26</v>
      </c>
      <c r="M38" s="11">
        <v>5</v>
      </c>
      <c r="N38" s="4">
        <f>M35+M36+M37+M38</f>
        <v>93</v>
      </c>
      <c r="O38" s="4">
        <f t="shared" si="10"/>
        <v>0.05</v>
      </c>
      <c r="P38" s="4">
        <f>O35+O36+O37+O38</f>
        <v>0.93</v>
      </c>
      <c r="Q38" s="5">
        <v>0.45</v>
      </c>
    </row>
    <row r="39" spans="1:17" x14ac:dyDescent="0.3">
      <c r="L39" s="3" t="s">
        <v>27</v>
      </c>
      <c r="M39" s="11">
        <v>3</v>
      </c>
      <c r="N39" s="4">
        <f>M35+M36+M37+M38+M39</f>
        <v>96</v>
      </c>
      <c r="O39" s="4">
        <f t="shared" si="10"/>
        <v>0.03</v>
      </c>
      <c r="P39" s="4">
        <f>O35+O36+O37+O38+O39</f>
        <v>0.96000000000000008</v>
      </c>
      <c r="Q39" s="5">
        <v>1.95</v>
      </c>
    </row>
    <row r="40" spans="1:17" x14ac:dyDescent="0.3">
      <c r="L40" s="3" t="s">
        <v>28</v>
      </c>
      <c r="M40" s="11">
        <v>2</v>
      </c>
      <c r="N40" s="11">
        <f>M35+M36+M37+M38+M39+M40</f>
        <v>98</v>
      </c>
      <c r="O40" s="4">
        <f t="shared" si="10"/>
        <v>0.02</v>
      </c>
      <c r="P40" s="4">
        <f>O35+O36+O37+O38+O39+O40</f>
        <v>0.98000000000000009</v>
      </c>
      <c r="Q40" s="5">
        <v>3.45</v>
      </c>
    </row>
    <row r="41" spans="1:17" x14ac:dyDescent="0.3">
      <c r="K41" s="2" t="s">
        <v>31</v>
      </c>
      <c r="L41" s="3" t="s">
        <v>30</v>
      </c>
      <c r="M41" s="11">
        <v>2</v>
      </c>
      <c r="N41" s="4">
        <f>M35+M36+M37+M38+M39+M40+M41</f>
        <v>100</v>
      </c>
      <c r="O41" s="4">
        <f t="shared" si="10"/>
        <v>0.02</v>
      </c>
      <c r="P41" s="4">
        <f>O35+O36+O37+O38+O39+O40+O41</f>
        <v>1</v>
      </c>
      <c r="Q41" s="12" t="s">
        <v>32</v>
      </c>
    </row>
    <row r="42" spans="1:17" x14ac:dyDescent="0.3">
      <c r="L42" s="3" t="s">
        <v>21</v>
      </c>
      <c r="M42" s="4"/>
      <c r="N42" s="4"/>
      <c r="O42" s="4"/>
      <c r="P42" s="4"/>
      <c r="Q42" s="5"/>
    </row>
    <row r="43" spans="1:17" x14ac:dyDescent="0.3">
      <c r="L43" s="3"/>
      <c r="M43" s="4"/>
      <c r="N43" s="4"/>
      <c r="O43" s="4"/>
      <c r="P43" s="4"/>
      <c r="Q43" s="5"/>
    </row>
    <row r="44" spans="1:17" x14ac:dyDescent="0.3">
      <c r="L44" s="6"/>
      <c r="M44" s="7"/>
      <c r="N44" s="7"/>
      <c r="O44" s="7"/>
      <c r="P44" s="7"/>
      <c r="Q44" s="8"/>
    </row>
    <row r="46" spans="1:17" x14ac:dyDescent="0.3">
      <c r="K46" t="s">
        <v>33</v>
      </c>
      <c r="L46" t="s">
        <v>34</v>
      </c>
      <c r="M46">
        <v>0</v>
      </c>
    </row>
    <row r="47" spans="1:17" x14ac:dyDescent="0.3">
      <c r="L47" t="s">
        <v>35</v>
      </c>
      <c r="M47">
        <v>0.56999999999999995</v>
      </c>
    </row>
    <row r="48" spans="1:17" x14ac:dyDescent="0.3">
      <c r="L48" t="s">
        <v>36</v>
      </c>
      <c r="M48">
        <v>0.76</v>
      </c>
    </row>
    <row r="49" spans="1:14" x14ac:dyDescent="0.3">
      <c r="L49" t="s">
        <v>37</v>
      </c>
      <c r="M49">
        <v>0.88</v>
      </c>
    </row>
    <row r="50" spans="1:14" x14ac:dyDescent="0.3">
      <c r="L50" t="s">
        <v>38</v>
      </c>
      <c r="M50">
        <v>0.93</v>
      </c>
    </row>
    <row r="51" spans="1:14" x14ac:dyDescent="0.3">
      <c r="L51" t="s">
        <v>39</v>
      </c>
      <c r="M51">
        <v>0.96</v>
      </c>
    </row>
    <row r="52" spans="1:14" x14ac:dyDescent="0.3">
      <c r="L52" t="s">
        <v>40</v>
      </c>
      <c r="M52">
        <v>0.98</v>
      </c>
    </row>
    <row r="53" spans="1:14" x14ac:dyDescent="0.3">
      <c r="L53" t="s">
        <v>41</v>
      </c>
      <c r="M53">
        <v>1</v>
      </c>
    </row>
    <row r="56" spans="1:14" x14ac:dyDescent="0.3">
      <c r="A56" t="s">
        <v>42</v>
      </c>
      <c r="B56">
        <f>AVERAGE(A1:J10)</f>
        <v>-2.6025</v>
      </c>
    </row>
    <row r="57" spans="1:14" x14ac:dyDescent="0.3">
      <c r="A57" t="s">
        <v>43</v>
      </c>
      <c r="B57">
        <f>AVERAGE(A26:J35)</f>
        <v>5.6326607499999986</v>
      </c>
    </row>
    <row r="58" spans="1:14" x14ac:dyDescent="0.3">
      <c r="A58" t="s">
        <v>45</v>
      </c>
      <c r="B58">
        <f>SUM(A26:J35)*(1/99)</f>
        <v>5.6895563131313125</v>
      </c>
      <c r="K58" s="13" t="s">
        <v>8</v>
      </c>
      <c r="L58" s="14" t="s">
        <v>9</v>
      </c>
      <c r="M58" s="13" t="s">
        <v>47</v>
      </c>
      <c r="N58" s="19" t="s">
        <v>48</v>
      </c>
    </row>
    <row r="59" spans="1:14" x14ac:dyDescent="0.3">
      <c r="K59" s="14" t="s">
        <v>23</v>
      </c>
      <c r="L59" s="15">
        <v>57</v>
      </c>
      <c r="M59" s="13">
        <v>0.57850000000000001</v>
      </c>
      <c r="N59" s="5">
        <f>M59*100</f>
        <v>57.85</v>
      </c>
    </row>
    <row r="60" spans="1:14" x14ac:dyDescent="0.3">
      <c r="K60" s="3" t="s">
        <v>24</v>
      </c>
      <c r="L60" s="11">
        <v>19</v>
      </c>
      <c r="M60" s="17">
        <v>0.27410000000000001</v>
      </c>
      <c r="N60" s="5">
        <f t="shared" ref="N60:N65" si="11">M60*100</f>
        <v>27.41</v>
      </c>
    </row>
    <row r="61" spans="1:14" x14ac:dyDescent="0.3">
      <c r="K61" s="3" t="s">
        <v>25</v>
      </c>
      <c r="L61" s="11">
        <v>12</v>
      </c>
      <c r="M61" s="17">
        <v>0.1298</v>
      </c>
      <c r="N61" s="5">
        <f t="shared" si="11"/>
        <v>12.98</v>
      </c>
    </row>
    <row r="62" spans="1:14" x14ac:dyDescent="0.3">
      <c r="K62" s="3" t="s">
        <v>26</v>
      </c>
      <c r="L62" s="11">
        <v>5</v>
      </c>
      <c r="M62" s="17">
        <v>6.1499999999999999E-2</v>
      </c>
      <c r="N62" s="5">
        <f t="shared" si="11"/>
        <v>6.15</v>
      </c>
    </row>
    <row r="63" spans="1:14" x14ac:dyDescent="0.3">
      <c r="K63" s="3" t="s">
        <v>27</v>
      </c>
      <c r="L63" s="11">
        <v>3</v>
      </c>
      <c r="M63" s="17">
        <v>2.9100000000000001E-2</v>
      </c>
      <c r="N63" s="5">
        <f t="shared" si="11"/>
        <v>2.91</v>
      </c>
    </row>
    <row r="64" spans="1:14" x14ac:dyDescent="0.3">
      <c r="K64" s="3" t="s">
        <v>28</v>
      </c>
      <c r="L64" s="11">
        <v>2</v>
      </c>
      <c r="M64" s="17">
        <v>1.38E-2</v>
      </c>
      <c r="N64" s="5">
        <f t="shared" si="11"/>
        <v>1.38</v>
      </c>
    </row>
    <row r="65" spans="11:15" x14ac:dyDescent="0.3">
      <c r="K65" s="6" t="s">
        <v>30</v>
      </c>
      <c r="L65" s="16">
        <v>2</v>
      </c>
      <c r="M65" s="18">
        <v>1.242E-2</v>
      </c>
      <c r="N65" s="18">
        <f t="shared" si="11"/>
        <v>1.242</v>
      </c>
    </row>
    <row r="70" spans="11:15" x14ac:dyDescent="0.3">
      <c r="K70" s="13" t="s">
        <v>8</v>
      </c>
      <c r="L70" s="14" t="s">
        <v>9</v>
      </c>
      <c r="M70" s="13" t="s">
        <v>47</v>
      </c>
      <c r="N70" s="19" t="s">
        <v>48</v>
      </c>
    </row>
    <row r="71" spans="11:15" x14ac:dyDescent="0.3">
      <c r="K71" s="14" t="s">
        <v>23</v>
      </c>
      <c r="L71" s="15">
        <v>57</v>
      </c>
      <c r="M71" s="13">
        <v>0.57850000000000001</v>
      </c>
      <c r="N71" s="5">
        <f>M71*100</f>
        <v>57.85</v>
      </c>
    </row>
    <row r="72" spans="11:15" x14ac:dyDescent="0.3">
      <c r="K72" s="3" t="s">
        <v>24</v>
      </c>
      <c r="L72" s="11">
        <v>19</v>
      </c>
      <c r="M72" s="17">
        <v>0.27410000000000001</v>
      </c>
      <c r="N72" s="5">
        <f t="shared" ref="N72:N77" si="12">M72*100</f>
        <v>27.41</v>
      </c>
    </row>
    <row r="73" spans="11:15" x14ac:dyDescent="0.3">
      <c r="K73" s="3" t="s">
        <v>25</v>
      </c>
      <c r="L73" s="11">
        <v>12</v>
      </c>
      <c r="M73" s="17">
        <v>0.1298</v>
      </c>
      <c r="N73" s="5">
        <f t="shared" si="12"/>
        <v>12.98</v>
      </c>
    </row>
    <row r="74" spans="11:15" x14ac:dyDescent="0.3">
      <c r="K74" s="3" t="s">
        <v>49</v>
      </c>
      <c r="L74" s="11">
        <v>12</v>
      </c>
      <c r="M74" s="17">
        <v>0.1168</v>
      </c>
      <c r="N74" s="5">
        <f t="shared" si="12"/>
        <v>11.68</v>
      </c>
    </row>
    <row r="75" spans="11:15" x14ac:dyDescent="0.3">
      <c r="K75" s="20"/>
      <c r="L75" s="15"/>
      <c r="M75" s="20"/>
      <c r="N75" s="20"/>
      <c r="O75" s="4"/>
    </row>
    <row r="76" spans="11:15" x14ac:dyDescent="0.3">
      <c r="K76" s="4"/>
      <c r="L76" s="11"/>
      <c r="M76" s="4"/>
      <c r="N76" s="4"/>
      <c r="O76" s="4"/>
    </row>
    <row r="77" spans="11:15" x14ac:dyDescent="0.3">
      <c r="K77" s="4"/>
      <c r="L77" s="11"/>
      <c r="M77" s="4"/>
      <c r="N77" s="4"/>
      <c r="O77" s="4"/>
    </row>
    <row r="78" spans="11:15" x14ac:dyDescent="0.3">
      <c r="K78" s="4"/>
      <c r="L78" s="4"/>
      <c r="M78" s="4"/>
      <c r="N78" s="4"/>
      <c r="O78" s="4"/>
    </row>
    <row r="79" spans="11:15" x14ac:dyDescent="0.3">
      <c r="K79" s="4"/>
      <c r="L79" s="4"/>
      <c r="M79" s="4"/>
      <c r="N79" s="4"/>
      <c r="O79" s="4"/>
    </row>
    <row r="80" spans="11:15" x14ac:dyDescent="0.3">
      <c r="K80" s="4"/>
      <c r="L80" s="4"/>
      <c r="M80" s="4"/>
      <c r="N80" s="4"/>
      <c r="O80" s="4"/>
    </row>
    <row r="81" spans="11:15" x14ac:dyDescent="0.3">
      <c r="K81" s="4"/>
      <c r="L81" s="4"/>
      <c r="M81" s="4"/>
      <c r="N81" s="4"/>
      <c r="O81" s="4"/>
    </row>
    <row r="129" spans="1:1" x14ac:dyDescent="0.3">
      <c r="A129">
        <f>COUNT(A13:A112)</f>
        <v>20</v>
      </c>
    </row>
  </sheetData>
  <sortState ref="A13:A112">
    <sortCondition ref="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Dmytro</cp:lastModifiedBy>
  <dcterms:created xsi:type="dcterms:W3CDTF">2021-05-22T13:47:18Z</dcterms:created>
  <dcterms:modified xsi:type="dcterms:W3CDTF">2021-06-04T14:25:41Z</dcterms:modified>
</cp:coreProperties>
</file>