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terviews\"/>
    </mc:Choice>
  </mc:AlternateContent>
  <bookViews>
    <workbookView xWindow="0" yWindow="0" windowWidth="23040" windowHeight="6435"/>
  </bookViews>
  <sheets>
    <sheet name="Allocation_Logic_BAS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H34" i="1"/>
  <c r="B40" i="1"/>
  <c r="F34" i="1"/>
  <c r="G34" i="1" s="1"/>
  <c r="F33" i="1"/>
  <c r="E34" i="1"/>
  <c r="E33" i="1"/>
  <c r="I34" i="1" s="1"/>
  <c r="C34" i="1"/>
  <c r="C33" i="1"/>
  <c r="F17" i="1"/>
  <c r="F18" i="1"/>
  <c r="F19" i="1"/>
  <c r="F16" i="1"/>
  <c r="I33" i="1" l="1"/>
  <c r="G33" i="1"/>
  <c r="J33" i="1" l="1"/>
  <c r="K33" i="1" s="1"/>
  <c r="J34" i="1"/>
  <c r="K34" i="1" s="1"/>
  <c r="B43" i="1" l="1"/>
  <c r="B46" i="1" s="1"/>
  <c r="B49" i="1" s="1"/>
  <c r="C57" i="1" s="1"/>
</calcChain>
</file>

<file path=xl/sharedStrings.xml><?xml version="1.0" encoding="utf-8"?>
<sst xmlns="http://schemas.openxmlformats.org/spreadsheetml/2006/main" count="67" uniqueCount="38">
  <si>
    <t>trades.csv</t>
  </si>
  <si>
    <t>Stock</t>
  </si>
  <si>
    <t>Type</t>
  </si>
  <si>
    <t>Quantity</t>
  </si>
  <si>
    <t>Price</t>
  </si>
  <si>
    <t>GOOGLE</t>
  </si>
  <si>
    <t>BUY</t>
  </si>
  <si>
    <t>APPLE</t>
  </si>
  <si>
    <t>SELL</t>
  </si>
  <si>
    <t>capital.csv</t>
  </si>
  <si>
    <t>Account</t>
  </si>
  <si>
    <t>Capital</t>
  </si>
  <si>
    <t>John</t>
  </si>
  <si>
    <t>Sarah</t>
  </si>
  <si>
    <t>holdings.csv</t>
  </si>
  <si>
    <t>Market Value</t>
  </si>
  <si>
    <t>Ratio</t>
  </si>
  <si>
    <t>1) Find Minimum unallocated Account</t>
  </si>
  <si>
    <t>2) Round to nearest integer</t>
  </si>
  <si>
    <t>3) Compute Remaining Shares</t>
  </si>
  <si>
    <t>1) Get Remaining Shares to Allocate</t>
  </si>
  <si>
    <t xml:space="preserve">4) How many accounts are left to allocate? </t>
  </si>
  <si>
    <t>A) More than one account</t>
  </si>
  <si>
    <t xml:space="preserve">Repeat From Step 1 using the remaining Shares from Step 3 and removing the allocated account from future allocation. </t>
  </si>
  <si>
    <t>B) Exactly one Account</t>
  </si>
  <si>
    <t>Last account is allocated the # of Shares computed from Step 3</t>
  </si>
  <si>
    <t>Shares to John's account</t>
  </si>
  <si>
    <t>Shares to Sarah's account</t>
  </si>
  <si>
    <t>ALLOCATION MATH (the bolded cells have Excel formulas)</t>
  </si>
  <si>
    <t>ALLOCATION ASSIGNMENT</t>
  </si>
  <si>
    <t>MAX_SHARES</t>
  </si>
  <si>
    <t>ALL_IN_POSITION</t>
  </si>
  <si>
    <t>SUGGESTED_FINAL_POSITION</t>
  </si>
  <si>
    <t>SUGGESTED_TRADE_ALLOCATION</t>
  </si>
  <si>
    <t>targets.csv</t>
  </si>
  <si>
    <t>Target_Percent</t>
  </si>
  <si>
    <t>TARGET_MARKET_VALUE</t>
  </si>
  <si>
    <t>Quantity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</si>
</sst>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&quot;$&quot;* #,##0_);_(&quot;$&quot;* \(#,##0\);_(&quot;$&quot;* &quot;-&quot;??_);_(@_)"/>
    <numFmt numFmtId="171" formatCode="_(* #,##0_);_(* \(#,##0\);_(* &quot;-&quot;??_);_(@_)"/>
    <numFmt numFmtId="181" formatCode="0.0%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3"/>
      <color theme="3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6">
    <xf numFmtId="0" fontId="0" fillId="0" borderId="0" xfId="0"/>
    <xf numFmtId="167" fontId="0" fillId="0" borderId="0" xfId="2" applyNumberFormat="1" applyFont="1"/>
    <xf numFmtId="167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7" fontId="0" fillId="0" borderId="0" xfId="0" applyNumberFormat="1" applyAlignment="1">
      <alignment horizontal="left" vertical="top"/>
    </xf>
    <xf numFmtId="2" fontId="4" fillId="0" borderId="0" xfId="0" applyNumberFormat="1" applyFont="1"/>
    <xf numFmtId="0" fontId="4" fillId="0" borderId="0" xfId="0" applyFont="1"/>
    <xf numFmtId="0" fontId="2" fillId="0" borderId="1" xfId="4"/>
    <xf numFmtId="0" fontId="3" fillId="0" borderId="0" xfId="0" applyFont="1" applyAlignment="1">
      <alignment horizontal="left" vertical="top" wrapText="1"/>
    </xf>
    <xf numFmtId="171" fontId="3" fillId="0" borderId="0" xfId="1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181" fontId="0" fillId="0" borderId="0" xfId="3" applyNumberFormat="1" applyFont="1"/>
  </cellXfs>
  <cellStyles count="5">
    <cellStyle name="Comma" xfId="1" builtinId="3"/>
    <cellStyle name="Currency" xfId="2" builtinId="4"/>
    <cellStyle name="Heading 2" xfId="4" builtinId="17"/>
    <cellStyle name="Normal" xfId="0" builtinId="0"/>
    <cellStyle name="Percent" xfId="3" builtinId="5"/>
  </cellStyles>
  <dxfs count="17">
    <dxf>
      <numFmt numFmtId="181" formatCode="0.0%"/>
    </dxf>
    <dxf>
      <font>
        <b/>
      </font>
      <numFmt numFmtId="1" formatCode="0"/>
      <alignment horizontal="left" vertical="top" textRotation="0" wrapText="0" indent="0" justifyLastLine="0" shrinkToFit="0" readingOrder="0"/>
    </dxf>
    <dxf>
      <font>
        <b/>
      </font>
      <numFmt numFmtId="2" formatCode="0.00"/>
      <alignment horizontal="left" vertical="top" textRotation="0" wrapText="0" indent="0" justifyLastLine="0" shrinkToFit="0" readingOrder="0"/>
    </dxf>
    <dxf>
      <font>
        <b/>
      </font>
      <numFmt numFmtId="2" formatCode="0.00"/>
      <alignment horizontal="left" vertical="top" textRotation="0" wrapText="0" indent="0" justifyLastLine="0" shrinkToFit="0" readingOrder="0"/>
    </dxf>
    <dxf>
      <font>
        <b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1" formatCode="_(* #,##0_);_(* \(#,##0\);_(* &quot;-&quot;??_);_(@_)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7" formatCode="_(&quot;$&quot;* #,##0_);_(&quot;$&quot;* \(#,##0\);_(&quot;$&quot;* &quot;-&quot;??_);_(@_)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67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E5" totalsRowShown="0">
  <autoFilter ref="B3:E5"/>
  <tableColumns count="4">
    <tableColumn id="1" name="Stock"/>
    <tableColumn id="2" name="Type"/>
    <tableColumn id="3" name="Quantity"/>
    <tableColumn id="4" name="Price" dataDxfId="16" dataCellStyle="Currency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C11" totalsRowShown="0">
  <autoFilter ref="B9:C11"/>
  <tableColumns count="2">
    <tableColumn id="1" name="Account"/>
    <tableColumn id="2" name="Capital" dataDxfId="15" dataCellStyle="Currency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5:F19" totalsRowShown="0">
  <autoFilter ref="B15:F19"/>
  <tableColumns count="5">
    <tableColumn id="1" name="Account"/>
    <tableColumn id="2" name="Stock"/>
    <tableColumn id="3" name="Quantity"/>
    <tableColumn id="4" name="Price" dataDxfId="14" dataCellStyle="Currency"/>
    <tableColumn id="5" name="Market Value" dataDxfId="13">
      <calculatedColumnFormula>D16*E16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B23:D27" totalsRowShown="0">
  <autoFilter ref="B23:D27"/>
  <tableColumns count="3">
    <tableColumn id="1" name="Stock"/>
    <tableColumn id="2" name="Account"/>
    <tableColumn id="3" name="Target_Percent" dataDxfId="0" dataCellStyle="Percent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B32:K34" totalsRowShown="0" headerRowDxfId="12" dataDxfId="11">
  <autoFilter ref="B32:K34"/>
  <tableColumns count="10">
    <tableColumn id="1" name="Account" dataDxfId="10"/>
    <tableColumn id="2" name="Capital" dataDxfId="9">
      <calculatedColumnFormula>C10</calculatedColumnFormula>
    </tableColumn>
    <tableColumn id="3" name="Stock" dataDxfId="8"/>
    <tableColumn id="4" name="Quantity Held" dataDxfId="7">
      <calculatedColumnFormula>D16</calculatedColumnFormula>
    </tableColumn>
    <tableColumn id="5" name="Ratio" dataDxfId="6">
      <calculatedColumnFormula>D24</calculatedColumnFormula>
    </tableColumn>
    <tableColumn id="6" name="TARGET_MARKET_VALUE" dataDxfId="5" dataCellStyle="Comma">
      <calculatedColumnFormula>F33*C33</calculatedColumnFormula>
    </tableColumn>
    <tableColumn id="7" name="MAX_SHARES" dataDxfId="1">
      <calculatedColumnFormula>(G33)/E16</calculatedColumnFormula>
    </tableColumn>
    <tableColumn id="8" name="ALL_IN_POSITION" dataDxfId="4">
      <calculatedColumnFormula>SUM(E32:E33)+D3</calculatedColumnFormula>
    </tableColumn>
    <tableColumn id="9" name="SUGGESTED_FINAL_POSITION" dataDxfId="3">
      <calculatedColumnFormula>I33*G33/SUM(G32:G33)</calculatedColumnFormula>
    </tableColumn>
    <tableColumn id="10" name="SUGGESTED_TRADE_ALLOCATION" dataDxfId="2">
      <calculatedColumnFormula>J33-E33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topLeftCell="A13" workbookViewId="0">
      <selection activeCell="F35" sqref="F35"/>
    </sheetView>
  </sheetViews>
  <sheetFormatPr defaultRowHeight="12.75" x14ac:dyDescent="0.2"/>
  <cols>
    <col min="1" max="1" width="11.140625" bestFit="1" customWidth="1"/>
    <col min="2" max="3" width="10" customWidth="1"/>
    <col min="4" max="4" width="14.5703125" customWidth="1"/>
    <col min="5" max="5" width="13.140625" customWidth="1"/>
    <col min="6" max="6" width="12.28515625" customWidth="1"/>
    <col min="7" max="7" width="25.140625" customWidth="1"/>
    <col min="8" max="8" width="13.140625" customWidth="1"/>
    <col min="9" max="9" width="19.85546875" customWidth="1"/>
    <col min="10" max="10" width="31" customWidth="1"/>
    <col min="11" max="11" width="36.140625" customWidth="1"/>
  </cols>
  <sheetData>
    <row r="1" spans="1:12" ht="17.25" thickBot="1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3.5" thickTop="1" x14ac:dyDescent="0.2"/>
    <row r="3" spans="1:12" x14ac:dyDescent="0.2">
      <c r="B3" t="s">
        <v>1</v>
      </c>
      <c r="C3" t="s">
        <v>2</v>
      </c>
      <c r="D3" t="s">
        <v>3</v>
      </c>
      <c r="E3" t="s">
        <v>4</v>
      </c>
    </row>
    <row r="4" spans="1:12" x14ac:dyDescent="0.2">
      <c r="B4" t="s">
        <v>5</v>
      </c>
      <c r="C4" t="s">
        <v>6</v>
      </c>
      <c r="D4">
        <v>100</v>
      </c>
      <c r="E4" s="1">
        <v>20</v>
      </c>
    </row>
    <row r="5" spans="1:12" x14ac:dyDescent="0.2">
      <c r="B5" t="s">
        <v>7</v>
      </c>
      <c r="C5" t="s">
        <v>8</v>
      </c>
      <c r="D5">
        <v>20</v>
      </c>
      <c r="E5" s="1">
        <v>10</v>
      </c>
    </row>
    <row r="7" spans="1:12" ht="17.25" thickBot="1" x14ac:dyDescent="0.3">
      <c r="A7" s="9" t="s">
        <v>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ht="13.5" thickTop="1" x14ac:dyDescent="0.2"/>
    <row r="9" spans="1:12" x14ac:dyDescent="0.2">
      <c r="B9" t="s">
        <v>10</v>
      </c>
      <c r="C9" t="s">
        <v>11</v>
      </c>
    </row>
    <row r="10" spans="1:12" x14ac:dyDescent="0.2">
      <c r="B10" t="s">
        <v>12</v>
      </c>
      <c r="C10" s="1">
        <v>50000</v>
      </c>
    </row>
    <row r="11" spans="1:12" x14ac:dyDescent="0.2">
      <c r="B11" t="s">
        <v>13</v>
      </c>
      <c r="C11" s="1">
        <v>150000</v>
      </c>
    </row>
    <row r="13" spans="1:12" ht="17.25" thickBot="1" x14ac:dyDescent="0.3">
      <c r="A13" s="9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3.5" thickTop="1" x14ac:dyDescent="0.2"/>
    <row r="15" spans="1:12" x14ac:dyDescent="0.2">
      <c r="B15" t="s">
        <v>10</v>
      </c>
      <c r="C15" t="s">
        <v>1</v>
      </c>
      <c r="D15" t="s">
        <v>3</v>
      </c>
      <c r="E15" t="s">
        <v>4</v>
      </c>
      <c r="F15" t="s">
        <v>15</v>
      </c>
    </row>
    <row r="16" spans="1:12" x14ac:dyDescent="0.2">
      <c r="B16" t="s">
        <v>12</v>
      </c>
      <c r="C16" t="s">
        <v>5</v>
      </c>
      <c r="D16">
        <v>50</v>
      </c>
      <c r="E16" s="1">
        <v>20</v>
      </c>
      <c r="F16" s="2">
        <f>D16*E16</f>
        <v>1000</v>
      </c>
    </row>
    <row r="17" spans="1:12" x14ac:dyDescent="0.2">
      <c r="B17" t="s">
        <v>13</v>
      </c>
      <c r="C17" t="s">
        <v>5</v>
      </c>
      <c r="D17">
        <v>10</v>
      </c>
      <c r="E17" s="1">
        <v>20</v>
      </c>
      <c r="F17" s="2">
        <f t="shared" ref="F17:F19" si="0">D17*E17</f>
        <v>200</v>
      </c>
    </row>
    <row r="18" spans="1:12" x14ac:dyDescent="0.2">
      <c r="B18" t="s">
        <v>12</v>
      </c>
      <c r="C18" t="s">
        <v>7</v>
      </c>
      <c r="D18">
        <v>25</v>
      </c>
      <c r="E18" s="1">
        <v>10</v>
      </c>
      <c r="F18" s="2">
        <f t="shared" si="0"/>
        <v>250</v>
      </c>
    </row>
    <row r="19" spans="1:12" x14ac:dyDescent="0.2">
      <c r="B19" t="s">
        <v>13</v>
      </c>
      <c r="C19" t="s">
        <v>7</v>
      </c>
      <c r="D19">
        <v>50</v>
      </c>
      <c r="E19" s="1">
        <v>10</v>
      </c>
      <c r="F19" s="2">
        <f t="shared" si="0"/>
        <v>500</v>
      </c>
    </row>
    <row r="21" spans="1:12" ht="17.25" thickBot="1" x14ac:dyDescent="0.3">
      <c r="A21" s="9" t="s">
        <v>34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3.5" thickTop="1" x14ac:dyDescent="0.2"/>
    <row r="23" spans="1:12" x14ac:dyDescent="0.2">
      <c r="B23" t="s">
        <v>1</v>
      </c>
      <c r="C23" t="s">
        <v>10</v>
      </c>
      <c r="D23" t="s">
        <v>35</v>
      </c>
    </row>
    <row r="24" spans="1:12" x14ac:dyDescent="0.2">
      <c r="B24" t="s">
        <v>5</v>
      </c>
      <c r="C24" t="s">
        <v>12</v>
      </c>
      <c r="D24" s="15">
        <v>0.04</v>
      </c>
    </row>
    <row r="25" spans="1:12" x14ac:dyDescent="0.2">
      <c r="B25" t="s">
        <v>5</v>
      </c>
      <c r="C25" t="s">
        <v>13</v>
      </c>
      <c r="D25" s="15">
        <v>0.01</v>
      </c>
    </row>
    <row r="26" spans="1:12" x14ac:dyDescent="0.2">
      <c r="B26" t="s">
        <v>7</v>
      </c>
      <c r="C26" t="s">
        <v>12</v>
      </c>
      <c r="D26" s="15">
        <v>1.4999999999999999E-2</v>
      </c>
    </row>
    <row r="27" spans="1:12" x14ac:dyDescent="0.2">
      <c r="B27" t="s">
        <v>7</v>
      </c>
      <c r="C27" t="s">
        <v>13</v>
      </c>
      <c r="D27" s="15">
        <v>0.02</v>
      </c>
    </row>
    <row r="30" spans="1:12" ht="17.25" thickBot="1" x14ac:dyDescent="0.3">
      <c r="A30" s="9" t="s">
        <v>28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3.5" thickTop="1" x14ac:dyDescent="0.2"/>
    <row r="32" spans="1:12" x14ac:dyDescent="0.2">
      <c r="B32" s="4" t="s">
        <v>10</v>
      </c>
      <c r="C32" s="4" t="s">
        <v>11</v>
      </c>
      <c r="D32" s="4" t="s">
        <v>1</v>
      </c>
      <c r="E32" s="5" t="s">
        <v>37</v>
      </c>
      <c r="F32" s="4" t="s">
        <v>16</v>
      </c>
      <c r="G32" s="10" t="s">
        <v>36</v>
      </c>
      <c r="H32" s="12" t="s">
        <v>30</v>
      </c>
      <c r="I32" s="10" t="s">
        <v>31</v>
      </c>
      <c r="J32" s="10" t="s">
        <v>32</v>
      </c>
      <c r="K32" s="10" t="s">
        <v>33</v>
      </c>
    </row>
    <row r="33" spans="1:12" x14ac:dyDescent="0.2">
      <c r="B33" s="4" t="s">
        <v>12</v>
      </c>
      <c r="C33" s="6">
        <f>C10</f>
        <v>50000</v>
      </c>
      <c r="D33" s="4" t="s">
        <v>5</v>
      </c>
      <c r="E33" s="4">
        <f>D16</f>
        <v>50</v>
      </c>
      <c r="F33" s="4">
        <f>D24</f>
        <v>0.04</v>
      </c>
      <c r="G33" s="11">
        <f>F33*C33</f>
        <v>2000</v>
      </c>
      <c r="H33" s="13">
        <f t="shared" ref="H33:H34" si="1">(G33)/E16</f>
        <v>100</v>
      </c>
      <c r="I33" s="12">
        <f>SUM(E33:E34)+D4</f>
        <v>160</v>
      </c>
      <c r="J33" s="14">
        <f>I33*G33/SUM(G33:G34)</f>
        <v>91.428571428571431</v>
      </c>
      <c r="K33" s="14">
        <f>J33-E33</f>
        <v>41.428571428571431</v>
      </c>
    </row>
    <row r="34" spans="1:12" x14ac:dyDescent="0.2">
      <c r="B34" s="4" t="s">
        <v>13</v>
      </c>
      <c r="C34" s="6">
        <f>C11</f>
        <v>150000</v>
      </c>
      <c r="D34" s="4" t="s">
        <v>5</v>
      </c>
      <c r="E34" s="4">
        <f>D17</f>
        <v>10</v>
      </c>
      <c r="F34" s="4">
        <f>D25</f>
        <v>0.01</v>
      </c>
      <c r="G34" s="11">
        <f>F34*C34</f>
        <v>1500</v>
      </c>
      <c r="H34" s="13">
        <f t="shared" si="1"/>
        <v>75</v>
      </c>
      <c r="I34" s="12">
        <f>SUM(E33:E34)+D4</f>
        <v>160</v>
      </c>
      <c r="J34" s="14">
        <f>I34*G34/SUM(G33:G34)</f>
        <v>68.571428571428569</v>
      </c>
      <c r="K34" s="14">
        <f>J34-E34</f>
        <v>58.571428571428569</v>
      </c>
    </row>
    <row r="37" spans="1:12" ht="17.25" thickBot="1" x14ac:dyDescent="0.3">
      <c r="A37" s="9" t="s">
        <v>29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ht="13.5" thickTop="1" x14ac:dyDescent="0.2"/>
    <row r="39" spans="1:12" x14ac:dyDescent="0.2">
      <c r="A39" t="s">
        <v>20</v>
      </c>
    </row>
    <row r="40" spans="1:12" x14ac:dyDescent="0.2">
      <c r="B40">
        <f>D4</f>
        <v>100</v>
      </c>
    </row>
    <row r="42" spans="1:12" x14ac:dyDescent="0.2">
      <c r="A42" t="s">
        <v>17</v>
      </c>
    </row>
    <row r="43" spans="1:12" x14ac:dyDescent="0.2">
      <c r="B43" s="3">
        <f>MIN(Table5[SUGGESTED_TRADE_ALLOCATION])</f>
        <v>41.428571428571431</v>
      </c>
    </row>
    <row r="45" spans="1:12" x14ac:dyDescent="0.2">
      <c r="A45" t="s">
        <v>18</v>
      </c>
    </row>
    <row r="46" spans="1:12" x14ac:dyDescent="0.2">
      <c r="B46" s="7">
        <f>ROUND(B43, 0)</f>
        <v>41</v>
      </c>
      <c r="C46" s="8" t="s">
        <v>26</v>
      </c>
    </row>
    <row r="48" spans="1:12" x14ac:dyDescent="0.2">
      <c r="A48" t="s">
        <v>19</v>
      </c>
    </row>
    <row r="49" spans="1:4" x14ac:dyDescent="0.2">
      <c r="B49" s="3">
        <f>B40-B46</f>
        <v>59</v>
      </c>
    </row>
    <row r="51" spans="1:4" x14ac:dyDescent="0.2">
      <c r="A51" t="s">
        <v>21</v>
      </c>
    </row>
    <row r="52" spans="1:4" x14ac:dyDescent="0.2">
      <c r="B52" t="s">
        <v>22</v>
      </c>
    </row>
    <row r="53" spans="1:4" x14ac:dyDescent="0.2">
      <c r="C53" t="s">
        <v>23</v>
      </c>
    </row>
    <row r="55" spans="1:4" x14ac:dyDescent="0.2">
      <c r="B55" t="s">
        <v>24</v>
      </c>
    </row>
    <row r="56" spans="1:4" x14ac:dyDescent="0.2">
      <c r="C56" t="s">
        <v>25</v>
      </c>
    </row>
    <row r="57" spans="1:4" x14ac:dyDescent="0.2">
      <c r="C57" s="7">
        <f>B49</f>
        <v>59</v>
      </c>
      <c r="D57" s="8" t="s">
        <v>27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Allocation_Logic_BASIC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Hermann</dc:creator>
  <cp:lastModifiedBy>Leung, Hermann</cp:lastModifiedBy>
  <dcterms:created xsi:type="dcterms:W3CDTF">2021-05-24T14:05:27Z</dcterms:created>
  <dcterms:modified xsi:type="dcterms:W3CDTF">2021-05-28T14:50:03Z</dcterms:modified>
</cp:coreProperties>
</file>