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Users\Jordan Richman\Desktop\"/>
    </mc:Choice>
  </mc:AlternateContent>
  <xr:revisionPtr revIDLastSave="0" documentId="13_ncr:1_{1029A44B-BB4E-44BF-A5F9-531D45FA2C72}" xr6:coauthVersionLast="46" xr6:coauthVersionMax="46" xr10:uidLastSave="{00000000-0000-0000-0000-000000000000}"/>
  <bookViews>
    <workbookView xWindow="-28920" yWindow="-120" windowWidth="29040" windowHeight="15840" xr2:uid="{00000000-000D-0000-FFFF-FFFF00000000}"/>
  </bookViews>
  <sheets>
    <sheet name="Instructions" sheetId="6" r:id="rId1"/>
    <sheet name="Annual Summary" sheetId="4" r:id="rId2"/>
  </sheets>
  <definedNames>
    <definedName name="AA.DropInSheetType" localSheetId="1">"AnnualSummary"</definedName>
    <definedName name="AA.DropInSheetVersion" localSheetId="1">"1.5"</definedName>
    <definedName name="_xlnm.Print_Area" localSheetId="1">'Annual Summary'!$A$1:$R$145</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A2" i="4" l="1"/>
  <c r="B103" i="4"/>
  <c r="B129" i="4" l="1"/>
  <c r="S21" i="4"/>
  <c r="R21" i="4"/>
  <c r="Q21" i="4"/>
  <c r="Q100" i="4" s="1"/>
  <c r="P21" i="4"/>
  <c r="O21" i="4"/>
  <c r="N21" i="4"/>
  <c r="M21" i="4"/>
  <c r="L21" i="4"/>
  <c r="K21" i="4"/>
  <c r="J21" i="4"/>
  <c r="I21" i="4"/>
  <c r="I100" i="4" s="1"/>
  <c r="H21" i="4"/>
  <c r="H100" i="4" s="1"/>
  <c r="G21" i="4"/>
  <c r="F21" i="4"/>
  <c r="F100" i="4" s="1"/>
  <c r="E21" i="4"/>
  <c r="E100" i="4" s="1"/>
  <c r="D21" i="4"/>
  <c r="B21" i="4"/>
  <c r="B93" i="4" s="1"/>
  <c r="D35" i="4"/>
  <c r="D141" i="4"/>
  <c r="S100" i="4"/>
  <c r="R100" i="4"/>
  <c r="P100" i="4"/>
  <c r="N100" i="4"/>
  <c r="M100" i="4"/>
  <c r="L100" i="4"/>
  <c r="K100" i="4"/>
  <c r="J100" i="4"/>
  <c r="G100" i="4"/>
  <c r="O100" i="4"/>
  <c r="S99" i="4"/>
  <c r="R99" i="4"/>
  <c r="Q99" i="4"/>
  <c r="P99" i="4"/>
  <c r="O99" i="4"/>
  <c r="N99" i="4"/>
  <c r="M99" i="4"/>
  <c r="L99" i="4"/>
  <c r="K99" i="4"/>
  <c r="J99" i="4"/>
  <c r="I99" i="4"/>
  <c r="H99" i="4"/>
  <c r="G99" i="4"/>
  <c r="F99" i="4"/>
  <c r="E99" i="4"/>
  <c r="S98" i="4"/>
  <c r="R98" i="4"/>
  <c r="Q98" i="4"/>
  <c r="P98" i="4"/>
  <c r="O98" i="4"/>
  <c r="N98" i="4"/>
  <c r="M98" i="4"/>
  <c r="L98" i="4"/>
  <c r="K98" i="4"/>
  <c r="J98" i="4"/>
  <c r="I98" i="4"/>
  <c r="H98" i="4"/>
  <c r="G98" i="4"/>
  <c r="F98" i="4"/>
  <c r="E98" i="4"/>
  <c r="D100" i="4"/>
  <c r="D99" i="4"/>
  <c r="D98" i="4"/>
  <c r="B100" i="4"/>
  <c r="S141" i="4" l="1"/>
  <c r="R141" i="4"/>
  <c r="Q141" i="4"/>
  <c r="P141" i="4"/>
  <c r="O141" i="4"/>
  <c r="N141" i="4"/>
  <c r="M141" i="4"/>
  <c r="L141" i="4"/>
  <c r="K141" i="4"/>
  <c r="J141" i="4"/>
  <c r="I141" i="4"/>
  <c r="H141" i="4"/>
  <c r="G141" i="4"/>
  <c r="F141" i="4"/>
  <c r="E141" i="4"/>
  <c r="B130" i="4" l="1"/>
  <c r="S60" i="4"/>
  <c r="R60" i="4"/>
  <c r="Q60" i="4"/>
  <c r="P60" i="4"/>
  <c r="O60" i="4"/>
  <c r="N60" i="4"/>
  <c r="M60" i="4"/>
  <c r="L60" i="4"/>
  <c r="K60" i="4"/>
  <c r="J60" i="4"/>
  <c r="I60" i="4"/>
  <c r="H60" i="4"/>
  <c r="S59" i="4"/>
  <c r="R59" i="4"/>
  <c r="Q59" i="4"/>
  <c r="P59" i="4"/>
  <c r="O59" i="4"/>
  <c r="N59" i="4"/>
  <c r="M59" i="4"/>
  <c r="L59" i="4"/>
  <c r="K59" i="4"/>
  <c r="J59" i="4"/>
  <c r="I59" i="4"/>
  <c r="H59" i="4"/>
  <c r="G59" i="4"/>
  <c r="S47" i="4"/>
  <c r="R47" i="4"/>
  <c r="Q47" i="4"/>
  <c r="P47" i="4"/>
  <c r="O47" i="4"/>
  <c r="N47" i="4"/>
  <c r="M47" i="4"/>
  <c r="L47" i="4"/>
  <c r="K47" i="4"/>
  <c r="J47" i="4"/>
  <c r="I47" i="4"/>
  <c r="H47" i="4"/>
  <c r="G47" i="4"/>
  <c r="S46" i="4"/>
  <c r="R46" i="4"/>
  <c r="Q46" i="4"/>
  <c r="P46" i="4"/>
  <c r="O46" i="4"/>
  <c r="N46" i="4"/>
  <c r="M46" i="4"/>
  <c r="L46" i="4"/>
  <c r="K46" i="4"/>
  <c r="J46" i="4"/>
  <c r="I46" i="4"/>
  <c r="H46" i="4"/>
  <c r="G46" i="4"/>
  <c r="F46" i="4"/>
  <c r="S40" i="4"/>
  <c r="R40" i="4"/>
  <c r="Q40" i="4"/>
  <c r="P40" i="4"/>
  <c r="O40" i="4"/>
  <c r="N40" i="4"/>
  <c r="M40" i="4"/>
  <c r="L40" i="4"/>
  <c r="K40" i="4"/>
  <c r="J40" i="4"/>
  <c r="I40" i="4"/>
  <c r="H40" i="4"/>
  <c r="G40" i="4"/>
  <c r="S39" i="4"/>
  <c r="R39" i="4"/>
  <c r="Q39" i="4"/>
  <c r="P39" i="4"/>
  <c r="O39" i="4"/>
  <c r="N39" i="4"/>
  <c r="M39" i="4"/>
  <c r="L39" i="4"/>
  <c r="K39" i="4"/>
  <c r="J39" i="4"/>
  <c r="I39" i="4"/>
  <c r="H39" i="4"/>
  <c r="G39" i="4"/>
  <c r="F39" i="4"/>
  <c r="S31" i="4"/>
  <c r="R31" i="4"/>
  <c r="Q31" i="4"/>
  <c r="P31" i="4"/>
  <c r="O31" i="4"/>
  <c r="N31" i="4"/>
  <c r="M31" i="4"/>
  <c r="L31" i="4"/>
  <c r="K31" i="4"/>
  <c r="J31" i="4"/>
  <c r="I31" i="4"/>
  <c r="H31" i="4"/>
  <c r="G31" i="4"/>
  <c r="S30" i="4"/>
  <c r="R30" i="4"/>
  <c r="Q30" i="4"/>
  <c r="P30" i="4"/>
  <c r="O30" i="4"/>
  <c r="N30" i="4"/>
  <c r="M30" i="4"/>
  <c r="L30" i="4"/>
  <c r="K30" i="4"/>
  <c r="J30" i="4"/>
  <c r="I30" i="4"/>
  <c r="H30" i="4"/>
  <c r="G30" i="4"/>
  <c r="F30" i="4"/>
  <c r="S16" i="4"/>
  <c r="R16" i="4"/>
  <c r="Q16" i="4"/>
  <c r="P16" i="4"/>
  <c r="O16" i="4"/>
  <c r="N16" i="4"/>
  <c r="M16" i="4"/>
  <c r="L16" i="4"/>
  <c r="K16" i="4"/>
  <c r="J16" i="4"/>
  <c r="I16" i="4"/>
  <c r="H16" i="4"/>
  <c r="G16" i="4"/>
  <c r="S15" i="4"/>
  <c r="R15" i="4"/>
  <c r="Q15" i="4"/>
  <c r="P15" i="4"/>
  <c r="O15" i="4"/>
  <c r="N15" i="4"/>
  <c r="M15" i="4"/>
  <c r="L15" i="4"/>
  <c r="K15" i="4"/>
  <c r="J15" i="4"/>
  <c r="I15" i="4"/>
  <c r="H15" i="4"/>
  <c r="G15" i="4"/>
  <c r="F15" i="4"/>
  <c r="S10" i="4"/>
  <c r="R10" i="4"/>
  <c r="Q10" i="4"/>
  <c r="P10" i="4"/>
  <c r="O10" i="4"/>
  <c r="N10" i="4"/>
  <c r="M10" i="4"/>
  <c r="L10" i="4"/>
  <c r="K10" i="4"/>
  <c r="J10" i="4"/>
  <c r="I10" i="4"/>
  <c r="H10" i="4"/>
  <c r="G10" i="4"/>
  <c r="S9" i="4" l="1"/>
  <c r="R9" i="4"/>
  <c r="Q9" i="4"/>
  <c r="P9" i="4"/>
  <c r="O9" i="4"/>
  <c r="N9" i="4"/>
  <c r="M9" i="4"/>
  <c r="L9" i="4"/>
  <c r="K9" i="4"/>
  <c r="J9" i="4"/>
  <c r="I9" i="4"/>
  <c r="H9" i="4"/>
  <c r="G9" i="4"/>
  <c r="F9" i="4"/>
  <c r="AJ2" i="4" l="1"/>
  <c r="X100" i="4"/>
  <c r="X98" i="4"/>
  <c r="X99" i="4"/>
  <c r="AJ3" i="4" l="1"/>
  <c r="AG2" i="4"/>
  <c r="AG3" i="4" l="1"/>
  <c r="O5" i="4" l="1" a="1"/>
  <c r="O5" i="4" s="1"/>
  <c r="B34" i="4"/>
  <c r="B49" i="4"/>
  <c r="S49" i="4" s="1"/>
  <c r="B19" i="4"/>
  <c r="B11" i="4"/>
  <c r="O11" i="4" s="1"/>
  <c r="X4" i="4"/>
  <c r="A1" i="4" a="1"/>
  <c r="A1" i="4" s="1"/>
  <c r="B127" i="4" a="1"/>
  <c r="B127" i="4"/>
  <c r="B131" i="4" s="1"/>
  <c r="B28" i="4" a="1"/>
  <c r="B28" i="4" s="1"/>
  <c r="B55" i="4" a="1"/>
  <c r="B55" i="4" s="1"/>
  <c r="B43" i="4" a="1"/>
  <c r="B43" i="4" s="1"/>
  <c r="B37" i="4" a="1"/>
  <c r="B37" i="4" s="1"/>
  <c r="B137" i="4" s="1"/>
  <c r="B7" i="4" a="1"/>
  <c r="B7" i="4" s="1"/>
  <c r="B13" i="4" a="1"/>
  <c r="B13" i="4" s="1"/>
  <c r="B2" i="4"/>
  <c r="O66" i="4" l="1"/>
  <c r="O103" i="4"/>
  <c r="O84" i="4" a="1"/>
  <c r="O84" i="4" s="1"/>
  <c r="O67" i="4" a="1"/>
  <c r="O67" i="4" s="1"/>
  <c r="O68" i="4" s="1" a="1"/>
  <c r="O68" i="4" s="1"/>
  <c r="O34" i="4" a="1"/>
  <c r="O34" i="4" s="1"/>
  <c r="O7" i="4" a="1"/>
  <c r="O7" i="4" s="1"/>
  <c r="O65" i="4" a="1"/>
  <c r="O65" i="4" s="1"/>
  <c r="O37" i="4" a="1"/>
  <c r="O37" i="4" s="1"/>
  <c r="O64" i="4" a="1"/>
  <c r="O64" i="4" s="1"/>
  <c r="O28" i="4"/>
  <c r="O32" i="4" s="1"/>
  <c r="O129" i="4" a="1"/>
  <c r="O129" i="4" s="1"/>
  <c r="O87" i="4" a="1"/>
  <c r="O87" i="4" s="1"/>
  <c r="O138" i="4" a="1"/>
  <c r="O138" i="4" s="1"/>
  <c r="P139" i="4" s="1"/>
  <c r="O55" i="4" a="1"/>
  <c r="O55" i="4" s="1"/>
  <c r="O74" i="4" s="1"/>
  <c r="O52" i="4" a="1"/>
  <c r="O52" i="4" s="1"/>
  <c r="P19" i="4"/>
  <c r="O19" i="4"/>
  <c r="Q19" i="4"/>
  <c r="S19" i="4"/>
  <c r="R19" i="4"/>
  <c r="Q49" i="4"/>
  <c r="P49" i="4"/>
  <c r="R49" i="4"/>
  <c r="O49" i="4"/>
  <c r="S11" i="4"/>
  <c r="O145" i="4"/>
  <c r="O137" i="4"/>
  <c r="O41" i="4"/>
  <c r="O123" i="4"/>
  <c r="O127" i="4"/>
  <c r="O131" i="4" s="1"/>
  <c r="B150" i="4"/>
  <c r="B105" i="4"/>
  <c r="AA3" i="4"/>
  <c r="AD2" i="4"/>
  <c r="O13" i="4" a="1"/>
  <c r="O13" i="4" s="1"/>
  <c r="O83" i="4" a="1"/>
  <c r="O83" i="4" s="1"/>
  <c r="P11" i="4"/>
  <c r="O43" i="4" a="1"/>
  <c r="O43" i="4" s="1"/>
  <c r="O81" i="4" s="1"/>
  <c r="O63" i="4" a="1"/>
  <c r="O63" i="4" s="1"/>
  <c r="O151" i="4" a="1"/>
  <c r="O151" i="4" s="1"/>
  <c r="P152" i="4" s="1"/>
  <c r="Q11" i="4"/>
  <c r="O121" i="4" a="1"/>
  <c r="O121" i="4" s="1"/>
  <c r="R11" i="4"/>
  <c r="O142" i="4" a="1"/>
  <c r="O142" i="4" s="1"/>
  <c r="P143" i="4" s="1"/>
  <c r="O53" i="4" a="1"/>
  <c r="O53" i="4" s="1"/>
  <c r="O54" i="4" s="1"/>
  <c r="O72" i="4" a="1"/>
  <c r="O72" i="4" s="1"/>
  <c r="O73" i="4" s="1"/>
  <c r="O119" i="4" a="1"/>
  <c r="O119" i="4" s="1"/>
  <c r="N5" i="4"/>
  <c r="O85" i="4" a="1"/>
  <c r="O85" i="4" s="1"/>
  <c r="O146" i="4" s="1"/>
  <c r="O125" i="4" a="1"/>
  <c r="O125" i="4" s="1"/>
  <c r="P5" i="4"/>
  <c r="O80" i="4" a="1"/>
  <c r="O80" i="4" s="1"/>
  <c r="P153" i="4" l="1"/>
  <c r="O35" i="4"/>
  <c r="N103" i="4"/>
  <c r="O116" i="4"/>
  <c r="P103" i="4"/>
  <c r="O77" i="4"/>
  <c r="O114" i="4"/>
  <c r="O44" i="4"/>
  <c r="O91" i="4" s="1"/>
  <c r="N121" i="4" a="1"/>
  <c r="N121" i="4" s="1"/>
  <c r="O122" i="4" s="1"/>
  <c r="O124" i="4" s="1"/>
  <c r="N151" i="4" a="1"/>
  <c r="N151" i="4" s="1"/>
  <c r="O152" i="4" s="1"/>
  <c r="N87" i="4" a="1"/>
  <c r="N87" i="4" s="1"/>
  <c r="N37" i="4" a="1"/>
  <c r="N37" i="4" s="1"/>
  <c r="N63" i="4" a="1"/>
  <c r="N63" i="4" s="1"/>
  <c r="N28" i="4"/>
  <c r="N138" i="4" a="1"/>
  <c r="N138" i="4" s="1"/>
  <c r="O139" i="4" s="1"/>
  <c r="N66" i="4"/>
  <c r="N80" i="4" a="1"/>
  <c r="N80" i="4" s="1"/>
  <c r="N67" i="4" a="1"/>
  <c r="N67" i="4" s="1"/>
  <c r="N68" i="4" s="1" a="1"/>
  <c r="N68" i="4" s="1"/>
  <c r="N52" i="4" a="1"/>
  <c r="N52" i="4" s="1"/>
  <c r="N129" i="4" a="1"/>
  <c r="N129" i="4" s="1"/>
  <c r="O130" i="4" s="1"/>
  <c r="O132" i="4" s="1"/>
  <c r="N13" i="4" a="1"/>
  <c r="N13" i="4" s="1"/>
  <c r="O14" i="4" s="1"/>
  <c r="N119" i="4" a="1"/>
  <c r="N119" i="4" s="1"/>
  <c r="M5" i="4"/>
  <c r="N84" i="4" a="1"/>
  <c r="N84" i="4" s="1"/>
  <c r="N53" i="4" a="1"/>
  <c r="N53" i="4" s="1"/>
  <c r="N125" i="4" a="1"/>
  <c r="N125" i="4" s="1"/>
  <c r="O126" i="4" s="1"/>
  <c r="O128" i="4" s="1"/>
  <c r="N72" i="4" a="1"/>
  <c r="N72" i="4" s="1"/>
  <c r="N65" i="4" a="1"/>
  <c r="N65" i="4" s="1"/>
  <c r="N43" i="4" a="1"/>
  <c r="N43" i="4" s="1"/>
  <c r="N85" i="4" a="1"/>
  <c r="N85" i="4" s="1"/>
  <c r="N146" i="4" s="1"/>
  <c r="N142" i="4" a="1"/>
  <c r="N142" i="4" s="1"/>
  <c r="O143" i="4" s="1"/>
  <c r="N55" i="4" a="1"/>
  <c r="N55" i="4" s="1"/>
  <c r="N34" i="4" a="1"/>
  <c r="N34" i="4" s="1"/>
  <c r="O22" i="4"/>
  <c r="N83" i="4" a="1"/>
  <c r="N83" i="4" s="1"/>
  <c r="N64" i="4" a="1"/>
  <c r="N64" i="4" s="1"/>
  <c r="N7" i="4" a="1"/>
  <c r="N7" i="4" s="1"/>
  <c r="O56" i="4"/>
  <c r="O76" i="4"/>
  <c r="O115" i="4"/>
  <c r="O113" i="4"/>
  <c r="O25" i="4"/>
  <c r="O105" i="4"/>
  <c r="O150" i="4"/>
  <c r="AA4" i="4"/>
  <c r="O109" i="4"/>
  <c r="O108" i="4"/>
  <c r="O17" i="4"/>
  <c r="O106" i="4"/>
  <c r="AD3" i="4"/>
  <c r="O82" i="4"/>
  <c r="P119" i="4" a="1"/>
  <c r="P119" i="4" s="1"/>
  <c r="P85" i="4" a="1"/>
  <c r="P85" i="4" s="1"/>
  <c r="P146" i="4" s="1"/>
  <c r="P72" i="4" a="1"/>
  <c r="P72" i="4" s="1"/>
  <c r="P66" i="4"/>
  <c r="P125" i="4" a="1"/>
  <c r="P125" i="4" s="1"/>
  <c r="P64" i="4" a="1"/>
  <c r="P64" i="4" s="1"/>
  <c r="P52" i="4" a="1"/>
  <c r="P52" i="4" s="1"/>
  <c r="P87" i="4" a="1"/>
  <c r="P87" i="4" s="1"/>
  <c r="P129" i="4" a="1"/>
  <c r="P129" i="4" s="1"/>
  <c r="P151" i="4" a="1"/>
  <c r="P151" i="4" s="1"/>
  <c r="Q152" i="4" s="1"/>
  <c r="P121" i="4" a="1"/>
  <c r="P121" i="4" s="1"/>
  <c r="P122" i="4" s="1"/>
  <c r="P124" i="4" s="1"/>
  <c r="P13" i="4" a="1"/>
  <c r="P13" i="4" s="1"/>
  <c r="P65" i="4" a="1"/>
  <c r="P65" i="4" s="1"/>
  <c r="P63" i="4" a="1"/>
  <c r="P63" i="4" s="1"/>
  <c r="P83" i="4" a="1"/>
  <c r="P83" i="4" s="1"/>
  <c r="P28" i="4"/>
  <c r="P53" i="4" a="1"/>
  <c r="P53" i="4" s="1"/>
  <c r="P55" i="4" a="1"/>
  <c r="P55" i="4" s="1"/>
  <c r="P84" i="4" a="1"/>
  <c r="P84" i="4" s="1"/>
  <c r="P43" i="4" a="1"/>
  <c r="P43" i="4" s="1"/>
  <c r="P81" i="4" s="1"/>
  <c r="P37" i="4" a="1"/>
  <c r="P37" i="4" s="1"/>
  <c r="P142" i="4" a="1"/>
  <c r="P142" i="4" s="1"/>
  <c r="Q143" i="4" s="1"/>
  <c r="Q5" i="4"/>
  <c r="P138" i="4" a="1"/>
  <c r="P138" i="4" s="1"/>
  <c r="Q139" i="4" s="1"/>
  <c r="P34" i="4" a="1"/>
  <c r="P34" i="4" s="1"/>
  <c r="P67" i="4" a="1"/>
  <c r="P67" i="4" s="1"/>
  <c r="P68" i="4" s="1" a="1"/>
  <c r="P68" i="4" s="1"/>
  <c r="P80" i="4" a="1"/>
  <c r="P80" i="4" s="1"/>
  <c r="P7" i="4" a="1"/>
  <c r="P7" i="4" s="1"/>
  <c r="P147" i="4"/>
  <c r="P148" i="4" s="1"/>
  <c r="U34" i="4" l="1"/>
  <c r="P73" i="4"/>
  <c r="M103" i="4"/>
  <c r="O26" i="4"/>
  <c r="Q103" i="4"/>
  <c r="P137" i="4"/>
  <c r="P140" i="4" s="1"/>
  <c r="P41" i="4"/>
  <c r="P44" i="4"/>
  <c r="P38" i="4"/>
  <c r="O96" i="4"/>
  <c r="O86" i="4"/>
  <c r="O88" i="4" s="1"/>
  <c r="O94" i="4"/>
  <c r="N123" i="4"/>
  <c r="O8" i="4"/>
  <c r="N127" i="4"/>
  <c r="N131" i="4" s="1"/>
  <c r="P130" i="4"/>
  <c r="N114" i="4"/>
  <c r="N113" i="4"/>
  <c r="N109" i="4"/>
  <c r="N116" i="4"/>
  <c r="N145" i="4"/>
  <c r="O147" i="4" s="1"/>
  <c r="N115" i="4"/>
  <c r="N108" i="4"/>
  <c r="N150" i="4"/>
  <c r="N105" i="4"/>
  <c r="N25" i="4"/>
  <c r="M87" i="4" a="1"/>
  <c r="M87" i="4" s="1"/>
  <c r="M64" i="4" a="1"/>
  <c r="M64" i="4" s="1"/>
  <c r="M28" i="4"/>
  <c r="M7" i="4" a="1"/>
  <c r="M7" i="4" s="1"/>
  <c r="N8" i="4" s="1"/>
  <c r="M129" i="4" a="1"/>
  <c r="M129" i="4" s="1"/>
  <c r="N130" i="4" s="1"/>
  <c r="M151" i="4" a="1"/>
  <c r="M151" i="4" s="1"/>
  <c r="N152" i="4" s="1"/>
  <c r="M119" i="4" a="1"/>
  <c r="M119" i="4" s="1"/>
  <c r="M52" i="4" a="1"/>
  <c r="M52" i="4" s="1"/>
  <c r="M55" i="4" a="1"/>
  <c r="M55" i="4" s="1"/>
  <c r="M74" i="4" s="1"/>
  <c r="M127" i="4"/>
  <c r="M131" i="4" s="1"/>
  <c r="M84" i="4" a="1"/>
  <c r="M84" i="4" s="1"/>
  <c r="M80" i="4" a="1"/>
  <c r="M80" i="4" s="1"/>
  <c r="M67" i="4" a="1"/>
  <c r="M67" i="4" s="1"/>
  <c r="M68" i="4" s="1" a="1"/>
  <c r="M68" i="4" s="1"/>
  <c r="M63" i="4" a="1"/>
  <c r="M63" i="4" s="1"/>
  <c r="M43" i="4" a="1"/>
  <c r="M43" i="4" s="1"/>
  <c r="M81" i="4" s="1"/>
  <c r="M53" i="4" a="1"/>
  <c r="M53" i="4" s="1"/>
  <c r="M138" i="4" a="1"/>
  <c r="M138" i="4" s="1"/>
  <c r="N139" i="4" s="1"/>
  <c r="M37" i="4" a="1"/>
  <c r="M37" i="4" s="1"/>
  <c r="N38" i="4" s="1"/>
  <c r="M65" i="4" a="1"/>
  <c r="M65" i="4" s="1"/>
  <c r="M34" i="4" a="1"/>
  <c r="M34" i="4" s="1"/>
  <c r="M142" i="4" a="1"/>
  <c r="M142" i="4" s="1"/>
  <c r="N143" i="4" s="1"/>
  <c r="N153" i="4" s="1"/>
  <c r="M66" i="4"/>
  <c r="M125" i="4" a="1"/>
  <c r="M125" i="4" s="1"/>
  <c r="N126" i="4" s="1"/>
  <c r="N128" i="4" s="1"/>
  <c r="M13" i="4" a="1"/>
  <c r="M13" i="4" s="1"/>
  <c r="N18" i="4" s="1"/>
  <c r="L5" i="4"/>
  <c r="M121" i="4" a="1"/>
  <c r="M121" i="4" s="1"/>
  <c r="N122" i="4" s="1"/>
  <c r="N124" i="4" s="1"/>
  <c r="M85" i="4" a="1"/>
  <c r="M85" i="4" s="1"/>
  <c r="M146" i="4" s="1"/>
  <c r="M72" i="4" a="1"/>
  <c r="M72" i="4" s="1"/>
  <c r="M83" i="4" a="1"/>
  <c r="M83" i="4" s="1"/>
  <c r="O29" i="4"/>
  <c r="N32" i="4"/>
  <c r="N29" i="4"/>
  <c r="P123" i="4"/>
  <c r="P8" i="4"/>
  <c r="O148" i="4"/>
  <c r="O149" i="4" s="1"/>
  <c r="P35" i="4"/>
  <c r="P74" i="4"/>
  <c r="P54" i="4"/>
  <c r="P77" i="4" s="1"/>
  <c r="P32" i="4"/>
  <c r="P29" i="4"/>
  <c r="N74" i="4"/>
  <c r="N106" i="4"/>
  <c r="N17" i="4"/>
  <c r="N137" i="4"/>
  <c r="N41" i="4"/>
  <c r="N44" i="4"/>
  <c r="O38" i="4"/>
  <c r="P91" i="4"/>
  <c r="P82" i="4"/>
  <c r="N35" i="4"/>
  <c r="P126" i="4"/>
  <c r="O153" i="4"/>
  <c r="O154" i="4" s="1"/>
  <c r="O144" i="4"/>
  <c r="P150" i="4"/>
  <c r="P154" i="4" s="1"/>
  <c r="P105" i="4"/>
  <c r="P22" i="4"/>
  <c r="P25" i="4"/>
  <c r="P26" i="4"/>
  <c r="N54" i="4"/>
  <c r="P127" i="4"/>
  <c r="P131" i="4" s="1"/>
  <c r="Q125" i="4" a="1"/>
  <c r="Q125" i="4" s="1"/>
  <c r="Q126" i="4" s="1"/>
  <c r="Q84" i="4" a="1"/>
  <c r="Q84" i="4" s="1"/>
  <c r="Q43" i="4" a="1"/>
  <c r="Q43" i="4" s="1"/>
  <c r="Q81" i="4" s="1"/>
  <c r="R5" i="4"/>
  <c r="Q80" i="4" a="1"/>
  <c r="Q80" i="4" s="1"/>
  <c r="Q28" i="4"/>
  <c r="Q129" i="4" a="1"/>
  <c r="Q129" i="4" s="1"/>
  <c r="Q67" i="4" a="1"/>
  <c r="Q67" i="4" s="1"/>
  <c r="Q34" i="4" a="1"/>
  <c r="Q34" i="4" s="1"/>
  <c r="Q121" i="4" a="1"/>
  <c r="Q121" i="4" s="1"/>
  <c r="Q72" i="4" a="1"/>
  <c r="Q72" i="4" s="1"/>
  <c r="Q151" i="4" a="1"/>
  <c r="Q151" i="4" s="1"/>
  <c r="R152" i="4" s="1"/>
  <c r="Q52" i="4" a="1"/>
  <c r="Q52" i="4" s="1"/>
  <c r="Q64" i="4" a="1"/>
  <c r="Q64" i="4" s="1"/>
  <c r="Q119" i="4" a="1"/>
  <c r="Q119" i="4" s="1"/>
  <c r="Q142" i="4" a="1"/>
  <c r="Q142" i="4" s="1"/>
  <c r="R143" i="4" s="1"/>
  <c r="Q63" i="4" a="1"/>
  <c r="Q63" i="4" s="1"/>
  <c r="Q68" i="4" a="1"/>
  <c r="Q68" i="4" s="1"/>
  <c r="Q53" i="4" a="1"/>
  <c r="Q53" i="4" s="1"/>
  <c r="Q138" i="4" a="1"/>
  <c r="Q138" i="4" s="1"/>
  <c r="R139" i="4" s="1"/>
  <c r="Q65" i="4" a="1"/>
  <c r="Q65" i="4" s="1"/>
  <c r="Q83" i="4" a="1"/>
  <c r="Q83" i="4" s="1"/>
  <c r="Q37" i="4" a="1"/>
  <c r="Q37" i="4" s="1"/>
  <c r="Q7" i="4" a="1"/>
  <c r="Q7" i="4" s="1"/>
  <c r="Q55" i="4" a="1"/>
  <c r="Q55" i="4" s="1"/>
  <c r="Q87" i="4" a="1"/>
  <c r="Q87" i="4" s="1"/>
  <c r="Q13" i="4" a="1"/>
  <c r="Q13" i="4" s="1"/>
  <c r="Q66" i="4"/>
  <c r="Q85" i="4" a="1"/>
  <c r="Q85" i="4" s="1"/>
  <c r="Q146" i="4" s="1"/>
  <c r="N81" i="4"/>
  <c r="O134" i="4"/>
  <c r="P114" i="4"/>
  <c r="P145" i="4"/>
  <c r="Q147" i="4" s="1"/>
  <c r="Q148" i="4" s="1"/>
  <c r="P116" i="4"/>
  <c r="P109" i="4"/>
  <c r="P113" i="4"/>
  <c r="P115" i="4"/>
  <c r="P108" i="4"/>
  <c r="Q153" i="4"/>
  <c r="P17" i="4"/>
  <c r="P106" i="4"/>
  <c r="P14" i="4"/>
  <c r="P18" i="4"/>
  <c r="AD4" i="4"/>
  <c r="O18" i="4"/>
  <c r="O61" i="4"/>
  <c r="O57" i="4"/>
  <c r="O95" i="4" s="1"/>
  <c r="O111" i="4"/>
  <c r="N82" i="4"/>
  <c r="O48" i="4"/>
  <c r="P144" i="4"/>
  <c r="P149" i="4"/>
  <c r="Q122" i="4"/>
  <c r="Q124" i="4" s="1"/>
  <c r="AA5" i="4"/>
  <c r="O140" i="4"/>
  <c r="N73" i="4"/>
  <c r="O69" i="4" a="1"/>
  <c r="O69" i="4" s="1"/>
  <c r="O70" i="4" s="1"/>
  <c r="U43" i="4" l="1"/>
  <c r="U7" i="4"/>
  <c r="U87" i="4"/>
  <c r="U21" i="4"/>
  <c r="U13" i="4"/>
  <c r="U54" i="4"/>
  <c r="U37" i="4"/>
  <c r="U55" i="4"/>
  <c r="V21" i="4"/>
  <c r="U52" i="4"/>
  <c r="P23" i="4"/>
  <c r="N132" i="4"/>
  <c r="M73" i="4"/>
  <c r="P128" i="4"/>
  <c r="U66" i="4"/>
  <c r="Q74" i="4"/>
  <c r="Q54" i="4"/>
  <c r="Q56" i="4" s="1"/>
  <c r="U80" i="4"/>
  <c r="U103" i="4"/>
  <c r="U85" i="4"/>
  <c r="U84" i="4"/>
  <c r="U28" i="4"/>
  <c r="U35" i="4" s="1"/>
  <c r="R153" i="4"/>
  <c r="N77" i="4"/>
  <c r="N134" i="4"/>
  <c r="U83" i="4"/>
  <c r="R103" i="4"/>
  <c r="L103" i="4"/>
  <c r="Q123" i="4"/>
  <c r="Q8" i="4"/>
  <c r="R125" i="4" a="1"/>
  <c r="R125" i="4" s="1"/>
  <c r="R126" i="4" s="1"/>
  <c r="R72" i="4" a="1"/>
  <c r="R72" i="4" s="1"/>
  <c r="R142" i="4" a="1"/>
  <c r="R142" i="4" s="1"/>
  <c r="S143" i="4" s="1"/>
  <c r="R138" i="4" a="1"/>
  <c r="R138" i="4" s="1"/>
  <c r="S139" i="4" s="1"/>
  <c r="R13" i="4" a="1"/>
  <c r="R13" i="4" s="1"/>
  <c r="R63" i="4" a="1"/>
  <c r="R63" i="4" s="1"/>
  <c r="R129" i="4" a="1"/>
  <c r="R129" i="4" s="1"/>
  <c r="R130" i="4" s="1"/>
  <c r="R80" i="4" a="1"/>
  <c r="R80" i="4" s="1"/>
  <c r="R53" i="4" a="1"/>
  <c r="R53" i="4" s="1"/>
  <c r="R34" i="4" a="1"/>
  <c r="R34" i="4" s="1"/>
  <c r="R64" i="4" a="1"/>
  <c r="R64" i="4" s="1"/>
  <c r="R83" i="4" a="1"/>
  <c r="R83" i="4" s="1"/>
  <c r="R52" i="4" a="1"/>
  <c r="R52" i="4" s="1"/>
  <c r="S5" i="4"/>
  <c r="R37" i="4" a="1"/>
  <c r="R37" i="4" s="1"/>
  <c r="R44" i="4" s="1"/>
  <c r="R55" i="4" a="1"/>
  <c r="R55" i="4" s="1"/>
  <c r="R121" i="4" a="1"/>
  <c r="R121" i="4" s="1"/>
  <c r="R84" i="4" a="1"/>
  <c r="R84" i="4" s="1"/>
  <c r="R67" i="4" a="1"/>
  <c r="R67" i="4" s="1"/>
  <c r="R68" i="4" s="1" a="1"/>
  <c r="R68" i="4" s="1"/>
  <c r="R28" i="4"/>
  <c r="R85" i="4" a="1"/>
  <c r="R85" i="4" s="1"/>
  <c r="R146" i="4" s="1"/>
  <c r="R7" i="4" a="1"/>
  <c r="R7" i="4" s="1"/>
  <c r="R127" i="4" s="1"/>
  <c r="R131" i="4" s="1"/>
  <c r="R119" i="4" a="1"/>
  <c r="R119" i="4" s="1"/>
  <c r="R87" i="4" a="1"/>
  <c r="R87" i="4" s="1"/>
  <c r="R151" i="4" a="1"/>
  <c r="R151" i="4" s="1"/>
  <c r="S152" i="4" s="1"/>
  <c r="R66" i="4"/>
  <c r="R65" i="4" a="1"/>
  <c r="R65" i="4" s="1"/>
  <c r="R43" i="4" a="1"/>
  <c r="R43" i="4" s="1"/>
  <c r="R81" i="4" s="1"/>
  <c r="M82" i="4"/>
  <c r="L66" i="4"/>
  <c r="L83" i="4" a="1"/>
  <c r="L83" i="4" s="1"/>
  <c r="L125" i="4" a="1"/>
  <c r="L125" i="4" s="1"/>
  <c r="M126" i="4" s="1"/>
  <c r="M128" i="4" s="1"/>
  <c r="L85" i="4" a="1"/>
  <c r="L85" i="4" s="1"/>
  <c r="L146" i="4" s="1"/>
  <c r="L67" i="4" a="1"/>
  <c r="L67" i="4" s="1"/>
  <c r="L68" i="4" s="1" a="1"/>
  <c r="L68" i="4" s="1"/>
  <c r="L43" i="4" a="1"/>
  <c r="L43" i="4" s="1"/>
  <c r="L81" i="4" s="1"/>
  <c r="L7" i="4" a="1"/>
  <c r="L7" i="4" s="1"/>
  <c r="L84" i="4" a="1"/>
  <c r="L84" i="4" s="1"/>
  <c r="L80" i="4" a="1"/>
  <c r="L80" i="4" s="1"/>
  <c r="L138" i="4" a="1"/>
  <c r="L138" i="4" s="1"/>
  <c r="M139" i="4" s="1"/>
  <c r="L53" i="4" a="1"/>
  <c r="L53" i="4" s="1"/>
  <c r="L34" i="4" a="1"/>
  <c r="L34" i="4" s="1"/>
  <c r="L129" i="4" a="1"/>
  <c r="L129" i="4" s="1"/>
  <c r="M130" i="4" s="1"/>
  <c r="M132" i="4" s="1"/>
  <c r="L65" i="4" a="1"/>
  <c r="L65" i="4" s="1"/>
  <c r="L52" i="4" a="1"/>
  <c r="L52" i="4" s="1"/>
  <c r="L28" i="4"/>
  <c r="M29" i="4" s="1"/>
  <c r="L13" i="4" a="1"/>
  <c r="L13" i="4" s="1"/>
  <c r="L63" i="4" a="1"/>
  <c r="L63" i="4" s="1"/>
  <c r="K5" i="4"/>
  <c r="L37" i="4" a="1"/>
  <c r="L37" i="4" s="1"/>
  <c r="M38" i="4" s="1"/>
  <c r="L121" i="4" a="1"/>
  <c r="L121" i="4" s="1"/>
  <c r="M122" i="4" s="1"/>
  <c r="M124" i="4" s="1"/>
  <c r="L142" i="4" a="1"/>
  <c r="L142" i="4" s="1"/>
  <c r="M143" i="4" s="1"/>
  <c r="M144" i="4" s="1"/>
  <c r="L72" i="4" a="1"/>
  <c r="L72" i="4" s="1"/>
  <c r="L151" i="4" a="1"/>
  <c r="L151" i="4" s="1"/>
  <c r="M152" i="4" s="1"/>
  <c r="L64" i="4" a="1"/>
  <c r="L64" i="4" s="1"/>
  <c r="L55" i="4" a="1"/>
  <c r="L55" i="4" s="1"/>
  <c r="L119" i="4" a="1"/>
  <c r="L119" i="4" s="1"/>
  <c r="L87" i="4" a="1"/>
  <c r="L87" i="4" s="1"/>
  <c r="M113" i="4"/>
  <c r="M114" i="4"/>
  <c r="M108" i="4"/>
  <c r="M116" i="4"/>
  <c r="M109" i="4"/>
  <c r="M115" i="4"/>
  <c r="M145" i="4"/>
  <c r="N147" i="4" s="1"/>
  <c r="N148" i="4" s="1"/>
  <c r="N149" i="4" s="1"/>
  <c r="O90" i="4"/>
  <c r="O92" i="4"/>
  <c r="O93" i="4"/>
  <c r="M105" i="4"/>
  <c r="M25" i="4"/>
  <c r="M150" i="4"/>
  <c r="M35" i="4"/>
  <c r="N154" i="4"/>
  <c r="Q82" i="4"/>
  <c r="N48" i="4"/>
  <c r="AD5" i="4"/>
  <c r="V13" i="4" s="1"/>
  <c r="O45" i="4"/>
  <c r="Q127" i="4"/>
  <c r="Q131" i="4" s="1"/>
  <c r="Q73" i="4"/>
  <c r="N140" i="4"/>
  <c r="P56" i="4"/>
  <c r="P76" i="4"/>
  <c r="P96" i="4" s="1"/>
  <c r="M54" i="4"/>
  <c r="N26" i="4"/>
  <c r="Q32" i="4"/>
  <c r="Q29" i="4"/>
  <c r="Q38" i="4"/>
  <c r="Q137" i="4"/>
  <c r="Q140" i="4" s="1"/>
  <c r="Q41" i="4"/>
  <c r="Q44" i="4"/>
  <c r="Q91" i="4" s="1"/>
  <c r="N94" i="4"/>
  <c r="N86" i="4"/>
  <c r="N88" i="4" s="1"/>
  <c r="N144" i="4"/>
  <c r="M137" i="4"/>
  <c r="M140" i="4" s="1"/>
  <c r="M41" i="4"/>
  <c r="M44" i="4"/>
  <c r="M91" i="4" s="1"/>
  <c r="N22" i="4"/>
  <c r="P132" i="4"/>
  <c r="P134" i="4" s="1"/>
  <c r="P48" i="4"/>
  <c r="P45" i="4"/>
  <c r="N14" i="4"/>
  <c r="Q130" i="4"/>
  <c r="N91" i="4"/>
  <c r="Q35" i="4"/>
  <c r="Q106" i="4"/>
  <c r="Q18" i="4"/>
  <c r="Q14" i="4"/>
  <c r="Q17" i="4"/>
  <c r="M106" i="4"/>
  <c r="M17" i="4"/>
  <c r="Q145" i="4"/>
  <c r="R147" i="4" s="1"/>
  <c r="R148" i="4" s="1"/>
  <c r="Q114" i="4"/>
  <c r="Q113" i="4"/>
  <c r="Q116" i="4"/>
  <c r="Q109" i="4"/>
  <c r="Q115" i="4"/>
  <c r="Q108" i="4"/>
  <c r="Q144" i="4"/>
  <c r="Q149" i="4"/>
  <c r="U81" i="4"/>
  <c r="Q26" i="4"/>
  <c r="Q22" i="4"/>
  <c r="Q105" i="4"/>
  <c r="Q150" i="4"/>
  <c r="Q154" i="4" s="1"/>
  <c r="Q25" i="4"/>
  <c r="N76" i="4"/>
  <c r="N96" i="4" s="1"/>
  <c r="N56" i="4"/>
  <c r="M123" i="4"/>
  <c r="M8" i="4"/>
  <c r="P94" i="4"/>
  <c r="P86" i="4"/>
  <c r="P88" i="4" s="1"/>
  <c r="M32" i="4"/>
  <c r="V52" i="4" l="1"/>
  <c r="V7" i="4"/>
  <c r="V54" i="4"/>
  <c r="V55" i="4"/>
  <c r="V56" i="4" s="1"/>
  <c r="V87" i="4"/>
  <c r="V37" i="4"/>
  <c r="V34" i="4"/>
  <c r="Q24" i="4"/>
  <c r="Q23" i="4"/>
  <c r="O23" i="4"/>
  <c r="P24" i="4"/>
  <c r="Q76" i="4"/>
  <c r="M77" i="4"/>
  <c r="U77" i="4"/>
  <c r="N45" i="4"/>
  <c r="K103" i="4"/>
  <c r="R74" i="4"/>
  <c r="R35" i="4"/>
  <c r="V80" i="4"/>
  <c r="R128" i="4"/>
  <c r="V103" i="4"/>
  <c r="Q77" i="4"/>
  <c r="S103" i="4"/>
  <c r="S7" i="4" a="1"/>
  <c r="S7" i="4" s="1"/>
  <c r="S127" i="4" s="1"/>
  <c r="S131" i="4" s="1"/>
  <c r="V28" i="4"/>
  <c r="V32" i="4" s="1"/>
  <c r="V85" i="4"/>
  <c r="V66" i="4"/>
  <c r="M153" i="4"/>
  <c r="M154" i="4" s="1"/>
  <c r="R54" i="4"/>
  <c r="R76" i="4" s="1"/>
  <c r="V43" i="4"/>
  <c r="V81" i="4" s="1"/>
  <c r="V84" i="4"/>
  <c r="V17" i="4"/>
  <c r="V83" i="4"/>
  <c r="L54" i="4"/>
  <c r="L56" i="4" s="1"/>
  <c r="V41" i="4"/>
  <c r="K83" i="4" a="1"/>
  <c r="K83" i="4" s="1"/>
  <c r="K87" i="4" a="1"/>
  <c r="K87" i="4" s="1"/>
  <c r="K7" i="4" a="1"/>
  <c r="K7" i="4" s="1"/>
  <c r="K119" i="4" a="1"/>
  <c r="K119" i="4" s="1"/>
  <c r="K65" i="4" a="1"/>
  <c r="K65" i="4" s="1"/>
  <c r="K84" i="4" a="1"/>
  <c r="K84" i="4" s="1"/>
  <c r="K13" i="4" a="1"/>
  <c r="K13" i="4" s="1"/>
  <c r="K28" i="4"/>
  <c r="K142" i="4" a="1"/>
  <c r="K142" i="4" s="1"/>
  <c r="L143" i="4" s="1"/>
  <c r="L144" i="4" s="1"/>
  <c r="K72" i="4" a="1"/>
  <c r="K72" i="4" s="1"/>
  <c r="K55" i="4" a="1"/>
  <c r="K55" i="4" s="1"/>
  <c r="K53" i="4" a="1"/>
  <c r="K53" i="4" s="1"/>
  <c r="K66" i="4"/>
  <c r="K125" i="4" a="1"/>
  <c r="K125" i="4" s="1"/>
  <c r="L126" i="4" s="1"/>
  <c r="K151" i="4" a="1"/>
  <c r="K151" i="4" s="1"/>
  <c r="L152" i="4" s="1"/>
  <c r="K64" i="4" a="1"/>
  <c r="K64" i="4" s="1"/>
  <c r="K43" i="4" a="1"/>
  <c r="K43" i="4" s="1"/>
  <c r="K81" i="4" s="1"/>
  <c r="K52" i="4" a="1"/>
  <c r="K52" i="4" s="1"/>
  <c r="K138" i="4" a="1"/>
  <c r="K138" i="4" s="1"/>
  <c r="L139" i="4" s="1"/>
  <c r="K37" i="4" a="1"/>
  <c r="K37" i="4" s="1"/>
  <c r="L38" i="4" s="1"/>
  <c r="K34" i="4" a="1"/>
  <c r="K34" i="4" s="1"/>
  <c r="K63" i="4" a="1"/>
  <c r="K63" i="4" s="1"/>
  <c r="K67" i="4" a="1"/>
  <c r="K67" i="4" s="1"/>
  <c r="K68" i="4" s="1" a="1"/>
  <c r="K68" i="4" s="1"/>
  <c r="K80" i="4" a="1"/>
  <c r="K80" i="4" s="1"/>
  <c r="K129" i="4" a="1"/>
  <c r="K129" i="4" s="1"/>
  <c r="L130" i="4" s="1"/>
  <c r="K121" i="4" a="1"/>
  <c r="K121" i="4" s="1"/>
  <c r="L122" i="4" s="1"/>
  <c r="L124" i="4" s="1"/>
  <c r="L22" i="4"/>
  <c r="J5" i="4"/>
  <c r="K85" i="4" a="1"/>
  <c r="K85" i="4" s="1"/>
  <c r="K146" i="4" s="1"/>
  <c r="L108" i="4"/>
  <c r="L109" i="4"/>
  <c r="L116" i="4"/>
  <c r="L145" i="4"/>
  <c r="M147" i="4" s="1"/>
  <c r="L114" i="4"/>
  <c r="L113" i="4"/>
  <c r="L115" i="4"/>
  <c r="N111" i="4"/>
  <c r="N57" i="4"/>
  <c r="N61" i="4"/>
  <c r="N69" i="4" a="1"/>
  <c r="N69" i="4" s="1"/>
  <c r="N70" i="4" s="1"/>
  <c r="O58" i="4"/>
  <c r="R122" i="4"/>
  <c r="R124" i="4" s="1"/>
  <c r="L123" i="4"/>
  <c r="U32" i="4"/>
  <c r="R106" i="4"/>
  <c r="R14" i="4"/>
  <c r="R17" i="4"/>
  <c r="R18" i="4"/>
  <c r="R41" i="4"/>
  <c r="R137" i="4"/>
  <c r="R140" i="4" s="1"/>
  <c r="R91" i="4"/>
  <c r="R38" i="4"/>
  <c r="P93" i="4"/>
  <c r="P92" i="4"/>
  <c r="P90" i="4"/>
  <c r="U82" i="4"/>
  <c r="L74" i="4"/>
  <c r="L150" i="4"/>
  <c r="L25" i="4"/>
  <c r="L105" i="4"/>
  <c r="U105" i="4"/>
  <c r="U25" i="4"/>
  <c r="S84" i="4" a="1"/>
  <c r="S84" i="4" s="1"/>
  <c r="S83" i="4" a="1"/>
  <c r="S83" i="4" s="1"/>
  <c r="S142" i="4" a="1"/>
  <c r="S142" i="4" s="1"/>
  <c r="S13" i="4" a="1"/>
  <c r="S13" i="4" s="1"/>
  <c r="S125" i="4" a="1"/>
  <c r="S125" i="4" s="1"/>
  <c r="S126" i="4" s="1"/>
  <c r="S85" i="4" a="1"/>
  <c r="S85" i="4" s="1"/>
  <c r="S146" i="4" s="1"/>
  <c r="S52" i="4" a="1"/>
  <c r="S52" i="4" s="1"/>
  <c r="S28" i="4"/>
  <c r="S151" i="4" a="1"/>
  <c r="S151" i="4" s="1"/>
  <c r="S67" i="4" a="1"/>
  <c r="S67" i="4" s="1"/>
  <c r="S68" i="4" s="1" a="1"/>
  <c r="S68" i="4" s="1"/>
  <c r="S129" i="4" a="1"/>
  <c r="S129" i="4" s="1"/>
  <c r="S63" i="4" a="1"/>
  <c r="S63" i="4" s="1"/>
  <c r="S119" i="4" a="1"/>
  <c r="S119" i="4" s="1"/>
  <c r="S55" i="4" a="1"/>
  <c r="S55" i="4" s="1"/>
  <c r="S87" i="4" a="1"/>
  <c r="S87" i="4" s="1"/>
  <c r="S43" i="4" a="1"/>
  <c r="S43" i="4" s="1"/>
  <c r="S81" i="4" s="1"/>
  <c r="S34" i="4" a="1"/>
  <c r="S34" i="4" s="1"/>
  <c r="S66" i="4"/>
  <c r="S65" i="4" a="1"/>
  <c r="S65" i="4" s="1"/>
  <c r="S53" i="4" a="1"/>
  <c r="S53" i="4" s="1"/>
  <c r="S121" i="4" a="1"/>
  <c r="S121" i="4" s="1"/>
  <c r="S122" i="4" s="1"/>
  <c r="S124" i="4" s="1"/>
  <c r="S72" i="4" a="1"/>
  <c r="S72" i="4" s="1"/>
  <c r="S80" i="4" a="1"/>
  <c r="S80" i="4" s="1"/>
  <c r="S64" i="4" a="1"/>
  <c r="S64" i="4" s="1"/>
  <c r="S138" i="4" a="1"/>
  <c r="S138" i="4" s="1"/>
  <c r="S37" i="4" a="1"/>
  <c r="S37" i="4" s="1"/>
  <c r="S153" i="4"/>
  <c r="L32" i="4"/>
  <c r="L29" i="4"/>
  <c r="L106" i="4"/>
  <c r="L17" i="4"/>
  <c r="L14" i="4"/>
  <c r="U41" i="4"/>
  <c r="U44" i="4"/>
  <c r="U48" i="4" s="1"/>
  <c r="R73" i="4"/>
  <c r="Q48" i="4"/>
  <c r="Q45" i="4"/>
  <c r="M56" i="4"/>
  <c r="M76" i="4"/>
  <c r="M96" i="4" s="1"/>
  <c r="Q94" i="4"/>
  <c r="Q86" i="4"/>
  <c r="Q88" i="4" s="1"/>
  <c r="Q96" i="4"/>
  <c r="L73" i="4"/>
  <c r="R123" i="4"/>
  <c r="R8" i="4"/>
  <c r="L35" i="4"/>
  <c r="M86" i="4"/>
  <c r="M88" i="4" s="1"/>
  <c r="M94" i="4"/>
  <c r="N90" i="4"/>
  <c r="N93" i="4"/>
  <c r="N92" i="4"/>
  <c r="U108" i="4"/>
  <c r="U109" i="4"/>
  <c r="M14" i="4"/>
  <c r="Q132" i="4"/>
  <c r="M48" i="4"/>
  <c r="V25" i="4"/>
  <c r="Q128" i="4"/>
  <c r="M134" i="4"/>
  <c r="U17" i="4"/>
  <c r="U106" i="4"/>
  <c r="R105" i="4"/>
  <c r="R25" i="4"/>
  <c r="R150" i="4"/>
  <c r="R154" i="4" s="1"/>
  <c r="R26" i="4"/>
  <c r="R22" i="4"/>
  <c r="R32" i="4"/>
  <c r="R29" i="4"/>
  <c r="R144" i="4"/>
  <c r="R149" i="4"/>
  <c r="Q57" i="4"/>
  <c r="Q95" i="4" s="1"/>
  <c r="Q111" i="4"/>
  <c r="Q61" i="4"/>
  <c r="Q58" i="4"/>
  <c r="P111" i="4"/>
  <c r="P57" i="4"/>
  <c r="P95" i="4" s="1"/>
  <c r="P61" i="4"/>
  <c r="P58" i="4"/>
  <c r="P69" i="4" a="1"/>
  <c r="P69" i="4" s="1"/>
  <c r="P70" i="4" s="1"/>
  <c r="M26" i="4"/>
  <c r="L127" i="4"/>
  <c r="L131" i="4" s="1"/>
  <c r="L44" i="4"/>
  <c r="M45" i="4" s="1"/>
  <c r="L137" i="4"/>
  <c r="L41" i="4"/>
  <c r="M148" i="4"/>
  <c r="M149" i="4" s="1"/>
  <c r="R82" i="4"/>
  <c r="Q69" i="4" a="1"/>
  <c r="Q69" i="4" s="1"/>
  <c r="Q70" i="4" s="1"/>
  <c r="M18" i="4"/>
  <c r="M22" i="4"/>
  <c r="N24" i="4" s="1"/>
  <c r="R132" i="4"/>
  <c r="L82" i="4"/>
  <c r="U76" i="4"/>
  <c r="U56" i="4"/>
  <c r="U53" i="4"/>
  <c r="R109" i="4"/>
  <c r="R114" i="4"/>
  <c r="R145" i="4"/>
  <c r="S147" i="4" s="1"/>
  <c r="S148" i="4" s="1"/>
  <c r="R108" i="4"/>
  <c r="R113" i="4"/>
  <c r="R116" i="4"/>
  <c r="R115" i="4"/>
  <c r="S130" i="4"/>
  <c r="O24" i="4" l="1"/>
  <c r="N23" i="4"/>
  <c r="R24" i="4"/>
  <c r="R23" i="4"/>
  <c r="M23" i="4"/>
  <c r="R56" i="4"/>
  <c r="R69" i="4" s="1" a="1"/>
  <c r="R69" i="4" s="1"/>
  <c r="V108" i="4"/>
  <c r="S73" i="4"/>
  <c r="S35" i="4"/>
  <c r="V82" i="4"/>
  <c r="V86" i="4" s="1"/>
  <c r="V88" i="4" s="1"/>
  <c r="V109" i="4"/>
  <c r="V106" i="4"/>
  <c r="V53" i="4"/>
  <c r="L140" i="4"/>
  <c r="L76" i="4"/>
  <c r="S44" i="4"/>
  <c r="R77" i="4"/>
  <c r="V105" i="4"/>
  <c r="Q134" i="4"/>
  <c r="V44" i="4"/>
  <c r="V48" i="4" s="1"/>
  <c r="V35" i="4"/>
  <c r="V77" i="4" s="1"/>
  <c r="J103" i="4"/>
  <c r="K73" i="4"/>
  <c r="V76" i="4"/>
  <c r="K35" i="4"/>
  <c r="L128" i="4"/>
  <c r="S54" i="4"/>
  <c r="S77" i="4" s="1"/>
  <c r="R134" i="4"/>
  <c r="L77" i="4"/>
  <c r="S128" i="4"/>
  <c r="L57" i="4"/>
  <c r="L95" i="4" s="1"/>
  <c r="L111" i="4"/>
  <c r="L61" i="4"/>
  <c r="K123" i="4"/>
  <c r="S32" i="4"/>
  <c r="S29" i="4"/>
  <c r="L132" i="4"/>
  <c r="K82" i="4"/>
  <c r="L18" i="4"/>
  <c r="K74" i="4"/>
  <c r="S38" i="4"/>
  <c r="S137" i="4"/>
  <c r="S140" i="4" s="1"/>
  <c r="S41" i="4"/>
  <c r="S132" i="4"/>
  <c r="L91" i="4"/>
  <c r="V61" i="4"/>
  <c r="V57" i="4"/>
  <c r="V95" i="4" s="1"/>
  <c r="V111" i="4"/>
  <c r="M61" i="4"/>
  <c r="M57" i="4"/>
  <c r="M95" i="4" s="1"/>
  <c r="M58" i="4"/>
  <c r="M111" i="4"/>
  <c r="M69" i="4" a="1"/>
  <c r="M69" i="4" s="1"/>
  <c r="M70" i="4" s="1"/>
  <c r="S8" i="4"/>
  <c r="S123" i="4"/>
  <c r="L86" i="4"/>
  <c r="L88" i="4" s="1"/>
  <c r="L94" i="4"/>
  <c r="L96" i="4"/>
  <c r="S144" i="4"/>
  <c r="S149" i="4"/>
  <c r="S18" i="4"/>
  <c r="S17" i="4"/>
  <c r="S14" i="4"/>
  <c r="S106" i="4"/>
  <c r="U91" i="4"/>
  <c r="L153" i="4"/>
  <c r="L154" i="4" s="1"/>
  <c r="L26" i="4"/>
  <c r="M90" i="4"/>
  <c r="M93" i="4"/>
  <c r="M92" i="4"/>
  <c r="S91" i="4"/>
  <c r="S82" i="4"/>
  <c r="S74" i="4"/>
  <c r="U86" i="4"/>
  <c r="U88" i="4" s="1"/>
  <c r="U96" i="4"/>
  <c r="U94" i="4"/>
  <c r="K137" i="4"/>
  <c r="K41" i="4"/>
  <c r="K44" i="4"/>
  <c r="L45" i="4" s="1"/>
  <c r="K127" i="4"/>
  <c r="K131" i="4" s="1"/>
  <c r="K32" i="4"/>
  <c r="R94" i="4"/>
  <c r="R96" i="4"/>
  <c r="R86" i="4"/>
  <c r="R88" i="4" s="1"/>
  <c r="Q93" i="4"/>
  <c r="Q90" i="4"/>
  <c r="Q92" i="4"/>
  <c r="R58" i="4"/>
  <c r="R70" i="4"/>
  <c r="R57" i="4"/>
  <c r="R95" i="4" s="1"/>
  <c r="R111" i="4"/>
  <c r="R61" i="4"/>
  <c r="S109" i="4"/>
  <c r="S113" i="4"/>
  <c r="S115" i="4"/>
  <c r="S116" i="4"/>
  <c r="S145" i="4"/>
  <c r="S108" i="4"/>
  <c r="S114" i="4"/>
  <c r="N58" i="4"/>
  <c r="K54" i="4"/>
  <c r="K106" i="4"/>
  <c r="K17" i="4"/>
  <c r="L48" i="4"/>
  <c r="L8" i="4"/>
  <c r="N95" i="4"/>
  <c r="K113" i="4"/>
  <c r="K114" i="4"/>
  <c r="K115" i="4"/>
  <c r="K108" i="4"/>
  <c r="K109" i="4"/>
  <c r="K116" i="4"/>
  <c r="K145" i="4"/>
  <c r="L147" i="4" s="1"/>
  <c r="L148" i="4" s="1"/>
  <c r="L149" i="4" s="1"/>
  <c r="U57" i="4"/>
  <c r="U95" i="4" s="1"/>
  <c r="U111" i="4"/>
  <c r="U61" i="4"/>
  <c r="J83" i="4" a="1"/>
  <c r="J83" i="4" s="1"/>
  <c r="J85" i="4" a="1"/>
  <c r="J85" i="4" s="1"/>
  <c r="J146" i="4" s="1"/>
  <c r="J151" i="4" a="1"/>
  <c r="J151" i="4" s="1"/>
  <c r="K152" i="4" s="1"/>
  <c r="J119" i="4" a="1"/>
  <c r="J119" i="4" s="1"/>
  <c r="J53" i="4" a="1"/>
  <c r="J53" i="4" s="1"/>
  <c r="J55" i="4" a="1"/>
  <c r="J55" i="4" s="1"/>
  <c r="J129" i="4" a="1"/>
  <c r="J129" i="4" s="1"/>
  <c r="K130" i="4" s="1"/>
  <c r="J67" i="4" a="1"/>
  <c r="J67" i="4" s="1"/>
  <c r="J68" i="4" s="1" a="1"/>
  <c r="J68" i="4" s="1"/>
  <c r="J52" i="4" a="1"/>
  <c r="J52" i="4" s="1"/>
  <c r="J80" i="4" a="1"/>
  <c r="J80" i="4" s="1"/>
  <c r="J37" i="4" a="1"/>
  <c r="J37" i="4" s="1"/>
  <c r="J138" i="4" a="1"/>
  <c r="J138" i="4" s="1"/>
  <c r="K139" i="4" s="1"/>
  <c r="J121" i="4" a="1"/>
  <c r="J121" i="4" s="1"/>
  <c r="K122" i="4" s="1"/>
  <c r="K124" i="4" s="1"/>
  <c r="J65" i="4" a="1"/>
  <c r="J65" i="4" s="1"/>
  <c r="I5" i="4"/>
  <c r="J142" i="4" a="1"/>
  <c r="J142" i="4" s="1"/>
  <c r="K143" i="4" s="1"/>
  <c r="K144" i="4" s="1"/>
  <c r="J72" i="4" a="1"/>
  <c r="J72" i="4" s="1"/>
  <c r="J73" i="4" s="1"/>
  <c r="J7" i="4" a="1"/>
  <c r="J7" i="4" s="1"/>
  <c r="J125" i="4" a="1"/>
  <c r="J125" i="4" s="1"/>
  <c r="K126" i="4" s="1"/>
  <c r="J43" i="4" a="1"/>
  <c r="J43" i="4" s="1"/>
  <c r="J81" i="4" s="1"/>
  <c r="J87" i="4" a="1"/>
  <c r="J87" i="4" s="1"/>
  <c r="J84" i="4" a="1"/>
  <c r="J84" i="4" s="1"/>
  <c r="J13" i="4" a="1"/>
  <c r="J13" i="4" s="1"/>
  <c r="J63" i="4" a="1"/>
  <c r="J63" i="4" s="1"/>
  <c r="J34" i="4" a="1"/>
  <c r="J34" i="4" s="1"/>
  <c r="J64" i="4" a="1"/>
  <c r="J64" i="4" s="1"/>
  <c r="J66" i="4"/>
  <c r="J28" i="4"/>
  <c r="K29" i="4" s="1"/>
  <c r="L69" i="4" a="1"/>
  <c r="L69" i="4" s="1"/>
  <c r="L70" i="4" s="1"/>
  <c r="S105" i="4"/>
  <c r="S150" i="4"/>
  <c r="S154" i="4" s="1"/>
  <c r="S26" i="4"/>
  <c r="S25" i="4"/>
  <c r="S22" i="4"/>
  <c r="R48" i="4"/>
  <c r="R45" i="4"/>
  <c r="K150" i="4"/>
  <c r="K105" i="4"/>
  <c r="K25" i="4"/>
  <c r="V94" i="4" l="1"/>
  <c r="V99" i="4"/>
  <c r="V98" i="4"/>
  <c r="V100" i="4"/>
  <c r="U98" i="4"/>
  <c r="U99" i="4"/>
  <c r="U100" i="4"/>
  <c r="V91" i="4"/>
  <c r="S24" i="4"/>
  <c r="S23" i="4"/>
  <c r="V96" i="4"/>
  <c r="K128" i="4"/>
  <c r="K77" i="4"/>
  <c r="K18" i="4"/>
  <c r="L134" i="4"/>
  <c r="S56" i="4"/>
  <c r="S111" i="4" s="1"/>
  <c r="S76" i="4"/>
  <c r="S96" i="4" s="1"/>
  <c r="K91" i="4"/>
  <c r="I103" i="4"/>
  <c r="K140" i="4"/>
  <c r="J35" i="4"/>
  <c r="K132" i="4"/>
  <c r="K134" i="4" s="1"/>
  <c r="S134" i="4"/>
  <c r="K56" i="4"/>
  <c r="K76" i="4"/>
  <c r="K96" i="4" s="1"/>
  <c r="S45" i="4"/>
  <c r="S48" i="4"/>
  <c r="K86" i="4"/>
  <c r="K88" i="4" s="1"/>
  <c r="K94" i="4"/>
  <c r="J105" i="4"/>
  <c r="J150" i="4"/>
  <c r="J25" i="4"/>
  <c r="U90" i="4"/>
  <c r="U92" i="4"/>
  <c r="U93" i="4"/>
  <c r="J116" i="4"/>
  <c r="J114" i="4"/>
  <c r="J113" i="4"/>
  <c r="J108" i="4"/>
  <c r="J109" i="4"/>
  <c r="J115" i="4"/>
  <c r="J145" i="4"/>
  <c r="K147" i="4" s="1"/>
  <c r="K148" i="4" s="1"/>
  <c r="K149" i="4" s="1"/>
  <c r="J41" i="4"/>
  <c r="J44" i="4"/>
  <c r="J91" i="4" s="1"/>
  <c r="J137" i="4"/>
  <c r="S61" i="4"/>
  <c r="S86" i="4"/>
  <c r="S88" i="4" s="1"/>
  <c r="S94" i="4"/>
  <c r="J82" i="4"/>
  <c r="L93" i="4"/>
  <c r="L92" i="4"/>
  <c r="L90" i="4"/>
  <c r="K26" i="4"/>
  <c r="J32" i="4"/>
  <c r="J54" i="4"/>
  <c r="J77" i="4" s="1"/>
  <c r="V90" i="4"/>
  <c r="V93" i="4"/>
  <c r="V92" i="4"/>
  <c r="J123" i="4"/>
  <c r="K38" i="4"/>
  <c r="J106" i="4"/>
  <c r="J17" i="4"/>
  <c r="K22" i="4"/>
  <c r="K153" i="4"/>
  <c r="K154" i="4" s="1"/>
  <c r="J127" i="4"/>
  <c r="J131" i="4" s="1"/>
  <c r="R93" i="4"/>
  <c r="R92" i="4"/>
  <c r="R90" i="4"/>
  <c r="K48" i="4"/>
  <c r="K8" i="4"/>
  <c r="I151" i="4" a="1"/>
  <c r="I151" i="4" s="1"/>
  <c r="J152" i="4" s="1"/>
  <c r="I87" i="4" a="1"/>
  <c r="I87" i="4" s="1"/>
  <c r="I64" i="4" a="1"/>
  <c r="I64" i="4" s="1"/>
  <c r="I66" i="4"/>
  <c r="I84" i="4" a="1"/>
  <c r="I84" i="4" s="1"/>
  <c r="I83" i="4" a="1"/>
  <c r="I83" i="4" s="1"/>
  <c r="I129" i="4" a="1"/>
  <c r="I129" i="4" s="1"/>
  <c r="J130" i="4" s="1"/>
  <c r="J132" i="4" s="1"/>
  <c r="I7" i="4" a="1"/>
  <c r="I7" i="4" s="1"/>
  <c r="I127" i="4" s="1"/>
  <c r="I131" i="4" s="1"/>
  <c r="I63" i="4" a="1"/>
  <c r="I63" i="4" s="1"/>
  <c r="I13" i="4" a="1"/>
  <c r="I13" i="4" s="1"/>
  <c r="I53" i="4" a="1"/>
  <c r="I53" i="4" s="1"/>
  <c r="I142" i="4" a="1"/>
  <c r="I142" i="4" s="1"/>
  <c r="J143" i="4" s="1"/>
  <c r="I28" i="4"/>
  <c r="I125" i="4" a="1"/>
  <c r="I125" i="4" s="1"/>
  <c r="J126" i="4" s="1"/>
  <c r="I80" i="4" a="1"/>
  <c r="I80" i="4" s="1"/>
  <c r="I67" i="4" a="1"/>
  <c r="I67" i="4" s="1"/>
  <c r="I68" i="4" s="1" a="1"/>
  <c r="I68" i="4" s="1"/>
  <c r="I52" i="4" a="1"/>
  <c r="I52" i="4" s="1"/>
  <c r="I85" i="4" a="1"/>
  <c r="I85" i="4" s="1"/>
  <c r="I146" i="4" s="1"/>
  <c r="I55" i="4" a="1"/>
  <c r="I55" i="4" s="1"/>
  <c r="I121" i="4" a="1"/>
  <c r="I121" i="4" s="1"/>
  <c r="J122" i="4" s="1"/>
  <c r="J124" i="4" s="1"/>
  <c r="I72" i="4" a="1"/>
  <c r="I72" i="4" s="1"/>
  <c r="J22" i="4"/>
  <c r="I37" i="4" a="1"/>
  <c r="I37" i="4" s="1"/>
  <c r="H5" i="4"/>
  <c r="I65" i="4" a="1"/>
  <c r="I65" i="4" s="1"/>
  <c r="I138" i="4" a="1"/>
  <c r="I138" i="4" s="1"/>
  <c r="J139" i="4" s="1"/>
  <c r="I119" i="4" a="1"/>
  <c r="I119" i="4" s="1"/>
  <c r="I43" i="4" a="1"/>
  <c r="I43" i="4" s="1"/>
  <c r="I81" i="4" s="1"/>
  <c r="I34" i="4" a="1"/>
  <c r="I34" i="4" s="1"/>
  <c r="J74" i="4"/>
  <c r="K14" i="4"/>
  <c r="K23" i="4" l="1"/>
  <c r="L24" i="4"/>
  <c r="M24" i="4"/>
  <c r="L23" i="4"/>
  <c r="I54" i="4"/>
  <c r="S69" i="4" a="1"/>
  <c r="S69" i="4" s="1"/>
  <c r="S70" i="4" s="1"/>
  <c r="S58" i="4"/>
  <c r="K45" i="4"/>
  <c r="S57" i="4"/>
  <c r="S95" i="4" s="1"/>
  <c r="J153" i="4"/>
  <c r="I74" i="4"/>
  <c r="H103" i="4"/>
  <c r="I35" i="4"/>
  <c r="I77" i="4" s="1"/>
  <c r="I73" i="4"/>
  <c r="J18" i="4"/>
  <c r="J86" i="4"/>
  <c r="J88" i="4" s="1"/>
  <c r="J94" i="4"/>
  <c r="J144" i="4"/>
  <c r="I82" i="4"/>
  <c r="J128" i="4"/>
  <c r="J134" i="4" s="1"/>
  <c r="I145" i="4"/>
  <c r="J147" i="4" s="1"/>
  <c r="J148" i="4" s="1"/>
  <c r="J149" i="4" s="1"/>
  <c r="I108" i="4"/>
  <c r="I115" i="4"/>
  <c r="I116" i="4"/>
  <c r="I109" i="4"/>
  <c r="I113" i="4"/>
  <c r="I114" i="4"/>
  <c r="H13" i="4" a="1"/>
  <c r="H13" i="4" s="1"/>
  <c r="I14" i="4" s="1"/>
  <c r="H142" i="4" a="1"/>
  <c r="H142" i="4" s="1"/>
  <c r="I143" i="4" s="1"/>
  <c r="H72" i="4" a="1"/>
  <c r="H72" i="4" s="1"/>
  <c r="H55" i="4" a="1"/>
  <c r="H55" i="4" s="1"/>
  <c r="G5" i="4"/>
  <c r="H53" i="4" a="1"/>
  <c r="H53" i="4" s="1"/>
  <c r="H7" i="4" a="1"/>
  <c r="H7" i="4" s="1"/>
  <c r="H127" i="4" s="1"/>
  <c r="H131" i="4" s="1"/>
  <c r="H121" i="4" a="1"/>
  <c r="H121" i="4" s="1"/>
  <c r="I122" i="4" s="1"/>
  <c r="I124" i="4" s="1"/>
  <c r="H85" i="4" a="1"/>
  <c r="H85" i="4" s="1"/>
  <c r="H146" i="4" s="1"/>
  <c r="H151" i="4" a="1"/>
  <c r="H151" i="4" s="1"/>
  <c r="I152" i="4" s="1"/>
  <c r="H64" i="4" a="1"/>
  <c r="H64" i="4" s="1"/>
  <c r="H43" i="4" a="1"/>
  <c r="H43" i="4" s="1"/>
  <c r="H81" i="4" s="1"/>
  <c r="H87" i="4" a="1"/>
  <c r="H87" i="4" s="1"/>
  <c r="H66" i="4"/>
  <c r="H80" i="4" a="1"/>
  <c r="H80" i="4" s="1"/>
  <c r="H37" i="4" a="1"/>
  <c r="H37" i="4" s="1"/>
  <c r="H34" i="4" a="1"/>
  <c r="H34" i="4" s="1"/>
  <c r="H83" i="4" a="1"/>
  <c r="H83" i="4" s="1"/>
  <c r="H125" i="4" a="1"/>
  <c r="H125" i="4" s="1"/>
  <c r="I126" i="4" s="1"/>
  <c r="I128" i="4" s="1"/>
  <c r="H28" i="4"/>
  <c r="I29" i="4" s="1"/>
  <c r="I26" i="4"/>
  <c r="H65" i="4" a="1"/>
  <c r="H65" i="4" s="1"/>
  <c r="H129" i="4" a="1"/>
  <c r="H129" i="4" s="1"/>
  <c r="I130" i="4" s="1"/>
  <c r="I132" i="4" s="1"/>
  <c r="H138" i="4" a="1"/>
  <c r="H138" i="4" s="1"/>
  <c r="I139" i="4" s="1"/>
  <c r="H52" i="4" a="1"/>
  <c r="H52" i="4" s="1"/>
  <c r="H54" i="4" s="1"/>
  <c r="H119" i="4" a="1"/>
  <c r="H119" i="4" s="1"/>
  <c r="H63" i="4" a="1"/>
  <c r="H63" i="4" s="1"/>
  <c r="H84" i="4" a="1"/>
  <c r="H84" i="4" s="1"/>
  <c r="H67" i="4" a="1"/>
  <c r="H67" i="4" s="1"/>
  <c r="H68" i="4" s="1" a="1"/>
  <c r="H68" i="4" s="1"/>
  <c r="I32" i="4"/>
  <c r="J14" i="4"/>
  <c r="J26" i="4"/>
  <c r="K111" i="4"/>
  <c r="K61" i="4"/>
  <c r="K57" i="4"/>
  <c r="K95" i="4" s="1"/>
  <c r="L58" i="4"/>
  <c r="K69" i="4" a="1"/>
  <c r="K69" i="4" s="1"/>
  <c r="K70" i="4" s="1"/>
  <c r="I44" i="4"/>
  <c r="J45" i="4" s="1"/>
  <c r="I137" i="4"/>
  <c r="I41" i="4"/>
  <c r="J56" i="4"/>
  <c r="K58" i="4" s="1"/>
  <c r="J76" i="4"/>
  <c r="J96" i="4" s="1"/>
  <c r="J140" i="4"/>
  <c r="I105" i="4"/>
  <c r="I22" i="4"/>
  <c r="K24" i="4" s="1"/>
  <c r="I150" i="4"/>
  <c r="I25" i="4"/>
  <c r="J48" i="4"/>
  <c r="J29" i="4"/>
  <c r="S93" i="4"/>
  <c r="S90" i="4"/>
  <c r="S92" i="4"/>
  <c r="J38" i="4"/>
  <c r="J154" i="4"/>
  <c r="I106" i="4"/>
  <c r="I17" i="4"/>
  <c r="I123" i="4"/>
  <c r="I8" i="4"/>
  <c r="J8" i="4"/>
  <c r="I76" i="4"/>
  <c r="I56" i="4"/>
  <c r="K93" i="4"/>
  <c r="K92" i="4"/>
  <c r="K90" i="4"/>
  <c r="J23" i="4" l="1"/>
  <c r="I140" i="4"/>
  <c r="I153" i="4"/>
  <c r="I154" i="4" s="1"/>
  <c r="H35" i="4"/>
  <c r="H77" i="4" s="1"/>
  <c r="G103" i="4"/>
  <c r="I144" i="4"/>
  <c r="H116" i="4"/>
  <c r="H108" i="4"/>
  <c r="H145" i="4"/>
  <c r="I147" i="4" s="1"/>
  <c r="I148" i="4" s="1"/>
  <c r="I149" i="4" s="1"/>
  <c r="H109" i="4"/>
  <c r="H113" i="4"/>
  <c r="H115" i="4"/>
  <c r="H114" i="4"/>
  <c r="H123" i="4"/>
  <c r="I86" i="4"/>
  <c r="I88" i="4" s="1"/>
  <c r="I94" i="4"/>
  <c r="I96" i="4"/>
  <c r="H44" i="4"/>
  <c r="H91" i="4" s="1"/>
  <c r="H137" i="4"/>
  <c r="H41" i="4"/>
  <c r="H76" i="4"/>
  <c r="H56" i="4"/>
  <c r="I58" i="4" s="1"/>
  <c r="G85" i="4" a="1"/>
  <c r="G85" i="4" s="1"/>
  <c r="G146" i="4" s="1"/>
  <c r="G53" i="4" a="1"/>
  <c r="G53" i="4" s="1"/>
  <c r="G63" i="4" a="1"/>
  <c r="G63" i="4" s="1"/>
  <c r="G129" i="4" a="1"/>
  <c r="G129" i="4" s="1"/>
  <c r="H130" i="4" s="1"/>
  <c r="H132" i="4" s="1"/>
  <c r="G65" i="4" a="1"/>
  <c r="G65" i="4" s="1"/>
  <c r="G34" i="4" a="1"/>
  <c r="G34" i="4" s="1"/>
  <c r="G121" i="4" a="1"/>
  <c r="G121" i="4" s="1"/>
  <c r="H122" i="4" s="1"/>
  <c r="H124" i="4" s="1"/>
  <c r="G119" i="4" a="1"/>
  <c r="G119" i="4" s="1"/>
  <c r="H22" i="4"/>
  <c r="I23" i="4" s="1"/>
  <c r="G43" i="4" a="1"/>
  <c r="G43" i="4" s="1"/>
  <c r="G81" i="4" s="1"/>
  <c r="G66" i="4"/>
  <c r="G84" i="4" a="1"/>
  <c r="G84" i="4" s="1"/>
  <c r="G80" i="4" a="1"/>
  <c r="G80" i="4" s="1"/>
  <c r="G87" i="4" a="1"/>
  <c r="G87" i="4" s="1"/>
  <c r="G64" i="4" a="1"/>
  <c r="G64" i="4" s="1"/>
  <c r="G28" i="4"/>
  <c r="H29" i="4" s="1"/>
  <c r="G142" i="4" a="1"/>
  <c r="G142" i="4" s="1"/>
  <c r="H143" i="4" s="1"/>
  <c r="H144" i="4" s="1"/>
  <c r="G83" i="4" a="1"/>
  <c r="G83" i="4" s="1"/>
  <c r="G13" i="4" a="1"/>
  <c r="G13" i="4" s="1"/>
  <c r="H14" i="4" s="1"/>
  <c r="G7" i="4" a="1"/>
  <c r="G7" i="4" s="1"/>
  <c r="G67" i="4" a="1"/>
  <c r="G67" i="4" s="1"/>
  <c r="G68" i="4" s="1" a="1"/>
  <c r="G68" i="4" s="1"/>
  <c r="G52" i="4" a="1"/>
  <c r="G52" i="4" s="1"/>
  <c r="F5" i="4"/>
  <c r="G125" i="4" a="1"/>
  <c r="G125" i="4" s="1"/>
  <c r="H126" i="4" s="1"/>
  <c r="H128" i="4" s="1"/>
  <c r="G72" i="4" a="1"/>
  <c r="G72" i="4" s="1"/>
  <c r="G37" i="4" a="1"/>
  <c r="G37" i="4" s="1"/>
  <c r="G55" i="4" a="1"/>
  <c r="G55" i="4" s="1"/>
  <c r="G151" i="4" a="1"/>
  <c r="G151" i="4" s="1"/>
  <c r="H152" i="4" s="1"/>
  <c r="G138" i="4" a="1"/>
  <c r="G138" i="4" s="1"/>
  <c r="H139" i="4" s="1"/>
  <c r="I18" i="4"/>
  <c r="H82" i="4"/>
  <c r="H74" i="4"/>
  <c r="H73" i="4"/>
  <c r="I111" i="4"/>
  <c r="I57" i="4"/>
  <c r="I95" i="4" s="1"/>
  <c r="I61" i="4"/>
  <c r="J92" i="4"/>
  <c r="J93" i="4"/>
  <c r="J90" i="4"/>
  <c r="H17" i="4"/>
  <c r="H106" i="4"/>
  <c r="H105" i="4"/>
  <c r="H150" i="4"/>
  <c r="H25" i="4"/>
  <c r="J111" i="4"/>
  <c r="J61" i="4"/>
  <c r="J57" i="4"/>
  <c r="J95" i="4" s="1"/>
  <c r="J58" i="4"/>
  <c r="J69" i="4" a="1"/>
  <c r="J69" i="4" s="1"/>
  <c r="J70" i="4" s="1"/>
  <c r="I38" i="4"/>
  <c r="H32" i="4"/>
  <c r="I69" i="4" a="1"/>
  <c r="I69" i="4" s="1"/>
  <c r="I70" i="4" s="1"/>
  <c r="I48" i="4"/>
  <c r="I134" i="4"/>
  <c r="I91" i="4"/>
  <c r="J24" i="4" l="1"/>
  <c r="I45" i="4"/>
  <c r="G54" i="4"/>
  <c r="G56" i="4" s="1"/>
  <c r="H58" i="4" s="1"/>
  <c r="H26" i="4"/>
  <c r="H134" i="4"/>
  <c r="G35" i="4"/>
  <c r="F103" i="4"/>
  <c r="H18" i="4"/>
  <c r="G127" i="4"/>
  <c r="G131" i="4" s="1"/>
  <c r="G150" i="4"/>
  <c r="G105" i="4"/>
  <c r="G25" i="4"/>
  <c r="H111" i="4"/>
  <c r="H61" i="4"/>
  <c r="H57" i="4"/>
  <c r="H95" i="4" s="1"/>
  <c r="G74" i="4"/>
  <c r="G32" i="4"/>
  <c r="G137" i="4"/>
  <c r="G41" i="4"/>
  <c r="G44" i="4"/>
  <c r="G91" i="4" s="1"/>
  <c r="H140" i="4"/>
  <c r="G106" i="4"/>
  <c r="G17" i="4"/>
  <c r="H153" i="4"/>
  <c r="H154" i="4" s="1"/>
  <c r="G73" i="4"/>
  <c r="H38" i="4"/>
  <c r="H69" i="4" a="1"/>
  <c r="H69" i="4" s="1"/>
  <c r="H70" i="4" s="1"/>
  <c r="G123" i="4"/>
  <c r="G82" i="4"/>
  <c r="F84" i="4" a="1"/>
  <c r="F84" i="4" s="1"/>
  <c r="F13" i="4" a="1"/>
  <c r="F13" i="4" s="1"/>
  <c r="G14" i="4" s="1"/>
  <c r="G22" i="4"/>
  <c r="F142" i="4" a="1"/>
  <c r="F142" i="4" s="1"/>
  <c r="G143" i="4" s="1"/>
  <c r="F63" i="4" a="1"/>
  <c r="F63" i="4" s="1"/>
  <c r="F43" i="4" a="1"/>
  <c r="F43" i="4" s="1"/>
  <c r="F81" i="4" s="1"/>
  <c r="F125" i="4" a="1"/>
  <c r="F125" i="4" s="1"/>
  <c r="G126" i="4" s="1"/>
  <c r="F80" i="4" a="1"/>
  <c r="F80" i="4" s="1"/>
  <c r="F151" i="4" a="1"/>
  <c r="F151" i="4" s="1"/>
  <c r="G152" i="4" s="1"/>
  <c r="F138" i="4" a="1"/>
  <c r="F138" i="4" s="1"/>
  <c r="G139" i="4" s="1"/>
  <c r="F53" i="4" a="1"/>
  <c r="F53" i="4" s="1"/>
  <c r="F7" i="4" a="1"/>
  <c r="F7" i="4" s="1"/>
  <c r="G8" i="4" s="1"/>
  <c r="F66" i="4"/>
  <c r="F83" i="4" a="1"/>
  <c r="F83" i="4" s="1"/>
  <c r="F64" i="4" a="1"/>
  <c r="F64" i="4" s="1"/>
  <c r="F119" i="4" a="1"/>
  <c r="F119" i="4" s="1"/>
  <c r="F52" i="4" a="1"/>
  <c r="F52" i="4" s="1"/>
  <c r="F28" i="4"/>
  <c r="G29" i="4" s="1"/>
  <c r="F87" i="4" a="1"/>
  <c r="F87" i="4" s="1"/>
  <c r="F67" i="4" a="1"/>
  <c r="F67" i="4" s="1"/>
  <c r="F68" i="4" s="1" a="1"/>
  <c r="F68" i="4" s="1"/>
  <c r="F65" i="4" a="1"/>
  <c r="F65" i="4" s="1"/>
  <c r="F85" i="4" a="1"/>
  <c r="F85" i="4" s="1"/>
  <c r="F146" i="4" s="1"/>
  <c r="F37" i="4" a="1"/>
  <c r="F37" i="4" s="1"/>
  <c r="F55" i="4" a="1"/>
  <c r="F55" i="4" s="1"/>
  <c r="F74" i="4" s="1"/>
  <c r="F129" i="4" a="1"/>
  <c r="F129" i="4" s="1"/>
  <c r="G130" i="4" s="1"/>
  <c r="F34" i="4" a="1"/>
  <c r="F34" i="4" s="1"/>
  <c r="E5" i="4"/>
  <c r="F72" i="4" a="1"/>
  <c r="F72" i="4" s="1"/>
  <c r="F121" i="4" a="1"/>
  <c r="F121" i="4" s="1"/>
  <c r="G122" i="4" s="1"/>
  <c r="G124" i="4" s="1"/>
  <c r="G109" i="4"/>
  <c r="G113" i="4"/>
  <c r="G114" i="4"/>
  <c r="G115" i="4"/>
  <c r="G145" i="4"/>
  <c r="H147" i="4" s="1"/>
  <c r="H148" i="4" s="1"/>
  <c r="H149" i="4" s="1"/>
  <c r="G116" i="4"/>
  <c r="G108" i="4"/>
  <c r="I92" i="4"/>
  <c r="I93" i="4"/>
  <c r="I90" i="4"/>
  <c r="H48" i="4"/>
  <c r="H94" i="4"/>
  <c r="H86" i="4"/>
  <c r="H88" i="4" s="1"/>
  <c r="H96" i="4"/>
  <c r="G76" i="4"/>
  <c r="H8" i="4"/>
  <c r="H23" i="4" l="1"/>
  <c r="I24" i="4"/>
  <c r="G77" i="4"/>
  <c r="F35" i="4"/>
  <c r="F127" i="4"/>
  <c r="F131" i="4" s="1"/>
  <c r="H45" i="4"/>
  <c r="E103" i="4"/>
  <c r="G153" i="4"/>
  <c r="G154" i="4" s="1"/>
  <c r="G140" i="4"/>
  <c r="F150" i="4"/>
  <c r="F25" i="4"/>
  <c r="F105" i="4"/>
  <c r="G61" i="4"/>
  <c r="G57" i="4"/>
  <c r="G95" i="4" s="1"/>
  <c r="G111" i="4"/>
  <c r="F137" i="4"/>
  <c r="F44" i="4"/>
  <c r="F41" i="4"/>
  <c r="F123" i="4"/>
  <c r="F106" i="4"/>
  <c r="F17" i="4"/>
  <c r="G18" i="4"/>
  <c r="G132" i="4"/>
  <c r="H92" i="4"/>
  <c r="H93" i="4"/>
  <c r="H90" i="4"/>
  <c r="F115" i="4"/>
  <c r="F145" i="4"/>
  <c r="G147" i="4" s="1"/>
  <c r="G148" i="4" s="1"/>
  <c r="G149" i="4" s="1"/>
  <c r="F113" i="4"/>
  <c r="F108" i="4"/>
  <c r="F116" i="4"/>
  <c r="F109" i="4"/>
  <c r="F114" i="4"/>
  <c r="G69" i="4" a="1"/>
  <c r="G69" i="4" s="1"/>
  <c r="G70" i="4" s="1"/>
  <c r="E37" i="4" a="1"/>
  <c r="E37" i="4" s="1"/>
  <c r="F38" i="4" s="1"/>
  <c r="E7" i="4" a="1"/>
  <c r="E7" i="4" s="1"/>
  <c r="E66" i="4"/>
  <c r="E80" i="4" a="1"/>
  <c r="E80" i="4" s="1"/>
  <c r="E63" i="4" a="1"/>
  <c r="E63" i="4" s="1"/>
  <c r="E125" i="4" a="1"/>
  <c r="E125" i="4" s="1"/>
  <c r="F126" i="4" s="1"/>
  <c r="F128" i="4" s="1"/>
  <c r="E53" i="4" a="1"/>
  <c r="E53" i="4" s="1"/>
  <c r="E67" i="4" a="1"/>
  <c r="E67" i="4" s="1"/>
  <c r="E68" i="4" s="1" a="1"/>
  <c r="E68" i="4" s="1"/>
  <c r="E52" i="4" a="1"/>
  <c r="E52" i="4" s="1"/>
  <c r="E142" i="4" a="1"/>
  <c r="E142" i="4" s="1"/>
  <c r="F143" i="4" s="1"/>
  <c r="E55" i="4" a="1"/>
  <c r="E55" i="4" s="1"/>
  <c r="E13" i="4" a="1"/>
  <c r="E13" i="4" s="1"/>
  <c r="F18" i="4" s="1"/>
  <c r="E65" i="4" a="1"/>
  <c r="E65" i="4" s="1"/>
  <c r="E28" i="4"/>
  <c r="E119" i="4" a="1"/>
  <c r="E119" i="4" s="1"/>
  <c r="E121" i="4" a="1"/>
  <c r="E121" i="4" s="1"/>
  <c r="F122" i="4" s="1"/>
  <c r="F124" i="4" s="1"/>
  <c r="E72" i="4" a="1"/>
  <c r="E72" i="4" s="1"/>
  <c r="E129" i="4" a="1"/>
  <c r="E129" i="4" s="1"/>
  <c r="F130" i="4" s="1"/>
  <c r="F132" i="4" s="1"/>
  <c r="E138" i="4" a="1"/>
  <c r="E138" i="4" s="1"/>
  <c r="F139" i="4" s="1"/>
  <c r="E127" i="4"/>
  <c r="E131" i="4" s="1"/>
  <c r="E83" i="4" a="1"/>
  <c r="E83" i="4" s="1"/>
  <c r="E85" i="4" a="1"/>
  <c r="E85" i="4" s="1"/>
  <c r="E146" i="4" s="1"/>
  <c r="E64" i="4" a="1"/>
  <c r="E64" i="4" s="1"/>
  <c r="E34" i="4" a="1"/>
  <c r="E34" i="4" s="1"/>
  <c r="E84" i="4" a="1"/>
  <c r="E84" i="4" s="1"/>
  <c r="E87" i="4" a="1"/>
  <c r="E87" i="4" s="1"/>
  <c r="D5" i="4"/>
  <c r="E151" i="4" a="1"/>
  <c r="E151" i="4" s="1"/>
  <c r="F152" i="4" s="1"/>
  <c r="E43" i="4" a="1"/>
  <c r="E43" i="4" s="1"/>
  <c r="E81" i="4" s="1"/>
  <c r="F22" i="4"/>
  <c r="G23" i="4" s="1"/>
  <c r="F82" i="4"/>
  <c r="F91" i="4"/>
  <c r="G144" i="4"/>
  <c r="F73" i="4"/>
  <c r="F32" i="4"/>
  <c r="G128" i="4"/>
  <c r="G134" i="4" s="1"/>
  <c r="G86" i="4"/>
  <c r="G88" i="4" s="1"/>
  <c r="G94" i="4"/>
  <c r="G96" i="4"/>
  <c r="G38" i="4"/>
  <c r="F144" i="4"/>
  <c r="F54" i="4"/>
  <c r="F77" i="4" s="1"/>
  <c r="G48" i="4"/>
  <c r="G45" i="4"/>
  <c r="G26" i="4"/>
  <c r="H24" i="4" l="1"/>
  <c r="D103" i="4"/>
  <c r="X103" i="4" s="1"/>
  <c r="E54" i="4"/>
  <c r="F14" i="4"/>
  <c r="F140" i="4"/>
  <c r="E82" i="4"/>
  <c r="E35" i="4"/>
  <c r="E106" i="4"/>
  <c r="E17" i="4"/>
  <c r="E123" i="4"/>
  <c r="E32" i="4"/>
  <c r="F29" i="4"/>
  <c r="E74" i="4"/>
  <c r="E44" i="4"/>
  <c r="F45" i="4" s="1"/>
  <c r="E41" i="4"/>
  <c r="E137" i="4"/>
  <c r="F8" i="4"/>
  <c r="E145" i="4"/>
  <c r="F147" i="4" s="1"/>
  <c r="F148" i="4" s="1"/>
  <c r="F149" i="4" s="1"/>
  <c r="E109" i="4"/>
  <c r="E115" i="4"/>
  <c r="E108" i="4"/>
  <c r="E116" i="4"/>
  <c r="E113" i="4"/>
  <c r="E114" i="4"/>
  <c r="F56" i="4"/>
  <c r="F76" i="4"/>
  <c r="F96" i="4" s="1"/>
  <c r="F153" i="4"/>
  <c r="F154" i="4" s="1"/>
  <c r="E56" i="4"/>
  <c r="E76" i="4"/>
  <c r="G92" i="4"/>
  <c r="G93" i="4"/>
  <c r="G90" i="4"/>
  <c r="E105" i="4"/>
  <c r="E150" i="4"/>
  <c r="E25" i="4"/>
  <c r="E73" i="4"/>
  <c r="F26" i="4"/>
  <c r="F86" i="4"/>
  <c r="F88" i="4" s="1"/>
  <c r="F94" i="4"/>
  <c r="D53" i="4" a="1"/>
  <c r="D53" i="4" s="1"/>
  <c r="X53" i="4" s="1"/>
  <c r="D65" i="4" a="1"/>
  <c r="D65" i="4" s="1"/>
  <c r="E22" i="4"/>
  <c r="D151" i="4" a="1"/>
  <c r="D151" i="4" s="1"/>
  <c r="E152" i="4" s="1"/>
  <c r="D84" i="4" a="1"/>
  <c r="D84" i="4" s="1"/>
  <c r="D67" i="4" a="1"/>
  <c r="D67" i="4" s="1"/>
  <c r="D68" i="4" s="1" a="1"/>
  <c r="D68" i="4" s="1"/>
  <c r="D34" i="4" a="1"/>
  <c r="D34" i="4" s="1"/>
  <c r="D66" i="4"/>
  <c r="D83" i="4" a="1"/>
  <c r="D83" i="4" s="1"/>
  <c r="D37" i="4" a="1"/>
  <c r="D37" i="4" s="1"/>
  <c r="E38" i="4" s="1"/>
  <c r="D63" i="4" a="1"/>
  <c r="D63" i="4" s="1"/>
  <c r="D7" i="4" a="1"/>
  <c r="D7" i="4" s="1"/>
  <c r="D52" i="4" a="1"/>
  <c r="D52" i="4" s="1"/>
  <c r="D138" i="4" a="1"/>
  <c r="D138" i="4" s="1"/>
  <c r="E139" i="4" s="1"/>
  <c r="D72" i="4" a="1"/>
  <c r="D72" i="4" s="1"/>
  <c r="D142" i="4" a="1"/>
  <c r="D142" i="4" s="1"/>
  <c r="E143" i="4" s="1"/>
  <c r="E153" i="4" s="1"/>
  <c r="D125" i="4" a="1"/>
  <c r="D125" i="4" s="1"/>
  <c r="D28" i="4"/>
  <c r="D87" i="4" a="1"/>
  <c r="D87" i="4" s="1"/>
  <c r="D129" i="4" a="1"/>
  <c r="D129" i="4" s="1"/>
  <c r="D13" i="4" a="1"/>
  <c r="D13" i="4" s="1"/>
  <c r="E14" i="4" s="1"/>
  <c r="D64" i="4" a="1"/>
  <c r="D64" i="4" s="1"/>
  <c r="D43" i="4" a="1"/>
  <c r="D43" i="4" s="1"/>
  <c r="D85" i="4" a="1"/>
  <c r="D85" i="4" s="1"/>
  <c r="D146" i="4" s="1"/>
  <c r="D80" i="4" a="1"/>
  <c r="D80" i="4" s="1"/>
  <c r="D121" i="4" a="1"/>
  <c r="D121" i="4" s="1"/>
  <c r="D119" i="4" a="1"/>
  <c r="D119" i="4" s="1"/>
  <c r="D55" i="4" a="1"/>
  <c r="D55" i="4" s="1"/>
  <c r="F134" i="4"/>
  <c r="F48" i="4"/>
  <c r="X109" i="4"/>
  <c r="X113" i="4"/>
  <c r="X114" i="4"/>
  <c r="X108" i="4"/>
  <c r="X25" i="4"/>
  <c r="X41" i="4"/>
  <c r="X106" i="4"/>
  <c r="X105" i="4"/>
  <c r="X116" i="4"/>
  <c r="X115" i="4"/>
  <c r="X17" i="4"/>
  <c r="X32" i="4"/>
  <c r="G24" i="4" l="1"/>
  <c r="F23" i="4"/>
  <c r="E140" i="4"/>
  <c r="E77" i="4"/>
  <c r="D32" i="4"/>
  <c r="X28" i="4"/>
  <c r="D126" i="4"/>
  <c r="E126" i="4"/>
  <c r="E128" i="4" s="1"/>
  <c r="F90" i="4"/>
  <c r="F92" i="4"/>
  <c r="F93" i="4"/>
  <c r="D74" i="4"/>
  <c r="X55" i="4"/>
  <c r="D73" i="4"/>
  <c r="E144" i="4"/>
  <c r="E122" i="4"/>
  <c r="E124" i="4" s="1"/>
  <c r="D122" i="4"/>
  <c r="X34" i="4"/>
  <c r="E48" i="4"/>
  <c r="D82" i="4"/>
  <c r="D54" i="4"/>
  <c r="X52" i="4"/>
  <c r="F57" i="4"/>
  <c r="F95" i="4" s="1"/>
  <c r="F111" i="4"/>
  <c r="F61" i="4"/>
  <c r="F58" i="4"/>
  <c r="F69" i="4" a="1"/>
  <c r="F69" i="4" s="1"/>
  <c r="F70" i="4" s="1"/>
  <c r="G58" i="4"/>
  <c r="D114" i="4"/>
  <c r="D115" i="4"/>
  <c r="D108" i="4"/>
  <c r="D109" i="4"/>
  <c r="D116" i="4"/>
  <c r="D113" i="4"/>
  <c r="D145" i="4"/>
  <c r="E147" i="4" s="1"/>
  <c r="E148" i="4" s="1"/>
  <c r="E149" i="4" s="1"/>
  <c r="D81" i="4"/>
  <c r="X43" i="4"/>
  <c r="D123" i="4"/>
  <c r="X7" i="4"/>
  <c r="D150" i="4"/>
  <c r="D25" i="4"/>
  <c r="D105" i="4"/>
  <c r="X21" i="4"/>
  <c r="D106" i="4"/>
  <c r="D17" i="4"/>
  <c r="X13" i="4"/>
  <c r="D41" i="4"/>
  <c r="D44" i="4"/>
  <c r="D91" i="4" s="1"/>
  <c r="D137" i="4"/>
  <c r="X37" i="4"/>
  <c r="E91" i="4"/>
  <c r="D130" i="4"/>
  <c r="E130" i="4"/>
  <c r="E132" i="4" s="1"/>
  <c r="D127" i="4"/>
  <c r="D131" i="4" s="1"/>
  <c r="E29" i="4"/>
  <c r="E86" i="4"/>
  <c r="E88" i="4" s="1"/>
  <c r="E94" i="4"/>
  <c r="E96" i="4"/>
  <c r="E154" i="4"/>
  <c r="E61" i="4"/>
  <c r="E111" i="4"/>
  <c r="E57" i="4"/>
  <c r="E95" i="4" s="1"/>
  <c r="E8" i="4"/>
  <c r="E69" i="4" a="1"/>
  <c r="E69" i="4" s="1"/>
  <c r="E70" i="4" s="1"/>
  <c r="X94" i="4"/>
  <c r="X61" i="4"/>
  <c r="X96" i="4"/>
  <c r="X48" i="4"/>
  <c r="X91" i="4"/>
  <c r="X111" i="4"/>
  <c r="X95" i="4"/>
  <c r="D77" i="4" l="1"/>
  <c r="X77" i="4" s="1"/>
  <c r="E134" i="4"/>
  <c r="E90" i="4"/>
  <c r="E93" i="4"/>
  <c r="E92" i="4"/>
  <c r="D56" i="4"/>
  <c r="D76" i="4"/>
  <c r="X76" i="4" s="1"/>
  <c r="X54" i="4"/>
  <c r="D94" i="4"/>
  <c r="D86" i="4"/>
  <c r="D88" i="4" s="1"/>
  <c r="D48" i="4"/>
  <c r="X44" i="4"/>
  <c r="E45" i="4"/>
  <c r="X90" i="4"/>
  <c r="X93" i="4"/>
  <c r="X92" i="4"/>
  <c r="D61" i="4" l="1"/>
  <c r="D57" i="4"/>
  <c r="D111" i="4"/>
  <c r="X56" i="4"/>
  <c r="D69" i="4" a="1"/>
  <c r="D69" i="4" s="1"/>
  <c r="D70" i="4" s="1"/>
  <c r="E58" i="4"/>
  <c r="D93" i="4"/>
  <c r="D90" i="4"/>
  <c r="D92" i="4"/>
  <c r="D96" i="4"/>
  <c r="F59" i="4" l="1"/>
  <c r="G60" i="4"/>
  <c r="D95" i="4"/>
  <c r="X57" i="4"/>
</calcChain>
</file>

<file path=xl/sharedStrings.xml><?xml version="1.0" encoding="utf-8"?>
<sst xmlns="http://schemas.openxmlformats.org/spreadsheetml/2006/main" count="228" uniqueCount="148">
  <si>
    <t>Historical</t>
  </si>
  <si>
    <t>Forecast</t>
  </si>
  <si>
    <t>LTM</t>
  </si>
  <si>
    <t>NTM</t>
  </si>
  <si>
    <t>Income Statement - Summary</t>
  </si>
  <si>
    <t>Qrly Periods - LTM</t>
  </si>
  <si>
    <t>YoY Growth</t>
  </si>
  <si>
    <t>MRQ</t>
  </si>
  <si>
    <t>MRQ-1</t>
  </si>
  <si>
    <t>MRQ-2</t>
  </si>
  <si>
    <t>MRQ-3</t>
  </si>
  <si>
    <t>Margin</t>
  </si>
  <si>
    <t>Qrly Periods - NTM</t>
  </si>
  <si>
    <t>Current</t>
  </si>
  <si>
    <t>CQ+1</t>
  </si>
  <si>
    <t>CQ+2</t>
  </si>
  <si>
    <t>Incremental Margin</t>
  </si>
  <si>
    <t>CQ+3</t>
  </si>
  <si>
    <t xml:space="preserve"> </t>
  </si>
  <si>
    <t>Tax Rate</t>
  </si>
  <si>
    <t>Adjusted EPS</t>
  </si>
  <si>
    <t>Free Cash Flow</t>
  </si>
  <si>
    <t>CFO before WC</t>
  </si>
  <si>
    <t>Working Capital</t>
  </si>
  <si>
    <t>CFO, net</t>
  </si>
  <si>
    <t>FCF</t>
  </si>
  <si>
    <t>FCF / Share</t>
  </si>
  <si>
    <t>Dividend Paid</t>
  </si>
  <si>
    <t>Acquisitions</t>
  </si>
  <si>
    <t>Divestiture</t>
  </si>
  <si>
    <t>New Debt Issuance</t>
  </si>
  <si>
    <t>Share Buyback</t>
  </si>
  <si>
    <t>New Equity Issuance</t>
  </si>
  <si>
    <t>Other</t>
  </si>
  <si>
    <t>Net Change in Cash / (Debt)</t>
  </si>
  <si>
    <t>Depreciation</t>
  </si>
  <si>
    <t>Depr. As % of Capex</t>
  </si>
  <si>
    <t>Capex as % of Sales</t>
  </si>
  <si>
    <t>Valuation Metrics</t>
  </si>
  <si>
    <t>Stock Price</t>
  </si>
  <si>
    <t>Share Count</t>
  </si>
  <si>
    <t>Market Cap</t>
  </si>
  <si>
    <t>Cash</t>
  </si>
  <si>
    <t>Enterprise Value</t>
  </si>
  <si>
    <t>Enterprise Value after NCI, Prefs, Other</t>
  </si>
  <si>
    <t>P/E</t>
  </si>
  <si>
    <t>P/Sales</t>
  </si>
  <si>
    <t>FCF Yield</t>
  </si>
  <si>
    <t>Leverage Ratios</t>
  </si>
  <si>
    <t>FCF / Debt</t>
  </si>
  <si>
    <t>Debt/Equity Ratio</t>
  </si>
  <si>
    <t>Debt/Asset Ratio</t>
  </si>
  <si>
    <t>Debt/Capital Ratio</t>
  </si>
  <si>
    <t>Net Debt/Capital Ratio</t>
  </si>
  <si>
    <t>Cash Conversion Cycle</t>
  </si>
  <si>
    <t>Days in Period</t>
  </si>
  <si>
    <t>Accounts Receivable</t>
  </si>
  <si>
    <t>Average Accounts Receivable</t>
  </si>
  <si>
    <t>Revenue</t>
  </si>
  <si>
    <t>Days of Sales Outstanding</t>
  </si>
  <si>
    <t>Inventory</t>
  </si>
  <si>
    <t>Average Inventory</t>
  </si>
  <si>
    <t>Days of Inventory Outstanding</t>
  </si>
  <si>
    <t>Days of Payables Outstanding</t>
  </si>
  <si>
    <t>Profitability Ratios</t>
  </si>
  <si>
    <t>Shareholder's Equity</t>
  </si>
  <si>
    <t>Average Shareholder's Equity</t>
  </si>
  <si>
    <t>ROE</t>
  </si>
  <si>
    <t>NOPAT</t>
  </si>
  <si>
    <t>Total Assets</t>
  </si>
  <si>
    <t>Average Total Assets</t>
  </si>
  <si>
    <t>ROA</t>
  </si>
  <si>
    <t>Current Liabilities</t>
  </si>
  <si>
    <t>Average Current Liabilities</t>
  </si>
  <si>
    <t>Average Capital Employed</t>
  </si>
  <si>
    <t>ROCE</t>
  </si>
  <si>
    <t>Average Invested Capital</t>
  </si>
  <si>
    <t>ROIC</t>
  </si>
  <si>
    <t>Average Book Value of Debt and Op. Leases</t>
  </si>
  <si>
    <t>2 Yr Stack Growth</t>
  </si>
  <si>
    <t>3 Yr Stack Growth</t>
  </si>
  <si>
    <t>Market Cap/FCFE</t>
  </si>
  <si>
    <t>Introduction</t>
  </si>
  <si>
    <t>1.</t>
  </si>
  <si>
    <t>2.</t>
  </si>
  <si>
    <t>3.</t>
  </si>
  <si>
    <t>+</t>
  </si>
  <si>
    <t>Change Log</t>
  </si>
  <si>
    <t>Date</t>
  </si>
  <si>
    <t>Version</t>
  </si>
  <si>
    <t>Detailed Changes</t>
  </si>
  <si>
    <t>Initial build</t>
  </si>
  <si>
    <t>Operating Leases</t>
  </si>
  <si>
    <t>Book Value of Debt</t>
  </si>
  <si>
    <t>Book Value of Op. Leases</t>
  </si>
  <si>
    <t>Debt</t>
  </si>
  <si>
    <t>CAGR/Avg</t>
  </si>
  <si>
    <t>NCI, Prefs, and Other</t>
  </si>
  <si>
    <t>FCFF</t>
  </si>
  <si>
    <t>FCFE</t>
  </si>
  <si>
    <t>Added CAGR/Avg columns, incremental EBITDA margins, stack growth rates, consensus estimates, FCFF and FCFE calculations</t>
  </si>
  <si>
    <t>Net Debt / Adj. EBITDA</t>
  </si>
  <si>
    <t>Adj. EBITDA-to-Interest Coverage Ratio</t>
  </si>
  <si>
    <t>Debt / Adj. EBITDA</t>
  </si>
  <si>
    <r>
      <t xml:space="preserve">Updates to Data References: We may change defined name ranges in the future, and so the </t>
    </r>
    <r>
      <rPr>
        <i/>
        <sz val="11"/>
        <rFont val="Calibri"/>
        <family val="2"/>
        <scheme val="minor"/>
      </rPr>
      <t xml:space="preserve">Annual Summary </t>
    </r>
    <r>
      <rPr>
        <sz val="11"/>
        <rFont val="Calibri"/>
        <family val="2"/>
        <scheme val="minor"/>
      </rPr>
      <t>file on the Portal will be updated to reflect this</t>
    </r>
  </si>
  <si>
    <r>
      <rPr>
        <sz val="11"/>
        <color rgb="FF008000"/>
        <rFont val="Calibri"/>
        <family val="2"/>
        <scheme val="minor"/>
      </rPr>
      <t>Green</t>
    </r>
    <r>
      <rPr>
        <sz val="11"/>
        <color rgb="FF0000FF"/>
        <rFont val="Calibri"/>
        <family val="2"/>
        <scheme val="minor"/>
      </rPr>
      <t xml:space="preserve"> </t>
    </r>
    <r>
      <rPr>
        <sz val="11"/>
        <color theme="1"/>
        <rFont val="Calibri"/>
        <family val="2"/>
        <scheme val="minor"/>
      </rPr>
      <t xml:space="preserve">font will show the metrics that are linked from the Canalyst </t>
    </r>
    <r>
      <rPr>
        <i/>
        <sz val="11"/>
        <color theme="1"/>
        <rFont val="Calibri"/>
        <family val="2"/>
        <scheme val="minor"/>
      </rPr>
      <t xml:space="preserve">Model </t>
    </r>
    <r>
      <rPr>
        <sz val="11"/>
        <color theme="1"/>
        <rFont val="Calibri"/>
        <family val="2"/>
        <scheme val="minor"/>
      </rPr>
      <t>worksheet</t>
    </r>
  </si>
  <si>
    <r>
      <rPr>
        <sz val="11"/>
        <rFont val="Calibri"/>
        <family val="2"/>
        <scheme val="minor"/>
      </rPr>
      <t>Black</t>
    </r>
    <r>
      <rPr>
        <sz val="11"/>
        <color rgb="FF0000FF"/>
        <rFont val="Calibri"/>
        <family val="2"/>
        <scheme val="minor"/>
      </rPr>
      <t xml:space="preserve"> </t>
    </r>
    <r>
      <rPr>
        <sz val="11"/>
        <color theme="1"/>
        <rFont val="Calibri"/>
        <family val="2"/>
        <scheme val="minor"/>
      </rPr>
      <t xml:space="preserve">font will be used to show formulas. These formulas are calculated using information within the </t>
    </r>
    <r>
      <rPr>
        <i/>
        <sz val="11"/>
        <color theme="1"/>
        <rFont val="Calibri"/>
        <family val="2"/>
        <scheme val="minor"/>
      </rPr>
      <t xml:space="preserve">Annual Summary </t>
    </r>
    <r>
      <rPr>
        <sz val="11"/>
        <color theme="1"/>
        <rFont val="Calibri"/>
        <family val="2"/>
        <scheme val="minor"/>
      </rPr>
      <t>worksheet</t>
    </r>
  </si>
  <si>
    <r>
      <rPr>
        <sz val="11"/>
        <color rgb="FF0000FF"/>
        <rFont val="Calibri"/>
        <family val="2"/>
        <scheme val="minor"/>
      </rPr>
      <t xml:space="preserve">Blue </t>
    </r>
    <r>
      <rPr>
        <sz val="11"/>
        <color theme="1"/>
        <rFont val="Calibri"/>
        <family val="2"/>
        <scheme val="minor"/>
      </rPr>
      <t>font will show any hardcodes within the sheet. This is used in Cell X3, which indicates the number of historical fiscal years used in the CAGR and Average calculations. Changing the cell will result in changing the number of fiscal years used</t>
    </r>
  </si>
  <si>
    <r>
      <t xml:space="preserve">In Excel, open both this </t>
    </r>
    <r>
      <rPr>
        <i/>
        <sz val="11"/>
        <color theme="1"/>
        <rFont val="Calibri"/>
        <family val="2"/>
        <scheme val="minor"/>
      </rPr>
      <t xml:space="preserve">Annual Summary </t>
    </r>
    <r>
      <rPr>
        <sz val="11"/>
        <color theme="1"/>
        <rFont val="Calibri"/>
        <family val="2"/>
        <scheme val="minor"/>
      </rPr>
      <t xml:space="preserve">workbook, as well as the Canalyst model you want to add the </t>
    </r>
    <r>
      <rPr>
        <i/>
        <sz val="11"/>
        <color theme="1"/>
        <rFont val="Calibri"/>
        <family val="2"/>
        <scheme val="minor"/>
      </rPr>
      <t>Annual Summary</t>
    </r>
    <r>
      <rPr>
        <sz val="11"/>
        <color theme="1"/>
        <rFont val="Calibri"/>
        <family val="2"/>
        <scheme val="minor"/>
      </rPr>
      <t xml:space="preserve"> worksheet to.</t>
    </r>
  </si>
  <si>
    <r>
      <t xml:space="preserve">Right click on the </t>
    </r>
    <r>
      <rPr>
        <i/>
        <sz val="11"/>
        <color theme="1"/>
        <rFont val="Calibri"/>
        <family val="2"/>
        <scheme val="minor"/>
      </rPr>
      <t>Annual Summary</t>
    </r>
    <r>
      <rPr>
        <sz val="11"/>
        <color theme="1"/>
        <rFont val="Calibri"/>
        <family val="2"/>
        <scheme val="minor"/>
      </rPr>
      <t xml:space="preserve"> tab in this workbook and select 'Move or Copy…' to the Canalyst model. </t>
    </r>
  </si>
  <si>
    <r>
      <t>Note:</t>
    </r>
    <r>
      <rPr>
        <sz val="11"/>
        <color theme="1"/>
        <rFont val="Calibri"/>
        <family val="2"/>
        <scheme val="minor"/>
      </rPr>
      <t xml:space="preserve"> You do not need to 'Move or Copy…' the </t>
    </r>
    <r>
      <rPr>
        <i/>
        <sz val="11"/>
        <color theme="1"/>
        <rFont val="Calibri"/>
        <family val="2"/>
        <scheme val="minor"/>
      </rPr>
      <t>Instructions</t>
    </r>
    <r>
      <rPr>
        <sz val="11"/>
        <color theme="1"/>
        <rFont val="Calibri"/>
        <family val="2"/>
        <scheme val="minor"/>
      </rPr>
      <t xml:space="preserve"> tab to the Canalyst model, as it is meant only for your reference.</t>
    </r>
  </si>
  <si>
    <t>Disclaimer</t>
  </si>
  <si>
    <t>There are instances where updates to this sheet and/or the models are required:</t>
  </si>
  <si>
    <t>Color Legend</t>
  </si>
  <si>
    <t>Maintaining the Annual Summary Worksheet</t>
  </si>
  <si>
    <t>Troubleshooting</t>
  </si>
  <si>
    <r>
      <t xml:space="preserve">We cannot perform quality control or maintenance on the ongoing functioning of any worksheets that you use and edit on your local desktop. We rely on your confirmation that the </t>
    </r>
    <r>
      <rPr>
        <i/>
        <sz val="11"/>
        <rFont val="Calibri"/>
        <family val="2"/>
        <scheme val="minor"/>
      </rPr>
      <t>Annual Summary</t>
    </r>
    <r>
      <rPr>
        <sz val="11"/>
        <rFont val="Calibri"/>
        <family val="2"/>
        <scheme val="minor"/>
      </rPr>
      <t xml:space="preserve"> worksheet is operating within the model as intended</t>
    </r>
  </si>
  <si>
    <r>
      <t xml:space="preserve">If the </t>
    </r>
    <r>
      <rPr>
        <i/>
        <sz val="11"/>
        <rFont val="Calibri"/>
        <family val="2"/>
        <scheme val="minor"/>
      </rPr>
      <t xml:space="preserve">Annual Summary </t>
    </r>
    <r>
      <rPr>
        <sz val="11"/>
        <rFont val="Calibri"/>
        <family val="2"/>
        <scheme val="minor"/>
      </rPr>
      <t>worksheet is not operating as intended, please contact us anytime</t>
    </r>
  </si>
  <si>
    <r>
      <t xml:space="preserve">If you would like to customize the </t>
    </r>
    <r>
      <rPr>
        <i/>
        <sz val="11"/>
        <color theme="1"/>
        <rFont val="Calibri"/>
        <family val="2"/>
        <scheme val="minor"/>
      </rPr>
      <t>Annual Summary</t>
    </r>
    <r>
      <rPr>
        <sz val="11"/>
        <color theme="1"/>
        <rFont val="Calibri"/>
        <family val="2"/>
        <scheme val="minor"/>
      </rPr>
      <t xml:space="preserve"> worksheet, please contact your Product Analyst or support@canalyst.com. </t>
    </r>
  </si>
  <si>
    <r>
      <t xml:space="preserve">Updates to Data References in our Models: There may be instances in which a defined named range does not exist in the model you select. Please reach out and we will make the necessary changes to ensure compatibility with the </t>
    </r>
    <r>
      <rPr>
        <i/>
        <sz val="11"/>
        <rFont val="Calibri"/>
        <family val="2"/>
        <scheme val="minor"/>
      </rPr>
      <t>Annual Summary</t>
    </r>
    <r>
      <rPr>
        <sz val="11"/>
        <rFont val="Calibri"/>
        <family val="2"/>
        <scheme val="minor"/>
      </rPr>
      <t xml:space="preserve"> worksheet</t>
    </r>
  </si>
  <si>
    <r>
      <t>Note:</t>
    </r>
    <r>
      <rPr>
        <sz val="11"/>
        <color theme="1"/>
        <rFont val="Calibri"/>
        <family val="2"/>
        <scheme val="minor"/>
      </rPr>
      <t xml:space="preserve"> Consensus estimates will only populate if you are connected and have access to a data source and you've selected that data source using the toggle shown in the </t>
    </r>
    <r>
      <rPr>
        <i/>
        <sz val="11"/>
        <color theme="1"/>
        <rFont val="Calibri"/>
        <family val="2"/>
        <scheme val="minor"/>
      </rPr>
      <t xml:space="preserve">Front Page </t>
    </r>
    <r>
      <rPr>
        <sz val="11"/>
        <color theme="1"/>
        <rFont val="Calibri"/>
        <family val="2"/>
        <scheme val="minor"/>
      </rPr>
      <t>worksheet of the Canalyst model</t>
    </r>
  </si>
  <si>
    <t>Moving the Annual Summary Worksheet to a Canalyst Model</t>
  </si>
  <si>
    <r>
      <t xml:space="preserve">Once the </t>
    </r>
    <r>
      <rPr>
        <i/>
        <sz val="11"/>
        <color theme="1"/>
        <rFont val="Calibri"/>
        <family val="2"/>
        <scheme val="minor"/>
      </rPr>
      <t>Annual Summary</t>
    </r>
    <r>
      <rPr>
        <sz val="11"/>
        <color theme="1"/>
        <rFont val="Calibri"/>
        <family val="2"/>
        <scheme val="minor"/>
      </rPr>
      <t xml:space="preserve"> worksheet is in the Canalyst model, press 'CTRL + H' and replace all '=' with '=' to refresh all the formulas. This will link the metrics back to the </t>
    </r>
    <r>
      <rPr>
        <i/>
        <sz val="11"/>
        <color theme="1"/>
        <rFont val="Calibri"/>
        <family val="2"/>
        <scheme val="minor"/>
      </rPr>
      <t xml:space="preserve">Model </t>
    </r>
    <r>
      <rPr>
        <sz val="11"/>
        <color theme="1"/>
        <rFont val="Calibri"/>
        <family val="2"/>
        <scheme val="minor"/>
      </rPr>
      <t>worksheet.</t>
    </r>
  </si>
  <si>
    <t>ANNUAL SUMMARY</t>
  </si>
  <si>
    <t xml:space="preserve">Canalyst models contain defined named ranges for common metrics across our library of models.  This allows us to build and customize comp sheets, DCF worksheets, and other custom worksheets that can be dropped into your working copy of any Canalyst </t>
  </si>
  <si>
    <t>model to reference data from the historical and forecast periods.</t>
  </si>
  <si>
    <r>
      <t xml:space="preserve">This </t>
    </r>
    <r>
      <rPr>
        <i/>
        <sz val="11"/>
        <color theme="1"/>
        <rFont val="Calibri"/>
        <family val="2"/>
        <scheme val="minor"/>
      </rPr>
      <t xml:space="preserve">Annual Summary </t>
    </r>
    <r>
      <rPr>
        <sz val="11"/>
        <color theme="1"/>
        <rFont val="Calibri"/>
        <family val="2"/>
        <scheme val="minor"/>
      </rPr>
      <t xml:space="preserve">worksheet shows annual financial metrics calculated from data available in the </t>
    </r>
    <r>
      <rPr>
        <i/>
        <sz val="11"/>
        <color theme="1"/>
        <rFont val="Calibri"/>
        <family val="2"/>
        <scheme val="minor"/>
      </rPr>
      <t xml:space="preserve">Model </t>
    </r>
    <r>
      <rPr>
        <sz val="11"/>
        <color theme="1"/>
        <rFont val="Calibri"/>
        <family val="2"/>
        <scheme val="minor"/>
      </rPr>
      <t xml:space="preserve">and </t>
    </r>
    <r>
      <rPr>
        <i/>
        <sz val="11"/>
        <color theme="1"/>
        <rFont val="Calibri"/>
        <family val="2"/>
        <scheme val="minor"/>
      </rPr>
      <t xml:space="preserve">Summary Page </t>
    </r>
    <r>
      <rPr>
        <sz val="11"/>
        <color theme="1"/>
        <rFont val="Calibri"/>
        <family val="2"/>
        <scheme val="minor"/>
      </rPr>
      <t>worksheets of any Canalyst model.</t>
    </r>
  </si>
  <si>
    <r>
      <rPr>
        <sz val="11"/>
        <color rgb="FF990033"/>
        <rFont val="Calibri"/>
        <family val="2"/>
        <scheme val="minor"/>
      </rPr>
      <t>Burgundy</t>
    </r>
    <r>
      <rPr>
        <sz val="11"/>
        <color rgb="FF0000FF"/>
        <rFont val="Calibri"/>
        <family val="2"/>
        <scheme val="minor"/>
      </rPr>
      <t xml:space="preserve"> </t>
    </r>
    <r>
      <rPr>
        <sz val="11"/>
        <color theme="1"/>
        <rFont val="Calibri"/>
        <family val="2"/>
        <scheme val="minor"/>
      </rPr>
      <t>font will show consensus estimates</t>
    </r>
  </si>
  <si>
    <t>V.1.1</t>
  </si>
  <si>
    <t>V.1.0</t>
  </si>
  <si>
    <t>V.1.2</t>
  </si>
  <si>
    <t>Adjustment to FCFF and NOPAT calculations</t>
  </si>
  <si>
    <r>
      <rPr>
        <b/>
        <sz val="8"/>
        <color rgb="FF000000"/>
        <rFont val="Calibri"/>
        <family val="2"/>
        <scheme val="minor"/>
      </rPr>
      <t xml:space="preserve">Disclaimer: </t>
    </r>
    <r>
      <rPr>
        <sz val="8"/>
        <color rgb="FF000000"/>
        <rFont val="Calibri"/>
        <family val="2"/>
        <scheme val="minor"/>
      </rPr>
      <t xml:space="preserve">Access to and use of this drop-in sheet, including the data and any third party data contained herein (this “Drop-in Sheet”) is subject to Canalyst Financial Modeling Corporation’s (“Company”) Terms of Use that you accepted prior to accessing this Drop-in Sheet and the applicable Service Agreement (collectively, the “Agreements”) between the Company and you (or a corporate entity that has authorized you to access and use this Drop-in Sheet on its behalf in accordance with the terms of such Service Agreement). BY CONTINUING TO ACCESS OR USE THIS DROP-IN SHEET, YOU EXPRESSLY AGREE TO THE TERMS AND CONDITIONS OF SUCH AGREEMENTS.
</t>
    </r>
    <r>
      <rPr>
        <b/>
        <sz val="8"/>
        <color rgb="FF000000"/>
        <rFont val="Calibri"/>
        <family val="2"/>
        <scheme val="minor"/>
      </rPr>
      <t xml:space="preserve">
This Drop-in Sheet is designed for use with the Company services (the “Services”) and is for internal use only and shall not be accessed or used for any other purpose. This Drop-in Sheet is of a confidential nature and contains proprietary information exclusively owned by the Company and certain of its licensors.  Unless prior written consent by Company and its licensors has been provided to you, you may not distribute or otherwise furnish this Drop-in Sheet to any third party, nor use or permit anyone to use this Drop-in Sheet for any unlawful or unauthorized purpose. 
</t>
    </r>
    <r>
      <rPr>
        <sz val="8"/>
        <color rgb="FF000000"/>
        <rFont val="Calibri"/>
        <family val="2"/>
        <scheme val="minor"/>
      </rPr>
      <t xml:space="preserve">
This Drop-in Sheet does not constitute investment advice by the Company or any of its licensors. Reference to a particular investment or security, credit rating or any observation concerning a security or investment in this Drop-in Sheet is not a recommendation or solicitation to buy, sell or hold such investment or security or make any other investment decisions. For greater certainty, any forecasts or forward-looking information expressed herein are for illustrative purposes only and do not purport to express any view on what may transpire. Neither the Company nor any of its licensors have performed company-specific research on any projected information contained herein or in the Services, as such, it is your responsibility to express your own views on projected results.  This Drop-in Sheet does not guarantee future performance and undue reliance should not be placed on such.  You are solely responsible for evaluating the merits and risks of any investment based on your own business and financial expertise, the business and financial expertise of professional advisors with whom you have consulted, your financial situation and risk tolerance. Neither the Company, nor any of its licensors, undertake any liability with respect to your reliance on this Drop-in Sheet or the related Services.
</t>
    </r>
    <r>
      <rPr>
        <b/>
        <sz val="8"/>
        <color rgb="FF000000"/>
        <rFont val="Calibri"/>
        <family val="2"/>
        <scheme val="minor"/>
      </rPr>
      <t>THIS DROP-IN SHEET IS PROVIDED “AS IS” AND ON AN “AS AVAILABLE” BASIS ONLY, WITHOUT WARRANTIES OR CONDITIONS OF ANY KIND. NEITHER COMPANY NOR ANY OF ITS LICENSORS NOR THEIR RESPECTIVE AFFILIATES OR SUPPLIERS HAVE LIABILITY FOR THE ACCURACY, TIMELINESS OR COMPLETENESS OF THIS DROP-IN SHEET OR THE RELATED SERVICES, OR FOR DELAYS, INTERRUPTIONS OR OMISSIONS HEREIN, NOR FOR ANY LOST PROFITS, INDIRECT, SPECIAL OR CONSEQUENTIAL DAMAGES. 
© 2015-2021 Canalyst. All rights reserved.</t>
    </r>
  </si>
  <si>
    <t>HY Periods - LTM</t>
  </si>
  <si>
    <t>HY Periods - NTM</t>
  </si>
  <si>
    <t>MRHY</t>
  </si>
  <si>
    <t>MRHY-1</t>
  </si>
  <si>
    <t>CHY+1</t>
  </si>
  <si>
    <t>V.1.3</t>
  </si>
  <si>
    <t>Inclusion of Half-Year periods in LTM and NTM calculations</t>
  </si>
  <si>
    <t>V.1.4</t>
  </si>
  <si>
    <t>Fixes to 2Yr and 3Yr stacked growth rates</t>
  </si>
  <si>
    <t>EV (incl. Op. Leases) / Sales</t>
  </si>
  <si>
    <t>EV (incl. Op. Leases) / Adj. EBITDA</t>
  </si>
  <si>
    <t>EV / Sales</t>
  </si>
  <si>
    <t>EV / Adj. EBITDA</t>
  </si>
  <si>
    <t>V.1.5</t>
  </si>
  <si>
    <t>Changes to Interest Expense, EBIT, Accounts Payable, and NOPAT calculations. Inclusion of EV multiples excluding Op. Leases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</si>
</sst>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_-&quot;$&quot;* #,##0.00_-;\-&quot;$&quot;* #,##0.00_-;_-&quot;$&quot;* &quot;-&quot;??_-;_-@_-"/>
    <numFmt numFmtId="165" formatCode="yyyy/mm/dd\ "/>
    <numFmt numFmtId="166" formatCode="mm/dd/yy;@"/>
    <numFmt numFmtId="167" formatCode="_(* #,##0_);_(* \(#,##0\);_(* &quot;-&quot;??_);_(@_)"/>
    <numFmt numFmtId="168" formatCode="_(* #,##0.0_);_(* \(#,##0.0\);_(* &quot;-&quot;??_);_(@_)"/>
    <numFmt numFmtId="169" formatCode="&quot;$&quot;#,##0.00"/>
    <numFmt numFmtId="170" formatCode="0.0%"/>
    <numFmt numFmtId="171" formatCode="_(* 0.0%_);_(* \-0.0%_);_(* &quot;-&quot;??_);_(@_)"/>
    <numFmt numFmtId="172" formatCode="_(&quot;$&quot;* #,##0_);_(&quot;$&quot;* \(#,##0\);_(&quot;$&quot;* &quot;-&quot;??_);_(@_)"/>
    <numFmt numFmtId="173" formatCode="_(* 0.0\ \x_);\ _(* &quot;n/a&quot;_);_(* &quot;-&quot;??_);_(@_)"/>
    <numFmt numFmtId="174" formatCode="_(&quot;$&quot;* 0.00_);_(&quot;$&quot;* \(0.00\);_(&quot;$&quot;* &quot;-&quot;??_);_(@_)"/>
    <numFmt numFmtId="175" formatCode="#,##0.0\x_);\(#,##0.0\x\)"/>
    <numFmt numFmtId="176" formatCode="[$-F800]dddd\,\ mmmm\ dd\,\ yyyy"/>
  </numFmts>
  <fonts count="47"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4"/>
      <color indexed="8"/>
      <name val="Calibri"/>
      <family val="2"/>
      <scheme val="minor"/>
    </font>
    <font>
      <sz val="10"/>
      <name val="Times New Roman"/>
      <family val="1"/>
    </font>
    <font>
      <b/>
      <sz val="11"/>
      <color rgb="FF0000FF"/>
      <name val="Calibri"/>
      <family val="2"/>
      <scheme val="minor"/>
    </font>
    <font>
      <sz val="11"/>
      <color indexed="12"/>
      <name val="Calibri"/>
      <family val="2"/>
      <scheme val="minor"/>
    </font>
    <font>
      <b/>
      <i/>
      <sz val="11"/>
      <color indexed="12"/>
      <name val="Calibri"/>
      <family val="2"/>
      <scheme val="minor"/>
    </font>
    <font>
      <b/>
      <sz val="11"/>
      <color indexed="12"/>
      <name val="Calibri"/>
      <family val="2"/>
      <scheme val="minor"/>
    </font>
    <font>
      <b/>
      <u val="singleAccounting"/>
      <sz val="11"/>
      <name val="Calibri"/>
      <family val="2"/>
      <scheme val="minor"/>
    </font>
    <font>
      <sz val="11"/>
      <name val="Calibri"/>
      <family val="2"/>
      <scheme val="minor"/>
    </font>
    <font>
      <sz val="10"/>
      <name val="Arial"/>
      <family val="2"/>
    </font>
    <font>
      <sz val="10"/>
      <name val="Tahoma"/>
      <family val="2"/>
    </font>
    <font>
      <b/>
      <sz val="11"/>
      <color indexed="17"/>
      <name val="Calibri"/>
      <family val="2"/>
      <scheme val="minor"/>
    </font>
    <font>
      <b/>
      <sz val="11"/>
      <color rgb="FF008000"/>
      <name val="Calibri"/>
      <family val="2"/>
      <scheme val="minor"/>
    </font>
    <font>
      <b/>
      <sz val="10"/>
      <name val="Tahoma"/>
      <family val="2"/>
    </font>
    <font>
      <sz val="11"/>
      <color rgb="FF0000FF"/>
      <name val="Calibri"/>
      <family val="2"/>
      <scheme val="minor"/>
    </font>
    <font>
      <i/>
      <sz val="10"/>
      <name val="Calibri"/>
      <family val="2"/>
      <scheme val="minor"/>
    </font>
    <font>
      <sz val="10"/>
      <name val="Calibri"/>
      <family val="2"/>
      <scheme val="minor"/>
    </font>
    <font>
      <sz val="10"/>
      <color rgb="FF00B050"/>
      <name val="Tahoma"/>
      <family val="2"/>
    </font>
    <font>
      <b/>
      <i/>
      <sz val="11"/>
      <color indexed="17"/>
      <name val="Calibri"/>
      <family val="2"/>
      <scheme val="minor"/>
    </font>
    <font>
      <b/>
      <i/>
      <sz val="11"/>
      <name val="Calibri"/>
      <family val="2"/>
      <scheme val="minor"/>
    </font>
    <font>
      <sz val="11"/>
      <color indexed="17"/>
      <name val="Calibri"/>
      <family val="2"/>
      <scheme val="minor"/>
    </font>
    <font>
      <sz val="11"/>
      <color rgb="FF008000"/>
      <name val="Calibri"/>
      <family val="2"/>
      <scheme val="minor"/>
    </font>
    <font>
      <i/>
      <sz val="11"/>
      <color rgb="FF0000FF"/>
      <name val="Calibri"/>
      <family val="2"/>
      <scheme val="minor"/>
    </font>
    <font>
      <i/>
      <sz val="11"/>
      <color indexed="12"/>
      <name val="Calibri"/>
      <family val="2"/>
      <scheme val="minor"/>
    </font>
    <font>
      <i/>
      <sz val="11"/>
      <name val="Calibri"/>
      <family val="2"/>
      <scheme val="minor"/>
    </font>
    <font>
      <sz val="11"/>
      <name val="Calibri"/>
      <family val="2"/>
    </font>
    <font>
      <sz val="11"/>
      <color indexed="17"/>
      <name val="Calibri"/>
      <family val="2"/>
    </font>
    <font>
      <b/>
      <sz val="11"/>
      <name val="Calibri"/>
      <family val="2"/>
      <scheme val="minor"/>
    </font>
    <font>
      <i/>
      <sz val="10"/>
      <color rgb="FF0000FF"/>
      <name val="Calibri"/>
      <family val="2"/>
      <scheme val="minor"/>
    </font>
    <font>
      <i/>
      <sz val="10"/>
      <color indexed="12"/>
      <name val="Calibri"/>
      <family val="2"/>
      <scheme val="minor"/>
    </font>
    <font>
      <sz val="11"/>
      <color rgb="FF000000"/>
      <name val="Calibri"/>
      <family val="2"/>
    </font>
    <font>
      <b/>
      <sz val="11"/>
      <color theme="1"/>
      <name val="Calibri"/>
      <family val="2"/>
      <scheme val="minor"/>
    </font>
    <font>
      <i/>
      <sz val="11"/>
      <color theme="1"/>
      <name val="Calibri"/>
      <family val="2"/>
      <scheme val="minor"/>
    </font>
    <font>
      <b/>
      <sz val="10"/>
      <color rgb="FF0000FF"/>
      <name val="Tahoma"/>
      <family val="2"/>
    </font>
    <font>
      <b/>
      <sz val="11"/>
      <color rgb="FFFFFFFF"/>
      <name val="Calibri"/>
      <family val="2"/>
      <scheme val="minor"/>
    </font>
    <font>
      <b/>
      <sz val="20"/>
      <name val="Calibri"/>
      <family val="2"/>
    </font>
    <font>
      <i/>
      <sz val="11"/>
      <name val="Calibri"/>
      <family val="2"/>
    </font>
    <font>
      <u/>
      <sz val="11"/>
      <color theme="1"/>
      <name val="Calibri"/>
      <family val="2"/>
      <scheme val="minor"/>
    </font>
    <font>
      <sz val="8"/>
      <color rgb="FF000000"/>
      <name val="Calibri"/>
      <family val="2"/>
      <scheme val="minor"/>
    </font>
    <font>
      <b/>
      <sz val="8"/>
      <color rgb="FF000000"/>
      <name val="Calibri"/>
      <family val="2"/>
      <scheme val="minor"/>
    </font>
    <font>
      <i/>
      <sz val="10"/>
      <color rgb="FF990033"/>
      <name val="Calibri"/>
      <family val="2"/>
      <scheme val="minor"/>
    </font>
    <font>
      <sz val="10"/>
      <color rgb="FF990033"/>
      <name val="Calibri"/>
      <family val="2"/>
      <scheme val="minor"/>
    </font>
    <font>
      <sz val="11"/>
      <color rgb="FF990033"/>
      <name val="Calibri"/>
      <family val="2"/>
      <scheme val="minor"/>
    </font>
    <font>
      <b/>
      <sz val="11"/>
      <color rgb="FF990033"/>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4.9989318521683403E-2"/>
        <bgColor indexed="64"/>
      </patternFill>
    </fill>
  </fills>
  <borders count="23">
    <border>
      <left/>
      <right/>
      <top/>
      <bottom/>
      <diagonal/>
    </border>
    <border>
      <left/>
      <right/>
      <top/>
      <bottom style="medium">
        <color auto="1"/>
      </bottom>
      <diagonal/>
    </border>
    <border>
      <left/>
      <right style="thin">
        <color auto="1"/>
      </right>
      <top/>
      <bottom/>
      <diagonal/>
    </border>
    <border>
      <left/>
      <right/>
      <top style="thin">
        <color auto="1"/>
      </top>
      <bottom/>
      <diagonal/>
    </border>
    <border>
      <left/>
      <right style="thin">
        <color auto="1"/>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3">
    <xf numFmtId="0" fontId="0" fillId="0" borderId="0"/>
    <xf numFmtId="0" fontId="1" fillId="0" borderId="0"/>
    <xf numFmtId="44" fontId="5" fillId="0" borderId="0" applyFont="0" applyFill="0" applyBorder="0" applyAlignment="0" applyProtection="0"/>
    <xf numFmtId="0" fontId="5" fillId="0" borderId="0"/>
    <xf numFmtId="0" fontId="12" fillId="0" borderId="0"/>
    <xf numFmtId="43" fontId="5" fillId="0" borderId="0" applyFont="0" applyFill="0" applyBorder="0" applyAlignment="0" applyProtection="0"/>
    <xf numFmtId="0" fontId="28" fillId="0" borderId="0"/>
    <xf numFmtId="9" fontId="28" fillId="0" borderId="0" applyFont="0" applyFill="0" applyBorder="0" applyAlignment="0" applyProtection="0"/>
    <xf numFmtId="0" fontId="28" fillId="0" borderId="0"/>
    <xf numFmtId="164" fontId="1" fillId="0" borderId="0" applyFont="0" applyFill="0" applyBorder="0" applyAlignment="0" applyProtection="0"/>
    <xf numFmtId="0" fontId="28" fillId="0" borderId="0"/>
    <xf numFmtId="0" fontId="1" fillId="0" borderId="0"/>
    <xf numFmtId="0" fontId="1" fillId="0" borderId="0"/>
  </cellStyleXfs>
  <cellXfs count="270">
    <xf numFmtId="0" fontId="0" fillId="0" borderId="0" xfId="0"/>
    <xf numFmtId="0" fontId="4" fillId="0" borderId="1" xfId="1" applyFont="1" applyBorder="1"/>
    <xf numFmtId="0" fontId="4" fillId="0" borderId="0" xfId="1" applyFont="1"/>
    <xf numFmtId="0" fontId="6" fillId="0" borderId="0" xfId="2" applyNumberFormat="1" applyFont="1"/>
    <xf numFmtId="165" fontId="7" fillId="0" borderId="0" xfId="3" applyNumberFormat="1" applyFont="1" applyAlignment="1">
      <alignment horizontal="left"/>
    </xf>
    <xf numFmtId="0" fontId="7" fillId="0" borderId="0" xfId="3" applyFont="1"/>
    <xf numFmtId="0" fontId="7" fillId="0" borderId="0" xfId="3" applyFont="1" applyAlignment="1">
      <alignment horizontal="center"/>
    </xf>
    <xf numFmtId="0" fontId="6" fillId="0" borderId="0" xfId="3" applyFont="1" applyAlignment="1">
      <alignment horizontal="center"/>
    </xf>
    <xf numFmtId="166" fontId="8" fillId="0" borderId="0" xfId="3" applyNumberFormat="1" applyFont="1" applyAlignment="1">
      <alignment horizontal="center"/>
    </xf>
    <xf numFmtId="0" fontId="9" fillId="0" borderId="0" xfId="3" applyFont="1" applyAlignment="1">
      <alignment horizontal="center"/>
    </xf>
    <xf numFmtId="0" fontId="6" fillId="0" borderId="0" xfId="3" applyFont="1"/>
    <xf numFmtId="0" fontId="9" fillId="0" borderId="0" xfId="3" applyFont="1"/>
    <xf numFmtId="0" fontId="10" fillId="0" borderId="0" xfId="3" applyFont="1" applyAlignment="1">
      <alignment horizontal="center"/>
    </xf>
    <xf numFmtId="0" fontId="10" fillId="0" borderId="2" xfId="3" applyFont="1" applyBorder="1" applyAlignment="1">
      <alignment horizontal="center"/>
    </xf>
    <xf numFmtId="0" fontId="11" fillId="0" borderId="0" xfId="3" applyFont="1"/>
    <xf numFmtId="0" fontId="2" fillId="2" borderId="0" xfId="3" applyFont="1" applyFill="1"/>
    <xf numFmtId="0" fontId="3" fillId="2" borderId="0" xfId="3" applyFont="1" applyFill="1"/>
    <xf numFmtId="0" fontId="3" fillId="2" borderId="2" xfId="3" applyFont="1" applyFill="1" applyBorder="1"/>
    <xf numFmtId="0" fontId="11" fillId="2" borderId="0" xfId="3" applyFont="1" applyFill="1"/>
    <xf numFmtId="0" fontId="13" fillId="0" borderId="0" xfId="4" applyFont="1"/>
    <xf numFmtId="167" fontId="6" fillId="0" borderId="0" xfId="3" applyNumberFormat="1" applyFont="1"/>
    <xf numFmtId="167" fontId="14" fillId="0" borderId="0" xfId="3" applyNumberFormat="1" applyFont="1"/>
    <xf numFmtId="167" fontId="9" fillId="0" borderId="0" xfId="3" applyNumberFormat="1" applyFont="1"/>
    <xf numFmtId="169" fontId="13" fillId="0" borderId="0" xfId="4" applyNumberFormat="1" applyFont="1"/>
    <xf numFmtId="0" fontId="16" fillId="3" borderId="5" xfId="4" applyFont="1" applyFill="1" applyBorder="1"/>
    <xf numFmtId="0" fontId="16" fillId="3" borderId="6" xfId="4" applyFont="1" applyFill="1" applyBorder="1"/>
    <xf numFmtId="0" fontId="17" fillId="0" borderId="0" xfId="3" applyFont="1"/>
    <xf numFmtId="0" fontId="18" fillId="0" borderId="0" xfId="3" applyFont="1" applyAlignment="1">
      <alignment horizontal="left" indent="1"/>
    </xf>
    <xf numFmtId="0" fontId="19" fillId="0" borderId="0" xfId="3" applyFont="1"/>
    <xf numFmtId="0" fontId="13" fillId="0" borderId="7" xfId="4" applyFont="1" applyBorder="1"/>
    <xf numFmtId="0" fontId="20" fillId="0" borderId="8" xfId="4" applyFont="1" applyBorder="1"/>
    <xf numFmtId="0" fontId="21" fillId="0" borderId="0" xfId="3" applyFont="1"/>
    <xf numFmtId="0" fontId="23" fillId="0" borderId="0" xfId="3" applyFont="1"/>
    <xf numFmtId="0" fontId="25" fillId="0" borderId="0" xfId="3" applyFont="1"/>
    <xf numFmtId="0" fontId="18" fillId="0" borderId="0" xfId="3" applyFont="1"/>
    <xf numFmtId="0" fontId="26" fillId="0" borderId="0" xfId="3" applyFont="1"/>
    <xf numFmtId="0" fontId="13" fillId="0" borderId="9" xfId="4" applyFont="1" applyBorder="1"/>
    <xf numFmtId="0" fontId="20" fillId="0" borderId="10" xfId="4" applyFont="1" applyBorder="1"/>
    <xf numFmtId="0" fontId="27" fillId="0" borderId="0" xfId="3" applyFont="1"/>
    <xf numFmtId="168" fontId="17" fillId="0" borderId="0" xfId="3" applyNumberFormat="1" applyFont="1"/>
    <xf numFmtId="168" fontId="23" fillId="0" borderId="0" xfId="3" applyNumberFormat="1" applyFont="1"/>
    <xf numFmtId="168" fontId="7" fillId="0" borderId="0" xfId="3" applyNumberFormat="1" applyFont="1"/>
    <xf numFmtId="168" fontId="25" fillId="0" borderId="0" xfId="3" applyNumberFormat="1" applyFont="1"/>
    <xf numFmtId="168" fontId="24" fillId="0" borderId="0" xfId="3" applyNumberFormat="1" applyFont="1"/>
    <xf numFmtId="170" fontId="18" fillId="0" borderId="0" xfId="2" applyNumberFormat="1" applyFont="1" applyAlignment="1">
      <alignment horizontal="right"/>
    </xf>
    <xf numFmtId="168" fontId="11" fillId="0" borderId="0" xfId="3" applyNumberFormat="1" applyFont="1"/>
    <xf numFmtId="0" fontId="30" fillId="0" borderId="11" xfId="3" applyFont="1" applyBorder="1"/>
    <xf numFmtId="168" fontId="6" fillId="0" borderId="0" xfId="3" applyNumberFormat="1" applyFont="1"/>
    <xf numFmtId="168" fontId="11" fillId="0" borderId="0" xfId="3" applyNumberFormat="1" applyFont="1" applyAlignment="1">
      <alignment horizontal="left" indent="1"/>
    </xf>
    <xf numFmtId="168" fontId="9" fillId="0" borderId="0" xfId="3" applyNumberFormat="1" applyFont="1"/>
    <xf numFmtId="168" fontId="11" fillId="0" borderId="3" xfId="3" applyNumberFormat="1" applyFont="1" applyBorder="1"/>
    <xf numFmtId="168" fontId="7" fillId="0" borderId="3" xfId="3" applyNumberFormat="1" applyFont="1" applyBorder="1"/>
    <xf numFmtId="168" fontId="30" fillId="0" borderId="11" xfId="3" applyNumberFormat="1" applyFont="1" applyBorder="1"/>
    <xf numFmtId="168" fontId="9" fillId="0" borderId="11" xfId="3" applyNumberFormat="1" applyFont="1" applyBorder="1"/>
    <xf numFmtId="0" fontId="31" fillId="0" borderId="0" xfId="3" applyFont="1"/>
    <xf numFmtId="0" fontId="32" fillId="0" borderId="0" xfId="3" applyFont="1"/>
    <xf numFmtId="0" fontId="8" fillId="0" borderId="0" xfId="3" applyFont="1"/>
    <xf numFmtId="168" fontId="26" fillId="0" borderId="0" xfId="3" applyNumberFormat="1" applyFont="1"/>
    <xf numFmtId="168" fontId="11" fillId="0" borderId="0" xfId="3" applyNumberFormat="1" applyFont="1" applyAlignment="1">
      <alignment horizontal="left"/>
    </xf>
    <xf numFmtId="173" fontId="17" fillId="0" borderId="0" xfId="3" applyNumberFormat="1" applyFont="1"/>
    <xf numFmtId="173" fontId="11" fillId="0" borderId="0" xfId="3" applyNumberFormat="1" applyFont="1" applyAlignment="1">
      <alignment horizontal="left" indent="1"/>
    </xf>
    <xf numFmtId="173" fontId="7" fillId="0" borderId="0" xfId="3" applyNumberFormat="1" applyFont="1"/>
    <xf numFmtId="171" fontId="17" fillId="0" borderId="0" xfId="3" applyNumberFormat="1" applyFont="1"/>
    <xf numFmtId="171" fontId="11" fillId="0" borderId="0" xfId="3" applyNumberFormat="1" applyFont="1" applyAlignment="1">
      <alignment horizontal="left" indent="1"/>
    </xf>
    <xf numFmtId="171" fontId="7" fillId="0" borderId="0" xfId="3" applyNumberFormat="1" applyFont="1"/>
    <xf numFmtId="174" fontId="24" fillId="0" borderId="0" xfId="3" applyNumberFormat="1" applyFont="1"/>
    <xf numFmtId="168" fontId="11" fillId="0" borderId="13" xfId="3" applyNumberFormat="1" applyFont="1" applyBorder="1" applyAlignment="1">
      <alignment horizontal="left" indent="1"/>
    </xf>
    <xf numFmtId="168" fontId="24" fillId="0" borderId="13" xfId="3" applyNumberFormat="1" applyFont="1" applyBorder="1"/>
    <xf numFmtId="168" fontId="7" fillId="0" borderId="13" xfId="3" applyNumberFormat="1" applyFont="1" applyBorder="1"/>
    <xf numFmtId="167" fontId="30" fillId="0" borderId="0" xfId="3" applyNumberFormat="1" applyFont="1" applyAlignment="1">
      <alignment horizontal="left"/>
    </xf>
    <xf numFmtId="167" fontId="30" fillId="0" borderId="0" xfId="3" applyNumberFormat="1" applyFont="1"/>
    <xf numFmtId="171" fontId="6" fillId="0" borderId="0" xfId="3" applyNumberFormat="1" applyFont="1"/>
    <xf numFmtId="171" fontId="30" fillId="0" borderId="0" xfId="3" applyNumberFormat="1" applyFont="1"/>
    <xf numFmtId="171" fontId="9" fillId="0" borderId="0" xfId="3" applyNumberFormat="1" applyFont="1"/>
    <xf numFmtId="168" fontId="30" fillId="0" borderId="0" xfId="3" applyNumberFormat="1" applyFont="1"/>
    <xf numFmtId="165" fontId="17" fillId="0" borderId="0" xfId="3" applyNumberFormat="1" applyFont="1" applyAlignment="1">
      <alignment horizontal="left"/>
    </xf>
    <xf numFmtId="0" fontId="36" fillId="3" borderId="15" xfId="4" applyFont="1" applyFill="1" applyBorder="1" applyAlignment="1">
      <alignment horizontal="center" vertical="center"/>
    </xf>
    <xf numFmtId="171" fontId="15" fillId="0" borderId="3" xfId="2" applyNumberFormat="1" applyFont="1" applyBorder="1" applyAlignment="1">
      <alignment horizontal="right"/>
    </xf>
    <xf numFmtId="0" fontId="11" fillId="0" borderId="0" xfId="3" applyFont="1" applyAlignment="1">
      <alignment horizontal="right"/>
    </xf>
    <xf numFmtId="0" fontId="9" fillId="0" borderId="0" xfId="3" applyFont="1" applyAlignment="1">
      <alignment horizontal="right"/>
    </xf>
    <xf numFmtId="171" fontId="24" fillId="0" borderId="0" xfId="2" applyNumberFormat="1" applyFont="1" applyBorder="1" applyAlignment="1">
      <alignment horizontal="right"/>
    </xf>
    <xf numFmtId="0" fontId="26" fillId="0" borderId="0" xfId="3" applyFont="1" applyAlignment="1">
      <alignment horizontal="right"/>
    </xf>
    <xf numFmtId="0" fontId="20" fillId="0" borderId="0" xfId="4" applyFont="1"/>
    <xf numFmtId="0" fontId="27" fillId="0" borderId="0" xfId="3" applyFont="1" applyAlignment="1">
      <alignment horizontal="right"/>
    </xf>
    <xf numFmtId="0" fontId="7" fillId="0" borderId="0" xfId="3" applyFont="1" applyAlignment="1">
      <alignment horizontal="right"/>
    </xf>
    <xf numFmtId="171" fontId="7" fillId="0" borderId="0" xfId="3" applyNumberFormat="1" applyFont="1" applyAlignment="1">
      <alignment horizontal="right"/>
    </xf>
    <xf numFmtId="171" fontId="30" fillId="0" borderId="0" xfId="2" applyNumberFormat="1" applyFont="1" applyBorder="1" applyAlignment="1">
      <alignment horizontal="right"/>
    </xf>
    <xf numFmtId="171" fontId="11" fillId="0" borderId="13" xfId="3" applyNumberFormat="1" applyFont="1" applyBorder="1" applyAlignment="1">
      <alignment horizontal="right"/>
    </xf>
    <xf numFmtId="171" fontId="30" fillId="0" borderId="11" xfId="2" applyNumberFormat="1" applyFont="1" applyBorder="1" applyAlignment="1">
      <alignment horizontal="right"/>
    </xf>
    <xf numFmtId="171" fontId="18" fillId="0" borderId="0" xfId="2" applyNumberFormat="1" applyFont="1" applyAlignment="1">
      <alignment horizontal="right"/>
    </xf>
    <xf numFmtId="168" fontId="15" fillId="0" borderId="0" xfId="2" applyNumberFormat="1" applyFont="1" applyBorder="1" applyAlignment="1">
      <alignment horizontal="right"/>
    </xf>
    <xf numFmtId="168" fontId="7" fillId="0" borderId="0" xfId="3" applyNumberFormat="1" applyFont="1" applyAlignment="1">
      <alignment horizontal="right"/>
    </xf>
    <xf numFmtId="173" fontId="7" fillId="0" borderId="0" xfId="3" applyNumberFormat="1" applyFont="1" applyAlignment="1">
      <alignment horizontal="right"/>
    </xf>
    <xf numFmtId="174" fontId="24" fillId="0" borderId="0" xfId="3" applyNumberFormat="1" applyFont="1" applyAlignment="1">
      <alignment horizontal="right"/>
    </xf>
    <xf numFmtId="168" fontId="24" fillId="0" borderId="0" xfId="3" applyNumberFormat="1" applyFont="1" applyAlignment="1">
      <alignment horizontal="right"/>
    </xf>
    <xf numFmtId="168" fontId="11" fillId="0" borderId="0" xfId="3" applyNumberFormat="1" applyFont="1" applyAlignment="1">
      <alignment horizontal="right"/>
    </xf>
    <xf numFmtId="168" fontId="9" fillId="0" borderId="0" xfId="3" applyNumberFormat="1" applyFont="1" applyAlignment="1">
      <alignment horizontal="right"/>
    </xf>
    <xf numFmtId="173" fontId="19" fillId="0" borderId="0" xfId="2" applyNumberFormat="1" applyFont="1" applyAlignment="1">
      <alignment horizontal="right"/>
    </xf>
    <xf numFmtId="167" fontId="9" fillId="0" borderId="0" xfId="3" applyNumberFormat="1" applyFont="1" applyAlignment="1">
      <alignment horizontal="right"/>
    </xf>
    <xf numFmtId="171" fontId="9" fillId="0" borderId="0" xfId="3" applyNumberFormat="1" applyFont="1" applyAlignment="1">
      <alignment horizontal="right"/>
    </xf>
    <xf numFmtId="168" fontId="37" fillId="2" borderId="0" xfId="10" applyNumberFormat="1" applyFont="1" applyFill="1"/>
    <xf numFmtId="0" fontId="11" fillId="0" borderId="0" xfId="0" applyFont="1"/>
    <xf numFmtId="168" fontId="11" fillId="4" borderId="0" xfId="3" applyNumberFormat="1" applyFont="1" applyFill="1" applyAlignment="1">
      <alignment horizontal="left" indent="1"/>
    </xf>
    <xf numFmtId="168" fontId="11" fillId="4" borderId="0" xfId="3" applyNumberFormat="1" applyFont="1" applyFill="1" applyAlignment="1">
      <alignment horizontal="left"/>
    </xf>
    <xf numFmtId="168" fontId="11" fillId="4" borderId="13" xfId="3" applyNumberFormat="1" applyFont="1" applyFill="1" applyBorder="1" applyAlignment="1">
      <alignment horizontal="left" indent="1"/>
    </xf>
    <xf numFmtId="168" fontId="7" fillId="0" borderId="0" xfId="3" applyNumberFormat="1" applyFont="1" applyBorder="1"/>
    <xf numFmtId="0" fontId="11" fillId="4" borderId="0" xfId="3" applyFont="1" applyFill="1"/>
    <xf numFmtId="168" fontId="11" fillId="4" borderId="0" xfId="3" applyNumberFormat="1" applyFont="1" applyFill="1" applyBorder="1" applyAlignment="1">
      <alignment horizontal="left" indent="1"/>
    </xf>
    <xf numFmtId="0" fontId="30" fillId="0" borderId="13" xfId="3" applyFont="1" applyBorder="1" applyAlignment="1">
      <alignment horizontal="centerContinuous" vertical="center"/>
    </xf>
    <xf numFmtId="0" fontId="9" fillId="0" borderId="0" xfId="3" applyFont="1" applyBorder="1"/>
    <xf numFmtId="0" fontId="11" fillId="0" borderId="0" xfId="3" applyFont="1" applyBorder="1"/>
    <xf numFmtId="0" fontId="30" fillId="0" borderId="0" xfId="3" applyFont="1" applyAlignment="1">
      <alignment horizontal="center"/>
    </xf>
    <xf numFmtId="0" fontId="18" fillId="0" borderId="0" xfId="3" applyFont="1" applyAlignment="1">
      <alignment horizontal="left" indent="2"/>
    </xf>
    <xf numFmtId="168" fontId="15" fillId="0" borderId="3" xfId="2" applyNumberFormat="1" applyFont="1" applyBorder="1" applyAlignment="1">
      <alignment horizontal="right"/>
    </xf>
    <xf numFmtId="168" fontId="15" fillId="0" borderId="4" xfId="2" applyNumberFormat="1" applyFont="1" applyBorder="1" applyAlignment="1">
      <alignment horizontal="right"/>
    </xf>
    <xf numFmtId="170" fontId="18" fillId="0" borderId="2" xfId="2" applyNumberFormat="1" applyFont="1" applyBorder="1" applyAlignment="1">
      <alignment horizontal="right"/>
    </xf>
    <xf numFmtId="170" fontId="22" fillId="0" borderId="0" xfId="2" applyNumberFormat="1" applyFont="1" applyAlignment="1">
      <alignment horizontal="right"/>
    </xf>
    <xf numFmtId="170" fontId="22" fillId="0" borderId="2" xfId="2" applyNumberFormat="1" applyFont="1" applyBorder="1" applyAlignment="1">
      <alignment horizontal="right"/>
    </xf>
    <xf numFmtId="168" fontId="23" fillId="4" borderId="0" xfId="2" applyNumberFormat="1" applyFont="1" applyFill="1" applyAlignment="1">
      <alignment horizontal="right"/>
    </xf>
    <xf numFmtId="168" fontId="23" fillId="4" borderId="2" xfId="2" applyNumberFormat="1" applyFont="1" applyFill="1" applyBorder="1" applyAlignment="1">
      <alignment horizontal="right"/>
    </xf>
    <xf numFmtId="168" fontId="24" fillId="0" borderId="0" xfId="2" applyNumberFormat="1" applyFont="1" applyAlignment="1">
      <alignment horizontal="right"/>
    </xf>
    <xf numFmtId="168" fontId="11" fillId="0" borderId="0" xfId="5" applyNumberFormat="1" applyFont="1" applyAlignment="1">
      <alignment horizontal="right"/>
    </xf>
    <xf numFmtId="168" fontId="11" fillId="0" borderId="2" xfId="5" applyNumberFormat="1" applyFont="1" applyBorder="1" applyAlignment="1">
      <alignment horizontal="right"/>
    </xf>
    <xf numFmtId="168" fontId="24" fillId="0" borderId="2" xfId="2" applyNumberFormat="1" applyFont="1" applyBorder="1" applyAlignment="1">
      <alignment horizontal="right"/>
    </xf>
    <xf numFmtId="168" fontId="7" fillId="0" borderId="2" xfId="3" applyNumberFormat="1" applyFont="1" applyBorder="1" applyAlignment="1">
      <alignment horizontal="right"/>
    </xf>
    <xf numFmtId="171" fontId="18" fillId="0" borderId="0" xfId="3" applyNumberFormat="1" applyFont="1" applyAlignment="1">
      <alignment horizontal="right"/>
    </xf>
    <xf numFmtId="171" fontId="18" fillId="0" borderId="2" xfId="3" applyNumberFormat="1" applyFont="1" applyBorder="1" applyAlignment="1">
      <alignment horizontal="right"/>
    </xf>
    <xf numFmtId="0" fontId="7" fillId="0" borderId="2" xfId="3" applyFont="1" applyBorder="1" applyAlignment="1">
      <alignment horizontal="right"/>
    </xf>
    <xf numFmtId="172" fontId="7" fillId="0" borderId="0" xfId="3" applyNumberFormat="1" applyFont="1" applyAlignment="1">
      <alignment horizontal="right"/>
    </xf>
    <xf numFmtId="168" fontId="23" fillId="0" borderId="0" xfId="5" applyNumberFormat="1" applyFont="1" applyAlignment="1">
      <alignment horizontal="right"/>
    </xf>
    <xf numFmtId="168" fontId="23" fillId="0" borderId="2" xfId="5" applyNumberFormat="1" applyFont="1" applyBorder="1" applyAlignment="1">
      <alignment horizontal="right"/>
    </xf>
    <xf numFmtId="44" fontId="30" fillId="0" borderId="11" xfId="2" applyFont="1" applyBorder="1" applyAlignment="1">
      <alignment horizontal="right"/>
    </xf>
    <xf numFmtId="44" fontId="30" fillId="0" borderId="12" xfId="2" applyFont="1" applyBorder="1" applyAlignment="1">
      <alignment horizontal="right"/>
    </xf>
    <xf numFmtId="170" fontId="26" fillId="0" borderId="0" xfId="2" applyNumberFormat="1" applyFont="1" applyAlignment="1">
      <alignment horizontal="right"/>
    </xf>
    <xf numFmtId="170" fontId="26" fillId="0" borderId="2" xfId="2" applyNumberFormat="1" applyFont="1" applyBorder="1" applyAlignment="1">
      <alignment horizontal="right"/>
    </xf>
    <xf numFmtId="172" fontId="3" fillId="2" borderId="0" xfId="3" applyNumberFormat="1" applyFont="1" applyFill="1" applyAlignment="1">
      <alignment horizontal="right"/>
    </xf>
    <xf numFmtId="172" fontId="3" fillId="2" borderId="2" xfId="3" applyNumberFormat="1" applyFont="1" applyFill="1" applyBorder="1" applyAlignment="1">
      <alignment horizontal="right"/>
    </xf>
    <xf numFmtId="0" fontId="9" fillId="2" borderId="0" xfId="3" applyFont="1" applyFill="1" applyAlignment="1">
      <alignment horizontal="right"/>
    </xf>
    <xf numFmtId="168" fontId="23" fillId="4" borderId="0" xfId="5" applyNumberFormat="1" applyFont="1" applyFill="1" applyAlignment="1">
      <alignment horizontal="right"/>
    </xf>
    <xf numFmtId="168" fontId="23" fillId="4" borderId="2" xfId="5" applyNumberFormat="1" applyFont="1" applyFill="1" applyBorder="1" applyAlignment="1">
      <alignment horizontal="right"/>
    </xf>
    <xf numFmtId="168" fontId="11" fillId="0" borderId="13" xfId="3" applyNumberFormat="1" applyFont="1" applyBorder="1" applyAlignment="1">
      <alignment horizontal="right"/>
    </xf>
    <xf numFmtId="168" fontId="11" fillId="0" borderId="3" xfId="2" applyNumberFormat="1" applyFont="1" applyBorder="1" applyAlignment="1">
      <alignment horizontal="right"/>
    </xf>
    <xf numFmtId="168" fontId="11" fillId="0" borderId="4" xfId="2" applyNumberFormat="1" applyFont="1" applyBorder="1" applyAlignment="1">
      <alignment horizontal="right"/>
    </xf>
    <xf numFmtId="168" fontId="30" fillId="0" borderId="11" xfId="2" applyNumberFormat="1" applyFont="1" applyBorder="1" applyAlignment="1">
      <alignment horizontal="right"/>
    </xf>
    <xf numFmtId="168" fontId="30" fillId="0" borderId="12" xfId="2" applyNumberFormat="1" applyFont="1" applyBorder="1" applyAlignment="1">
      <alignment horizontal="right"/>
    </xf>
    <xf numFmtId="44" fontId="18" fillId="0" borderId="0" xfId="2" applyFont="1" applyAlignment="1">
      <alignment horizontal="right"/>
    </xf>
    <xf numFmtId="44" fontId="18" fillId="0" borderId="2" xfId="2" applyFont="1" applyBorder="1" applyAlignment="1">
      <alignment horizontal="right"/>
    </xf>
    <xf numFmtId="0" fontId="32" fillId="0" borderId="0" xfId="3" applyFont="1" applyAlignment="1">
      <alignment horizontal="right"/>
    </xf>
    <xf numFmtId="0" fontId="8" fillId="0" borderId="0" xfId="3" applyFont="1" applyAlignment="1">
      <alignment horizontal="right"/>
    </xf>
    <xf numFmtId="0" fontId="8" fillId="0" borderId="2" xfId="3" applyFont="1" applyBorder="1" applyAlignment="1">
      <alignment horizontal="right"/>
    </xf>
    <xf numFmtId="167" fontId="7" fillId="0" borderId="0" xfId="3" applyNumberFormat="1" applyFont="1" applyAlignment="1">
      <alignment horizontal="right"/>
    </xf>
    <xf numFmtId="168" fontId="8" fillId="0" borderId="0" xfId="3" applyNumberFormat="1" applyFont="1" applyAlignment="1">
      <alignment horizontal="right"/>
    </xf>
    <xf numFmtId="172" fontId="30" fillId="0" borderId="0" xfId="2" applyNumberFormat="1" applyFont="1" applyAlignment="1">
      <alignment horizontal="right"/>
    </xf>
    <xf numFmtId="172" fontId="30" fillId="0" borderId="2" xfId="2" applyNumberFormat="1" applyFont="1" applyBorder="1" applyAlignment="1">
      <alignment horizontal="right"/>
    </xf>
    <xf numFmtId="173" fontId="11" fillId="0" borderId="0" xfId="2" applyNumberFormat="1" applyFont="1" applyAlignment="1">
      <alignment horizontal="right"/>
    </xf>
    <xf numFmtId="173" fontId="11" fillId="0" borderId="2" xfId="2" applyNumberFormat="1" applyFont="1" applyBorder="1" applyAlignment="1">
      <alignment horizontal="right"/>
    </xf>
    <xf numFmtId="171" fontId="11" fillId="0" borderId="0" xfId="2" applyNumberFormat="1" applyFont="1" applyAlignment="1">
      <alignment horizontal="right"/>
    </xf>
    <xf numFmtId="171" fontId="11" fillId="0" borderId="2" xfId="2" applyNumberFormat="1" applyFont="1" applyBorder="1" applyAlignment="1">
      <alignment horizontal="right"/>
    </xf>
    <xf numFmtId="170" fontId="11" fillId="0" borderId="0" xfId="2" applyNumberFormat="1" applyFont="1" applyAlignment="1">
      <alignment horizontal="right"/>
    </xf>
    <xf numFmtId="170" fontId="11" fillId="0" borderId="2" xfId="2" applyNumberFormat="1" applyFont="1" applyBorder="1" applyAlignment="1">
      <alignment horizontal="right"/>
    </xf>
    <xf numFmtId="0" fontId="3" fillId="2" borderId="0" xfId="3" applyFont="1" applyFill="1" applyAlignment="1">
      <alignment horizontal="right"/>
    </xf>
    <xf numFmtId="0" fontId="3" fillId="2" borderId="2" xfId="3" applyFont="1" applyFill="1" applyBorder="1" applyAlignment="1">
      <alignment horizontal="right"/>
    </xf>
    <xf numFmtId="0" fontId="7" fillId="2" borderId="0" xfId="3" applyFont="1" applyFill="1" applyAlignment="1">
      <alignment horizontal="right"/>
    </xf>
    <xf numFmtId="174" fontId="24" fillId="0" borderId="2" xfId="3" applyNumberFormat="1" applyFont="1" applyBorder="1" applyAlignment="1">
      <alignment horizontal="right"/>
    </xf>
    <xf numFmtId="168" fontId="11" fillId="0" borderId="14" xfId="3" applyNumberFormat="1" applyFont="1" applyBorder="1" applyAlignment="1">
      <alignment horizontal="right"/>
    </xf>
    <xf numFmtId="168" fontId="11" fillId="0" borderId="2" xfId="3" applyNumberFormat="1" applyFont="1" applyBorder="1" applyAlignment="1">
      <alignment horizontal="right"/>
    </xf>
    <xf numFmtId="168" fontId="24" fillId="0" borderId="2" xfId="3" applyNumberFormat="1" applyFont="1" applyBorder="1" applyAlignment="1">
      <alignment horizontal="right"/>
    </xf>
    <xf numFmtId="168" fontId="24" fillId="0" borderId="0" xfId="3" applyNumberFormat="1" applyFont="1" applyBorder="1" applyAlignment="1">
      <alignment horizontal="right"/>
    </xf>
    <xf numFmtId="168" fontId="24" fillId="0" borderId="13" xfId="3" applyNumberFormat="1" applyFont="1" applyBorder="1" applyAlignment="1">
      <alignment horizontal="right"/>
    </xf>
    <xf numFmtId="168" fontId="24" fillId="0" borderId="14" xfId="3" applyNumberFormat="1" applyFont="1" applyBorder="1" applyAlignment="1">
      <alignment horizontal="right"/>
    </xf>
    <xf numFmtId="168" fontId="30" fillId="0" borderId="3" xfId="3" applyNumberFormat="1" applyFont="1" applyBorder="1" applyAlignment="1">
      <alignment horizontal="right"/>
    </xf>
    <xf numFmtId="168" fontId="30" fillId="0" borderId="4" xfId="3" applyNumberFormat="1" applyFont="1" applyBorder="1" applyAlignment="1">
      <alignment horizontal="right"/>
    </xf>
    <xf numFmtId="168" fontId="30" fillId="0" borderId="11" xfId="3" applyNumberFormat="1" applyFont="1" applyBorder="1" applyAlignment="1">
      <alignment horizontal="right"/>
    </xf>
    <xf numFmtId="168" fontId="30" fillId="0" borderId="12" xfId="3" applyNumberFormat="1" applyFont="1" applyBorder="1" applyAlignment="1">
      <alignment horizontal="right"/>
    </xf>
    <xf numFmtId="175" fontId="11" fillId="0" borderId="0" xfId="3" applyNumberFormat="1" applyFont="1" applyAlignment="1">
      <alignment horizontal="right"/>
    </xf>
    <xf numFmtId="175" fontId="11" fillId="0" borderId="2" xfId="3" applyNumberFormat="1" applyFont="1" applyBorder="1" applyAlignment="1">
      <alignment horizontal="right"/>
    </xf>
    <xf numFmtId="171" fontId="11" fillId="0" borderId="0" xfId="3" applyNumberFormat="1" applyFont="1" applyAlignment="1">
      <alignment horizontal="right"/>
    </xf>
    <xf numFmtId="171" fontId="11" fillId="0" borderId="2" xfId="3" applyNumberFormat="1" applyFont="1" applyBorder="1" applyAlignment="1">
      <alignment horizontal="right"/>
    </xf>
    <xf numFmtId="44" fontId="11" fillId="0" borderId="0" xfId="2" applyFont="1" applyAlignment="1">
      <alignment horizontal="right"/>
    </xf>
    <xf numFmtId="44" fontId="11" fillId="0" borderId="2" xfId="2" applyFont="1" applyBorder="1" applyAlignment="1">
      <alignment horizontal="right"/>
    </xf>
    <xf numFmtId="173" fontId="11" fillId="0" borderId="0" xfId="3" applyNumberFormat="1" applyFont="1" applyAlignment="1">
      <alignment horizontal="right"/>
    </xf>
    <xf numFmtId="173" fontId="11" fillId="0" borderId="2" xfId="3" applyNumberFormat="1" applyFont="1" applyBorder="1" applyAlignment="1">
      <alignment horizontal="right"/>
    </xf>
    <xf numFmtId="167" fontId="30" fillId="0" borderId="0" xfId="2" applyNumberFormat="1" applyFont="1" applyAlignment="1">
      <alignment horizontal="right"/>
    </xf>
    <xf numFmtId="167" fontId="30" fillId="0" borderId="2" xfId="2" applyNumberFormat="1" applyFont="1" applyBorder="1" applyAlignment="1">
      <alignment horizontal="right"/>
    </xf>
    <xf numFmtId="168" fontId="11" fillId="0" borderId="0" xfId="2" applyNumberFormat="1" applyFont="1" applyAlignment="1">
      <alignment horizontal="right"/>
    </xf>
    <xf numFmtId="168" fontId="11" fillId="0" borderId="2" xfId="2" applyNumberFormat="1" applyFont="1" applyBorder="1" applyAlignment="1">
      <alignment horizontal="right"/>
    </xf>
    <xf numFmtId="167" fontId="30" fillId="0" borderId="0" xfId="3" applyNumberFormat="1" applyFont="1" applyAlignment="1">
      <alignment horizontal="right"/>
    </xf>
    <xf numFmtId="167" fontId="30" fillId="0" borderId="2" xfId="3" applyNumberFormat="1" applyFont="1" applyBorder="1" applyAlignment="1">
      <alignment horizontal="right"/>
    </xf>
    <xf numFmtId="171" fontId="30" fillId="0" borderId="0" xfId="3" applyNumberFormat="1" applyFont="1" applyAlignment="1">
      <alignment horizontal="right"/>
    </xf>
    <xf numFmtId="171" fontId="30" fillId="0" borderId="2" xfId="3" applyNumberFormat="1" applyFont="1" applyBorder="1" applyAlignment="1">
      <alignment horizontal="right"/>
    </xf>
    <xf numFmtId="168" fontId="29" fillId="0" borderId="0" xfId="2" applyNumberFormat="1" applyFont="1" applyAlignment="1">
      <alignment horizontal="right"/>
    </xf>
    <xf numFmtId="174" fontId="24" fillId="0" borderId="0" xfId="2" applyNumberFormat="1" applyFont="1" applyAlignment="1">
      <alignment horizontal="right"/>
    </xf>
    <xf numFmtId="168" fontId="11" fillId="0" borderId="13" xfId="2" applyNumberFormat="1" applyFont="1" applyBorder="1" applyAlignment="1">
      <alignment horizontal="right"/>
    </xf>
    <xf numFmtId="167" fontId="33" fillId="0" borderId="13" xfId="6" applyNumberFormat="1" applyFont="1" applyBorder="1" applyAlignment="1">
      <alignment horizontal="right"/>
    </xf>
    <xf numFmtId="0" fontId="30" fillId="0" borderId="0" xfId="3" applyFont="1"/>
    <xf numFmtId="0" fontId="30" fillId="0" borderId="0" xfId="3" applyFont="1" applyAlignment="1">
      <alignment horizontal="right"/>
    </xf>
    <xf numFmtId="168" fontId="30" fillId="0" borderId="2" xfId="2" applyNumberFormat="1" applyFont="1" applyBorder="1" applyAlignment="1">
      <alignment horizontal="right"/>
    </xf>
    <xf numFmtId="168" fontId="30" fillId="0" borderId="0" xfId="2" applyNumberFormat="1" applyFont="1" applyAlignment="1">
      <alignment horizontal="right"/>
    </xf>
    <xf numFmtId="168" fontId="30" fillId="0" borderId="0" xfId="3" applyNumberFormat="1" applyFont="1" applyAlignment="1">
      <alignment horizontal="right"/>
    </xf>
    <xf numFmtId="0" fontId="11" fillId="4" borderId="0" xfId="3" quotePrefix="1" applyFont="1" applyFill="1"/>
    <xf numFmtId="0" fontId="2" fillId="2" borderId="13" xfId="3" applyFont="1" applyFill="1" applyBorder="1"/>
    <xf numFmtId="168" fontId="11" fillId="4" borderId="0" xfId="3" applyNumberFormat="1" applyFont="1" applyFill="1" applyAlignment="1">
      <alignment horizontal="left" indent="2"/>
    </xf>
    <xf numFmtId="168" fontId="37" fillId="2" borderId="0" xfId="10" applyNumberFormat="1" applyFont="1" applyFill="1" applyAlignment="1">
      <alignment vertical="center"/>
    </xf>
    <xf numFmtId="168" fontId="30" fillId="2" borderId="0" xfId="10" applyNumberFormat="1" applyFont="1" applyFill="1" applyAlignment="1">
      <alignment vertical="center"/>
    </xf>
    <xf numFmtId="0" fontId="0" fillId="0" borderId="0" xfId="0" applyFill="1"/>
    <xf numFmtId="0" fontId="0" fillId="5" borderId="0" xfId="0" applyFill="1"/>
    <xf numFmtId="0" fontId="0" fillId="5" borderId="0" xfId="0" applyFill="1" applyAlignment="1">
      <alignment horizontal="center" vertical="center"/>
    </xf>
    <xf numFmtId="0" fontId="0" fillId="5" borderId="0" xfId="0" applyFill="1" applyAlignment="1">
      <alignment vertical="center"/>
    </xf>
    <xf numFmtId="0" fontId="30" fillId="5" borderId="16" xfId="0" applyFont="1" applyFill="1" applyBorder="1" applyAlignment="1">
      <alignment horizontal="center" vertical="center"/>
    </xf>
    <xf numFmtId="0" fontId="30" fillId="5" borderId="17" xfId="0" applyFont="1" applyFill="1" applyBorder="1" applyAlignment="1">
      <alignment horizontal="left" vertical="center" indent="1"/>
    </xf>
    <xf numFmtId="0" fontId="30" fillId="5" borderId="18" xfId="0" applyFont="1" applyFill="1" applyBorder="1" applyAlignment="1">
      <alignment horizontal="center" vertical="center"/>
    </xf>
    <xf numFmtId="0" fontId="30" fillId="5" borderId="18" xfId="0" applyFont="1" applyFill="1" applyBorder="1" applyAlignment="1">
      <alignment vertical="center"/>
    </xf>
    <xf numFmtId="0" fontId="30" fillId="5" borderId="19" xfId="0" applyFont="1" applyFill="1" applyBorder="1" applyAlignment="1">
      <alignment vertical="center"/>
    </xf>
    <xf numFmtId="14" fontId="11" fillId="5" borderId="16" xfId="0" applyNumberFormat="1" applyFont="1" applyFill="1" applyBorder="1" applyAlignment="1">
      <alignment horizontal="center" vertical="center"/>
    </xf>
    <xf numFmtId="0" fontId="11" fillId="5" borderId="16" xfId="0" applyFont="1" applyFill="1" applyBorder="1" applyAlignment="1">
      <alignment horizontal="center" vertical="center"/>
    </xf>
    <xf numFmtId="0" fontId="0" fillId="5" borderId="17" xfId="0" applyFill="1" applyBorder="1" applyAlignment="1">
      <alignment horizontal="left" vertical="center" indent="1"/>
    </xf>
    <xf numFmtId="0" fontId="0" fillId="5" borderId="16" xfId="0" applyFill="1" applyBorder="1" applyAlignment="1">
      <alignment horizontal="center" vertical="center"/>
    </xf>
    <xf numFmtId="0" fontId="0" fillId="5" borderId="18" xfId="0" applyFill="1" applyBorder="1" applyAlignment="1">
      <alignment vertical="center"/>
    </xf>
    <xf numFmtId="0" fontId="0" fillId="5" borderId="19" xfId="0" applyFill="1" applyBorder="1" applyAlignment="1">
      <alignment vertical="center"/>
    </xf>
    <xf numFmtId="0" fontId="1" fillId="5" borderId="0" xfId="11" applyFill="1" applyAlignment="1">
      <alignment horizontal="left" vertical="center" wrapText="1"/>
    </xf>
    <xf numFmtId="0" fontId="11" fillId="5" borderId="0" xfId="11" applyFont="1" applyFill="1" applyAlignment="1">
      <alignment vertical="center"/>
    </xf>
    <xf numFmtId="0" fontId="11" fillId="5" borderId="0" xfId="0" applyFont="1" applyFill="1" applyAlignment="1">
      <alignment vertical="center"/>
    </xf>
    <xf numFmtId="0" fontId="0" fillId="5" borderId="0" xfId="0" applyFill="1" applyAlignment="1">
      <alignment horizontal="left" vertical="center"/>
    </xf>
    <xf numFmtId="0" fontId="0" fillId="5" borderId="0" xfId="0" applyFill="1" applyAlignment="1">
      <alignment vertical="center" wrapText="1"/>
    </xf>
    <xf numFmtId="0" fontId="0" fillId="5" borderId="0" xfId="0" applyFill="1" applyAlignment="1">
      <alignment horizontal="left" vertical="center" wrapText="1"/>
    </xf>
    <xf numFmtId="0" fontId="0" fillId="5" borderId="0" xfId="0" quotePrefix="1" applyFill="1" applyAlignment="1">
      <alignment horizontal="left" vertical="center" wrapText="1"/>
    </xf>
    <xf numFmtId="0" fontId="40" fillId="5" borderId="0" xfId="0" applyFont="1" applyFill="1" applyAlignment="1">
      <alignment horizontal="left" vertical="center"/>
    </xf>
    <xf numFmtId="0" fontId="34" fillId="5" borderId="0" xfId="8" applyFont="1" applyFill="1" applyAlignment="1">
      <alignment horizontal="center" vertical="center"/>
    </xf>
    <xf numFmtId="0" fontId="43" fillId="0" borderId="0" xfId="3" applyFont="1" applyAlignment="1">
      <alignment horizontal="left" indent="1"/>
    </xf>
    <xf numFmtId="0" fontId="44" fillId="0" borderId="0" xfId="3" applyFont="1"/>
    <xf numFmtId="170" fontId="43" fillId="0" borderId="0" xfId="2" applyNumberFormat="1" applyFont="1" applyAlignment="1">
      <alignment horizontal="right"/>
    </xf>
    <xf numFmtId="170" fontId="43" fillId="0" borderId="2" xfId="2" applyNumberFormat="1" applyFont="1" applyBorder="1" applyAlignment="1">
      <alignment horizontal="right"/>
    </xf>
    <xf numFmtId="0" fontId="45" fillId="0" borderId="0" xfId="3" applyFont="1"/>
    <xf numFmtId="0" fontId="43" fillId="0" borderId="0" xfId="3" applyFont="1"/>
    <xf numFmtId="0" fontId="45" fillId="0" borderId="0" xfId="3" applyFont="1" applyAlignment="1">
      <alignment horizontal="right"/>
    </xf>
    <xf numFmtId="168" fontId="46" fillId="0" borderId="0" xfId="3" applyNumberFormat="1" applyFont="1"/>
    <xf numFmtId="0" fontId="11" fillId="5" borderId="0" xfId="0" applyFont="1" applyFill="1"/>
    <xf numFmtId="168" fontId="37" fillId="5" borderId="0" xfId="10" applyNumberFormat="1" applyFont="1" applyFill="1"/>
    <xf numFmtId="168" fontId="28" fillId="5" borderId="0" xfId="8" applyNumberFormat="1" applyFill="1"/>
    <xf numFmtId="0" fontId="0" fillId="5" borderId="0" xfId="0" applyFill="1" applyAlignment="1">
      <alignment vertical="top" wrapText="1"/>
    </xf>
    <xf numFmtId="171" fontId="38" fillId="5" borderId="0" xfId="8" applyNumberFormat="1" applyFont="1" applyFill="1" applyAlignment="1">
      <alignment horizontal="left"/>
    </xf>
    <xf numFmtId="167" fontId="39" fillId="5" borderId="0" xfId="8" applyNumberFormat="1" applyFont="1" applyFill="1" applyAlignment="1">
      <alignment horizontal="right"/>
    </xf>
    <xf numFmtId="0" fontId="30" fillId="5" borderId="0" xfId="8" applyFont="1" applyFill="1" applyAlignment="1">
      <alignment horizontal="left" vertical="center" indent="1"/>
    </xf>
    <xf numFmtId="14" fontId="30" fillId="5" borderId="0" xfId="8" applyNumberFormat="1" applyFont="1" applyFill="1" applyAlignment="1">
      <alignment horizontal="right" vertical="center"/>
    </xf>
    <xf numFmtId="176" fontId="28" fillId="5" borderId="0" xfId="8" applyNumberFormat="1" applyFill="1" applyAlignment="1">
      <alignment horizontal="left"/>
    </xf>
    <xf numFmtId="168" fontId="28" fillId="5" borderId="0" xfId="8" applyNumberFormat="1" applyFill="1" applyAlignment="1">
      <alignment vertical="center"/>
    </xf>
    <xf numFmtId="0" fontId="11" fillId="5" borderId="17" xfId="0" applyFont="1" applyFill="1" applyBorder="1" applyAlignment="1">
      <alignment horizontal="left" vertical="center" indent="1"/>
    </xf>
    <xf numFmtId="168" fontId="43" fillId="0" borderId="0" xfId="3" applyNumberFormat="1" applyFont="1" applyAlignment="1">
      <alignment horizontal="left" indent="1"/>
    </xf>
    <xf numFmtId="168" fontId="44" fillId="0" borderId="0" xfId="3" applyNumberFormat="1" applyFont="1"/>
    <xf numFmtId="168" fontId="43" fillId="0" borderId="0" xfId="2" applyNumberFormat="1" applyFont="1" applyAlignment="1">
      <alignment horizontal="right"/>
    </xf>
    <xf numFmtId="168" fontId="43" fillId="0" borderId="2" xfId="2" applyNumberFormat="1" applyFont="1" applyBorder="1" applyAlignment="1">
      <alignment horizontal="right"/>
    </xf>
    <xf numFmtId="168" fontId="13" fillId="0" borderId="0" xfId="4" applyNumberFormat="1" applyFont="1"/>
    <xf numFmtId="168" fontId="11" fillId="4" borderId="0" xfId="3" quotePrefix="1" applyNumberFormat="1" applyFont="1" applyFill="1"/>
    <xf numFmtId="168" fontId="11" fillId="0" borderId="0" xfId="3" applyNumberFormat="1" applyFont="1" applyBorder="1"/>
    <xf numFmtId="174" fontId="43" fillId="0" borderId="0" xfId="2" applyNumberFormat="1" applyFont="1" applyAlignment="1">
      <alignment horizontal="right"/>
    </xf>
    <xf numFmtId="174" fontId="45" fillId="0" borderId="0" xfId="3" applyNumberFormat="1" applyFont="1" applyAlignment="1">
      <alignment horizontal="right"/>
    </xf>
    <xf numFmtId="0" fontId="13" fillId="0" borderId="0" xfId="4" applyFont="1" applyBorder="1"/>
    <xf numFmtId="0" fontId="20" fillId="0" borderId="0" xfId="4" applyFont="1" applyBorder="1"/>
    <xf numFmtId="168" fontId="24" fillId="0" borderId="13" xfId="3" applyNumberFormat="1" applyFont="1" applyFill="1" applyBorder="1" applyAlignment="1">
      <alignment horizontal="right"/>
    </xf>
    <xf numFmtId="0" fontId="24" fillId="0" borderId="0" xfId="3" applyFont="1"/>
    <xf numFmtId="0" fontId="11" fillId="0" borderId="0" xfId="3" applyNumberFormat="1" applyFont="1" applyAlignment="1">
      <alignment horizontal="right"/>
    </xf>
    <xf numFmtId="0" fontId="41" fillId="4" borderId="20" xfId="12" applyFont="1" applyFill="1" applyBorder="1" applyAlignment="1">
      <alignment horizontal="left" vertical="top" wrapText="1"/>
    </xf>
    <xf numFmtId="0" fontId="41" fillId="4" borderId="3" xfId="12" applyFont="1" applyFill="1" applyBorder="1" applyAlignment="1">
      <alignment horizontal="left" vertical="top" wrapText="1"/>
    </xf>
    <xf numFmtId="0" fontId="41" fillId="4" borderId="4" xfId="12" applyFont="1" applyFill="1" applyBorder="1" applyAlignment="1">
      <alignment horizontal="left" vertical="top" wrapText="1"/>
    </xf>
    <xf numFmtId="0" fontId="41" fillId="4" borderId="21" xfId="12" applyFont="1" applyFill="1" applyBorder="1" applyAlignment="1">
      <alignment horizontal="left" vertical="top" wrapText="1"/>
    </xf>
    <xf numFmtId="0" fontId="41" fillId="4" borderId="0" xfId="12" applyFont="1" applyFill="1" applyBorder="1" applyAlignment="1">
      <alignment horizontal="left" vertical="top" wrapText="1"/>
    </xf>
    <xf numFmtId="0" fontId="41" fillId="4" borderId="2" xfId="12" applyFont="1" applyFill="1" applyBorder="1" applyAlignment="1">
      <alignment horizontal="left" vertical="top" wrapText="1"/>
    </xf>
    <xf numFmtId="0" fontId="41" fillId="4" borderId="22" xfId="12" applyFont="1" applyFill="1" applyBorder="1" applyAlignment="1">
      <alignment horizontal="left" vertical="top" wrapText="1"/>
    </xf>
    <xf numFmtId="0" fontId="41" fillId="4" borderId="13" xfId="12" applyFont="1" applyFill="1" applyBorder="1" applyAlignment="1">
      <alignment horizontal="left" vertical="top" wrapText="1"/>
    </xf>
    <xf numFmtId="0" fontId="41" fillId="4" borderId="14" xfId="12" applyFont="1" applyFill="1" applyBorder="1" applyAlignment="1">
      <alignment horizontal="left" vertical="top" wrapText="1"/>
    </xf>
  </cellXfs>
  <cellStyles count="13">
    <cellStyle name="Comma 2" xfId="5" xr:uid="{00000000-0005-0000-0000-000000000000}"/>
    <cellStyle name="Currency 2" xfId="9" xr:uid="{00000000-0005-0000-0000-000001000000}"/>
    <cellStyle name="Currency 3 2" xfId="2" xr:uid="{00000000-0005-0000-0000-000002000000}"/>
    <cellStyle name="Normal" xfId="0" builtinId="0"/>
    <cellStyle name="Normal 2" xfId="11" xr:uid="{00000000-0005-0000-0000-000004000000}"/>
    <cellStyle name="Normal 2 2 2" xfId="4" xr:uid="{00000000-0005-0000-0000-000005000000}"/>
    <cellStyle name="Normal 3 2" xfId="12" xr:uid="{00000000-0005-0000-0000-000006000000}"/>
    <cellStyle name="Normal 4" xfId="6" xr:uid="{00000000-0005-0000-0000-000007000000}"/>
    <cellStyle name="Normal 4 2" xfId="10" xr:uid="{00000000-0005-0000-0000-000008000000}"/>
    <cellStyle name="Normal 5 2" xfId="3" xr:uid="{00000000-0005-0000-0000-000009000000}"/>
    <cellStyle name="Normal 5 2 2" xfId="8" xr:uid="{00000000-0005-0000-0000-00000A000000}"/>
    <cellStyle name="Normal 6 2 3" xfId="1" xr:uid="{00000000-0005-0000-0000-00000B000000}"/>
    <cellStyle name="Percent 3" xfId="7" xr:uid="{00000000-0005-0000-0000-00000C000000}"/>
  </cellStyles>
  <dxfs count="0"/>
  <tableStyles count="0" defaultTableStyle="TableStyleMedium2" defaultPivotStyle="PivotStyleLight16"/>
  <colors>
    <mruColors>
      <color rgb="FF008000"/>
      <color rgb="FF990033"/>
      <color rgb="FF161B21"/>
      <color rgb="FFEBEBEB"/>
      <color rgb="FFEFEFEF"/>
      <color rgb="FF8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387222</xdr:colOff>
      <xdr:row>0</xdr:row>
      <xdr:rowOff>163741</xdr:rowOff>
    </xdr:from>
    <xdr:ext cx="1552575" cy="593327"/>
    <xdr:pic>
      <xdr:nvPicPr>
        <xdr:cNvPr id="2" name="Picture 1">
          <a:extLst>
            <a:ext uri="{FF2B5EF4-FFF2-40B4-BE49-F238E27FC236}">
              <a16:creationId xmlns:a16="http://schemas.microsoft.com/office/drawing/2014/main" id="{880736C5-CF1D-442D-AC7F-4C4F5C64D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87222" y="163741"/>
          <a:ext cx="1552575" cy="593327"/>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65"/>
  <sheetViews>
    <sheetView tabSelected="1" zoomScale="80" zoomScaleNormal="80" zoomScalePageLayoutView="90" workbookViewId="0">
      <selection activeCell="H3" sqref="H3"/>
    </sheetView>
  </sheetViews>
  <sheetFormatPr defaultColWidth="8.85546875" defaultRowHeight="15" x14ac:dyDescent="0.25"/>
  <cols>
    <col min="1" max="1" width="8.7109375" style="204" customWidth="1"/>
    <col min="2" max="2" width="2.85546875" customWidth="1"/>
    <col min="3" max="3" width="11.28515625" customWidth="1"/>
    <col min="4" max="4" width="8.28515625" customWidth="1"/>
    <col min="5" max="5" width="7.42578125" customWidth="1"/>
    <col min="6" max="6" width="16.140625" customWidth="1"/>
    <col min="7" max="7" width="18" customWidth="1"/>
    <col min="8" max="8" width="59.140625" customWidth="1"/>
    <col min="15" max="15" width="79.5703125" customWidth="1"/>
    <col min="16" max="16" width="5.28515625" customWidth="1"/>
  </cols>
  <sheetData>
    <row r="1" spans="1:16" s="101" customFormat="1" ht="22.5" customHeight="1" x14ac:dyDescent="0.4">
      <c r="A1" s="236"/>
      <c r="B1" s="236"/>
      <c r="C1" s="236"/>
      <c r="D1" s="236"/>
      <c r="E1" s="236"/>
      <c r="F1" s="236"/>
      <c r="G1" s="240"/>
      <c r="H1" s="241"/>
      <c r="I1" s="238"/>
      <c r="J1" s="238"/>
      <c r="K1" s="238"/>
      <c r="L1" s="238"/>
      <c r="M1" s="238"/>
      <c r="N1" s="238"/>
      <c r="O1" s="238"/>
      <c r="P1" s="238"/>
    </row>
    <row r="2" spans="1:16" s="101" customFormat="1" ht="14.25" customHeight="1" x14ac:dyDescent="0.25">
      <c r="A2" s="236"/>
      <c r="B2" s="236"/>
      <c r="C2" s="236"/>
      <c r="D2" s="236"/>
      <c r="E2" s="242"/>
      <c r="F2" s="236"/>
      <c r="G2" s="243"/>
      <c r="H2" s="241"/>
      <c r="I2" s="238"/>
      <c r="J2" s="238"/>
      <c r="K2" s="238"/>
      <c r="L2" s="238"/>
      <c r="M2" s="238"/>
      <c r="N2" s="238"/>
      <c r="O2" s="238"/>
      <c r="P2" s="238"/>
    </row>
    <row r="3" spans="1:16" s="101" customFormat="1" ht="22.5" customHeight="1" x14ac:dyDescent="0.4">
      <c r="A3" s="236"/>
      <c r="B3" s="236"/>
      <c r="C3" s="236"/>
      <c r="D3" s="236"/>
      <c r="E3" s="240" t="s">
        <v>123</v>
      </c>
      <c r="F3" s="236"/>
      <c r="G3" s="236"/>
      <c r="H3" s="241"/>
      <c r="I3" s="238"/>
      <c r="J3" s="238"/>
      <c r="K3" s="238"/>
      <c r="L3" s="238"/>
      <c r="M3" s="238"/>
      <c r="N3" s="238"/>
      <c r="O3" s="244"/>
      <c r="P3" s="238"/>
    </row>
    <row r="4" spans="1:16" s="101" customFormat="1" ht="14.25" customHeight="1" x14ac:dyDescent="0.25">
      <c r="A4" s="236"/>
      <c r="B4" s="236"/>
      <c r="C4" s="236"/>
      <c r="D4" s="236"/>
      <c r="E4" s="245"/>
      <c r="F4" s="236"/>
      <c r="G4" s="245"/>
      <c r="H4" s="241"/>
      <c r="I4" s="238"/>
      <c r="J4" s="238"/>
      <c r="K4" s="238"/>
      <c r="L4" s="238"/>
      <c r="M4" s="238"/>
      <c r="N4" s="238"/>
      <c r="O4" s="238"/>
      <c r="P4" s="238"/>
    </row>
    <row r="5" spans="1:16" x14ac:dyDescent="0.25">
      <c r="A5" s="237"/>
      <c r="B5" s="202" t="s">
        <v>82</v>
      </c>
      <c r="C5" s="202"/>
      <c r="D5" s="202"/>
      <c r="E5" s="202"/>
      <c r="F5" s="202"/>
      <c r="G5" s="202"/>
      <c r="H5" s="202"/>
      <c r="I5" s="202"/>
      <c r="J5" s="202"/>
      <c r="K5" s="202"/>
      <c r="L5" s="202"/>
      <c r="M5" s="202"/>
      <c r="N5" s="202"/>
      <c r="O5" s="202"/>
      <c r="P5" s="237"/>
    </row>
    <row r="6" spans="1:16" ht="9.75" customHeight="1" x14ac:dyDescent="0.25">
      <c r="A6" s="237"/>
      <c r="B6" s="206"/>
      <c r="C6" s="207"/>
      <c r="D6" s="207"/>
      <c r="E6" s="207"/>
      <c r="F6" s="207"/>
      <c r="G6" s="207"/>
      <c r="H6" s="207"/>
      <c r="I6" s="207"/>
      <c r="J6" s="207"/>
      <c r="K6" s="207"/>
      <c r="L6" s="207"/>
      <c r="M6" s="207"/>
      <c r="N6" s="207"/>
      <c r="O6" s="207"/>
      <c r="P6" s="205"/>
    </row>
    <row r="7" spans="1:16" ht="14.25" customHeight="1" x14ac:dyDescent="0.25">
      <c r="A7" s="237"/>
      <c r="B7" s="222" t="s">
        <v>124</v>
      </c>
      <c r="C7" s="222"/>
      <c r="D7" s="222"/>
      <c r="E7" s="222"/>
      <c r="F7" s="222"/>
      <c r="G7" s="222"/>
      <c r="H7" s="222"/>
      <c r="I7" s="222"/>
      <c r="J7" s="222"/>
      <c r="K7" s="222"/>
      <c r="L7" s="222"/>
      <c r="M7" s="222"/>
      <c r="N7" s="222"/>
      <c r="O7" s="222"/>
      <c r="P7" s="238"/>
    </row>
    <row r="8" spans="1:16" ht="14.25" customHeight="1" x14ac:dyDescent="0.25">
      <c r="A8" s="237"/>
      <c r="B8" s="222" t="s">
        <v>125</v>
      </c>
      <c r="C8" s="222"/>
      <c r="D8" s="222"/>
      <c r="E8" s="222"/>
      <c r="F8" s="222"/>
      <c r="G8" s="222"/>
      <c r="H8" s="222"/>
      <c r="I8" s="222"/>
      <c r="J8" s="222"/>
      <c r="K8" s="222"/>
      <c r="L8" s="222"/>
      <c r="M8" s="222"/>
      <c r="N8" s="222"/>
      <c r="O8" s="222"/>
      <c r="P8" s="238"/>
    </row>
    <row r="9" spans="1:16" ht="14.25" customHeight="1" x14ac:dyDescent="0.25">
      <c r="A9" s="237"/>
      <c r="B9" s="222" t="s">
        <v>126</v>
      </c>
      <c r="C9" s="222"/>
      <c r="D9" s="222"/>
      <c r="E9" s="222"/>
      <c r="F9" s="222"/>
      <c r="G9" s="222"/>
      <c r="H9" s="222"/>
      <c r="I9" s="222"/>
      <c r="J9" s="222"/>
      <c r="K9" s="222"/>
      <c r="L9" s="222"/>
      <c r="M9" s="222"/>
      <c r="N9" s="222"/>
      <c r="O9" s="222"/>
      <c r="P9" s="238"/>
    </row>
    <row r="10" spans="1:16" ht="9.75" customHeight="1" x14ac:dyDescent="0.25">
      <c r="A10" s="237"/>
      <c r="B10" s="206"/>
      <c r="C10" s="207"/>
      <c r="D10" s="207"/>
      <c r="E10" s="207"/>
      <c r="F10" s="207"/>
      <c r="G10" s="207"/>
      <c r="H10" s="207"/>
      <c r="I10" s="207"/>
      <c r="J10" s="207"/>
      <c r="K10" s="207"/>
      <c r="L10" s="207"/>
      <c r="M10" s="207"/>
      <c r="N10" s="207"/>
      <c r="O10" s="207"/>
      <c r="P10" s="238"/>
    </row>
    <row r="11" spans="1:16" ht="14.25" customHeight="1" x14ac:dyDescent="0.25">
      <c r="A11" s="237"/>
      <c r="B11" s="202" t="s">
        <v>121</v>
      </c>
      <c r="C11" s="202"/>
      <c r="D11" s="202"/>
      <c r="E11" s="202"/>
      <c r="F11" s="202"/>
      <c r="G11" s="203"/>
      <c r="H11" s="202"/>
      <c r="I11" s="202"/>
      <c r="J11" s="202"/>
      <c r="K11" s="202"/>
      <c r="L11" s="202"/>
      <c r="M11" s="202"/>
      <c r="N11" s="202"/>
      <c r="O11" s="202"/>
      <c r="P11" s="238"/>
    </row>
    <row r="12" spans="1:16" ht="9.75" customHeight="1" x14ac:dyDescent="0.25">
      <c r="A12" s="237"/>
      <c r="B12" s="206"/>
      <c r="C12" s="207"/>
      <c r="D12" s="207"/>
      <c r="E12" s="207"/>
      <c r="F12" s="207"/>
      <c r="G12" s="207"/>
      <c r="H12" s="207"/>
      <c r="I12" s="207"/>
      <c r="J12" s="207"/>
      <c r="K12" s="207"/>
      <c r="L12" s="207"/>
      <c r="M12" s="207"/>
      <c r="N12" s="207"/>
      <c r="O12" s="227"/>
      <c r="P12" s="238"/>
    </row>
    <row r="13" spans="1:16" ht="14.25" customHeight="1" x14ac:dyDescent="0.25">
      <c r="A13" s="237"/>
      <c r="B13" s="225" t="s">
        <v>83</v>
      </c>
      <c r="C13" s="222" t="s">
        <v>108</v>
      </c>
      <c r="D13" s="222"/>
      <c r="E13" s="222"/>
      <c r="F13" s="222"/>
      <c r="G13" s="222"/>
      <c r="H13" s="222"/>
      <c r="I13" s="222"/>
      <c r="J13" s="222"/>
      <c r="K13" s="222"/>
      <c r="L13" s="222"/>
      <c r="M13" s="222"/>
      <c r="N13" s="222"/>
      <c r="O13" s="222"/>
      <c r="P13" s="238"/>
    </row>
    <row r="14" spans="1:16" ht="14.25" customHeight="1" x14ac:dyDescent="0.25">
      <c r="A14" s="237"/>
      <c r="B14" s="225" t="s">
        <v>84</v>
      </c>
      <c r="C14" s="222" t="s">
        <v>109</v>
      </c>
      <c r="D14" s="222"/>
      <c r="E14" s="222"/>
      <c r="F14" s="222"/>
      <c r="G14" s="222"/>
      <c r="H14" s="222"/>
      <c r="I14" s="222"/>
      <c r="J14" s="222"/>
      <c r="K14" s="222"/>
      <c r="L14" s="222"/>
      <c r="M14" s="222"/>
      <c r="N14" s="222"/>
      <c r="O14" s="222"/>
      <c r="P14" s="238"/>
    </row>
    <row r="15" spans="1:16" ht="14.25" customHeight="1" x14ac:dyDescent="0.25">
      <c r="A15" s="237"/>
      <c r="B15" s="225"/>
      <c r="C15" s="226" t="s">
        <v>110</v>
      </c>
      <c r="D15" s="222"/>
      <c r="E15" s="222"/>
      <c r="F15" s="222"/>
      <c r="G15" s="222"/>
      <c r="H15" s="222"/>
      <c r="I15" s="222"/>
      <c r="J15" s="222"/>
      <c r="K15" s="222"/>
      <c r="L15" s="222"/>
      <c r="M15" s="222"/>
      <c r="N15" s="222"/>
      <c r="O15" s="222"/>
      <c r="P15" s="238"/>
    </row>
    <row r="16" spans="1:16" ht="14.25" customHeight="1" x14ac:dyDescent="0.25">
      <c r="A16" s="237"/>
      <c r="B16" s="225" t="s">
        <v>85</v>
      </c>
      <c r="C16" s="222" t="s">
        <v>122</v>
      </c>
      <c r="D16" s="222"/>
      <c r="E16" s="222"/>
      <c r="F16" s="222"/>
      <c r="G16" s="222"/>
      <c r="H16" s="222"/>
      <c r="I16" s="222"/>
      <c r="J16" s="222"/>
      <c r="K16" s="222"/>
      <c r="L16" s="222"/>
      <c r="M16" s="222"/>
      <c r="N16" s="222"/>
      <c r="O16" s="222"/>
      <c r="P16" s="238"/>
    </row>
    <row r="17" spans="1:16" ht="9.75" customHeight="1" x14ac:dyDescent="0.25">
      <c r="A17" s="237"/>
      <c r="B17" s="206"/>
      <c r="C17" s="207"/>
      <c r="D17" s="207"/>
      <c r="E17" s="207"/>
      <c r="F17" s="207"/>
      <c r="G17" s="207"/>
      <c r="H17" s="207"/>
      <c r="I17" s="207"/>
      <c r="J17" s="207"/>
      <c r="K17" s="207"/>
      <c r="L17" s="207"/>
      <c r="M17" s="207"/>
      <c r="N17" s="207"/>
      <c r="O17" s="207"/>
      <c r="P17" s="238"/>
    </row>
    <row r="18" spans="1:16" ht="14.25" customHeight="1" x14ac:dyDescent="0.25">
      <c r="A18" s="237"/>
      <c r="B18" s="202" t="s">
        <v>113</v>
      </c>
      <c r="C18" s="202"/>
      <c r="D18" s="202"/>
      <c r="E18" s="202"/>
      <c r="F18" s="202"/>
      <c r="G18" s="202"/>
      <c r="H18" s="202"/>
      <c r="I18" s="202"/>
      <c r="J18" s="202"/>
      <c r="K18" s="202"/>
      <c r="L18" s="202"/>
      <c r="M18" s="202"/>
      <c r="N18" s="202"/>
      <c r="O18" s="202"/>
      <c r="P18" s="237"/>
    </row>
    <row r="19" spans="1:16" ht="9.75" customHeight="1" x14ac:dyDescent="0.25">
      <c r="A19" s="237"/>
      <c r="B19" s="206"/>
      <c r="C19" s="207"/>
      <c r="D19" s="207"/>
      <c r="E19" s="207"/>
      <c r="F19" s="207"/>
      <c r="G19" s="207"/>
      <c r="H19" s="207"/>
      <c r="I19" s="207"/>
      <c r="J19" s="207"/>
      <c r="K19" s="207"/>
      <c r="L19" s="207"/>
      <c r="M19" s="207"/>
      <c r="N19" s="207"/>
      <c r="O19" s="207"/>
      <c r="P19" s="205"/>
    </row>
    <row r="20" spans="1:16" x14ac:dyDescent="0.25">
      <c r="A20" s="237"/>
      <c r="B20" s="224" t="s">
        <v>86</v>
      </c>
      <c r="C20" s="207" t="s">
        <v>107</v>
      </c>
      <c r="D20" s="223"/>
      <c r="E20" s="223"/>
      <c r="F20" s="223"/>
      <c r="G20" s="223"/>
      <c r="H20" s="223"/>
      <c r="I20" s="223"/>
      <c r="J20" s="223"/>
      <c r="K20" s="223"/>
      <c r="L20" s="223"/>
      <c r="M20" s="223"/>
      <c r="N20" s="223"/>
      <c r="O20" s="223"/>
      <c r="P20" s="205"/>
    </row>
    <row r="21" spans="1:16" x14ac:dyDescent="0.25">
      <c r="A21" s="237"/>
      <c r="B21" s="224" t="s">
        <v>86</v>
      </c>
      <c r="C21" s="207" t="s">
        <v>105</v>
      </c>
      <c r="D21" s="223"/>
      <c r="E21" s="223"/>
      <c r="F21" s="223"/>
      <c r="G21" s="223"/>
      <c r="H21" s="223"/>
      <c r="I21" s="223"/>
      <c r="J21" s="223"/>
      <c r="K21" s="223"/>
      <c r="L21" s="223"/>
      <c r="M21" s="223"/>
      <c r="N21" s="223"/>
      <c r="O21" s="223"/>
      <c r="P21" s="205"/>
    </row>
    <row r="22" spans="1:16" x14ac:dyDescent="0.25">
      <c r="A22" s="237"/>
      <c r="B22" s="224" t="s">
        <v>86</v>
      </c>
      <c r="C22" s="207" t="s">
        <v>106</v>
      </c>
      <c r="D22" s="223"/>
      <c r="E22" s="223"/>
      <c r="F22" s="223"/>
      <c r="G22" s="223"/>
      <c r="H22" s="223"/>
      <c r="I22" s="223"/>
      <c r="J22" s="223"/>
      <c r="K22" s="223"/>
      <c r="L22" s="223"/>
      <c r="M22" s="223"/>
      <c r="N22" s="223"/>
      <c r="O22" s="223"/>
      <c r="P22" s="205"/>
    </row>
    <row r="23" spans="1:16" x14ac:dyDescent="0.25">
      <c r="A23" s="237"/>
      <c r="B23" s="224" t="s">
        <v>86</v>
      </c>
      <c r="C23" s="207" t="s">
        <v>127</v>
      </c>
      <c r="D23" s="223"/>
      <c r="E23" s="223"/>
      <c r="F23" s="223"/>
      <c r="G23" s="223"/>
      <c r="H23" s="223"/>
      <c r="I23" s="223"/>
      <c r="J23" s="223"/>
      <c r="K23" s="223"/>
      <c r="L23" s="223"/>
      <c r="M23" s="223"/>
      <c r="N23" s="223"/>
      <c r="O23" s="223"/>
      <c r="P23" s="205"/>
    </row>
    <row r="24" spans="1:16" ht="14.25" customHeight="1" x14ac:dyDescent="0.25">
      <c r="A24" s="237"/>
      <c r="B24" s="225"/>
      <c r="C24" s="226" t="s">
        <v>120</v>
      </c>
      <c r="D24" s="222"/>
      <c r="E24" s="222"/>
      <c r="F24" s="222"/>
      <c r="G24" s="222"/>
      <c r="H24" s="222"/>
      <c r="I24" s="222"/>
      <c r="J24" s="222"/>
      <c r="K24" s="222"/>
      <c r="L24" s="222"/>
      <c r="M24" s="222"/>
      <c r="N24" s="222"/>
      <c r="O24" s="222"/>
      <c r="P24" s="238"/>
    </row>
    <row r="25" spans="1:16" ht="9.75" customHeight="1" x14ac:dyDescent="0.25">
      <c r="A25" s="237"/>
      <c r="B25" s="206"/>
      <c r="C25" s="207"/>
      <c r="D25" s="207"/>
      <c r="E25" s="207"/>
      <c r="F25" s="207"/>
      <c r="G25" s="207"/>
      <c r="H25" s="207"/>
      <c r="I25" s="207"/>
      <c r="J25" s="207"/>
      <c r="K25" s="207"/>
      <c r="L25" s="207"/>
      <c r="M25" s="207"/>
      <c r="N25" s="207"/>
      <c r="O25" s="207"/>
      <c r="P25" s="205"/>
    </row>
    <row r="26" spans="1:16" x14ac:dyDescent="0.25">
      <c r="A26" s="237"/>
      <c r="B26" s="202" t="s">
        <v>114</v>
      </c>
      <c r="C26" s="202"/>
      <c r="D26" s="202"/>
      <c r="E26" s="202"/>
      <c r="F26" s="202"/>
      <c r="G26" s="202"/>
      <c r="H26" s="202"/>
      <c r="I26" s="202"/>
      <c r="J26" s="202"/>
      <c r="K26" s="202"/>
      <c r="L26" s="202"/>
      <c r="M26" s="202"/>
      <c r="N26" s="202"/>
      <c r="O26" s="202"/>
      <c r="P26" s="205"/>
    </row>
    <row r="27" spans="1:16" ht="9.75" customHeight="1" x14ac:dyDescent="0.25">
      <c r="A27" s="237"/>
      <c r="B27" s="206"/>
      <c r="C27" s="207"/>
      <c r="D27" s="207"/>
      <c r="E27" s="207"/>
      <c r="F27" s="207"/>
      <c r="G27" s="207"/>
      <c r="H27" s="207"/>
      <c r="I27" s="207"/>
      <c r="J27" s="207"/>
      <c r="K27" s="207"/>
      <c r="L27" s="207"/>
      <c r="M27" s="207"/>
      <c r="N27" s="207"/>
      <c r="O27" s="207"/>
      <c r="P27" s="205"/>
    </row>
    <row r="28" spans="1:16" ht="15" customHeight="1" x14ac:dyDescent="0.25">
      <c r="A28" s="237"/>
      <c r="B28" s="222" t="s">
        <v>118</v>
      </c>
      <c r="C28" s="222"/>
      <c r="D28" s="223"/>
      <c r="E28" s="223"/>
      <c r="F28" s="223"/>
      <c r="G28" s="223"/>
      <c r="H28" s="223"/>
      <c r="I28" s="223"/>
      <c r="J28" s="223"/>
      <c r="K28" s="223"/>
      <c r="L28" s="223"/>
      <c r="M28" s="223"/>
      <c r="N28" s="223"/>
      <c r="O28" s="223"/>
      <c r="P28" s="239"/>
    </row>
    <row r="29" spans="1:16" ht="15" customHeight="1" x14ac:dyDescent="0.25">
      <c r="A29" s="237"/>
      <c r="B29" s="222" t="s">
        <v>112</v>
      </c>
      <c r="C29" s="222"/>
      <c r="D29" s="223"/>
      <c r="E29" s="223"/>
      <c r="F29" s="223"/>
      <c r="G29" s="223"/>
      <c r="H29" s="223"/>
      <c r="I29" s="223"/>
      <c r="J29" s="223"/>
      <c r="K29" s="223"/>
      <c r="L29" s="223"/>
      <c r="M29" s="223"/>
      <c r="N29" s="223"/>
      <c r="O29" s="223"/>
      <c r="P29" s="239"/>
    </row>
    <row r="30" spans="1:16" ht="14.25" customHeight="1" x14ac:dyDescent="0.25">
      <c r="A30" s="237"/>
      <c r="B30" s="219" t="s">
        <v>86</v>
      </c>
      <c r="C30" s="220" t="s">
        <v>104</v>
      </c>
      <c r="D30" s="221"/>
      <c r="E30" s="221"/>
      <c r="F30" s="221"/>
      <c r="G30" s="221"/>
      <c r="H30" s="221"/>
      <c r="I30" s="221"/>
      <c r="J30" s="221"/>
      <c r="K30" s="221"/>
      <c r="L30" s="221"/>
      <c r="M30" s="221"/>
      <c r="N30" s="221"/>
      <c r="O30" s="221"/>
      <c r="P30" s="238"/>
    </row>
    <row r="31" spans="1:16" ht="14.25" customHeight="1" x14ac:dyDescent="0.25">
      <c r="A31" s="237"/>
      <c r="B31" s="219" t="s">
        <v>86</v>
      </c>
      <c r="C31" s="220" t="s">
        <v>119</v>
      </c>
      <c r="D31" s="221"/>
      <c r="E31" s="221"/>
      <c r="F31" s="221"/>
      <c r="G31" s="221"/>
      <c r="H31" s="221"/>
      <c r="I31" s="221"/>
      <c r="J31" s="221"/>
      <c r="K31" s="221"/>
      <c r="L31" s="221"/>
      <c r="M31" s="221"/>
      <c r="N31" s="221"/>
      <c r="O31" s="221"/>
      <c r="P31" s="238"/>
    </row>
    <row r="32" spans="1:16" ht="9.75" customHeight="1" x14ac:dyDescent="0.25">
      <c r="A32" s="237"/>
      <c r="B32" s="206"/>
      <c r="C32" s="207"/>
      <c r="D32" s="207"/>
      <c r="E32" s="207"/>
      <c r="F32" s="207"/>
      <c r="G32" s="207"/>
      <c r="H32" s="207"/>
      <c r="I32" s="207"/>
      <c r="J32" s="207"/>
      <c r="K32" s="207"/>
      <c r="L32" s="207"/>
      <c r="M32" s="207"/>
      <c r="N32" s="207"/>
      <c r="O32" s="207"/>
      <c r="P32" s="205"/>
    </row>
    <row r="33" spans="1:16" x14ac:dyDescent="0.25">
      <c r="A33" s="237"/>
      <c r="B33" s="202" t="s">
        <v>115</v>
      </c>
      <c r="C33" s="202"/>
      <c r="D33" s="202"/>
      <c r="E33" s="202"/>
      <c r="F33" s="202"/>
      <c r="G33" s="202"/>
      <c r="H33" s="202"/>
      <c r="I33" s="202"/>
      <c r="J33" s="202"/>
      <c r="K33" s="202"/>
      <c r="L33" s="202"/>
      <c r="M33" s="202"/>
      <c r="N33" s="202"/>
      <c r="O33" s="202"/>
      <c r="P33" s="205"/>
    </row>
    <row r="34" spans="1:16" ht="9.75" customHeight="1" x14ac:dyDescent="0.25">
      <c r="A34" s="237"/>
      <c r="B34" s="206"/>
      <c r="C34" s="207"/>
      <c r="D34" s="207"/>
      <c r="E34" s="207"/>
      <c r="F34" s="207"/>
      <c r="G34" s="207"/>
      <c r="H34" s="207"/>
      <c r="I34" s="207"/>
      <c r="J34" s="207"/>
      <c r="K34" s="207"/>
      <c r="L34" s="207"/>
      <c r="M34" s="207"/>
      <c r="N34" s="207"/>
      <c r="O34" s="207"/>
      <c r="P34" s="205"/>
    </row>
    <row r="35" spans="1:16" ht="14.25" customHeight="1" x14ac:dyDescent="0.25">
      <c r="A35" s="237"/>
      <c r="B35" s="219" t="s">
        <v>86</v>
      </c>
      <c r="C35" s="220" t="s">
        <v>116</v>
      </c>
      <c r="D35" s="221"/>
      <c r="E35" s="221"/>
      <c r="F35" s="221"/>
      <c r="G35" s="221"/>
      <c r="H35" s="221"/>
      <c r="I35" s="221"/>
      <c r="J35" s="221"/>
      <c r="K35" s="221"/>
      <c r="L35" s="221"/>
      <c r="M35" s="221"/>
      <c r="N35" s="221"/>
      <c r="O35" s="221"/>
      <c r="P35" s="238"/>
    </row>
    <row r="36" spans="1:16" ht="14.25" customHeight="1" x14ac:dyDescent="0.25">
      <c r="A36" s="237"/>
      <c r="B36" s="219" t="s">
        <v>86</v>
      </c>
      <c r="C36" s="220" t="s">
        <v>117</v>
      </c>
      <c r="D36" s="221"/>
      <c r="E36" s="221"/>
      <c r="F36" s="221"/>
      <c r="G36" s="221"/>
      <c r="H36" s="221"/>
      <c r="I36" s="221"/>
      <c r="J36" s="221"/>
      <c r="K36" s="221"/>
      <c r="L36" s="221"/>
      <c r="M36" s="221"/>
      <c r="N36" s="221"/>
      <c r="O36" s="221"/>
      <c r="P36" s="238"/>
    </row>
    <row r="37" spans="1:16" ht="9.75" customHeight="1" x14ac:dyDescent="0.25">
      <c r="A37" s="237"/>
      <c r="B37" s="206"/>
      <c r="C37" s="207"/>
      <c r="D37" s="207"/>
      <c r="E37" s="207"/>
      <c r="F37" s="207"/>
      <c r="G37" s="207"/>
      <c r="H37" s="207"/>
      <c r="I37" s="207"/>
      <c r="J37" s="207"/>
      <c r="K37" s="207"/>
      <c r="L37" s="207"/>
      <c r="M37" s="207"/>
      <c r="N37" s="207"/>
      <c r="O37" s="207"/>
      <c r="P37" s="205"/>
    </row>
    <row r="38" spans="1:16" x14ac:dyDescent="0.25">
      <c r="A38" s="237"/>
      <c r="B38" s="202" t="s">
        <v>87</v>
      </c>
      <c r="C38" s="202"/>
      <c r="D38" s="202"/>
      <c r="E38" s="202"/>
      <c r="F38" s="202"/>
      <c r="G38" s="202"/>
      <c r="H38" s="202"/>
      <c r="I38" s="202"/>
      <c r="J38" s="202"/>
      <c r="K38" s="202"/>
      <c r="L38" s="202"/>
      <c r="M38" s="202"/>
      <c r="N38" s="202"/>
      <c r="O38" s="202"/>
      <c r="P38" s="205"/>
    </row>
    <row r="39" spans="1:16" x14ac:dyDescent="0.25">
      <c r="A39" s="237"/>
      <c r="B39" s="206"/>
      <c r="C39" s="207"/>
      <c r="D39" s="207"/>
      <c r="E39" s="207"/>
      <c r="F39" s="207"/>
      <c r="G39" s="207"/>
      <c r="H39" s="207"/>
      <c r="I39" s="207"/>
      <c r="J39" s="207"/>
      <c r="K39" s="207"/>
      <c r="L39" s="207"/>
      <c r="M39" s="207"/>
      <c r="N39" s="207"/>
      <c r="O39" s="207"/>
      <c r="P39" s="205"/>
    </row>
    <row r="40" spans="1:16" x14ac:dyDescent="0.25">
      <c r="A40" s="237"/>
      <c r="B40" s="207"/>
      <c r="C40" s="208" t="s">
        <v>88</v>
      </c>
      <c r="D40" s="208" t="s">
        <v>89</v>
      </c>
      <c r="E40" s="209" t="s">
        <v>90</v>
      </c>
      <c r="F40" s="210"/>
      <c r="G40" s="211"/>
      <c r="H40" s="211"/>
      <c r="I40" s="211"/>
      <c r="J40" s="211"/>
      <c r="K40" s="211"/>
      <c r="L40" s="211"/>
      <c r="M40" s="211"/>
      <c r="N40" s="211"/>
      <c r="O40" s="212"/>
      <c r="P40" s="205"/>
    </row>
    <row r="41" spans="1:16" x14ac:dyDescent="0.25">
      <c r="A41" s="237"/>
      <c r="B41" s="207"/>
      <c r="C41" s="213">
        <v>44301</v>
      </c>
      <c r="D41" s="214" t="s">
        <v>146</v>
      </c>
      <c r="E41" s="246" t="s">
        <v>147</v>
      </c>
      <c r="F41" s="210"/>
      <c r="G41" s="211"/>
      <c r="H41" s="211"/>
      <c r="I41" s="211"/>
      <c r="J41" s="211"/>
      <c r="K41" s="211"/>
      <c r="L41" s="211"/>
      <c r="M41" s="211"/>
      <c r="N41" s="211"/>
      <c r="O41" s="212"/>
      <c r="P41" s="205"/>
    </row>
    <row r="42" spans="1:16" x14ac:dyDescent="0.25">
      <c r="A42" s="237"/>
      <c r="B42" s="207"/>
      <c r="C42" s="213">
        <v>44298</v>
      </c>
      <c r="D42" s="214" t="s">
        <v>140</v>
      </c>
      <c r="E42" s="246" t="s">
        <v>141</v>
      </c>
      <c r="F42" s="210"/>
      <c r="G42" s="211"/>
      <c r="H42" s="211"/>
      <c r="I42" s="211"/>
      <c r="J42" s="211"/>
      <c r="K42" s="211"/>
      <c r="L42" s="211"/>
      <c r="M42" s="211"/>
      <c r="N42" s="211"/>
      <c r="O42" s="212"/>
      <c r="P42" s="205"/>
    </row>
    <row r="43" spans="1:16" x14ac:dyDescent="0.25">
      <c r="A43" s="237"/>
      <c r="B43" s="207"/>
      <c r="C43" s="213">
        <v>44298</v>
      </c>
      <c r="D43" s="214" t="s">
        <v>138</v>
      </c>
      <c r="E43" s="246" t="s">
        <v>139</v>
      </c>
      <c r="F43" s="210"/>
      <c r="G43" s="211"/>
      <c r="H43" s="211"/>
      <c r="I43" s="211"/>
      <c r="J43" s="211"/>
      <c r="K43" s="211"/>
      <c r="L43" s="211"/>
      <c r="M43" s="211"/>
      <c r="N43" s="211"/>
      <c r="O43" s="212"/>
      <c r="P43" s="205"/>
    </row>
    <row r="44" spans="1:16" x14ac:dyDescent="0.25">
      <c r="A44" s="237"/>
      <c r="B44" s="207"/>
      <c r="C44" s="213">
        <v>44076</v>
      </c>
      <c r="D44" s="214" t="s">
        <v>130</v>
      </c>
      <c r="E44" s="246" t="s">
        <v>131</v>
      </c>
      <c r="F44" s="210"/>
      <c r="G44" s="211"/>
      <c r="H44" s="211"/>
      <c r="I44" s="211"/>
      <c r="J44" s="211"/>
      <c r="K44" s="211"/>
      <c r="L44" s="211"/>
      <c r="M44" s="211"/>
      <c r="N44" s="211"/>
      <c r="O44" s="212"/>
      <c r="P44" s="205"/>
    </row>
    <row r="45" spans="1:16" x14ac:dyDescent="0.25">
      <c r="A45" s="237"/>
      <c r="B45" s="207"/>
      <c r="C45" s="213">
        <v>44000</v>
      </c>
      <c r="D45" s="214" t="s">
        <v>128</v>
      </c>
      <c r="E45" s="215" t="s">
        <v>100</v>
      </c>
      <c r="F45" s="210"/>
      <c r="G45" s="211"/>
      <c r="H45" s="211"/>
      <c r="I45" s="211"/>
      <c r="J45" s="211"/>
      <c r="K45" s="211"/>
      <c r="L45" s="211"/>
      <c r="M45" s="211"/>
      <c r="N45" s="211"/>
      <c r="O45" s="212"/>
      <c r="P45" s="205"/>
    </row>
    <row r="46" spans="1:16" x14ac:dyDescent="0.25">
      <c r="A46" s="237"/>
      <c r="B46" s="207"/>
      <c r="C46" s="213">
        <v>43888</v>
      </c>
      <c r="D46" s="216" t="s">
        <v>129</v>
      </c>
      <c r="E46" s="215" t="s">
        <v>91</v>
      </c>
      <c r="F46" s="217"/>
      <c r="G46" s="217"/>
      <c r="H46" s="217"/>
      <c r="I46" s="217"/>
      <c r="J46" s="217"/>
      <c r="K46" s="217"/>
      <c r="L46" s="217"/>
      <c r="M46" s="217"/>
      <c r="N46" s="217"/>
      <c r="O46" s="218"/>
      <c r="P46" s="205"/>
    </row>
    <row r="47" spans="1:16" x14ac:dyDescent="0.25">
      <c r="A47" s="237"/>
      <c r="B47" s="207"/>
      <c r="C47" s="207"/>
      <c r="D47" s="207"/>
      <c r="E47" s="207"/>
      <c r="F47" s="207"/>
      <c r="G47" s="207"/>
      <c r="H47" s="207"/>
      <c r="I47" s="207"/>
      <c r="J47" s="207"/>
      <c r="K47" s="207"/>
      <c r="L47" s="207"/>
      <c r="M47" s="207"/>
      <c r="N47" s="207"/>
      <c r="O47" s="207"/>
      <c r="P47" s="205"/>
    </row>
    <row r="48" spans="1:16" x14ac:dyDescent="0.25">
      <c r="A48" s="237"/>
      <c r="B48" s="100" t="s">
        <v>111</v>
      </c>
      <c r="C48" s="100"/>
      <c r="D48" s="100"/>
      <c r="E48" s="100"/>
      <c r="F48" s="100"/>
      <c r="G48" s="100"/>
      <c r="H48" s="100"/>
      <c r="I48" s="100"/>
      <c r="J48" s="100"/>
      <c r="K48" s="100"/>
      <c r="L48" s="100"/>
      <c r="M48" s="100"/>
      <c r="N48" s="100"/>
      <c r="O48" s="100"/>
      <c r="P48" s="205"/>
    </row>
    <row r="49" spans="1:16" x14ac:dyDescent="0.25">
      <c r="A49" s="237"/>
      <c r="B49" s="205"/>
      <c r="C49" s="205"/>
      <c r="D49" s="205"/>
      <c r="E49" s="205"/>
      <c r="F49" s="205"/>
      <c r="G49" s="205"/>
      <c r="H49" s="205"/>
      <c r="I49" s="205"/>
      <c r="J49" s="205"/>
      <c r="K49" s="205"/>
      <c r="L49" s="205"/>
      <c r="M49" s="205"/>
      <c r="N49" s="205"/>
      <c r="O49" s="205"/>
      <c r="P49" s="205"/>
    </row>
    <row r="50" spans="1:16" ht="15" customHeight="1" x14ac:dyDescent="0.25">
      <c r="A50" s="237"/>
      <c r="B50" s="205"/>
      <c r="C50" s="261" t="s">
        <v>132</v>
      </c>
      <c r="D50" s="262"/>
      <c r="E50" s="262"/>
      <c r="F50" s="262"/>
      <c r="G50" s="262"/>
      <c r="H50" s="262"/>
      <c r="I50" s="262"/>
      <c r="J50" s="262"/>
      <c r="K50" s="262"/>
      <c r="L50" s="262"/>
      <c r="M50" s="262"/>
      <c r="N50" s="262"/>
      <c r="O50" s="263"/>
      <c r="P50" s="205"/>
    </row>
    <row r="51" spans="1:16" x14ac:dyDescent="0.25">
      <c r="A51" s="237"/>
      <c r="B51" s="205"/>
      <c r="C51" s="264"/>
      <c r="D51" s="265"/>
      <c r="E51" s="265"/>
      <c r="F51" s="265"/>
      <c r="G51" s="265"/>
      <c r="H51" s="265"/>
      <c r="I51" s="265"/>
      <c r="J51" s="265"/>
      <c r="K51" s="265"/>
      <c r="L51" s="265"/>
      <c r="M51" s="265"/>
      <c r="N51" s="265"/>
      <c r="O51" s="266"/>
      <c r="P51" s="205"/>
    </row>
    <row r="52" spans="1:16" x14ac:dyDescent="0.25">
      <c r="A52" s="237"/>
      <c r="B52" s="205"/>
      <c r="C52" s="264"/>
      <c r="D52" s="265"/>
      <c r="E52" s="265"/>
      <c r="F52" s="265"/>
      <c r="G52" s="265"/>
      <c r="H52" s="265"/>
      <c r="I52" s="265"/>
      <c r="J52" s="265"/>
      <c r="K52" s="265"/>
      <c r="L52" s="265"/>
      <c r="M52" s="265"/>
      <c r="N52" s="265"/>
      <c r="O52" s="266"/>
      <c r="P52" s="205"/>
    </row>
    <row r="53" spans="1:16" x14ac:dyDescent="0.25">
      <c r="A53" s="237"/>
      <c r="B53" s="205"/>
      <c r="C53" s="264"/>
      <c r="D53" s="265"/>
      <c r="E53" s="265"/>
      <c r="F53" s="265"/>
      <c r="G53" s="265"/>
      <c r="H53" s="265"/>
      <c r="I53" s="265"/>
      <c r="J53" s="265"/>
      <c r="K53" s="265"/>
      <c r="L53" s="265"/>
      <c r="M53" s="265"/>
      <c r="N53" s="265"/>
      <c r="O53" s="266"/>
      <c r="P53" s="205"/>
    </row>
    <row r="54" spans="1:16" x14ac:dyDescent="0.25">
      <c r="A54" s="237"/>
      <c r="B54" s="205"/>
      <c r="C54" s="264"/>
      <c r="D54" s="265"/>
      <c r="E54" s="265"/>
      <c r="F54" s="265"/>
      <c r="G54" s="265"/>
      <c r="H54" s="265"/>
      <c r="I54" s="265"/>
      <c r="J54" s="265"/>
      <c r="K54" s="265"/>
      <c r="L54" s="265"/>
      <c r="M54" s="265"/>
      <c r="N54" s="265"/>
      <c r="O54" s="266"/>
      <c r="P54" s="205"/>
    </row>
    <row r="55" spans="1:16" x14ac:dyDescent="0.25">
      <c r="A55" s="237"/>
      <c r="B55" s="205"/>
      <c r="C55" s="264"/>
      <c r="D55" s="265"/>
      <c r="E55" s="265"/>
      <c r="F55" s="265"/>
      <c r="G55" s="265"/>
      <c r="H55" s="265"/>
      <c r="I55" s="265"/>
      <c r="J55" s="265"/>
      <c r="K55" s="265"/>
      <c r="L55" s="265"/>
      <c r="M55" s="265"/>
      <c r="N55" s="265"/>
      <c r="O55" s="266"/>
      <c r="P55" s="205"/>
    </row>
    <row r="56" spans="1:16" x14ac:dyDescent="0.25">
      <c r="A56" s="237"/>
      <c r="B56" s="205"/>
      <c r="C56" s="264"/>
      <c r="D56" s="265"/>
      <c r="E56" s="265"/>
      <c r="F56" s="265"/>
      <c r="G56" s="265"/>
      <c r="H56" s="265"/>
      <c r="I56" s="265"/>
      <c r="J56" s="265"/>
      <c r="K56" s="265"/>
      <c r="L56" s="265"/>
      <c r="M56" s="265"/>
      <c r="N56" s="265"/>
      <c r="O56" s="266"/>
      <c r="P56" s="205"/>
    </row>
    <row r="57" spans="1:16" x14ac:dyDescent="0.25">
      <c r="A57" s="237"/>
      <c r="B57" s="205"/>
      <c r="C57" s="264"/>
      <c r="D57" s="265"/>
      <c r="E57" s="265"/>
      <c r="F57" s="265"/>
      <c r="G57" s="265"/>
      <c r="H57" s="265"/>
      <c r="I57" s="265"/>
      <c r="J57" s="265"/>
      <c r="K57" s="265"/>
      <c r="L57" s="265"/>
      <c r="M57" s="265"/>
      <c r="N57" s="265"/>
      <c r="O57" s="266"/>
      <c r="P57" s="205"/>
    </row>
    <row r="58" spans="1:16" x14ac:dyDescent="0.25">
      <c r="A58" s="237"/>
      <c r="B58" s="205"/>
      <c r="C58" s="264"/>
      <c r="D58" s="265"/>
      <c r="E58" s="265"/>
      <c r="F58" s="265"/>
      <c r="G58" s="265"/>
      <c r="H58" s="265"/>
      <c r="I58" s="265"/>
      <c r="J58" s="265"/>
      <c r="K58" s="265"/>
      <c r="L58" s="265"/>
      <c r="M58" s="265"/>
      <c r="N58" s="265"/>
      <c r="O58" s="266"/>
      <c r="P58" s="205"/>
    </row>
    <row r="59" spans="1:16" x14ac:dyDescent="0.25">
      <c r="A59" s="237"/>
      <c r="B59" s="205"/>
      <c r="C59" s="264"/>
      <c r="D59" s="265"/>
      <c r="E59" s="265"/>
      <c r="F59" s="265"/>
      <c r="G59" s="265"/>
      <c r="H59" s="265"/>
      <c r="I59" s="265"/>
      <c r="J59" s="265"/>
      <c r="K59" s="265"/>
      <c r="L59" s="265"/>
      <c r="M59" s="265"/>
      <c r="N59" s="265"/>
      <c r="O59" s="266"/>
      <c r="P59" s="205"/>
    </row>
    <row r="60" spans="1:16" x14ac:dyDescent="0.25">
      <c r="A60" s="237"/>
      <c r="B60" s="205"/>
      <c r="C60" s="264"/>
      <c r="D60" s="265"/>
      <c r="E60" s="265"/>
      <c r="F60" s="265"/>
      <c r="G60" s="265"/>
      <c r="H60" s="265"/>
      <c r="I60" s="265"/>
      <c r="J60" s="265"/>
      <c r="K60" s="265"/>
      <c r="L60" s="265"/>
      <c r="M60" s="265"/>
      <c r="N60" s="265"/>
      <c r="O60" s="266"/>
      <c r="P60" s="205"/>
    </row>
    <row r="61" spans="1:16" x14ac:dyDescent="0.25">
      <c r="A61" s="237"/>
      <c r="B61" s="205"/>
      <c r="C61" s="264"/>
      <c r="D61" s="265"/>
      <c r="E61" s="265"/>
      <c r="F61" s="265"/>
      <c r="G61" s="265"/>
      <c r="H61" s="265"/>
      <c r="I61" s="265"/>
      <c r="J61" s="265"/>
      <c r="K61" s="265"/>
      <c r="L61" s="265"/>
      <c r="M61" s="265"/>
      <c r="N61" s="265"/>
      <c r="O61" s="266"/>
      <c r="P61" s="205"/>
    </row>
    <row r="62" spans="1:16" x14ac:dyDescent="0.25">
      <c r="A62" s="237"/>
      <c r="B62" s="205"/>
      <c r="C62" s="264"/>
      <c r="D62" s="265"/>
      <c r="E62" s="265"/>
      <c r="F62" s="265"/>
      <c r="G62" s="265"/>
      <c r="H62" s="265"/>
      <c r="I62" s="265"/>
      <c r="J62" s="265"/>
      <c r="K62" s="265"/>
      <c r="L62" s="265"/>
      <c r="M62" s="265"/>
      <c r="N62" s="265"/>
      <c r="O62" s="266"/>
      <c r="P62" s="205"/>
    </row>
    <row r="63" spans="1:16" x14ac:dyDescent="0.25">
      <c r="A63" s="237"/>
      <c r="B63" s="205"/>
      <c r="C63" s="264"/>
      <c r="D63" s="265"/>
      <c r="E63" s="265"/>
      <c r="F63" s="265"/>
      <c r="G63" s="265"/>
      <c r="H63" s="265"/>
      <c r="I63" s="265"/>
      <c r="J63" s="265"/>
      <c r="K63" s="265"/>
      <c r="L63" s="265"/>
      <c r="M63" s="265"/>
      <c r="N63" s="265"/>
      <c r="O63" s="266"/>
      <c r="P63" s="205"/>
    </row>
    <row r="64" spans="1:16" x14ac:dyDescent="0.25">
      <c r="A64" s="237"/>
      <c r="B64" s="205"/>
      <c r="C64" s="267"/>
      <c r="D64" s="268"/>
      <c r="E64" s="268"/>
      <c r="F64" s="268"/>
      <c r="G64" s="268"/>
      <c r="H64" s="268"/>
      <c r="I64" s="268"/>
      <c r="J64" s="268"/>
      <c r="K64" s="268"/>
      <c r="L64" s="268"/>
      <c r="M64" s="268"/>
      <c r="N64" s="268"/>
      <c r="O64" s="269"/>
      <c r="P64" s="205"/>
    </row>
    <row r="65" spans="1:16" x14ac:dyDescent="0.25">
      <c r="A65" s="237"/>
      <c r="B65" s="205"/>
      <c r="C65" s="205"/>
      <c r="D65" s="205"/>
      <c r="E65" s="205"/>
      <c r="F65" s="205"/>
      <c r="G65" s="205"/>
      <c r="H65" s="205"/>
      <c r="I65" s="205"/>
      <c r="J65" s="205"/>
      <c r="K65" s="205"/>
      <c r="L65" s="205"/>
      <c r="M65" s="205"/>
      <c r="N65" s="205"/>
      <c r="O65" s="205"/>
      <c r="P65" s="205"/>
    </row>
  </sheetData>
  <mergeCells count="1">
    <mergeCell ref="C50:O64"/>
  </mergeCells>
  <pageMargins left="0.23622047244094491" right="0.23622047244094491" top="0.39370078740157483" bottom="0.23622047244094491" header="0.31496062992125984" footer="0.31496062992125984"/>
  <pageSetup scale="39" fitToHeight="0"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79998168889431442"/>
    <pageSetUpPr autoPageBreaks="0"/>
  </sheetPr>
  <dimension ref="A1:AJ174"/>
  <sheetViews>
    <sheetView showGridLines="0" zoomScaleSheetLayoutView="100" workbookViewId="0">
      <pane xSplit="3" ySplit="5" topLeftCell="D6" activePane="bottomRight" state="frozen"/>
      <selection pane="topRight" activeCell="D1" sqref="D1"/>
      <selection pane="bottomLeft" activeCell="A5" sqref="A5"/>
      <selection pane="bottomRight"/>
    </sheetView>
  </sheetViews>
  <sheetFormatPr defaultColWidth="9.140625" defaultRowHeight="15" outlineLevelCol="1" x14ac:dyDescent="0.25"/>
  <cols>
    <col min="1" max="1" width="4.140625" style="26" customWidth="1"/>
    <col min="2" max="2" width="19.42578125" style="5" customWidth="1"/>
    <col min="3" max="3" width="10.85546875" style="5" customWidth="1"/>
    <col min="4" max="9" width="10.85546875" style="5" customWidth="1" outlineLevel="1"/>
    <col min="10" max="19" width="10.85546875" style="5" customWidth="1"/>
    <col min="20" max="20" width="7.140625" style="5" customWidth="1"/>
    <col min="21" max="22" width="10.42578125" style="5" bestFit="1" customWidth="1"/>
    <col min="23" max="23" width="7.140625" style="5" customWidth="1"/>
    <col min="24" max="24" width="10.7109375" style="5" customWidth="1"/>
    <col min="25" max="25" width="9.140625" style="5"/>
    <col min="26" max="27" width="9.140625" style="5" customWidth="1" outlineLevel="1"/>
    <col min="28" max="28" width="5" style="5" customWidth="1" outlineLevel="1"/>
    <col min="29" max="30" width="9.140625" style="5" customWidth="1" outlineLevel="1"/>
    <col min="31" max="31" width="5" style="5" customWidth="1" outlineLevel="1"/>
    <col min="32" max="33" width="9.140625" style="5" customWidth="1" outlineLevel="1"/>
    <col min="34" max="34" width="5" style="5" customWidth="1" outlineLevel="1"/>
    <col min="35" max="36" width="9.140625" style="5" customWidth="1" outlineLevel="1"/>
    <col min="37" max="16384" width="9.140625" style="5"/>
  </cols>
  <sheetData>
    <row r="1" spans="1:36" s="2" customFormat="1" ht="21.75" customHeight="1" thickBot="1" x14ac:dyDescent="0.35">
      <c r="A1" s="1" t="str">
        <f t="array" ref="A1">IFERROR(MO.CompanyName,"[Company Name]"&amp; " - Canalyst Template Example")</f>
        <v>[Company Name] - Canalyst Template Example</v>
      </c>
      <c r="B1" s="1"/>
      <c r="C1" s="1"/>
      <c r="D1" s="1"/>
      <c r="E1" s="1"/>
      <c r="F1" s="1"/>
      <c r="G1" s="1"/>
      <c r="H1" s="1"/>
      <c r="I1" s="1"/>
      <c r="J1" s="1"/>
      <c r="K1" s="1"/>
      <c r="L1" s="1"/>
      <c r="M1" s="1"/>
      <c r="N1" s="1"/>
      <c r="O1" s="1"/>
      <c r="P1" s="1"/>
      <c r="Q1" s="1"/>
      <c r="R1" s="1"/>
      <c r="S1" s="1"/>
      <c r="Z1" s="24" t="s">
        <v>5</v>
      </c>
      <c r="AA1" s="25"/>
      <c r="AC1" s="24" t="s">
        <v>12</v>
      </c>
      <c r="AD1" s="25"/>
      <c r="AE1" s="19"/>
      <c r="AF1" s="24" t="s">
        <v>133</v>
      </c>
      <c r="AG1" s="25"/>
      <c r="AI1" s="24" t="s">
        <v>134</v>
      </c>
      <c r="AJ1" s="25"/>
    </row>
    <row r="2" spans="1:36" ht="14.25" customHeight="1" thickBot="1" x14ac:dyDescent="0.3">
      <c r="A2" s="3"/>
      <c r="B2" s="75">
        <f ca="1">NOW()</f>
        <v>44301.692378587963</v>
      </c>
      <c r="D2" s="6"/>
      <c r="E2" s="6"/>
      <c r="F2" s="6"/>
      <c r="G2" s="6"/>
      <c r="H2" s="6"/>
      <c r="I2" s="6"/>
      <c r="J2" s="6"/>
      <c r="K2" s="6"/>
      <c r="L2" s="6"/>
      <c r="M2" s="6"/>
      <c r="N2" s="6"/>
      <c r="O2" s="6"/>
      <c r="P2" s="6"/>
      <c r="Q2" s="6"/>
      <c r="R2" s="6"/>
      <c r="S2" s="6"/>
      <c r="Z2" s="29" t="s">
        <v>7</v>
      </c>
      <c r="AA2" s="30" t="e">
        <f>IF(LEFT(MO.MRFP,2)="FY","Q4-"&amp;RIGHT(MO.MRFP,4),MO.MRFP)</f>
        <v>#NAME?</v>
      </c>
      <c r="AC2" s="29" t="s">
        <v>13</v>
      </c>
      <c r="AD2" s="30" t="e">
        <f>IF(LEFT(AA2,2)="Q1","Q2-"&amp;RIGHT(AA2,4),(IF(LEFT(AA2,2)="Q2","Q3-"&amp;RIGHT(AA2,4),(IF(LEFT(AA2,2)="Q3","Q4-"&amp;RIGHT(AA2,4),(IF(LEFT(AA2,2)="Q4","Q1-"&amp;(RIGHT(AA2,4))+1)))))))</f>
        <v>#NAME?</v>
      </c>
      <c r="AE2" s="19"/>
      <c r="AF2" s="29" t="s">
        <v>135</v>
      </c>
      <c r="AG2" s="30" t="e">
        <f>IF(LEFT(UL.MRQ,1)="F","H2-"&amp;RIGHT(UL.MRQ,4),IF(LEFT(UL.MRQ,2)="Q1","H2-"&amp;RIGHT(UL.MRQ,4)-1,IF(LEFT(UL.MRQ,2)="Q3","H1-"&amp;RIGHT(UL.MRQ,4),UL.MRQ)))</f>
        <v>#NAME?</v>
      </c>
      <c r="AI2" s="29" t="s">
        <v>13</v>
      </c>
      <c r="AJ2" s="30" t="e">
        <f>IF(LEFT(UL.MRQ,1)="F","H1-"&amp;RIGHT(UL.MRQ,4)+1,IF(LEFT(UL.MRQ,2)="Q1","H1-"&amp;RIGHT(UL.MRQ,4),IF(LEFT(UL.MRQ,2)="Q3","H2-"&amp;RIGHT(UL.MRQ,4),"H2-"&amp;RIGHT(UL.MRQ,4))))</f>
        <v>#NAME?</v>
      </c>
    </row>
    <row r="3" spans="1:36" ht="14.25" customHeight="1" thickBot="1" x14ac:dyDescent="0.3">
      <c r="A3" s="3"/>
      <c r="B3" s="4"/>
      <c r="D3" s="6"/>
      <c r="E3" s="6"/>
      <c r="F3" s="6"/>
      <c r="G3" s="6"/>
      <c r="H3" s="6"/>
      <c r="I3" s="6"/>
      <c r="J3" s="6"/>
      <c r="K3" s="6"/>
      <c r="L3" s="6"/>
      <c r="M3" s="6"/>
      <c r="N3" s="6"/>
      <c r="O3" s="6"/>
      <c r="P3" s="6"/>
      <c r="Q3" s="6"/>
      <c r="R3" s="6"/>
      <c r="S3" s="6"/>
      <c r="X3" s="76">
        <v>10</v>
      </c>
      <c r="Z3" s="29" t="s">
        <v>8</v>
      </c>
      <c r="AA3" s="30" t="e">
        <f>IF(LEFT(AA2,2)="Q1","Q4-"&amp;RIGHT(AA2,4)-1,(IF(LEFT(AA2,2)="Q2","Q1-"&amp;RIGHT(AA2,4),(IF(LEFT(AA2,2)="Q3","Q2-"&amp;RIGHT(AA2,4),(IF(LEFT(AA2,2)="Q4","Q3-"&amp;(RIGHT(AA2,4)))))))))</f>
        <v>#NAME?</v>
      </c>
      <c r="AC3" s="29" t="s">
        <v>14</v>
      </c>
      <c r="AD3" s="30" t="e">
        <f>IF(LEFT(AD2,2)="Q1","Q2-"&amp;RIGHT(AD2,4),(IF(LEFT(AD2,2)="Q2","Q3-"&amp;RIGHT(AD2,4),(IF(LEFT(AD2,2)="Q3","Q4-"&amp;RIGHT(AD2,4),(IF(LEFT(AD2,2)="Q4","Q1-"&amp;(RIGHT(AD2,4))+1)))))))</f>
        <v>#NAME?</v>
      </c>
      <c r="AE3" s="23"/>
      <c r="AF3" s="36" t="s">
        <v>136</v>
      </c>
      <c r="AG3" s="37" t="e">
        <f>IF(LEFT(AG2,2)="H1","H2-"&amp;RIGHT(AG2,4)-1,"H1-"&amp;RIGHT(AG2,4))</f>
        <v>#NAME?</v>
      </c>
      <c r="AI3" s="36" t="s">
        <v>137</v>
      </c>
      <c r="AJ3" s="37" t="e">
        <f>IF(LEFT(AJ2,2)="H1","H2-"&amp;RIGHT(AJ2,4),"H1-"&amp;RIGHT(AJ2,4)+1)</f>
        <v>#NAME?</v>
      </c>
    </row>
    <row r="4" spans="1:36" s="9" customFormat="1" ht="14.25" customHeight="1" x14ac:dyDescent="0.25">
      <c r="A4" s="7"/>
      <c r="B4" s="8"/>
      <c r="D4" s="108"/>
      <c r="E4" s="108"/>
      <c r="F4" s="108"/>
      <c r="G4" s="108"/>
      <c r="H4" s="108"/>
      <c r="I4" s="108"/>
      <c r="J4" s="108" t="s">
        <v>0</v>
      </c>
      <c r="K4" s="108"/>
      <c r="L4" s="108"/>
      <c r="M4" s="108"/>
      <c r="N4" s="108"/>
      <c r="O4" s="108" t="s">
        <v>1</v>
      </c>
      <c r="P4" s="108"/>
      <c r="Q4" s="108"/>
      <c r="R4" s="108"/>
      <c r="S4" s="108"/>
      <c r="X4" s="111" t="str">
        <f>X3&amp;"-Yr "</f>
        <v xml:space="preserve">10-Yr </v>
      </c>
      <c r="Z4" s="29" t="s">
        <v>9</v>
      </c>
      <c r="AA4" s="30" t="e">
        <f>IF(LEFT(AA3,2)="Q1","Q4-"&amp;RIGHT(AA3,4)-1,(IF(LEFT(AA3,2)="Q2","Q1-"&amp;RIGHT(AA3,4),(IF(LEFT(AA3,2)="Q3","Q2-"&amp;RIGHT(AA3,4),(IF(LEFT(AA3,2)="Q4","Q3-"&amp;(RIGHT(AA3,4)))))))))</f>
        <v>#NAME?</v>
      </c>
      <c r="AC4" s="29" t="s">
        <v>15</v>
      </c>
      <c r="AD4" s="30" t="e">
        <f>IF(LEFT(AD3,2)="Q1","Q2-"&amp;RIGHT(AD3,4),(IF(LEFT(AD3,2)="Q2","Q3-"&amp;RIGHT(AD3,4),(IF(LEFT(AD3,2)="Q3","Q4-"&amp;RIGHT(AD3,4),(IF(LEFT(AD3,2)="Q4","Q1-"&amp;(RIGHT(AD3,4))+1)))))))</f>
        <v>#NAME?</v>
      </c>
      <c r="AE4" s="23"/>
      <c r="AF4" s="256"/>
      <c r="AG4" s="257"/>
      <c r="AI4" s="256"/>
      <c r="AJ4" s="257"/>
    </row>
    <row r="5" spans="1:36" s="11" customFormat="1" ht="14.25" customHeight="1" thickBot="1" x14ac:dyDescent="0.45">
      <c r="A5" s="10"/>
      <c r="D5" s="12" t="e">
        <f t="shared" ref="D5:N5" si="0">"FY"&amp;RIGHT(E5,4)-1</f>
        <v>#NAME?</v>
      </c>
      <c r="E5" s="12" t="e">
        <f t="shared" si="0"/>
        <v>#NAME?</v>
      </c>
      <c r="F5" s="12" t="e">
        <f t="shared" si="0"/>
        <v>#NAME?</v>
      </c>
      <c r="G5" s="12" t="e">
        <f t="shared" si="0"/>
        <v>#NAME?</v>
      </c>
      <c r="H5" s="12" t="e">
        <f t="shared" si="0"/>
        <v>#NAME?</v>
      </c>
      <c r="I5" s="12" t="e">
        <f t="shared" si="0"/>
        <v>#NAME?</v>
      </c>
      <c r="J5" s="12" t="e">
        <f t="shared" si="0"/>
        <v>#NAME?</v>
      </c>
      <c r="K5" s="12" t="e">
        <f t="shared" si="0"/>
        <v>#NAME?</v>
      </c>
      <c r="L5" s="12" t="e">
        <f t="shared" si="0"/>
        <v>#NAME?</v>
      </c>
      <c r="M5" s="12" t="e">
        <f t="shared" si="0"/>
        <v>#NAME?</v>
      </c>
      <c r="N5" s="13" t="e">
        <f t="shared" si="0"/>
        <v>#NAME?</v>
      </c>
      <c r="O5" s="12" t="e">
        <f t="array" ref="O5">MO.FirstForecastedFiscalYear</f>
        <v>#NAME?</v>
      </c>
      <c r="P5" s="12" t="e">
        <f>"FY"&amp;RIGHT(O5,4)+1</f>
        <v>#NAME?</v>
      </c>
      <c r="Q5" s="12" t="e">
        <f>"FY"&amp;RIGHT(P5,4)+1</f>
        <v>#NAME?</v>
      </c>
      <c r="R5" s="12" t="e">
        <f>"FY"&amp;RIGHT(Q5,4)+1</f>
        <v>#NAME?</v>
      </c>
      <c r="S5" s="12" t="e">
        <f>"FY"&amp;RIGHT(R5,4)+1</f>
        <v>#NAME?</v>
      </c>
      <c r="U5" s="12" t="s">
        <v>2</v>
      </c>
      <c r="V5" s="12" t="s">
        <v>3</v>
      </c>
      <c r="X5" s="12" t="s">
        <v>96</v>
      </c>
      <c r="Z5" s="36" t="s">
        <v>10</v>
      </c>
      <c r="AA5" s="37" t="e">
        <f>IF(LEFT(AA4,2)="Q1","Q4-"&amp;RIGHT(AA4,4)-1,(IF(LEFT(AA4,2)="Q2","Q1-"&amp;RIGHT(AA4,4),(IF(LEFT(AA4,2)="Q3","Q2-"&amp;RIGHT(AA4,4),(IF(LEFT(AA4,2)="Q4","Q3-"&amp;(RIGHT(AA4,4)))))))))</f>
        <v>#NAME?</v>
      </c>
      <c r="AC5" s="36" t="s">
        <v>17</v>
      </c>
      <c r="AD5" s="37" t="e">
        <f>IF(LEFT(AD4,2)="Q1","Q2-"&amp;RIGHT(AD4,4),(IF(LEFT(AD4,2)="Q2","Q3-"&amp;RIGHT(AD4,4),(IF(LEFT(AD4,2)="Q3","Q4-"&amp;RIGHT(AD4,4),(IF(LEFT(AD4,2)="Q4","Q1-"&amp;(RIGHT(AD4,4))+1)))))))</f>
        <v>#NAME?</v>
      </c>
      <c r="AE5" s="19"/>
      <c r="AF5" s="256"/>
      <c r="AG5" s="257"/>
      <c r="AI5" s="256"/>
      <c r="AJ5" s="257"/>
    </row>
    <row r="6" spans="1:36" s="14" customFormat="1" ht="14.45" customHeight="1" x14ac:dyDescent="0.25">
      <c r="B6" s="15" t="s">
        <v>4</v>
      </c>
      <c r="C6" s="16"/>
      <c r="D6" s="16"/>
      <c r="E6" s="16"/>
      <c r="F6" s="16"/>
      <c r="G6" s="16"/>
      <c r="H6" s="16"/>
      <c r="I6" s="16"/>
      <c r="J6" s="16"/>
      <c r="K6" s="16"/>
      <c r="L6" s="16"/>
      <c r="M6" s="16"/>
      <c r="N6" s="17"/>
      <c r="O6" s="16"/>
      <c r="P6" s="16"/>
      <c r="Q6" s="16"/>
      <c r="R6" s="16"/>
      <c r="S6" s="16"/>
      <c r="U6" s="18"/>
      <c r="V6" s="18"/>
      <c r="X6" s="18"/>
      <c r="Y6" s="19"/>
      <c r="Z6" s="19"/>
      <c r="AA6" s="19"/>
      <c r="AC6" s="38"/>
      <c r="AD6" s="38"/>
      <c r="AE6" s="19"/>
    </row>
    <row r="7" spans="1:36" s="22" customFormat="1" ht="14.45" customHeight="1" x14ac:dyDescent="0.25">
      <c r="A7" s="20"/>
      <c r="B7" s="21" t="str">
        <f t="array" ref="B7">IFERROR(INDEX(MO_RIS_REV,0,COLUMN(MO_Common_Column_A)), "Total Revenue - N/A")</f>
        <v>Total Revenue - N/A</v>
      </c>
      <c r="D7" s="113" t="str">
        <f t="array" ref="D7">IFERROR(INDEX(MO_RIS_REV,0,MATCH(D$5,MO_Common_ColumnHeader,0)), "N/A")</f>
        <v>N/A</v>
      </c>
      <c r="E7" s="113" t="str">
        <f t="array" ref="E7">IFERROR(INDEX(MO_RIS_REV,0,MATCH(E$5,MO_Common_ColumnHeader,0)), "N/A")</f>
        <v>N/A</v>
      </c>
      <c r="F7" s="113" t="str">
        <f t="array" ref="F7">IFERROR(INDEX(MO_RIS_REV,0,MATCH(F$5,MO_Common_ColumnHeader,0)), "N/A")</f>
        <v>N/A</v>
      </c>
      <c r="G7" s="113" t="str">
        <f t="array" ref="G7">IFERROR(INDEX(MO_RIS_REV,0,MATCH(G$5,MO_Common_ColumnHeader,0)), "N/A")</f>
        <v>N/A</v>
      </c>
      <c r="H7" s="113" t="str">
        <f t="array" ref="H7">IFERROR(INDEX(MO_RIS_REV,0,MATCH(H$5,MO_Common_ColumnHeader,0)), "N/A")</f>
        <v>N/A</v>
      </c>
      <c r="I7" s="113" t="str">
        <f t="array" ref="I7">IFERROR(INDEX(MO_RIS_REV,0,MATCH(I$5,MO_Common_ColumnHeader,0)), "N/A")</f>
        <v>N/A</v>
      </c>
      <c r="J7" s="113" t="str">
        <f t="array" ref="J7">IFERROR(INDEX(MO_RIS_REV,0,MATCH(J$5,MO_Common_ColumnHeader,0)), "N/A")</f>
        <v>N/A</v>
      </c>
      <c r="K7" s="113" t="str">
        <f t="array" ref="K7">IFERROR(INDEX(MO_RIS_REV,0,MATCH(K$5,MO_Common_ColumnHeader,0)), "N/A")</f>
        <v>N/A</v>
      </c>
      <c r="L7" s="113" t="str">
        <f t="array" ref="L7">IFERROR(INDEX(MO_RIS_REV,0,MATCH(L$5,MO_Common_ColumnHeader,0)), "N/A")</f>
        <v>N/A</v>
      </c>
      <c r="M7" s="113" t="str">
        <f t="array" ref="M7">IFERROR(INDEX(MO_RIS_REV,0,MATCH(M$5,MO_Common_ColumnHeader,0)), "N/A")</f>
        <v>N/A</v>
      </c>
      <c r="N7" s="114" t="str">
        <f t="array" ref="N7">IFERROR(INDEX(MO_RIS_REV,0,MATCH(N$5,MO_Common_ColumnHeader,0)), "N/A")</f>
        <v>N/A</v>
      </c>
      <c r="O7" s="113" t="str">
        <f t="array" ref="O7">IFERROR(INDEX(MO_RIS_REV,0,MATCH(O$5,MO_Common_ColumnHeader,0)), "N/A")</f>
        <v>N/A</v>
      </c>
      <c r="P7" s="113" t="str">
        <f t="array" ref="P7">IFERROR(INDEX(MO_RIS_REV,0,MATCH(P$5,MO_Common_ColumnHeader,0)), "N/A")</f>
        <v>N/A</v>
      </c>
      <c r="Q7" s="113" t="str">
        <f t="array" ref="Q7">IFERROR(INDEX(MO_RIS_REV,0,MATCH(Q$5,MO_Common_ColumnHeader,0)), "N/A")</f>
        <v>N/A</v>
      </c>
      <c r="R7" s="113" t="str">
        <f t="array" ref="R7">IFERROR(INDEX(MO_RIS_REV,0,MATCH(R$5,MO_Common_ColumnHeader,0)), "N/A")</f>
        <v>N/A</v>
      </c>
      <c r="S7" s="113" t="str">
        <f t="array" ref="S7">IFERROR(INDEX(MO_RIS_REV,0,MATCH(S$5,MO_Common_ColumnHeader,0)), "N/A")</f>
        <v>N/A</v>
      </c>
      <c r="T7" s="98"/>
      <c r="U7" s="113" t="str">
        <f>IFERROR(INDEX(MO_RIS_REV,0,MATCH($AG$2,MO_Common_ColumnHeader,0))+INDEX(MO_RIS_REV,0,MATCH($AG$3,MO_Common_ColumnHeader,0)),IFERROR(INDEX(MO_RIS_REV,0,MATCH($AA$2,MO_Common_ColumnHeader,0))+INDEX(MO_RIS_REV,0,MATCH($AA$3,MO_Common_ColumnHeader,0))+INDEX(MO_RIS_REV,0,MATCH($AA$4,MO_Common_ColumnHeader,0))+INDEX(MO_RIS_REV,0,MATCH($AA$5,MO_Common_ColumnHeader,0)),"N/A"))</f>
        <v>N/A</v>
      </c>
      <c r="V7" s="113" t="str">
        <f>IFERROR(INDEX(MO_RIS_REV,0,MATCH($AJ$2,MO_Common_ColumnHeader,0))+INDEX(MO_RIS_REV,0,MATCH($AJ$3,MO_Common_ColumnHeader,0)),IFERROR(INDEX(MO_RIS_REV,0,MATCH($AD$2,MO_Common_ColumnHeader,0))+INDEX(MO_RIS_REV,0,MATCH($AD$3,MO_Common_ColumnHeader,0))+INDEX(MO_RIS_REV,0,MATCH($AD$4,MO_Common_ColumnHeader,0))+INDEX(MO_RIS_REV,0,MATCH($AD$5,MO_Common_ColumnHeader,0)),"N/A"))</f>
        <v>N/A</v>
      </c>
      <c r="W7" s="98"/>
      <c r="X7" s="77" t="str">
        <f ca="1">IFERROR(($N7/OFFSET($N7,0,-X$3))^(1/X$3)-1, "N/A")</f>
        <v>N/A</v>
      </c>
      <c r="Y7" s="23"/>
      <c r="Z7" s="23"/>
      <c r="AC7" s="38"/>
      <c r="AD7" s="38"/>
      <c r="AE7" s="19"/>
    </row>
    <row r="8" spans="1:36" s="14" customFormat="1" ht="14.45" customHeight="1" x14ac:dyDescent="0.25">
      <c r="A8" s="26"/>
      <c r="B8" s="27" t="s">
        <v>6</v>
      </c>
      <c r="C8" s="28"/>
      <c r="D8" s="44"/>
      <c r="E8" s="44" t="str">
        <f t="shared" ref="E8:S8" si="1">IFERROR(E7/D7-1, "N/A")</f>
        <v>N/A</v>
      </c>
      <c r="F8" s="44" t="str">
        <f t="shared" si="1"/>
        <v>N/A</v>
      </c>
      <c r="G8" s="44" t="str">
        <f t="shared" si="1"/>
        <v>N/A</v>
      </c>
      <c r="H8" s="44" t="str">
        <f t="shared" si="1"/>
        <v>N/A</v>
      </c>
      <c r="I8" s="44" t="str">
        <f t="shared" si="1"/>
        <v>N/A</v>
      </c>
      <c r="J8" s="44" t="str">
        <f t="shared" si="1"/>
        <v>N/A</v>
      </c>
      <c r="K8" s="44" t="str">
        <f t="shared" si="1"/>
        <v>N/A</v>
      </c>
      <c r="L8" s="44" t="str">
        <f t="shared" si="1"/>
        <v>N/A</v>
      </c>
      <c r="M8" s="44" t="str">
        <f t="shared" si="1"/>
        <v>N/A</v>
      </c>
      <c r="N8" s="115" t="str">
        <f t="shared" si="1"/>
        <v>N/A</v>
      </c>
      <c r="O8" s="44" t="str">
        <f t="shared" si="1"/>
        <v>N/A</v>
      </c>
      <c r="P8" s="44" t="str">
        <f t="shared" si="1"/>
        <v>N/A</v>
      </c>
      <c r="Q8" s="44" t="str">
        <f t="shared" si="1"/>
        <v>N/A</v>
      </c>
      <c r="R8" s="44" t="str">
        <f t="shared" si="1"/>
        <v>N/A</v>
      </c>
      <c r="S8" s="44" t="str">
        <f t="shared" si="1"/>
        <v>N/A</v>
      </c>
      <c r="T8" s="78"/>
      <c r="U8" s="78"/>
      <c r="V8" s="78"/>
      <c r="W8" s="78"/>
      <c r="X8" s="78"/>
      <c r="Y8" s="23"/>
      <c r="Z8" s="23"/>
      <c r="AC8" s="23"/>
    </row>
    <row r="9" spans="1:36" s="14" customFormat="1" ht="14.45" customHeight="1" x14ac:dyDescent="0.25">
      <c r="A9" s="26"/>
      <c r="B9" s="112" t="s">
        <v>79</v>
      </c>
      <c r="C9" s="28"/>
      <c r="D9" s="44"/>
      <c r="E9" s="44"/>
      <c r="F9" s="44" t="str">
        <f>IFERROR(F8+E8, "N/A")</f>
        <v>N/A</v>
      </c>
      <c r="G9" s="44" t="str">
        <f t="shared" ref="G9:S9" si="2">IFERROR(G8+F8, "N/A")</f>
        <v>N/A</v>
      </c>
      <c r="H9" s="44" t="str">
        <f t="shared" si="2"/>
        <v>N/A</v>
      </c>
      <c r="I9" s="44" t="str">
        <f t="shared" si="2"/>
        <v>N/A</v>
      </c>
      <c r="J9" s="44" t="str">
        <f t="shared" si="2"/>
        <v>N/A</v>
      </c>
      <c r="K9" s="44" t="str">
        <f t="shared" si="2"/>
        <v>N/A</v>
      </c>
      <c r="L9" s="44" t="str">
        <f t="shared" si="2"/>
        <v>N/A</v>
      </c>
      <c r="M9" s="44" t="str">
        <f t="shared" si="2"/>
        <v>N/A</v>
      </c>
      <c r="N9" s="115" t="str">
        <f t="shared" si="2"/>
        <v>N/A</v>
      </c>
      <c r="O9" s="44" t="str">
        <f t="shared" si="2"/>
        <v>N/A</v>
      </c>
      <c r="P9" s="44" t="str">
        <f t="shared" si="2"/>
        <v>N/A</v>
      </c>
      <c r="Q9" s="44" t="str">
        <f t="shared" si="2"/>
        <v>N/A</v>
      </c>
      <c r="R9" s="44" t="str">
        <f t="shared" si="2"/>
        <v>N/A</v>
      </c>
      <c r="S9" s="44" t="str">
        <f t="shared" si="2"/>
        <v>N/A</v>
      </c>
      <c r="T9" s="78"/>
      <c r="U9" s="78"/>
      <c r="V9" s="78"/>
      <c r="W9" s="78"/>
      <c r="X9" s="78"/>
      <c r="Y9" s="23"/>
      <c r="Z9" s="23"/>
      <c r="AA9" s="106"/>
      <c r="AC9" s="23"/>
    </row>
    <row r="10" spans="1:36" s="14" customFormat="1" ht="14.45" customHeight="1" x14ac:dyDescent="0.25">
      <c r="A10" s="26"/>
      <c r="B10" s="112" t="s">
        <v>80</v>
      </c>
      <c r="C10" s="28"/>
      <c r="D10" s="44"/>
      <c r="E10" s="44"/>
      <c r="F10" s="44"/>
      <c r="G10" s="44" t="str">
        <f>IFERROR(G8+F8+E8, "N/A")</f>
        <v>N/A</v>
      </c>
      <c r="H10" s="44" t="str">
        <f t="shared" ref="H10:S10" si="3">IFERROR(H8+G8+F8, "N/A")</f>
        <v>N/A</v>
      </c>
      <c r="I10" s="44" t="str">
        <f t="shared" si="3"/>
        <v>N/A</v>
      </c>
      <c r="J10" s="44" t="str">
        <f t="shared" si="3"/>
        <v>N/A</v>
      </c>
      <c r="K10" s="44" t="str">
        <f t="shared" si="3"/>
        <v>N/A</v>
      </c>
      <c r="L10" s="44" t="str">
        <f t="shared" si="3"/>
        <v>N/A</v>
      </c>
      <c r="M10" s="44" t="str">
        <f t="shared" si="3"/>
        <v>N/A</v>
      </c>
      <c r="N10" s="115" t="str">
        <f t="shared" si="3"/>
        <v>N/A</v>
      </c>
      <c r="O10" s="44" t="str">
        <f t="shared" si="3"/>
        <v>N/A</v>
      </c>
      <c r="P10" s="44" t="str">
        <f t="shared" si="3"/>
        <v>N/A</v>
      </c>
      <c r="Q10" s="44" t="str">
        <f t="shared" si="3"/>
        <v>N/A</v>
      </c>
      <c r="R10" s="44" t="str">
        <f t="shared" si="3"/>
        <v>N/A</v>
      </c>
      <c r="S10" s="44" t="str">
        <f t="shared" si="3"/>
        <v>N/A</v>
      </c>
      <c r="T10" s="78"/>
      <c r="U10" s="78"/>
      <c r="V10" s="78"/>
      <c r="W10" s="78"/>
      <c r="X10" s="78"/>
      <c r="Y10" s="23"/>
      <c r="Z10" s="23"/>
      <c r="AA10" s="199"/>
      <c r="AC10" s="23"/>
    </row>
    <row r="11" spans="1:36" s="45" customFormat="1" ht="14.45" customHeight="1" x14ac:dyDescent="0.25">
      <c r="A11" s="39"/>
      <c r="B11" s="247" t="str">
        <f ca="1">IFERROR(IF(LEFT(OFFSET(INDEX(MO_RIS_REV,0,COLUMN(MO_Common_Column_A)),1,0),9)="Consensus",OFFSET(INDEX(MO_RIS_REV,0,COLUMN(MO_Common_Column_A)),1,0),""),"Consensus - Total Revenue")</f>
        <v>Consensus - Total Revenue</v>
      </c>
      <c r="C11" s="248"/>
      <c r="D11" s="249"/>
      <c r="E11" s="249"/>
      <c r="F11" s="249"/>
      <c r="G11" s="249"/>
      <c r="H11" s="249"/>
      <c r="I11" s="249"/>
      <c r="J11" s="249"/>
      <c r="K11" s="249"/>
      <c r="L11" s="249"/>
      <c r="M11" s="249"/>
      <c r="N11" s="250"/>
      <c r="O11" s="249" t="str">
        <f ca="1">IFERROR(IF(LEFT($B11,19)="Consensus Estimates",OFFSET(INDEX(MO_RIS_REV,0,MATCH(O$5,MO_Common_ColumnHeader,0)),1,0),"N/A"), "N/A")</f>
        <v>N/A</v>
      </c>
      <c r="P11" s="249" t="str">
        <f ca="1">IFERROR(IF(LEFT($B11,19)="Consensus Estimates",OFFSET(INDEX(MO_RIS_REV,0,MATCH(P$5,MO_Common_ColumnHeader,0)),1,0),"N/A"), "N/A")</f>
        <v>N/A</v>
      </c>
      <c r="Q11" s="249" t="str">
        <f ca="1">IFERROR(IF(LEFT($B11,19)="Consensus Estimates",OFFSET(INDEX(MO_RIS_REV,0,MATCH(Q$5,MO_Common_ColumnHeader,0)),1,0),"N/A"), "N/A")</f>
        <v>N/A</v>
      </c>
      <c r="R11" s="249" t="str">
        <f ca="1">IFERROR(IF(LEFT($B11,19)="Consensus Estimates",OFFSET(INDEX(MO_RIS_REV,0,MATCH(R$5,MO_Common_ColumnHeader,0)),1,0),"N/A"), "N/A")</f>
        <v>N/A</v>
      </c>
      <c r="S11" s="249" t="str">
        <f ca="1">IFERROR(IF(LEFT($B11,19)="Consensus Estimates",OFFSET(INDEX(MO_RIS_REV,0,MATCH(S$5,MO_Common_ColumnHeader,0)),1,0),"N/A"), "N/A")</f>
        <v>N/A</v>
      </c>
      <c r="T11" s="95"/>
      <c r="U11" s="95"/>
      <c r="V11" s="95"/>
      <c r="W11" s="95"/>
      <c r="X11" s="95"/>
      <c r="Y11" s="251"/>
      <c r="Z11" s="251"/>
      <c r="AA11" s="252"/>
      <c r="AB11" s="253"/>
      <c r="AC11" s="251"/>
    </row>
    <row r="12" spans="1:36" s="11" customFormat="1" ht="14.45" customHeight="1" x14ac:dyDescent="0.25">
      <c r="A12" s="10"/>
      <c r="B12" s="31"/>
      <c r="D12" s="116"/>
      <c r="E12" s="116"/>
      <c r="F12" s="116"/>
      <c r="G12" s="116"/>
      <c r="H12" s="116"/>
      <c r="I12" s="116"/>
      <c r="J12" s="116"/>
      <c r="K12" s="116"/>
      <c r="L12" s="116"/>
      <c r="M12" s="116"/>
      <c r="N12" s="117"/>
      <c r="O12" s="116"/>
      <c r="P12" s="116"/>
      <c r="Q12" s="116"/>
      <c r="R12" s="116"/>
      <c r="S12" s="116"/>
      <c r="T12" s="79"/>
      <c r="U12" s="79"/>
      <c r="V12" s="79"/>
      <c r="W12" s="79"/>
      <c r="X12" s="79"/>
      <c r="Y12" s="23"/>
      <c r="Z12" s="23"/>
      <c r="AA12" s="199"/>
      <c r="AB12" s="109"/>
      <c r="AC12" s="23"/>
    </row>
    <row r="13" spans="1:36" ht="14.45" customHeight="1" x14ac:dyDescent="0.25">
      <c r="B13" s="32" t="str">
        <f t="array" ref="B13">IFERROR(INDEX(MO_RIS_EBITDA_Adj,0,COLUMN(MO_Common_Column_A)),"Adj. EBITDA - N/A")</f>
        <v>Adj. EBITDA - N/A</v>
      </c>
      <c r="D13" s="120" t="str">
        <f t="array" ref="D13">IFERROR(INDEX(MO_RIS_EBITDA_Adj,0,MATCH(D$5,MO_Common_ColumnHeader,0)), "N/A")</f>
        <v>N/A</v>
      </c>
      <c r="E13" s="120" t="str">
        <f t="array" ref="E13">IFERROR(INDEX(MO_RIS_EBITDA_Adj,0,MATCH(E$5,MO_Common_ColumnHeader,0)), "N/A")</f>
        <v>N/A</v>
      </c>
      <c r="F13" s="118" t="str">
        <f t="array" ref="F13">IFERROR(INDEX(MO_RIS_EBITDA_Adj,0,MATCH(F$5,MO_Common_ColumnHeader,0)), "N/A")</f>
        <v>N/A</v>
      </c>
      <c r="G13" s="118" t="str">
        <f t="array" ref="G13">IFERROR(INDEX(MO_RIS_EBITDA_Adj,0,MATCH(G$5,MO_Common_ColumnHeader,0)), "N/A")</f>
        <v>N/A</v>
      </c>
      <c r="H13" s="118" t="str">
        <f t="array" ref="H13">IFERROR(INDEX(MO_RIS_EBITDA_Adj,0,MATCH(H$5,MO_Common_ColumnHeader,0)), "N/A")</f>
        <v>N/A</v>
      </c>
      <c r="I13" s="118" t="str">
        <f t="array" ref="I13">IFERROR(INDEX(MO_RIS_EBITDA_Adj,0,MATCH(I$5,MO_Common_ColumnHeader,0)), "N/A")</f>
        <v>N/A</v>
      </c>
      <c r="J13" s="118" t="str">
        <f t="array" ref="J13">IFERROR(INDEX(MO_RIS_EBITDA_Adj,0,MATCH(J$5,MO_Common_ColumnHeader,0)), "N/A")</f>
        <v>N/A</v>
      </c>
      <c r="K13" s="118" t="str">
        <f t="array" ref="K13">IFERROR(INDEX(MO_RIS_EBITDA_Adj,0,MATCH(K$5,MO_Common_ColumnHeader,0)), "N/A")</f>
        <v>N/A</v>
      </c>
      <c r="L13" s="118" t="str">
        <f t="array" ref="L13">IFERROR(INDEX(MO_RIS_EBITDA_Adj,0,MATCH(L$5,MO_Common_ColumnHeader,0)), "N/A")</f>
        <v>N/A</v>
      </c>
      <c r="M13" s="118" t="str">
        <f t="array" ref="M13">IFERROR(INDEX(MO_RIS_EBITDA_Adj,0,MATCH(M$5,MO_Common_ColumnHeader,0)), "N/A")</f>
        <v>N/A</v>
      </c>
      <c r="N13" s="119" t="str">
        <f t="array" ref="N13">IFERROR(INDEX(MO_RIS_EBITDA_Adj,0,MATCH(N$5,MO_Common_ColumnHeader,0)), "N/A")</f>
        <v>N/A</v>
      </c>
      <c r="O13" s="118" t="str">
        <f t="array" ref="O13">IFERROR(INDEX(MO_RIS_EBITDA_Adj,0,MATCH(O$5,MO_Common_ColumnHeader,0)), "N/A")</f>
        <v>N/A</v>
      </c>
      <c r="P13" s="118" t="str">
        <f t="array" ref="P13">IFERROR(INDEX(MO_RIS_EBITDA_Adj,0,MATCH(P$5,MO_Common_ColumnHeader,0)), "N/A")</f>
        <v>N/A</v>
      </c>
      <c r="Q13" s="118" t="str">
        <f t="array" ref="Q13">IFERROR(INDEX(MO_RIS_EBITDA_Adj,0,MATCH(Q$5,MO_Common_ColumnHeader,0)), "N/A")</f>
        <v>N/A</v>
      </c>
      <c r="R13" s="118" t="str">
        <f t="array" ref="R13">IFERROR(INDEX(MO_RIS_EBITDA_Adj,0,MATCH(R$5,MO_Common_ColumnHeader,0)), "N/A")</f>
        <v>N/A</v>
      </c>
      <c r="S13" s="118" t="str">
        <f t="array" ref="S13">IFERROR(INDEX(MO_RIS_EBITDA_Adj,0,MATCH(S$5,MO_Common_ColumnHeader,0)), "N/A")</f>
        <v>N/A</v>
      </c>
      <c r="T13" s="84"/>
      <c r="U13" s="120" t="str">
        <f>IFERROR(INDEX(MO_RIS_EBITDA_Adj,0,MATCH($AG$2,MO_Common_ColumnHeader,0))+INDEX(MO_RIS_EBITDA_Adj,0,MATCH($AG$3,MO_Common_ColumnHeader,0)),IFERROR(INDEX(MO_RIS_EBITDA_Adj,0,MATCH($AA$2,MO_Common_ColumnHeader,0))+INDEX(MO_RIS_EBITDA_Adj,0,MATCH($AA$3,MO_Common_ColumnHeader,0))+INDEX(MO_RIS_EBITDA_Adj,0,MATCH($AA$4,MO_Common_ColumnHeader,0))+INDEX(MO_RIS_EBITDA_Adj,0,MATCH($AA$5,MO_Common_ColumnHeader,0)),"N/A"))</f>
        <v>N/A</v>
      </c>
      <c r="V13" s="120" t="str">
        <f>IFERROR(INDEX(MO_RIS_EBITDA_Adj,0,MATCH($AJ$2,MO_Common_ColumnHeader,0))+INDEX(MO_RIS_EBITDA_Adj,0,MATCH($AJ$3,MO_Common_ColumnHeader,0)),IFERROR(INDEX(MO_RIS_EBITDA_Adj,0,MATCH($AD$2,MO_Common_ColumnHeader,0))+INDEX(MO_RIS_EBITDA_Adj,0,MATCH($AD$3,MO_Common_ColumnHeader,0))+INDEX(MO_RIS_EBITDA_Adj,0,MATCH($AD$4,MO_Common_ColumnHeader,0))+INDEX(MO_RIS_EBITDA_Adj,0,MATCH($AD$5,MO_Common_ColumnHeader,0)),"N/A"))</f>
        <v>N/A</v>
      </c>
      <c r="W13" s="84"/>
      <c r="X13" s="80" t="str">
        <f ca="1">IFERROR(($N13/OFFSET($N13,0,-X$3))^(1/X$3)-1, "N/A")</f>
        <v>N/A</v>
      </c>
      <c r="Y13" s="19"/>
      <c r="Z13" s="19"/>
      <c r="AA13" s="14"/>
    </row>
    <row r="14" spans="1:36" s="35" customFormat="1" ht="14.45" customHeight="1" x14ac:dyDescent="0.25">
      <c r="A14" s="33"/>
      <c r="B14" s="27" t="s">
        <v>6</v>
      </c>
      <c r="C14" s="34"/>
      <c r="D14" s="44"/>
      <c r="E14" s="44" t="str">
        <f t="shared" ref="E14:S14" si="4">IFERROR(E13/D13-1, "N/A")</f>
        <v>N/A</v>
      </c>
      <c r="F14" s="44" t="str">
        <f t="shared" si="4"/>
        <v>N/A</v>
      </c>
      <c r="G14" s="44" t="str">
        <f t="shared" si="4"/>
        <v>N/A</v>
      </c>
      <c r="H14" s="44" t="str">
        <f t="shared" si="4"/>
        <v>N/A</v>
      </c>
      <c r="I14" s="44" t="str">
        <f t="shared" si="4"/>
        <v>N/A</v>
      </c>
      <c r="J14" s="44" t="str">
        <f t="shared" si="4"/>
        <v>N/A</v>
      </c>
      <c r="K14" s="44" t="str">
        <f t="shared" si="4"/>
        <v>N/A</v>
      </c>
      <c r="L14" s="44" t="str">
        <f t="shared" si="4"/>
        <v>N/A</v>
      </c>
      <c r="M14" s="44" t="str">
        <f t="shared" si="4"/>
        <v>N/A</v>
      </c>
      <c r="N14" s="115" t="str">
        <f t="shared" si="4"/>
        <v>N/A</v>
      </c>
      <c r="O14" s="44" t="str">
        <f t="shared" si="4"/>
        <v>N/A</v>
      </c>
      <c r="P14" s="44" t="str">
        <f t="shared" si="4"/>
        <v>N/A</v>
      </c>
      <c r="Q14" s="44" t="str">
        <f t="shared" si="4"/>
        <v>N/A</v>
      </c>
      <c r="R14" s="44" t="str">
        <f t="shared" si="4"/>
        <v>N/A</v>
      </c>
      <c r="S14" s="44" t="str">
        <f t="shared" si="4"/>
        <v>N/A</v>
      </c>
      <c r="T14" s="81"/>
      <c r="U14" s="81"/>
      <c r="V14" s="81"/>
      <c r="W14" s="81"/>
      <c r="X14" s="81"/>
      <c r="Y14" s="19"/>
      <c r="Z14" s="19"/>
      <c r="AA14" s="38"/>
    </row>
    <row r="15" spans="1:36" s="14" customFormat="1" ht="14.45" customHeight="1" x14ac:dyDescent="0.25">
      <c r="A15" s="26"/>
      <c r="B15" s="112" t="s">
        <v>79</v>
      </c>
      <c r="C15" s="28"/>
      <c r="D15" s="44"/>
      <c r="E15" s="44"/>
      <c r="F15" s="44" t="str">
        <f>IFERROR(F14+E14, "N/A")</f>
        <v>N/A</v>
      </c>
      <c r="G15" s="44" t="str">
        <f t="shared" ref="G15" si="5">IFERROR(G14+F14, "N/A")</f>
        <v>N/A</v>
      </c>
      <c r="H15" s="44" t="str">
        <f t="shared" ref="H15" si="6">IFERROR(H14+G14, "N/A")</f>
        <v>N/A</v>
      </c>
      <c r="I15" s="44" t="str">
        <f t="shared" ref="I15" si="7">IFERROR(I14+H14, "N/A")</f>
        <v>N/A</v>
      </c>
      <c r="J15" s="44" t="str">
        <f t="shared" ref="J15" si="8">IFERROR(J14+I14, "N/A")</f>
        <v>N/A</v>
      </c>
      <c r="K15" s="44" t="str">
        <f t="shared" ref="K15" si="9">IFERROR(K14+J14, "N/A")</f>
        <v>N/A</v>
      </c>
      <c r="L15" s="44" t="str">
        <f t="shared" ref="L15" si="10">IFERROR(L14+K14, "N/A")</f>
        <v>N/A</v>
      </c>
      <c r="M15" s="44" t="str">
        <f t="shared" ref="M15" si="11">IFERROR(M14+L14, "N/A")</f>
        <v>N/A</v>
      </c>
      <c r="N15" s="115" t="str">
        <f t="shared" ref="N15" si="12">IFERROR(N14+M14, "N/A")</f>
        <v>N/A</v>
      </c>
      <c r="O15" s="44" t="str">
        <f t="shared" ref="O15" si="13">IFERROR(O14+N14, "N/A")</f>
        <v>N/A</v>
      </c>
      <c r="P15" s="44" t="str">
        <f t="shared" ref="P15" si="14">IFERROR(P14+O14, "N/A")</f>
        <v>N/A</v>
      </c>
      <c r="Q15" s="44" t="str">
        <f t="shared" ref="Q15" si="15">IFERROR(Q14+P14, "N/A")</f>
        <v>N/A</v>
      </c>
      <c r="R15" s="44" t="str">
        <f t="shared" ref="R15" si="16">IFERROR(R14+Q14, "N/A")</f>
        <v>N/A</v>
      </c>
      <c r="S15" s="44" t="str">
        <f t="shared" ref="S15" si="17">IFERROR(S14+R14, "N/A")</f>
        <v>N/A</v>
      </c>
      <c r="T15" s="78"/>
      <c r="U15" s="78"/>
      <c r="V15" s="78"/>
      <c r="W15" s="78"/>
      <c r="X15" s="78"/>
      <c r="Y15" s="23"/>
      <c r="Z15" s="23"/>
    </row>
    <row r="16" spans="1:36" s="14" customFormat="1" ht="14.45" customHeight="1" x14ac:dyDescent="0.25">
      <c r="A16" s="26"/>
      <c r="B16" s="112" t="s">
        <v>80</v>
      </c>
      <c r="C16" s="28"/>
      <c r="D16" s="44"/>
      <c r="E16" s="44"/>
      <c r="F16" s="44"/>
      <c r="G16" s="44" t="str">
        <f>IFERROR(G14+F14+E14, "N/A")</f>
        <v>N/A</v>
      </c>
      <c r="H16" s="44" t="str">
        <f t="shared" ref="H16" si="18">IFERROR(H14+G14+F14, "N/A")</f>
        <v>N/A</v>
      </c>
      <c r="I16" s="44" t="str">
        <f t="shared" ref="I16" si="19">IFERROR(I14+H14+G14, "N/A")</f>
        <v>N/A</v>
      </c>
      <c r="J16" s="44" t="str">
        <f t="shared" ref="J16" si="20">IFERROR(J14+I14+H14, "N/A")</f>
        <v>N/A</v>
      </c>
      <c r="K16" s="44" t="str">
        <f t="shared" ref="K16" si="21">IFERROR(K14+J14+I14, "N/A")</f>
        <v>N/A</v>
      </c>
      <c r="L16" s="44" t="str">
        <f t="shared" ref="L16" si="22">IFERROR(L14+K14+J14, "N/A")</f>
        <v>N/A</v>
      </c>
      <c r="M16" s="44" t="str">
        <f t="shared" ref="M16" si="23">IFERROR(M14+L14+K14, "N/A")</f>
        <v>N/A</v>
      </c>
      <c r="N16" s="115" t="str">
        <f t="shared" ref="N16" si="24">IFERROR(N14+M14+L14, "N/A")</f>
        <v>N/A</v>
      </c>
      <c r="O16" s="44" t="str">
        <f t="shared" ref="O16" si="25">IFERROR(O14+N14+M14, "N/A")</f>
        <v>N/A</v>
      </c>
      <c r="P16" s="44" t="str">
        <f t="shared" ref="P16" si="26">IFERROR(P14+O14+N14, "N/A")</f>
        <v>N/A</v>
      </c>
      <c r="Q16" s="44" t="str">
        <f t="shared" ref="Q16" si="27">IFERROR(Q14+P14+O14, "N/A")</f>
        <v>N/A</v>
      </c>
      <c r="R16" s="44" t="str">
        <f t="shared" ref="R16" si="28">IFERROR(R14+Q14+P14, "N/A")</f>
        <v>N/A</v>
      </c>
      <c r="S16" s="44" t="str">
        <f t="shared" ref="S16" si="29">IFERROR(S14+R14+Q14, "N/A")</f>
        <v>N/A</v>
      </c>
      <c r="T16" s="78"/>
      <c r="U16" s="78"/>
      <c r="V16" s="78"/>
      <c r="W16" s="78"/>
      <c r="X16" s="78"/>
      <c r="Y16" s="23"/>
      <c r="Z16" s="23"/>
    </row>
    <row r="17" spans="1:29" s="38" customFormat="1" ht="14.45" customHeight="1" x14ac:dyDescent="0.25">
      <c r="A17" s="33"/>
      <c r="B17" s="27" t="s">
        <v>11</v>
      </c>
      <c r="C17" s="34"/>
      <c r="D17" s="44" t="str">
        <f t="shared" ref="D17:S17" si="30">IFERROR(D13/D$7, "N/A")</f>
        <v>N/A</v>
      </c>
      <c r="E17" s="44" t="str">
        <f t="shared" si="30"/>
        <v>N/A</v>
      </c>
      <c r="F17" s="44" t="str">
        <f t="shared" si="30"/>
        <v>N/A</v>
      </c>
      <c r="G17" s="44" t="str">
        <f t="shared" si="30"/>
        <v>N/A</v>
      </c>
      <c r="H17" s="44" t="str">
        <f t="shared" si="30"/>
        <v>N/A</v>
      </c>
      <c r="I17" s="44" t="str">
        <f t="shared" si="30"/>
        <v>N/A</v>
      </c>
      <c r="J17" s="44" t="str">
        <f t="shared" si="30"/>
        <v>N/A</v>
      </c>
      <c r="K17" s="44" t="str">
        <f t="shared" si="30"/>
        <v>N/A</v>
      </c>
      <c r="L17" s="44" t="str">
        <f t="shared" si="30"/>
        <v>N/A</v>
      </c>
      <c r="M17" s="44" t="str">
        <f t="shared" si="30"/>
        <v>N/A</v>
      </c>
      <c r="N17" s="115" t="str">
        <f t="shared" si="30"/>
        <v>N/A</v>
      </c>
      <c r="O17" s="44" t="str">
        <f t="shared" si="30"/>
        <v>N/A</v>
      </c>
      <c r="P17" s="44" t="str">
        <f t="shared" si="30"/>
        <v>N/A</v>
      </c>
      <c r="Q17" s="44" t="str">
        <f t="shared" si="30"/>
        <v>N/A</v>
      </c>
      <c r="R17" s="44" t="str">
        <f t="shared" si="30"/>
        <v>N/A</v>
      </c>
      <c r="S17" s="44" t="str">
        <f t="shared" si="30"/>
        <v>N/A</v>
      </c>
      <c r="T17" s="83"/>
      <c r="U17" s="44" t="str">
        <f>IFERROR(U13/U$7, "N/A")</f>
        <v>N/A</v>
      </c>
      <c r="V17" s="44" t="str">
        <f>IFERROR(V13/V$7, "N/A")</f>
        <v>N/A</v>
      </c>
      <c r="W17" s="83"/>
      <c r="X17" s="44" t="str">
        <f ca="1">IFERROR(AVERAGE($N17:INDIRECT(CONCATENATE(SUBSTITUTE(ADDRESS(1,COLUMN(OFFSET($N17,0,-(X$3-1))),4),"1",""),ROW(OFFSET($N17,0,-(X$3-1)))))), "N/A")</f>
        <v>N/A</v>
      </c>
      <c r="Y17" s="19"/>
      <c r="Z17" s="19"/>
    </row>
    <row r="18" spans="1:29" s="38" customFormat="1" ht="14.45" customHeight="1" x14ac:dyDescent="0.25">
      <c r="A18" s="33"/>
      <c r="B18" s="27" t="s">
        <v>16</v>
      </c>
      <c r="C18" s="34"/>
      <c r="D18" s="44"/>
      <c r="E18" s="44"/>
      <c r="F18" s="44" t="str">
        <f t="shared" ref="F18:S18" si="31">IFERROR((F13-E13)/(F7-E7), "N/A")</f>
        <v>N/A</v>
      </c>
      <c r="G18" s="44" t="str">
        <f t="shared" si="31"/>
        <v>N/A</v>
      </c>
      <c r="H18" s="44" t="str">
        <f t="shared" si="31"/>
        <v>N/A</v>
      </c>
      <c r="I18" s="44" t="str">
        <f t="shared" si="31"/>
        <v>N/A</v>
      </c>
      <c r="J18" s="44" t="str">
        <f t="shared" si="31"/>
        <v>N/A</v>
      </c>
      <c r="K18" s="44" t="str">
        <f t="shared" si="31"/>
        <v>N/A</v>
      </c>
      <c r="L18" s="44" t="str">
        <f t="shared" si="31"/>
        <v>N/A</v>
      </c>
      <c r="M18" s="44" t="str">
        <f t="shared" si="31"/>
        <v>N/A</v>
      </c>
      <c r="N18" s="115" t="str">
        <f t="shared" si="31"/>
        <v>N/A</v>
      </c>
      <c r="O18" s="44" t="str">
        <f t="shared" si="31"/>
        <v>N/A</v>
      </c>
      <c r="P18" s="44" t="str">
        <f t="shared" si="31"/>
        <v>N/A</v>
      </c>
      <c r="Q18" s="44" t="str">
        <f t="shared" si="31"/>
        <v>N/A</v>
      </c>
      <c r="R18" s="44" t="str">
        <f t="shared" si="31"/>
        <v>N/A</v>
      </c>
      <c r="S18" s="44" t="str">
        <f t="shared" si="31"/>
        <v>N/A</v>
      </c>
      <c r="T18" s="83"/>
      <c r="U18" s="44"/>
      <c r="V18" s="44"/>
      <c r="W18" s="83"/>
      <c r="X18" s="83"/>
      <c r="Y18" s="19"/>
      <c r="Z18" s="19"/>
    </row>
    <row r="19" spans="1:29" s="14" customFormat="1" ht="14.45" customHeight="1" x14ac:dyDescent="0.25">
      <c r="A19" s="26"/>
      <c r="B19" s="228" t="str">
        <f ca="1">IFERROR(IF(LEFT(OFFSET(INDEX(MO_RIS_EBITDA_Adj,0,COLUMN(MO_Common_Column_A)),1,0),9)="Consensus",OFFSET(INDEX(MO_RIS_EBITDA_Adj,0,COLUMN(MO_Common_Column_A)),1,0),""), "Consensus - Adj. EBITDA")</f>
        <v>Consensus - Adj. EBITDA</v>
      </c>
      <c r="C19" s="229"/>
      <c r="D19" s="230"/>
      <c r="E19" s="230"/>
      <c r="F19" s="230"/>
      <c r="G19" s="230"/>
      <c r="H19" s="230"/>
      <c r="I19" s="230"/>
      <c r="J19" s="230"/>
      <c r="K19" s="230"/>
      <c r="L19" s="230"/>
      <c r="M19" s="230"/>
      <c r="N19" s="231"/>
      <c r="O19" s="249" t="str">
        <f ca="1">IFERROR(IF(LEFT($B19,19)="Consensus Estimates",OFFSET(INDEX(MO_RIS_EBITDA_Adj,0,MATCH(O$5,MO_Common_ColumnHeader,0)),1,0),"N/A"), "N/A")</f>
        <v>N/A</v>
      </c>
      <c r="P19" s="249" t="str">
        <f ca="1">IFERROR(IF(LEFT($B19,19)="Consensus Estimates",OFFSET(INDEX(MO_RIS_EBITDA_Adj,0,MATCH(P$5,MO_Common_ColumnHeader,0)),1,0),"N/A"), "N/A")</f>
        <v>N/A</v>
      </c>
      <c r="Q19" s="249" t="str">
        <f ca="1">IFERROR(IF(LEFT($B19,19)="Consensus Estimates",OFFSET(INDEX(MO_RIS_EBITDA_Adj,0,MATCH(Q$5,MO_Common_ColumnHeader,0)),1,0),"N/A"), "N/A")</f>
        <v>N/A</v>
      </c>
      <c r="R19" s="249" t="str">
        <f ca="1">IFERROR(IF(LEFT($B19,19)="Consensus Estimates",OFFSET(INDEX(MO_RIS_EBITDA_Adj,0,MATCH(R$5,MO_Common_ColumnHeader,0)),1,0),"N/A"), "N/A")</f>
        <v>N/A</v>
      </c>
      <c r="S19" s="249" t="str">
        <f ca="1">IFERROR(IF(LEFT($B19,19)="Consensus Estimates",OFFSET(INDEX(MO_RIS_EBITDA_Adj,0,MATCH(S$5,MO_Common_ColumnHeader,0)),1,0),"N/A"), "N/A")</f>
        <v>N/A</v>
      </c>
      <c r="T19" s="95"/>
      <c r="U19" s="78"/>
      <c r="V19" s="78"/>
      <c r="W19" s="78"/>
      <c r="X19" s="78"/>
      <c r="Y19" s="23"/>
      <c r="Z19" s="23"/>
      <c r="AA19" s="199"/>
      <c r="AB19" s="110"/>
      <c r="AC19" s="23"/>
    </row>
    <row r="20" spans="1:29" s="14" customFormat="1" ht="14.45" customHeight="1" x14ac:dyDescent="0.25">
      <c r="A20" s="39"/>
      <c r="B20" s="40"/>
      <c r="C20" s="41"/>
      <c r="D20" s="121"/>
      <c r="E20" s="121"/>
      <c r="F20" s="121"/>
      <c r="G20" s="121"/>
      <c r="H20" s="121"/>
      <c r="I20" s="121"/>
      <c r="J20" s="121"/>
      <c r="K20" s="121"/>
      <c r="L20" s="121"/>
      <c r="M20" s="121"/>
      <c r="N20" s="122"/>
      <c r="O20" s="121"/>
      <c r="P20" s="121"/>
      <c r="Q20" s="121"/>
      <c r="R20" s="121"/>
      <c r="S20" s="121"/>
      <c r="T20" s="78"/>
      <c r="U20" s="78"/>
      <c r="V20" s="78"/>
      <c r="W20" s="78"/>
      <c r="X20" s="78"/>
    </row>
    <row r="21" spans="1:29" s="38" customFormat="1" ht="14.45" customHeight="1" x14ac:dyDescent="0.25">
      <c r="A21" s="42"/>
      <c r="B21" s="43" t="str">
        <f>IFERROR(IFERROR(IFERROR(INDEX(MO_RIS_Reported_OperatingIncome_NONGAAP,0,COLUMN(MO_Common_Column_A)),IFERROR(INDEX(MO_RIS_EBIT_NONGAAP,0,COLUMN(MO_Common_Column_A)),INDEX(MO_RIS_EBIT_Adj,0,COLUMN(MO_Common_Column_A)))), INDEX(MO_RIS_EBIT,0,COLUMN(MO_Common_Column_A))), "EBIT - N/A")</f>
        <v>EBIT - N/A</v>
      </c>
      <c r="C21" s="43"/>
      <c r="D21" s="120" t="str">
        <f>IFERROR(IFERROR(IFERROR(INDEX(MO_RIS_Reported_OperatingIncome_NONGAAP,0,MATCH(D$5,MO_Common_ColumnHeader,0)),IFERROR(INDEX(MO_RIS_EBIT_NONGAAP,0,MATCH(D$5,MO_Common_ColumnHeader,0)),INDEX(MO_RIS_EBIT_Adj,0,MATCH(D$5,MO_Common_ColumnHeader,0)))), INDEX(MO_RIS_EBIT,0,MATCH(D$5,MO_Common_ColumnHeader,0))), "")</f>
        <v/>
      </c>
      <c r="E21" s="120" t="str">
        <f>IFERROR(IFERROR(IFERROR(INDEX(MO_RIS_Reported_OperatingIncome_NONGAAP,0,MATCH(E$5,MO_Common_ColumnHeader,0)),IFERROR(INDEX(MO_RIS_EBIT_NONGAAP,0,MATCH(E$5,MO_Common_ColumnHeader,0)),INDEX(MO_RIS_EBIT_Adj,0,MATCH(E$5,MO_Common_ColumnHeader,0)))), INDEX(MO_RIS_EBIT,0,MATCH(E$5,MO_Common_ColumnHeader,0))), "")</f>
        <v/>
      </c>
      <c r="F21" s="120" t="str">
        <f>IFERROR(IFERROR(IFERROR(INDEX(MO_RIS_Reported_OperatingIncome_NONGAAP,0,MATCH(F$5,MO_Common_ColumnHeader,0)),IFERROR(INDEX(MO_RIS_EBIT_NONGAAP,0,MATCH(F$5,MO_Common_ColumnHeader,0)),INDEX(MO_RIS_EBIT_Adj,0,MATCH(F$5,MO_Common_ColumnHeader,0)))), INDEX(MO_RIS_EBIT,0,MATCH(F$5,MO_Common_ColumnHeader,0))), "")</f>
        <v/>
      </c>
      <c r="G21" s="120" t="str">
        <f>IFERROR(IFERROR(IFERROR(INDEX(MO_RIS_Reported_OperatingIncome_NONGAAP,0,MATCH(G$5,MO_Common_ColumnHeader,0)),IFERROR(INDEX(MO_RIS_EBIT_NONGAAP,0,MATCH(G$5,MO_Common_ColumnHeader,0)),INDEX(MO_RIS_EBIT_Adj,0,MATCH(G$5,MO_Common_ColumnHeader,0)))), INDEX(MO_RIS_EBIT,0,MATCH(G$5,MO_Common_ColumnHeader,0))), "")</f>
        <v/>
      </c>
      <c r="H21" s="120" t="str">
        <f>IFERROR(IFERROR(IFERROR(INDEX(MO_RIS_Reported_OperatingIncome_NONGAAP,0,MATCH(H$5,MO_Common_ColumnHeader,0)),IFERROR(INDEX(MO_RIS_EBIT_NONGAAP,0,MATCH(H$5,MO_Common_ColumnHeader,0)),INDEX(MO_RIS_EBIT_Adj,0,MATCH(H$5,MO_Common_ColumnHeader,0)))), INDEX(MO_RIS_EBIT,0,MATCH(H$5,MO_Common_ColumnHeader,0))), "")</f>
        <v/>
      </c>
      <c r="I21" s="120" t="str">
        <f>IFERROR(IFERROR(IFERROR(INDEX(MO_RIS_Reported_OperatingIncome_NONGAAP,0,MATCH(I$5,MO_Common_ColumnHeader,0)),IFERROR(INDEX(MO_RIS_EBIT_NONGAAP,0,MATCH(I$5,MO_Common_ColumnHeader,0)),INDEX(MO_RIS_EBIT_Adj,0,MATCH(I$5,MO_Common_ColumnHeader,0)))), INDEX(MO_RIS_EBIT,0,MATCH(I$5,MO_Common_ColumnHeader,0))), "")</f>
        <v/>
      </c>
      <c r="J21" s="120" t="str">
        <f>IFERROR(IFERROR(IFERROR(INDEX(MO_RIS_Reported_OperatingIncome_NONGAAP,0,MATCH(J$5,MO_Common_ColumnHeader,0)),IFERROR(INDEX(MO_RIS_EBIT_NONGAAP,0,MATCH(J$5,MO_Common_ColumnHeader,0)),INDEX(MO_RIS_EBIT_Adj,0,MATCH(J$5,MO_Common_ColumnHeader,0)))), INDEX(MO_RIS_EBIT,0,MATCH(J$5,MO_Common_ColumnHeader,0))), "")</f>
        <v/>
      </c>
      <c r="K21" s="120" t="str">
        <f>IFERROR(IFERROR(IFERROR(INDEX(MO_RIS_Reported_OperatingIncome_NONGAAP,0,MATCH(K$5,MO_Common_ColumnHeader,0)),IFERROR(INDEX(MO_RIS_EBIT_NONGAAP,0,MATCH(K$5,MO_Common_ColumnHeader,0)),INDEX(MO_RIS_EBIT_Adj,0,MATCH(K$5,MO_Common_ColumnHeader,0)))), INDEX(MO_RIS_EBIT,0,MATCH(K$5,MO_Common_ColumnHeader,0))), "")</f>
        <v/>
      </c>
      <c r="L21" s="120" t="str">
        <f>IFERROR(IFERROR(IFERROR(INDEX(MO_RIS_Reported_OperatingIncome_NONGAAP,0,MATCH(L$5,MO_Common_ColumnHeader,0)),IFERROR(INDEX(MO_RIS_EBIT_NONGAAP,0,MATCH(L$5,MO_Common_ColumnHeader,0)),INDEX(MO_RIS_EBIT_Adj,0,MATCH(L$5,MO_Common_ColumnHeader,0)))), INDEX(MO_RIS_EBIT,0,MATCH(L$5,MO_Common_ColumnHeader,0))), "")</f>
        <v/>
      </c>
      <c r="M21" s="120" t="str">
        <f>IFERROR(IFERROR(IFERROR(INDEX(MO_RIS_Reported_OperatingIncome_NONGAAP,0,MATCH(M$5,MO_Common_ColumnHeader,0)),IFERROR(INDEX(MO_RIS_EBIT_NONGAAP,0,MATCH(M$5,MO_Common_ColumnHeader,0)),INDEX(MO_RIS_EBIT_Adj,0,MATCH(M$5,MO_Common_ColumnHeader,0)))), INDEX(MO_RIS_EBIT,0,MATCH(M$5,MO_Common_ColumnHeader,0))), "")</f>
        <v/>
      </c>
      <c r="N21" s="123" t="str">
        <f>IFERROR(IFERROR(IFERROR(INDEX(MO_RIS_Reported_OperatingIncome_NONGAAP,0,MATCH(N$5,MO_Common_ColumnHeader,0)),IFERROR(INDEX(MO_RIS_EBIT_NONGAAP,0,MATCH(N$5,MO_Common_ColumnHeader,0)),INDEX(MO_RIS_EBIT_Adj,0,MATCH(N$5,MO_Common_ColumnHeader,0)))), INDEX(MO_RIS_EBIT,0,MATCH(N$5,MO_Common_ColumnHeader,0))), "")</f>
        <v/>
      </c>
      <c r="O21" s="120" t="str">
        <f>IFERROR(IFERROR(IFERROR(INDEX(MO_RIS_Reported_OperatingIncome_NONGAAP,0,MATCH(O$5,MO_Common_ColumnHeader,0)),IFERROR(INDEX(MO_RIS_EBIT_NONGAAP,0,MATCH(O$5,MO_Common_ColumnHeader,0)),INDEX(MO_RIS_EBIT_Adj,0,MATCH(O$5,MO_Common_ColumnHeader,0)))), INDEX(MO_RIS_EBIT,0,MATCH(O$5,MO_Common_ColumnHeader,0))), "")</f>
        <v/>
      </c>
      <c r="P21" s="120" t="str">
        <f>IFERROR(IFERROR(IFERROR(INDEX(MO_RIS_Reported_OperatingIncome_NONGAAP,0,MATCH(P$5,MO_Common_ColumnHeader,0)),IFERROR(INDEX(MO_RIS_EBIT_NONGAAP,0,MATCH(P$5,MO_Common_ColumnHeader,0)),INDEX(MO_RIS_EBIT_Adj,0,MATCH(P$5,MO_Common_ColumnHeader,0)))), INDEX(MO_RIS_EBIT,0,MATCH(P$5,MO_Common_ColumnHeader,0))), "")</f>
        <v/>
      </c>
      <c r="Q21" s="120" t="str">
        <f>IFERROR(IFERROR(IFERROR(INDEX(MO_RIS_Reported_OperatingIncome_NONGAAP,0,MATCH(Q$5,MO_Common_ColumnHeader,0)),IFERROR(INDEX(MO_RIS_EBIT_NONGAAP,0,MATCH(Q$5,MO_Common_ColumnHeader,0)),INDEX(MO_RIS_EBIT_Adj,0,MATCH(Q$5,MO_Common_ColumnHeader,0)))), INDEX(MO_RIS_EBIT,0,MATCH(Q$5,MO_Common_ColumnHeader,0))), "")</f>
        <v/>
      </c>
      <c r="R21" s="120" t="str">
        <f>IFERROR(IFERROR(IFERROR(INDEX(MO_RIS_Reported_OperatingIncome_NONGAAP,0,MATCH(R$5,MO_Common_ColumnHeader,0)),IFERROR(INDEX(MO_RIS_EBIT_NONGAAP,0,MATCH(R$5,MO_Common_ColumnHeader,0)),INDEX(MO_RIS_EBIT_Adj,0,MATCH(R$5,MO_Common_ColumnHeader,0)))), INDEX(MO_RIS_EBIT,0,MATCH(R$5,MO_Common_ColumnHeader,0))), "")</f>
        <v/>
      </c>
      <c r="S21" s="120" t="str">
        <f>IFERROR(IFERROR(IFERROR(INDEX(MO_RIS_Reported_OperatingIncome_NONGAAP,0,MATCH(S$5,MO_Common_ColumnHeader,0)),IFERROR(INDEX(MO_RIS_EBIT_NONGAAP,0,MATCH(S$5,MO_Common_ColumnHeader,0)),INDEX(MO_RIS_EBIT_Adj,0,MATCH(S$5,MO_Common_ColumnHeader,0)))), INDEX(MO_RIS_EBIT,0,MATCH(S$5,MO_Common_ColumnHeader,0))), "")</f>
        <v/>
      </c>
      <c r="T21" s="84"/>
      <c r="U21" s="120" t="str">
        <f>IFERROR(IFERROR(IFERROR(IFERROR(INDEX(MO_RIS_Reported_OperatingIncome_NONGAAP,0,MATCH(AG$2,MO_Common_ColumnHeader,0)),IFERROR(INDEX(MO_RIS_EBIT_NONGAAP,0,MATCH(AG$2,MO_Common_ColumnHeader,0)),INDEX(MO_RIS_EBIT_Adj,0,MATCH(AG$2,MO_Common_ColumnHeader,0)))), INDEX(MO_RIS_EBIT,0,MATCH(AG$2,MO_Common_ColumnHeader,0)))+IFERROR(IFERROR(INDEX(MO_RIS_Reported_OperatingIncome_NONGAAP,0,MATCH(AG$3,MO_Common_ColumnHeader,0)),IFERROR(INDEX(MO_RIS_EBIT_NONGAAP,0,MATCH(AG$3,MO_Common_ColumnHeader,0)),INDEX(MO_RIS_EBIT_Adj,0,MATCH(AG$3,MO_Common_ColumnHeader,0)))), INDEX(MO_RIS_EBIT,0,MATCH(AG$3,MO_Common_ColumnHeader,0))),
IFERROR(IFERROR(INDEX(MO_RIS_Reported_OperatingIncome_NONGAAP,0,MATCH(AA$2,MO_Common_ColumnHeader,0)),IFERROR(INDEX(MO_RIS_EBIT_NONGAAP,0,MATCH(AA$2,MO_Common_ColumnHeader,0)),INDEX(MO_RIS_EBIT_Adj,0,MATCH(AA$2,MO_Common_ColumnHeader,0)))), INDEX(MO_RIS_EBIT,0,MATCH(AA$2,MO_Common_ColumnHeader,0)))+IFERROR(IFERROR(INDEX(MO_RIS_Reported_OperatingIncome_NONGAAP,0,MATCH(AA$3,MO_Common_ColumnHeader,0)),IFERROR(INDEX(MO_RIS_EBIT_NONGAAP,0,MATCH(AA$3,MO_Common_ColumnHeader,0)),INDEX(MO_RIS_EBIT_Adj,0,MATCH(AA$3,MO_Common_ColumnHeader,0)))), INDEX(MO_RIS_EBIT,0,MATCH(AA$3,MO_Common_ColumnHeader,0)))+IFERROR(IFERROR(INDEX(MO_RIS_Reported_OperatingIncome_NONGAAP,0,MATCH(AA$4,MO_Common_ColumnHeader,0)),IFERROR(INDEX(MO_RIS_EBIT_NONGAAP,0,MATCH(AA$4,MO_Common_ColumnHeader,0)),INDEX(MO_RIS_EBIT_Adj,0,MATCH(AA$4,MO_Common_ColumnHeader,0)))), INDEX(MO_RIS_EBIT,0,MATCH(AA$4,MO_Common_ColumnHeader,0)))+IFERROR(IFERROR(INDEX(MO_RIS_Reported_OperatingIncome_NONGAAP,0,MATCH(AA$5,MO_Common_ColumnHeader,0)),IFERROR(INDEX(MO_RIS_EBIT_NONGAAP,0,MATCH(AA$5,MO_Common_ColumnHeader,0)),INDEX(MO_RIS_EBIT_Adj,0,MATCH(AA$5,MO_Common_ColumnHeader,0)))), INDEX(MO_RIS_EBIT,0,MATCH(AA$5,MO_Common_ColumnHeader,0)))), "")</f>
        <v/>
      </c>
      <c r="V21" s="120" t="str">
        <f>IFERROR(IFERROR(IFERROR(IFERROR(INDEX(MO_RIS_Reported_OperatingIncome_NONGAAP,0,MATCH(AJ$2,MO_Common_ColumnHeader,0)),IFERROR(INDEX(MO_RIS_EBIT_NONGAAP,0,MATCH(AJ$2,MO_Common_ColumnHeader,0)),INDEX(MO_RIS_EBIT_Adj,0,MATCH(AJ$2,MO_Common_ColumnHeader,0)))), INDEX(MO_RIS_EBIT,0,MATCH(AJ$2,MO_Common_ColumnHeader,0)))+IFERROR(IFERROR(INDEX(MO_RIS_Reported_OperatingIncome_NONGAAP,0,MATCH(AJ$3,MO_Common_ColumnHeader,0)),IFERROR(INDEX(MO_RIS_EBIT_NONGAAP,0,MATCH(AJ$3,MO_Common_ColumnHeader,0)),INDEX(MO_RIS_EBIT_Adj,0,MATCH(AJ$3,MO_Common_ColumnHeader,0)))), INDEX(MO_RIS_EBIT,0,MATCH(AJ$3,MO_Common_ColumnHeader,0))),
IFERROR(IFERROR(INDEX(MO_RIS_Reported_OperatingIncome_NONGAAP,0,MATCH(AD$2,MO_Common_ColumnHeader,0)),IFERROR(INDEX(MO_RIS_EBIT_NONGAAP,0,MATCH(AD$2,MO_Common_ColumnHeader,0)),INDEX(MO_RIS_EBIT_Adj,0,MATCH(AD$2,MO_Common_ColumnHeader,0)))), INDEX(MO_RIS_EBIT,0,MATCH(AD$2,MO_Common_ColumnHeader,0)))+IFERROR(IFERROR(INDEX(MO_RIS_Reported_OperatingIncome_NONGAAP,0,MATCH(AD$3,MO_Common_ColumnHeader,0)),IFERROR(INDEX(MO_RIS_EBIT_NONGAAP,0,MATCH(AD$3,MO_Common_ColumnHeader,0)),INDEX(MO_RIS_EBIT_Adj,0,MATCH(AD$3,MO_Common_ColumnHeader,0)))), INDEX(MO_RIS_EBIT,0,MATCH(AD$3,MO_Common_ColumnHeader,0)))+IFERROR(IFERROR(INDEX(MO_RIS_Reported_OperatingIncome_NONGAAP,0,MATCH(AD$4,MO_Common_ColumnHeader,0)),IFERROR(INDEX(MO_RIS_EBIT_NONGAAP,0,MATCH(AD$4,MO_Common_ColumnHeader,0)),INDEX(MO_RIS_EBIT_Adj,0,MATCH(AD$4,MO_Common_ColumnHeader,0)))), INDEX(MO_RIS_EBIT,0,MATCH(AD$4,MO_Common_ColumnHeader,0)))+IFERROR(IFERROR(INDEX(MO_RIS_Reported_OperatingIncome_NONGAAP,0,MATCH(AD$5,MO_Common_ColumnHeader,0)),IFERROR(INDEX(MO_RIS_EBIT_NONGAAP,0,MATCH(AD$5,MO_Common_ColumnHeader,0)),INDEX(MO_RIS_EBIT_Adj,0,MATCH(AD$5,MO_Common_ColumnHeader,0)))), INDEX(MO_RIS_EBIT,0,MATCH(AD$5,MO_Common_ColumnHeader,0)))), "")</f>
        <v/>
      </c>
      <c r="W21" s="84"/>
      <c r="X21" s="80" t="str">
        <f ca="1">IFERROR(($N21/OFFSET($N21,0,-X$3))^(1/X$3)-1, "")</f>
        <v/>
      </c>
    </row>
    <row r="22" spans="1:29" ht="14.45" customHeight="1" x14ac:dyDescent="0.25">
      <c r="B22" s="27" t="s">
        <v>6</v>
      </c>
      <c r="C22" s="34"/>
      <c r="D22" s="44"/>
      <c r="E22" s="44" t="str">
        <f t="shared" ref="E22:S22" si="32">IFERROR(E21/D21-1, "N/A")</f>
        <v>N/A</v>
      </c>
      <c r="F22" s="44" t="str">
        <f t="shared" si="32"/>
        <v>N/A</v>
      </c>
      <c r="G22" s="44" t="str">
        <f t="shared" si="32"/>
        <v>N/A</v>
      </c>
      <c r="H22" s="44" t="str">
        <f t="shared" si="32"/>
        <v>N/A</v>
      </c>
      <c r="I22" s="44" t="str">
        <f t="shared" si="32"/>
        <v>N/A</v>
      </c>
      <c r="J22" s="44" t="str">
        <f t="shared" si="32"/>
        <v>N/A</v>
      </c>
      <c r="K22" s="44" t="str">
        <f t="shared" si="32"/>
        <v>N/A</v>
      </c>
      <c r="L22" s="44" t="str">
        <f t="shared" si="32"/>
        <v>N/A</v>
      </c>
      <c r="M22" s="44" t="str">
        <f t="shared" si="32"/>
        <v>N/A</v>
      </c>
      <c r="N22" s="115" t="str">
        <f t="shared" si="32"/>
        <v>N/A</v>
      </c>
      <c r="O22" s="44" t="str">
        <f t="shared" si="32"/>
        <v>N/A</v>
      </c>
      <c r="P22" s="44" t="str">
        <f t="shared" si="32"/>
        <v>N/A</v>
      </c>
      <c r="Q22" s="44" t="str">
        <f t="shared" si="32"/>
        <v>N/A</v>
      </c>
      <c r="R22" s="44" t="str">
        <f t="shared" si="32"/>
        <v>N/A</v>
      </c>
      <c r="S22" s="44" t="str">
        <f t="shared" si="32"/>
        <v>N/A</v>
      </c>
      <c r="T22" s="83"/>
      <c r="U22" s="83"/>
      <c r="V22" s="83"/>
      <c r="W22" s="83"/>
      <c r="X22" s="83"/>
    </row>
    <row r="23" spans="1:29" s="14" customFormat="1" ht="14.45" customHeight="1" x14ac:dyDescent="0.25">
      <c r="A23" s="26"/>
      <c r="B23" s="112" t="s">
        <v>79</v>
      </c>
      <c r="C23" s="28"/>
      <c r="D23" s="44"/>
      <c r="E23" s="44"/>
      <c r="F23" s="44" t="str">
        <f>IFERROR(F22+E22, "N/A")</f>
        <v>N/A</v>
      </c>
      <c r="G23" s="44" t="str">
        <f t="shared" ref="G23" si="33">IFERROR(G22+F22, "N/A")</f>
        <v>N/A</v>
      </c>
      <c r="H23" s="44" t="str">
        <f t="shared" ref="H23" si="34">IFERROR(H22+G22, "N/A")</f>
        <v>N/A</v>
      </c>
      <c r="I23" s="44" t="str">
        <f t="shared" ref="I23" si="35">IFERROR(I22+H22, "N/A")</f>
        <v>N/A</v>
      </c>
      <c r="J23" s="44" t="str">
        <f t="shared" ref="J23" si="36">IFERROR(J22+I22, "N/A")</f>
        <v>N/A</v>
      </c>
      <c r="K23" s="44" t="str">
        <f t="shared" ref="K23" si="37">IFERROR(K22+J22, "N/A")</f>
        <v>N/A</v>
      </c>
      <c r="L23" s="44" t="str">
        <f t="shared" ref="L23" si="38">IFERROR(L22+K22, "N/A")</f>
        <v>N/A</v>
      </c>
      <c r="M23" s="44" t="str">
        <f t="shared" ref="M23" si="39">IFERROR(M22+L22, "N/A")</f>
        <v>N/A</v>
      </c>
      <c r="N23" s="115" t="str">
        <f t="shared" ref="N23" si="40">IFERROR(N22+M22, "N/A")</f>
        <v>N/A</v>
      </c>
      <c r="O23" s="44" t="str">
        <f t="shared" ref="O23" si="41">IFERROR(O22+N22, "N/A")</f>
        <v>N/A</v>
      </c>
      <c r="P23" s="44" t="str">
        <f t="shared" ref="P23" si="42">IFERROR(P22+O22, "N/A")</f>
        <v>N/A</v>
      </c>
      <c r="Q23" s="44" t="str">
        <f t="shared" ref="Q23" si="43">IFERROR(Q22+P22, "N/A")</f>
        <v>N/A</v>
      </c>
      <c r="R23" s="44" t="str">
        <f t="shared" ref="R23" si="44">IFERROR(R22+Q22, "N/A")</f>
        <v>N/A</v>
      </c>
      <c r="S23" s="44" t="str">
        <f t="shared" ref="S23" si="45">IFERROR(S22+R22, "N/A")</f>
        <v>N/A</v>
      </c>
      <c r="T23" s="78"/>
      <c r="U23" s="78"/>
      <c r="V23" s="78"/>
      <c r="W23" s="78"/>
      <c r="X23" s="78"/>
      <c r="Y23" s="23"/>
      <c r="Z23" s="23"/>
      <c r="AA23" s="19"/>
      <c r="AB23" s="19"/>
      <c r="AC23" s="23"/>
    </row>
    <row r="24" spans="1:29" s="14" customFormat="1" ht="14.45" customHeight="1" x14ac:dyDescent="0.25">
      <c r="A24" s="26"/>
      <c r="B24" s="112" t="s">
        <v>80</v>
      </c>
      <c r="C24" s="28"/>
      <c r="D24" s="44"/>
      <c r="E24" s="44"/>
      <c r="F24" s="44"/>
      <c r="G24" s="44" t="str">
        <f>IFERROR(G22+F22+E22, "N/A")</f>
        <v>N/A</v>
      </c>
      <c r="H24" s="44" t="str">
        <f t="shared" ref="H24" si="46">IFERROR(H22+G22+F22, "N/A")</f>
        <v>N/A</v>
      </c>
      <c r="I24" s="44" t="str">
        <f t="shared" ref="I24" si="47">IFERROR(I22+H22+G22, "N/A")</f>
        <v>N/A</v>
      </c>
      <c r="J24" s="44" t="str">
        <f t="shared" ref="J24" si="48">IFERROR(J22+I22+H22, "N/A")</f>
        <v>N/A</v>
      </c>
      <c r="K24" s="44" t="str">
        <f t="shared" ref="K24" si="49">IFERROR(K22+J22+I22, "N/A")</f>
        <v>N/A</v>
      </c>
      <c r="L24" s="44" t="str">
        <f t="shared" ref="L24" si="50">IFERROR(L22+K22+J22, "N/A")</f>
        <v>N/A</v>
      </c>
      <c r="M24" s="44" t="str">
        <f t="shared" ref="M24" si="51">IFERROR(M22+L22+K22, "N/A")</f>
        <v>N/A</v>
      </c>
      <c r="N24" s="115" t="str">
        <f t="shared" ref="N24" si="52">IFERROR(N22+M22+L22, "N/A")</f>
        <v>N/A</v>
      </c>
      <c r="O24" s="44" t="str">
        <f t="shared" ref="O24" si="53">IFERROR(O22+N22+M22, "N/A")</f>
        <v>N/A</v>
      </c>
      <c r="P24" s="44" t="str">
        <f t="shared" ref="P24" si="54">IFERROR(P22+O22+N22, "N/A")</f>
        <v>N/A</v>
      </c>
      <c r="Q24" s="44" t="str">
        <f t="shared" ref="Q24" si="55">IFERROR(Q22+P22+O22, "N/A")</f>
        <v>N/A</v>
      </c>
      <c r="R24" s="44" t="str">
        <f t="shared" ref="R24" si="56">IFERROR(R22+Q22+P22, "N/A")</f>
        <v>N/A</v>
      </c>
      <c r="S24" s="44" t="str">
        <f t="shared" ref="S24" si="57">IFERROR(S22+R22+Q22, "N/A")</f>
        <v>N/A</v>
      </c>
      <c r="T24" s="78"/>
      <c r="U24" s="78"/>
      <c r="V24" s="78"/>
      <c r="W24" s="78"/>
      <c r="X24" s="78"/>
      <c r="Y24" s="23"/>
      <c r="Z24" s="23"/>
      <c r="AA24" s="5"/>
      <c r="AB24" s="5"/>
      <c r="AC24" s="23"/>
    </row>
    <row r="25" spans="1:29" ht="14.45" customHeight="1" x14ac:dyDescent="0.25">
      <c r="B25" s="27" t="s">
        <v>11</v>
      </c>
      <c r="C25" s="34"/>
      <c r="D25" s="44" t="str">
        <f t="shared" ref="D25:S25" si="58">IFERROR(D21/D$7, "N/A")</f>
        <v>N/A</v>
      </c>
      <c r="E25" s="44" t="str">
        <f t="shared" si="58"/>
        <v>N/A</v>
      </c>
      <c r="F25" s="44" t="str">
        <f t="shared" si="58"/>
        <v>N/A</v>
      </c>
      <c r="G25" s="44" t="str">
        <f t="shared" si="58"/>
        <v>N/A</v>
      </c>
      <c r="H25" s="44" t="str">
        <f t="shared" si="58"/>
        <v>N/A</v>
      </c>
      <c r="I25" s="44" t="str">
        <f t="shared" si="58"/>
        <v>N/A</v>
      </c>
      <c r="J25" s="44" t="str">
        <f t="shared" si="58"/>
        <v>N/A</v>
      </c>
      <c r="K25" s="44" t="str">
        <f t="shared" si="58"/>
        <v>N/A</v>
      </c>
      <c r="L25" s="44" t="str">
        <f t="shared" si="58"/>
        <v>N/A</v>
      </c>
      <c r="M25" s="44" t="str">
        <f t="shared" si="58"/>
        <v>N/A</v>
      </c>
      <c r="N25" s="115" t="str">
        <f t="shared" si="58"/>
        <v>N/A</v>
      </c>
      <c r="O25" s="44" t="str">
        <f t="shared" si="58"/>
        <v>N/A</v>
      </c>
      <c r="P25" s="44" t="str">
        <f t="shared" si="58"/>
        <v>N/A</v>
      </c>
      <c r="Q25" s="44" t="str">
        <f t="shared" si="58"/>
        <v>N/A</v>
      </c>
      <c r="R25" s="44" t="str">
        <f t="shared" si="58"/>
        <v>N/A</v>
      </c>
      <c r="S25" s="44" t="str">
        <f t="shared" si="58"/>
        <v>N/A</v>
      </c>
      <c r="T25" s="84"/>
      <c r="U25" s="44" t="str">
        <f>IFERROR(U21/U$7, "N/A")</f>
        <v>N/A</v>
      </c>
      <c r="V25" s="44" t="str">
        <f>IFERROR(V21/V$7, "N/A")</f>
        <v>N/A</v>
      </c>
      <c r="W25" s="84"/>
      <c r="X25" s="44" t="str">
        <f ca="1">IFERROR(AVERAGE($N25:INDIRECT(CONCATENATE(SUBSTITUTE(ADDRESS(1,COLUMN(OFFSET($N25,0,-(X$3-1))),4),"1",""),ROW(OFFSET($N25,0,-(X$3-1)))))), "N/A")</f>
        <v>N/A</v>
      </c>
    </row>
    <row r="26" spans="1:29" s="38" customFormat="1" ht="14.45" customHeight="1" x14ac:dyDescent="0.25">
      <c r="A26" s="33"/>
      <c r="B26" s="27" t="s">
        <v>16</v>
      </c>
      <c r="C26" s="34"/>
      <c r="D26" s="44"/>
      <c r="E26" s="44"/>
      <c r="F26" s="44" t="str">
        <f t="shared" ref="F26:S26" si="59">IFERROR((F21-E21)/(F7-E7), "N/A")</f>
        <v>N/A</v>
      </c>
      <c r="G26" s="44" t="str">
        <f t="shared" si="59"/>
        <v>N/A</v>
      </c>
      <c r="H26" s="44" t="str">
        <f t="shared" si="59"/>
        <v>N/A</v>
      </c>
      <c r="I26" s="44" t="str">
        <f t="shared" si="59"/>
        <v>N/A</v>
      </c>
      <c r="J26" s="44" t="str">
        <f t="shared" si="59"/>
        <v>N/A</v>
      </c>
      <c r="K26" s="44" t="str">
        <f t="shared" si="59"/>
        <v>N/A</v>
      </c>
      <c r="L26" s="44" t="str">
        <f t="shared" si="59"/>
        <v>N/A</v>
      </c>
      <c r="M26" s="44" t="str">
        <f t="shared" si="59"/>
        <v>N/A</v>
      </c>
      <c r="N26" s="115" t="str">
        <f t="shared" si="59"/>
        <v>N/A</v>
      </c>
      <c r="O26" s="44" t="str">
        <f t="shared" si="59"/>
        <v>N/A</v>
      </c>
      <c r="P26" s="44" t="str">
        <f t="shared" si="59"/>
        <v>N/A</v>
      </c>
      <c r="Q26" s="44" t="str">
        <f t="shared" si="59"/>
        <v>N/A</v>
      </c>
      <c r="R26" s="44" t="str">
        <f t="shared" si="59"/>
        <v>N/A</v>
      </c>
      <c r="S26" s="44" t="str">
        <f t="shared" si="59"/>
        <v>N/A</v>
      </c>
      <c r="T26" s="84"/>
      <c r="U26" s="84"/>
      <c r="V26" s="84"/>
      <c r="W26" s="84"/>
      <c r="X26" s="84"/>
      <c r="AA26" s="5"/>
      <c r="AB26" s="5"/>
    </row>
    <row r="27" spans="1:29" s="38" customFormat="1" ht="14.45" customHeight="1" x14ac:dyDescent="0.25">
      <c r="A27" s="33"/>
      <c r="B27" s="27"/>
      <c r="C27" s="34"/>
      <c r="D27" s="44"/>
      <c r="E27" s="44"/>
      <c r="F27" s="44"/>
      <c r="G27" s="44"/>
      <c r="H27" s="44"/>
      <c r="I27" s="44"/>
      <c r="J27" s="44"/>
      <c r="K27" s="44"/>
      <c r="L27" s="44"/>
      <c r="M27" s="44"/>
      <c r="N27" s="115"/>
      <c r="O27" s="44"/>
      <c r="P27" s="44"/>
      <c r="Q27" s="44"/>
      <c r="R27" s="44"/>
      <c r="S27" s="44"/>
      <c r="T27" s="84"/>
      <c r="U27" s="84"/>
      <c r="V27" s="84"/>
      <c r="W27" s="84"/>
      <c r="X27" s="84"/>
      <c r="AA27" s="5"/>
      <c r="AB27" s="5"/>
    </row>
    <row r="28" spans="1:29" ht="14.45" customHeight="1" x14ac:dyDescent="0.25">
      <c r="B28" s="43" t="str">
        <f t="array" ref="B28">IFERROR(IFERROR(INDEX(MO_RIS_EBT_NONGAAP,0,COLUMN(MO_Common_Column_A)),IFERROR(INDEX(MO_RIS_EBT_Adj,0,COLUMN(MO_Common_Column_A)),INDEX(MO_RIS_EBT,0,COLUMN(MO_Common_Column_A)))), "EBT - N/A")</f>
        <v>EBT - N/A</v>
      </c>
      <c r="C28" s="43"/>
      <c r="D28" s="120" t="str">
        <f>IFERROR(IFERROR(INDEX(MO_RIS_EBT_NONGAAP,0,MATCH(D$5,MO_Common_ColumnHeader,0)),IFERROR(INDEX(MO_RIS_EBT_Adj,0,MATCH(D$5,MO_Common_ColumnHeader,0)),INDEX(MO_RIS_EBT,0,MATCH(D$5,MO_Common_ColumnHeader,0)))), "N/A")</f>
        <v>N/A</v>
      </c>
      <c r="E28" s="120" t="str">
        <f>IFERROR(IFERROR(INDEX(MO_RIS_EBT_NONGAAP,0,MATCH(E$5,MO_Common_ColumnHeader,0)),IFERROR(INDEX(MO_RIS_EBT_Adj,0,MATCH(E$5,MO_Common_ColumnHeader,0)),INDEX(MO_RIS_EBT,0,MATCH(E$5,MO_Common_ColumnHeader,0)))), "N/A")</f>
        <v>N/A</v>
      </c>
      <c r="F28" s="120" t="str">
        <f>IFERROR(IFERROR(INDEX(MO_RIS_EBT_NONGAAP,0,MATCH(F$5,MO_Common_ColumnHeader,0)),IFERROR(INDEX(MO_RIS_EBT_Adj,0,MATCH(F$5,MO_Common_ColumnHeader,0)),INDEX(MO_RIS_EBT,0,MATCH(F$5,MO_Common_ColumnHeader,0)))), "N/A")</f>
        <v>N/A</v>
      </c>
      <c r="G28" s="120" t="str">
        <f>IFERROR(IFERROR(INDEX(MO_RIS_EBT_NONGAAP,0,MATCH(G$5,MO_Common_ColumnHeader,0)),IFERROR(INDEX(MO_RIS_EBT_Adj,0,MATCH(G$5,MO_Common_ColumnHeader,0)),INDEX(MO_RIS_EBT,0,MATCH(G$5,MO_Common_ColumnHeader,0)))), "N/A")</f>
        <v>N/A</v>
      </c>
      <c r="H28" s="120" t="str">
        <f>IFERROR(IFERROR(INDEX(MO_RIS_EBT_NONGAAP,0,MATCH(H$5,MO_Common_ColumnHeader,0)),IFERROR(INDEX(MO_RIS_EBT_Adj,0,MATCH(H$5,MO_Common_ColumnHeader,0)),INDEX(MO_RIS_EBT,0,MATCH(H$5,MO_Common_ColumnHeader,0)))), "N/A")</f>
        <v>N/A</v>
      </c>
      <c r="I28" s="120" t="str">
        <f>IFERROR(IFERROR(INDEX(MO_RIS_EBT_NONGAAP,0,MATCH(I$5,MO_Common_ColumnHeader,0)),IFERROR(INDEX(MO_RIS_EBT_Adj,0,MATCH(I$5,MO_Common_ColumnHeader,0)),INDEX(MO_RIS_EBT,0,MATCH(I$5,MO_Common_ColumnHeader,0)))), "N/A")</f>
        <v>N/A</v>
      </c>
      <c r="J28" s="120" t="str">
        <f>IFERROR(IFERROR(INDEX(MO_RIS_EBT_NONGAAP,0,MATCH(J$5,MO_Common_ColumnHeader,0)),IFERROR(INDEX(MO_RIS_EBT_Adj,0,MATCH(J$5,MO_Common_ColumnHeader,0)),INDEX(MO_RIS_EBT,0,MATCH(J$5,MO_Common_ColumnHeader,0)))), "N/A")</f>
        <v>N/A</v>
      </c>
      <c r="K28" s="120" t="str">
        <f>IFERROR(IFERROR(INDEX(MO_RIS_EBT_NONGAAP,0,MATCH(K$5,MO_Common_ColumnHeader,0)),IFERROR(INDEX(MO_RIS_EBT_Adj,0,MATCH(K$5,MO_Common_ColumnHeader,0)),INDEX(MO_RIS_EBT,0,MATCH(K$5,MO_Common_ColumnHeader,0)))), "N/A")</f>
        <v>N/A</v>
      </c>
      <c r="L28" s="120" t="str">
        <f>IFERROR(IFERROR(INDEX(MO_RIS_EBT_NONGAAP,0,MATCH(L$5,MO_Common_ColumnHeader,0)),IFERROR(INDEX(MO_RIS_EBT_Adj,0,MATCH(L$5,MO_Common_ColumnHeader,0)),INDEX(MO_RIS_EBT,0,MATCH(L$5,MO_Common_ColumnHeader,0)))), "N/A")</f>
        <v>N/A</v>
      </c>
      <c r="M28" s="120" t="str">
        <f>IFERROR(IFERROR(INDEX(MO_RIS_EBT_NONGAAP,0,MATCH(M$5,MO_Common_ColumnHeader,0)),IFERROR(INDEX(MO_RIS_EBT_Adj,0,MATCH(M$5,MO_Common_ColumnHeader,0)),INDEX(MO_RIS_EBT,0,MATCH(M$5,MO_Common_ColumnHeader,0)))), "N/A")</f>
        <v>N/A</v>
      </c>
      <c r="N28" s="123" t="str">
        <f>IFERROR(IFERROR(INDEX(MO_RIS_EBT_NONGAAP,0,MATCH(N$5,MO_Common_ColumnHeader,0)),IFERROR(INDEX(MO_RIS_EBT_Adj,0,MATCH(N$5,MO_Common_ColumnHeader,0)),INDEX(MO_RIS_EBT,0,MATCH(N$5,MO_Common_ColumnHeader,0)))), "N/A")</f>
        <v>N/A</v>
      </c>
      <c r="O28" s="120" t="str">
        <f>IFERROR(IFERROR(INDEX(MO_RIS_EBT_NONGAAP,0,MATCH(O$5,MO_Common_ColumnHeader,0)),IFERROR(INDEX(MO_RIS_EBT_Adj,0,MATCH(O$5,MO_Common_ColumnHeader,0)),INDEX(MO_RIS_EBT,0,MATCH(O$5,MO_Common_ColumnHeader,0)))), "N/A")</f>
        <v>N/A</v>
      </c>
      <c r="P28" s="120" t="str">
        <f>IFERROR(IFERROR(INDEX(MO_RIS_EBT_NONGAAP,0,MATCH(P$5,MO_Common_ColumnHeader,0)),IFERROR(INDEX(MO_RIS_EBT_Adj,0,MATCH(P$5,MO_Common_ColumnHeader,0)),INDEX(MO_RIS_EBT,0,MATCH(P$5,MO_Common_ColumnHeader,0)))), "N/A")</f>
        <v>N/A</v>
      </c>
      <c r="Q28" s="120" t="str">
        <f>IFERROR(IFERROR(INDEX(MO_RIS_EBT_NONGAAP,0,MATCH(Q$5,MO_Common_ColumnHeader,0)),IFERROR(INDEX(MO_RIS_EBT_Adj,0,MATCH(Q$5,MO_Common_ColumnHeader,0)),INDEX(MO_RIS_EBT,0,MATCH(Q$5,MO_Common_ColumnHeader,0)))), "N/A")</f>
        <v>N/A</v>
      </c>
      <c r="R28" s="120" t="str">
        <f>IFERROR(IFERROR(INDEX(MO_RIS_EBT_NONGAAP,0,MATCH(R$5,MO_Common_ColumnHeader,0)),IFERROR(INDEX(MO_RIS_EBT_Adj,0,MATCH(R$5,MO_Common_ColumnHeader,0)),INDEX(MO_RIS_EBT,0,MATCH(R$5,MO_Common_ColumnHeader,0)))), "N/A")</f>
        <v>N/A</v>
      </c>
      <c r="S28" s="120" t="str">
        <f>IFERROR(IFERROR(INDEX(MO_RIS_EBT_NONGAAP,0,MATCH(S$5,MO_Common_ColumnHeader,0)),IFERROR(INDEX(MO_RIS_EBT_Adj,0,MATCH(S$5,MO_Common_ColumnHeader,0)),INDEX(MO_RIS_EBT,0,MATCH(S$5,MO_Common_ColumnHeader,0)))), "N/A")</f>
        <v>N/A</v>
      </c>
      <c r="T28" s="84"/>
      <c r="U28" s="120" t="str">
        <f>IFERROR(IFERROR(IFERROR(INDEX(MO_RIS_EBT_NONGAAP,0,MATCH(AG$2,MO_Common_ColumnHeader,0)),IFERROR(INDEX(MO_RIS_EBT_Adj,0,MATCH(AG$2,MO_Common_ColumnHeader,0)),INDEX(MO_RIS_EBT,0,MATCH(AG$2,MO_Common_ColumnHeader,0))))+IFERROR(INDEX(MO_RIS_EBT_NONGAAP,0,MATCH(AG$3,MO_Common_ColumnHeader,0)),IFERROR(INDEX(MO_RIS_EBT_Adj,0,MATCH(AG$3,MO_Common_ColumnHeader,0)),INDEX(MO_RIS_EBT,0,MATCH(AG$3,MO_Common_ColumnHeader,0)))),
IFERROR(INDEX(MO_RIS_EBT_NONGAAP,0,MATCH(AA$2,MO_Common_ColumnHeader,0)),IFERROR(INDEX(MO_RIS_EBT_Adj,0,MATCH(AA$2,MO_Common_ColumnHeader,0)),INDEX(MO_RIS_EBT,0,MATCH(AA$2,MO_Common_ColumnHeader,0))))+IFERROR(INDEX(MO_RIS_EBT_NONGAAP,0,MATCH(AA$3,MO_Common_ColumnHeader,0)),IFERROR(INDEX(MO_RIS_EBT_Adj,0,MATCH(AA$3,MO_Common_ColumnHeader,0)),INDEX(MO_RIS_EBT,0,MATCH(AA$3,MO_Common_ColumnHeader,0))))+IFERROR(INDEX(MO_RIS_EBT_NONGAAP,0,MATCH(AA$4,MO_Common_ColumnHeader,0)),IFERROR(INDEX(MO_RIS_EBT_Adj,0,MATCH(AA$4,MO_Common_ColumnHeader,0)),INDEX(MO_RIS_EBT,0,MATCH(AA$4,MO_Common_ColumnHeader,0))))+IFERROR(INDEX(MO_RIS_EBT_NONGAAP,0,MATCH(AA$5,MO_Common_ColumnHeader,0)),IFERROR(INDEX(MO_RIS_EBT_Adj,0,MATCH(AA$5,MO_Common_ColumnHeader,0)),INDEX(MO_RIS_EBT,0,MATCH(AA$5,MO_Common_ColumnHeader,0))))),"N/A")</f>
        <v>N/A</v>
      </c>
      <c r="V28" s="120" t="str">
        <f>IFERROR(IFERROR(IFERROR(INDEX(MO_RIS_EBT_NONGAAP,0,MATCH(AJ$2,MO_Common_ColumnHeader,0)),IFERROR(INDEX(MO_RIS_EBT_Adj,0,MATCH(AJ$2,MO_Common_ColumnHeader,0)),INDEX(MO_RIS_EBT,0,MATCH(AJ$2,MO_Common_ColumnHeader,0))))+IFERROR(INDEX(MO_RIS_EBT_NONGAAP,0,MATCH(AJ$3,MO_Common_ColumnHeader,0)),IFERROR(INDEX(MO_RIS_EBT_Adj,0,MATCH(AJ$3,MO_Common_ColumnHeader,0)),INDEX(MO_RIS_EBT,0,MATCH(AJ$3,MO_Common_ColumnHeader,0)))),
IFERROR(INDEX(MO_RIS_EBT_NONGAAP,0,MATCH(AD$2,MO_Common_ColumnHeader,0)),IFERROR(INDEX(MO_RIS_EBT_Adj,0,MATCH(AD$2,MO_Common_ColumnHeader,0)),INDEX(MO_RIS_EBT,0,MATCH(AD$2,MO_Common_ColumnHeader,0))))+IFERROR(INDEX(MO_RIS_EBT_NONGAAP,0,MATCH(AD$3,MO_Common_ColumnHeader,0)),IFERROR(INDEX(MO_RIS_EBT_Adj,0,MATCH(AD$3,MO_Common_ColumnHeader,0)),INDEX(MO_RIS_EBT,0,MATCH(AD$3,MO_Common_ColumnHeader,0))))+IFERROR(INDEX(MO_RIS_EBT_NONGAAP,0,MATCH(AD$4,MO_Common_ColumnHeader,0)),IFERROR(INDEX(MO_RIS_EBT_Adj,0,MATCH(AD$4,MO_Common_ColumnHeader,0)),INDEX(MO_RIS_EBT,0,MATCH(AD$4,MO_Common_ColumnHeader,0))))+IFERROR(INDEX(MO_RIS_EBT_NONGAAP,0,MATCH(AD$5,MO_Common_ColumnHeader,0)),IFERROR(INDEX(MO_RIS_EBT_Adj,0,MATCH(AD$5,MO_Common_ColumnHeader,0)),INDEX(MO_RIS_EBT,0,MATCH(AD$5,MO_Common_ColumnHeader,0))))),"N/A")</f>
        <v>N/A</v>
      </c>
      <c r="W28" s="84"/>
      <c r="X28" s="80" t="str">
        <f ca="1">IFERROR(($N28/OFFSET($N28,0,-X$3))^(1/X$3)-1, "N/A")</f>
        <v>N/A</v>
      </c>
    </row>
    <row r="29" spans="1:29" ht="14.45" customHeight="1" x14ac:dyDescent="0.25">
      <c r="B29" s="27" t="s">
        <v>6</v>
      </c>
      <c r="C29" s="34"/>
      <c r="D29" s="44"/>
      <c r="E29" s="44" t="str">
        <f t="shared" ref="E29:S29" si="60">IFERROR(E28/D28-1, "N/A")</f>
        <v>N/A</v>
      </c>
      <c r="F29" s="44" t="str">
        <f t="shared" si="60"/>
        <v>N/A</v>
      </c>
      <c r="G29" s="44" t="str">
        <f t="shared" si="60"/>
        <v>N/A</v>
      </c>
      <c r="H29" s="44" t="str">
        <f t="shared" si="60"/>
        <v>N/A</v>
      </c>
      <c r="I29" s="44" t="str">
        <f t="shared" si="60"/>
        <v>N/A</v>
      </c>
      <c r="J29" s="44" t="str">
        <f t="shared" si="60"/>
        <v>N/A</v>
      </c>
      <c r="K29" s="44" t="str">
        <f t="shared" si="60"/>
        <v>N/A</v>
      </c>
      <c r="L29" s="44" t="str">
        <f t="shared" si="60"/>
        <v>N/A</v>
      </c>
      <c r="M29" s="44" t="str">
        <f t="shared" si="60"/>
        <v>N/A</v>
      </c>
      <c r="N29" s="115" t="str">
        <f t="shared" si="60"/>
        <v>N/A</v>
      </c>
      <c r="O29" s="44" t="str">
        <f t="shared" si="60"/>
        <v>N/A</v>
      </c>
      <c r="P29" s="44" t="str">
        <f t="shared" si="60"/>
        <v>N/A</v>
      </c>
      <c r="Q29" s="44" t="str">
        <f t="shared" si="60"/>
        <v>N/A</v>
      </c>
      <c r="R29" s="44" t="str">
        <f t="shared" si="60"/>
        <v>N/A</v>
      </c>
      <c r="S29" s="44" t="str">
        <f t="shared" si="60"/>
        <v>N/A</v>
      </c>
      <c r="T29" s="83"/>
      <c r="U29" s="83"/>
      <c r="V29" s="83"/>
      <c r="W29" s="83"/>
      <c r="X29" s="83"/>
    </row>
    <row r="30" spans="1:29" s="14" customFormat="1" ht="14.45" customHeight="1" x14ac:dyDescent="0.25">
      <c r="A30" s="26"/>
      <c r="B30" s="112" t="s">
        <v>79</v>
      </c>
      <c r="C30" s="28"/>
      <c r="D30" s="44"/>
      <c r="E30" s="44"/>
      <c r="F30" s="44" t="str">
        <f>IFERROR(F29+E29, "N/A")</f>
        <v>N/A</v>
      </c>
      <c r="G30" s="44" t="str">
        <f t="shared" ref="G30" si="61">IFERROR(G29+F29, "N/A")</f>
        <v>N/A</v>
      </c>
      <c r="H30" s="44" t="str">
        <f t="shared" ref="H30" si="62">IFERROR(H29+G29, "N/A")</f>
        <v>N/A</v>
      </c>
      <c r="I30" s="44" t="str">
        <f t="shared" ref="I30" si="63">IFERROR(I29+H29, "N/A")</f>
        <v>N/A</v>
      </c>
      <c r="J30" s="44" t="str">
        <f t="shared" ref="J30" si="64">IFERROR(J29+I29, "N/A")</f>
        <v>N/A</v>
      </c>
      <c r="K30" s="44" t="str">
        <f t="shared" ref="K30" si="65">IFERROR(K29+J29, "N/A")</f>
        <v>N/A</v>
      </c>
      <c r="L30" s="44" t="str">
        <f t="shared" ref="L30" si="66">IFERROR(L29+K29, "N/A")</f>
        <v>N/A</v>
      </c>
      <c r="M30" s="44" t="str">
        <f t="shared" ref="M30" si="67">IFERROR(M29+L29, "N/A")</f>
        <v>N/A</v>
      </c>
      <c r="N30" s="115" t="str">
        <f t="shared" ref="N30" si="68">IFERROR(N29+M29, "N/A")</f>
        <v>N/A</v>
      </c>
      <c r="O30" s="44" t="str">
        <f t="shared" ref="O30" si="69">IFERROR(O29+N29, "N/A")</f>
        <v>N/A</v>
      </c>
      <c r="P30" s="44" t="str">
        <f t="shared" ref="P30" si="70">IFERROR(P29+O29, "N/A")</f>
        <v>N/A</v>
      </c>
      <c r="Q30" s="44" t="str">
        <f t="shared" ref="Q30" si="71">IFERROR(Q29+P29, "N/A")</f>
        <v>N/A</v>
      </c>
      <c r="R30" s="44" t="str">
        <f t="shared" ref="R30" si="72">IFERROR(R29+Q29, "N/A")</f>
        <v>N/A</v>
      </c>
      <c r="S30" s="44" t="str">
        <f t="shared" ref="S30" si="73">IFERROR(S29+R29, "N/A")</f>
        <v>N/A</v>
      </c>
      <c r="T30" s="78"/>
      <c r="U30" s="78"/>
      <c r="V30" s="78"/>
      <c r="W30" s="78"/>
      <c r="X30" s="78"/>
      <c r="Y30" s="23"/>
      <c r="Z30" s="23"/>
      <c r="AA30" s="5"/>
      <c r="AB30" s="5"/>
      <c r="AC30" s="23"/>
    </row>
    <row r="31" spans="1:29" s="14" customFormat="1" ht="14.45" customHeight="1" x14ac:dyDescent="0.25">
      <c r="A31" s="26"/>
      <c r="B31" s="112" t="s">
        <v>80</v>
      </c>
      <c r="C31" s="28"/>
      <c r="D31" s="44"/>
      <c r="E31" s="44"/>
      <c r="F31" s="44"/>
      <c r="G31" s="44" t="str">
        <f>IFERROR(G29+F29+E29, "N/A")</f>
        <v>N/A</v>
      </c>
      <c r="H31" s="44" t="str">
        <f t="shared" ref="H31" si="74">IFERROR(H29+G29+F29, "N/A")</f>
        <v>N/A</v>
      </c>
      <c r="I31" s="44" t="str">
        <f t="shared" ref="I31" si="75">IFERROR(I29+H29+G29, "N/A")</f>
        <v>N/A</v>
      </c>
      <c r="J31" s="44" t="str">
        <f t="shared" ref="J31" si="76">IFERROR(J29+I29+H29, "N/A")</f>
        <v>N/A</v>
      </c>
      <c r="K31" s="44" t="str">
        <f t="shared" ref="K31" si="77">IFERROR(K29+J29+I29, "N/A")</f>
        <v>N/A</v>
      </c>
      <c r="L31" s="44" t="str">
        <f t="shared" ref="L31" si="78">IFERROR(L29+K29+J29, "N/A")</f>
        <v>N/A</v>
      </c>
      <c r="M31" s="44" t="str">
        <f t="shared" ref="M31" si="79">IFERROR(M29+L29+K29, "N/A")</f>
        <v>N/A</v>
      </c>
      <c r="N31" s="115" t="str">
        <f t="shared" ref="N31" si="80">IFERROR(N29+M29+L29, "N/A")</f>
        <v>N/A</v>
      </c>
      <c r="O31" s="44" t="str">
        <f t="shared" ref="O31" si="81">IFERROR(O29+N29+M29, "N/A")</f>
        <v>N/A</v>
      </c>
      <c r="P31" s="44" t="str">
        <f t="shared" ref="P31" si="82">IFERROR(P29+O29+N29, "N/A")</f>
        <v>N/A</v>
      </c>
      <c r="Q31" s="44" t="str">
        <f t="shared" ref="Q31" si="83">IFERROR(Q29+P29+O29, "N/A")</f>
        <v>N/A</v>
      </c>
      <c r="R31" s="44" t="str">
        <f t="shared" ref="R31" si="84">IFERROR(R29+Q29+P29, "N/A")</f>
        <v>N/A</v>
      </c>
      <c r="S31" s="44" t="str">
        <f t="shared" ref="S31" si="85">IFERROR(S29+R29+Q29, "N/A")</f>
        <v>N/A</v>
      </c>
      <c r="T31" s="78"/>
      <c r="U31" s="78"/>
      <c r="V31" s="78"/>
      <c r="W31" s="78"/>
      <c r="X31" s="78"/>
      <c r="Y31" s="23"/>
      <c r="Z31" s="23"/>
      <c r="AA31" s="5"/>
      <c r="AB31" s="5"/>
      <c r="AC31" s="23"/>
    </row>
    <row r="32" spans="1:29" ht="14.45" customHeight="1" x14ac:dyDescent="0.25">
      <c r="B32" s="27" t="s">
        <v>11</v>
      </c>
      <c r="C32" s="34"/>
      <c r="D32" s="44" t="str">
        <f t="shared" ref="D32:S32" si="86">IFERROR(D28/D$7, "N/A")</f>
        <v>N/A</v>
      </c>
      <c r="E32" s="44" t="str">
        <f t="shared" si="86"/>
        <v>N/A</v>
      </c>
      <c r="F32" s="44" t="str">
        <f t="shared" si="86"/>
        <v>N/A</v>
      </c>
      <c r="G32" s="44" t="str">
        <f t="shared" si="86"/>
        <v>N/A</v>
      </c>
      <c r="H32" s="44" t="str">
        <f t="shared" si="86"/>
        <v>N/A</v>
      </c>
      <c r="I32" s="44" t="str">
        <f t="shared" si="86"/>
        <v>N/A</v>
      </c>
      <c r="J32" s="44" t="str">
        <f t="shared" si="86"/>
        <v>N/A</v>
      </c>
      <c r="K32" s="44" t="str">
        <f t="shared" si="86"/>
        <v>N/A</v>
      </c>
      <c r="L32" s="44" t="str">
        <f t="shared" si="86"/>
        <v>N/A</v>
      </c>
      <c r="M32" s="44" t="str">
        <f t="shared" si="86"/>
        <v>N/A</v>
      </c>
      <c r="N32" s="115" t="str">
        <f t="shared" si="86"/>
        <v>N/A</v>
      </c>
      <c r="O32" s="44" t="str">
        <f t="shared" si="86"/>
        <v>N/A</v>
      </c>
      <c r="P32" s="44" t="str">
        <f t="shared" si="86"/>
        <v>N/A</v>
      </c>
      <c r="Q32" s="44" t="str">
        <f t="shared" si="86"/>
        <v>N/A</v>
      </c>
      <c r="R32" s="44" t="str">
        <f t="shared" si="86"/>
        <v>N/A</v>
      </c>
      <c r="S32" s="44" t="str">
        <f t="shared" si="86"/>
        <v>N/A</v>
      </c>
      <c r="T32" s="84"/>
      <c r="U32" s="44" t="str">
        <f>IFERROR(U28/U$7, "N/A")</f>
        <v>N/A</v>
      </c>
      <c r="V32" s="44" t="str">
        <f>IFERROR(V28/V$7, "N/A")</f>
        <v>N/A</v>
      </c>
      <c r="W32" s="84"/>
      <c r="X32" s="44" t="str">
        <f ca="1">IFERROR(AVERAGE($N32:INDIRECT(CONCATENATE(SUBSTITUTE(ADDRESS(1,COLUMN(OFFSET($N32,0,-(X$3-1))),4),"1",""),ROW(OFFSET($N32,0,-(X$3-1)))))), "N/A")</f>
        <v>N/A</v>
      </c>
    </row>
    <row r="33" spans="1:29" ht="14.45" customHeight="1" x14ac:dyDescent="0.25">
      <c r="B33" s="27"/>
      <c r="C33" s="34"/>
      <c r="D33" s="44"/>
      <c r="E33" s="44"/>
      <c r="F33" s="44"/>
      <c r="G33" s="44"/>
      <c r="H33" s="44"/>
      <c r="I33" s="44"/>
      <c r="J33" s="44"/>
      <c r="K33" s="44"/>
      <c r="L33" s="44"/>
      <c r="M33" s="44"/>
      <c r="N33" s="115"/>
      <c r="O33" s="44"/>
      <c r="P33" s="44"/>
      <c r="Q33" s="44"/>
      <c r="R33" s="44"/>
      <c r="S33" s="44"/>
      <c r="T33" s="84"/>
      <c r="U33" s="84"/>
      <c r="V33" s="84"/>
      <c r="W33" s="84"/>
      <c r="X33" s="84"/>
      <c r="AA33" s="41"/>
      <c r="AB33" s="41"/>
    </row>
    <row r="34" spans="1:29" ht="14.45" customHeight="1" x14ac:dyDescent="0.25">
      <c r="B34" s="43" t="str">
        <f>IFERROR(INDEX(MO_RIS_Tax_NONGAAP,0,COLUMN(MO_Common_Column_A)),"Taxes")</f>
        <v>Taxes</v>
      </c>
      <c r="C34" s="43"/>
      <c r="D34" s="190">
        <f t="array" ref="D34">IFERROR(IFERROR(INDEX(MO_RIS_Tax_NONGAAP,0,MATCH(D$5,MO_Common_ColumnHeader,0)),INDEX(MO_RIS_Tax_Current,0,MATCH(D$5,MO_Common_ColumnHeader,0))+INDEX(MO_RIS_Tax_Deferred,0,MATCH(D$5,MO_Common_ColumnHeader,0))), 0)</f>
        <v>0</v>
      </c>
      <c r="E34" s="190">
        <f t="array" ref="E34">IFERROR(IFERROR(INDEX(MO_RIS_Tax_NONGAAP,0,MATCH(E$5,MO_Common_ColumnHeader,0)),INDEX(MO_RIS_Tax_Current,0,MATCH(E$5,MO_Common_ColumnHeader,0))+INDEX(MO_RIS_Tax_Deferred,0,MATCH(E$5,MO_Common_ColumnHeader,0))), 0)</f>
        <v>0</v>
      </c>
      <c r="F34" s="120">
        <f t="array" ref="F34">IFERROR(IFERROR(INDEX(MO_RIS_Tax_NONGAAP,0,MATCH(F$5,MO_Common_ColumnHeader,0)),INDEX(MO_RIS_Tax_Current,0,MATCH(F$5,MO_Common_ColumnHeader,0))+INDEX(MO_RIS_Tax_Deferred,0,MATCH(F$5,MO_Common_ColumnHeader,0))), 0)</f>
        <v>0</v>
      </c>
      <c r="G34" s="120">
        <f t="array" ref="G34">IFERROR(IFERROR(INDEX(MO_RIS_Tax_NONGAAP,0,MATCH(G$5,MO_Common_ColumnHeader,0)),INDEX(MO_RIS_Tax_Current,0,MATCH(G$5,MO_Common_ColumnHeader,0))+INDEX(MO_RIS_Tax_Deferred,0,MATCH(G$5,MO_Common_ColumnHeader,0))), 0)</f>
        <v>0</v>
      </c>
      <c r="H34" s="120">
        <f t="array" ref="H34">IFERROR(IFERROR(INDEX(MO_RIS_Tax_NONGAAP,0,MATCH(H$5,MO_Common_ColumnHeader,0)),INDEX(MO_RIS_Tax_Current,0,MATCH(H$5,MO_Common_ColumnHeader,0))+INDEX(MO_RIS_Tax_Deferred,0,MATCH(H$5,MO_Common_ColumnHeader,0))), 0)</f>
        <v>0</v>
      </c>
      <c r="I34" s="120">
        <f t="array" ref="I34">IFERROR(IFERROR(INDEX(MO_RIS_Tax_NONGAAP,0,MATCH(I$5,MO_Common_ColumnHeader,0)),INDEX(MO_RIS_Tax_Current,0,MATCH(I$5,MO_Common_ColumnHeader,0))+INDEX(MO_RIS_Tax_Deferred,0,MATCH(I$5,MO_Common_ColumnHeader,0))), 0)</f>
        <v>0</v>
      </c>
      <c r="J34" s="120">
        <f t="array" ref="J34">IFERROR(IFERROR(INDEX(MO_RIS_Tax_NONGAAP,0,MATCH(J$5,MO_Common_ColumnHeader,0)),INDEX(MO_RIS_Tax_Current,0,MATCH(J$5,MO_Common_ColumnHeader,0))+INDEX(MO_RIS_Tax_Deferred,0,MATCH(J$5,MO_Common_ColumnHeader,0))), 0)</f>
        <v>0</v>
      </c>
      <c r="K34" s="120">
        <f t="array" ref="K34">IFERROR(IFERROR(INDEX(MO_RIS_Tax_NONGAAP,0,MATCH(K$5,MO_Common_ColumnHeader,0)),INDEX(MO_RIS_Tax_Current,0,MATCH(K$5,MO_Common_ColumnHeader,0))+INDEX(MO_RIS_Tax_Deferred,0,MATCH(K$5,MO_Common_ColumnHeader,0))), 0)</f>
        <v>0</v>
      </c>
      <c r="L34" s="120">
        <f t="array" ref="L34">IFERROR(IFERROR(INDEX(MO_RIS_Tax_NONGAAP,0,MATCH(L$5,MO_Common_ColumnHeader,0)),INDEX(MO_RIS_Tax_Current,0,MATCH(L$5,MO_Common_ColumnHeader,0))+INDEX(MO_RIS_Tax_Deferred,0,MATCH(L$5,MO_Common_ColumnHeader,0))), 0)</f>
        <v>0</v>
      </c>
      <c r="M34" s="120">
        <f t="array" ref="M34">IFERROR(IFERROR(INDEX(MO_RIS_Tax_NONGAAP,0,MATCH(M$5,MO_Common_ColumnHeader,0)),INDEX(MO_RIS_Tax_Current,0,MATCH(M$5,MO_Common_ColumnHeader,0))+INDEX(MO_RIS_Tax_Deferred,0,MATCH(M$5,MO_Common_ColumnHeader,0))), 0)</f>
        <v>0</v>
      </c>
      <c r="N34" s="123">
        <f t="array" ref="N34">IFERROR(IFERROR(INDEX(MO_RIS_Tax_NONGAAP,0,MATCH(N$5,MO_Common_ColumnHeader,0)),INDEX(MO_RIS_Tax_Current,0,MATCH(N$5,MO_Common_ColumnHeader,0))+INDEX(MO_RIS_Tax_Deferred,0,MATCH(N$5,MO_Common_ColumnHeader,0))), 0)</f>
        <v>0</v>
      </c>
      <c r="O34" s="120">
        <f t="array" ref="O34">IFERROR(IFERROR(INDEX(MO_RIS_Tax_NONGAAP,0,MATCH(O$5,MO_Common_ColumnHeader,0)),INDEX(MO_RIS_Tax_Current,0,MATCH(O$5,MO_Common_ColumnHeader,0))+INDEX(MO_RIS_Tax_Deferred,0,MATCH(O$5,MO_Common_ColumnHeader,0))), 0)</f>
        <v>0</v>
      </c>
      <c r="P34" s="120">
        <f t="array" ref="P34">IFERROR(IFERROR(INDEX(MO_RIS_Tax_NONGAAP,0,MATCH(P$5,MO_Common_ColumnHeader,0)),INDEX(MO_RIS_Tax_Current,0,MATCH(P$5,MO_Common_ColumnHeader,0))+INDEX(MO_RIS_Tax_Deferred,0,MATCH(P$5,MO_Common_ColumnHeader,0))), 0)</f>
        <v>0</v>
      </c>
      <c r="Q34" s="120">
        <f t="array" ref="Q34">IFERROR(IFERROR(INDEX(MO_RIS_Tax_NONGAAP,0,MATCH(Q$5,MO_Common_ColumnHeader,0)),INDEX(MO_RIS_Tax_Current,0,MATCH(Q$5,MO_Common_ColumnHeader,0))+INDEX(MO_RIS_Tax_Deferred,0,MATCH(Q$5,MO_Common_ColumnHeader,0))), 0)</f>
        <v>0</v>
      </c>
      <c r="R34" s="120">
        <f t="array" ref="R34">IFERROR(IFERROR(INDEX(MO_RIS_Tax_NONGAAP,0,MATCH(R$5,MO_Common_ColumnHeader,0)),INDEX(MO_RIS_Tax_Current,0,MATCH(R$5,MO_Common_ColumnHeader,0))+INDEX(MO_RIS_Tax_Deferred,0,MATCH(R$5,MO_Common_ColumnHeader,0))), 0)</f>
        <v>0</v>
      </c>
      <c r="S34" s="120">
        <f t="array" ref="S34">IFERROR(IFERROR(INDEX(MO_RIS_Tax_NONGAAP,0,MATCH(S$5,MO_Common_ColumnHeader,0)),INDEX(MO_RIS_Tax_Current,0,MATCH(S$5,MO_Common_ColumnHeader,0))+INDEX(MO_RIS_Tax_Deferred,0,MATCH(S$5,MO_Common_ColumnHeader,0))), 0)</f>
        <v>0</v>
      </c>
      <c r="T34" s="84"/>
      <c r="U34" s="120">
        <f>IFERROR(IFERROR((IFERROR(INDEX(MO_RIS_Tax_NONGAAP,0,MATCH(AG$2,MO_Common_ColumnHeader,0)),INDEX(MO_RIS_Tax_Current,0,MATCH(AG$2,MO_Common_ColumnHeader,0))+INDEX(MO_RIS_Tax_Deferred,0,MATCH(AG$2,MO_Common_ColumnHeader,0))))+(IFERROR(INDEX(MO_RIS_Tax_NONGAAP,0,MATCH(AG$3,MO_Common_ColumnHeader,0)),INDEX(MO_RIS_Tax_Current,0,MATCH(AG$3,MO_Common_ColumnHeader,0))+INDEX(MO_RIS_Tax_Deferred,0,MATCH(AG$3,MO_Common_ColumnHeader,0)))),
(IFERROR(INDEX(MO_RIS_Tax_NONGAAP,0,MATCH(AA$2,MO_Common_ColumnHeader,0)),INDEX(MO_RIS_Tax_Current,0,MATCH(AA$2,MO_Common_ColumnHeader,0))+INDEX(MO_RIS_Tax_Deferred,0,MATCH(AA$2,MO_Common_ColumnHeader,0))))+(IFERROR(INDEX(MO_RIS_Tax_NONGAAP,0,MATCH(AA$3,MO_Common_ColumnHeader,0)),INDEX(MO_RIS_Tax_Current,0,MATCH(AA$3,MO_Common_ColumnHeader,0))+INDEX(MO_RIS_Tax_Deferred,0,MATCH(AA$3,MO_Common_ColumnHeader,0))))+(IFERROR(INDEX(MO_RIS_Tax_NONGAAP,0,MATCH(AA$4,MO_Common_ColumnHeader,0)),INDEX(MO_RIS_Tax_Current,0,MATCH(AA$4,MO_Common_ColumnHeader,0))+INDEX(MO_RIS_Tax_Deferred,0,MATCH(AA$4,MO_Common_ColumnHeader,0))))+(IFERROR(INDEX(MO_RIS_Tax_NONGAAP,0,MATCH(AA$5,MO_Common_ColumnHeader,0)),INDEX(MO_RIS_Tax_Current,0,MATCH(AA$5,MO_Common_ColumnHeader,0))+INDEX(MO_RIS_Tax_Deferred,0,MATCH(AA$5,MO_Common_ColumnHeader,0))))),0)</f>
        <v>0</v>
      </c>
      <c r="V34" s="120">
        <f>IFERROR(IFERROR((IFERROR(INDEX(MO_RIS_Tax_NONGAAP,0,MATCH(AJ$2,MO_Common_ColumnHeader,0)),INDEX(MO_RIS_Tax_Current,0,MATCH(AJ$2,MO_Common_ColumnHeader,0))+INDEX(MO_RIS_Tax_Deferred,0,MATCH(AJ$2,MO_Common_ColumnHeader,0))))+(IFERROR(INDEX(MO_RIS_Tax_NONGAAP,0,MATCH(AJ$3,MO_Common_ColumnHeader,0)),INDEX(MO_RIS_Tax_Current,0,MATCH(AJ$3,MO_Common_ColumnHeader,0))+INDEX(MO_RIS_Tax_Deferred,0,MATCH(AJ$3,MO_Common_ColumnHeader,0)))),
(IFERROR(INDEX(MO_RIS_Tax_NONGAAP,0,MATCH(AD$2,MO_Common_ColumnHeader,0)),INDEX(MO_RIS_Tax_Current,0,MATCH(AD$2,MO_Common_ColumnHeader,0))+INDEX(MO_RIS_Tax_Deferred,0,MATCH(AD$2,MO_Common_ColumnHeader,0))))+(IFERROR(INDEX(MO_RIS_Tax_NONGAAP,0,MATCH(AD$3,MO_Common_ColumnHeader,0)),INDEX(MO_RIS_Tax_Current,0,MATCH(AD$3,MO_Common_ColumnHeader,0))+INDEX(MO_RIS_Tax_Deferred,0,MATCH(AD$3,MO_Common_ColumnHeader,0))))+(IFERROR(INDEX(MO_RIS_Tax_NONGAAP,0,MATCH(AD$4,MO_Common_ColumnHeader,0)),INDEX(MO_RIS_Tax_Current,0,MATCH(AD$4,MO_Common_ColumnHeader,0))+INDEX(MO_RIS_Tax_Deferred,0,MATCH(AD$4,MO_Common_ColumnHeader,0))))+(IFERROR(INDEX(MO_RIS_Tax_NONGAAP,0,MATCH(AD$5,MO_Common_ColumnHeader,0)),INDEX(MO_RIS_Tax_Current,0,MATCH(AD$5,MO_Common_ColumnHeader,0))+INDEX(MO_RIS_Tax_Deferred,0,MATCH(AD$5,MO_Common_ColumnHeader,0))))),0)</f>
        <v>0</v>
      </c>
      <c r="W34" s="84"/>
      <c r="X34" s="80" t="str">
        <f ca="1">IFERROR(($N34/OFFSET($N34,0,-X$3))^(1/X$3)-1, "N/A")</f>
        <v>N/A</v>
      </c>
    </row>
    <row r="35" spans="1:29" ht="14.45" customHeight="1" x14ac:dyDescent="0.25">
      <c r="B35" s="27" t="s">
        <v>19</v>
      </c>
      <c r="C35" s="34"/>
      <c r="D35" s="125" t="str">
        <f>IFERROR(D34/D28, "N/A")</f>
        <v>N/A</v>
      </c>
      <c r="E35" s="125" t="str">
        <f t="shared" ref="E35:M35" si="87">IFERROR(E34/E28, "N/A")</f>
        <v>N/A</v>
      </c>
      <c r="F35" s="125" t="str">
        <f t="shared" si="87"/>
        <v>N/A</v>
      </c>
      <c r="G35" s="125" t="str">
        <f t="shared" si="87"/>
        <v>N/A</v>
      </c>
      <c r="H35" s="125" t="str">
        <f t="shared" si="87"/>
        <v>N/A</v>
      </c>
      <c r="I35" s="125" t="str">
        <f t="shared" si="87"/>
        <v>N/A</v>
      </c>
      <c r="J35" s="125" t="str">
        <f t="shared" si="87"/>
        <v>N/A</v>
      </c>
      <c r="K35" s="125" t="str">
        <f t="shared" si="87"/>
        <v>N/A</v>
      </c>
      <c r="L35" s="125" t="str">
        <f t="shared" si="87"/>
        <v>N/A</v>
      </c>
      <c r="M35" s="125" t="str">
        <f t="shared" si="87"/>
        <v>N/A</v>
      </c>
      <c r="N35" s="126" t="str">
        <f>IFERROR(N34/N28, "N/A")</f>
        <v>N/A</v>
      </c>
      <c r="O35" s="125" t="str">
        <f t="shared" ref="O35:S35" si="88">IFERROR(O34/O28, "N/A")</f>
        <v>N/A</v>
      </c>
      <c r="P35" s="125" t="str">
        <f t="shared" si="88"/>
        <v>N/A</v>
      </c>
      <c r="Q35" s="125" t="str">
        <f t="shared" si="88"/>
        <v>N/A</v>
      </c>
      <c r="R35" s="125" t="str">
        <f t="shared" si="88"/>
        <v>N/A</v>
      </c>
      <c r="S35" s="125" t="str">
        <f t="shared" si="88"/>
        <v>N/A</v>
      </c>
      <c r="T35" s="84"/>
      <c r="U35" s="125" t="str">
        <f>IFERROR(U34/U28, "N/A")</f>
        <v>N/A</v>
      </c>
      <c r="V35" s="125" t="str">
        <f>IFERROR(V34/V28, "N/A")</f>
        <v>N/A</v>
      </c>
      <c r="W35" s="84"/>
      <c r="X35" s="85"/>
      <c r="AA35" s="19"/>
      <c r="AB35" s="82"/>
    </row>
    <row r="36" spans="1:29" s="38" customFormat="1" ht="14.45" customHeight="1" x14ac:dyDescent="0.25">
      <c r="A36" s="33"/>
      <c r="B36" s="5"/>
      <c r="C36" s="5"/>
      <c r="D36" s="84" t="s">
        <v>18</v>
      </c>
      <c r="E36" s="84" t="s">
        <v>18</v>
      </c>
      <c r="F36" s="84" t="s">
        <v>18</v>
      </c>
      <c r="G36" s="84" t="s">
        <v>18</v>
      </c>
      <c r="H36" s="84" t="s">
        <v>18</v>
      </c>
      <c r="I36" s="84" t="s">
        <v>18</v>
      </c>
      <c r="J36" s="84" t="s">
        <v>18</v>
      </c>
      <c r="K36" s="84" t="s">
        <v>18</v>
      </c>
      <c r="L36" s="84" t="s">
        <v>18</v>
      </c>
      <c r="M36" s="84" t="s">
        <v>18</v>
      </c>
      <c r="N36" s="127" t="s">
        <v>18</v>
      </c>
      <c r="O36" s="84" t="s">
        <v>18</v>
      </c>
      <c r="P36" s="84" t="s">
        <v>18</v>
      </c>
      <c r="Q36" s="84" t="s">
        <v>18</v>
      </c>
      <c r="R36" s="84" t="s">
        <v>18</v>
      </c>
      <c r="S36" s="84" t="s">
        <v>18</v>
      </c>
      <c r="T36" s="84"/>
      <c r="U36" s="84"/>
      <c r="V36" s="84"/>
      <c r="W36" s="84"/>
      <c r="X36" s="84"/>
      <c r="AA36" s="19"/>
      <c r="AB36" s="82"/>
    </row>
    <row r="37" spans="1:29" s="41" customFormat="1" ht="14.45" customHeight="1" x14ac:dyDescent="0.25">
      <c r="A37" s="39"/>
      <c r="B37" s="40" t="str">
        <f t="array" ref="B37">IFERROR(INDEX(MO_RIS_NI_NONGAAP_Diluted,0,COLUMN(MO_Common_Column_A)), "Adjusted Net Income - N/A")</f>
        <v>Adjusted Net Income - N/A</v>
      </c>
      <c r="D37" s="120" t="str">
        <f t="array" ref="D37">IFERROR(INDEX(MO_RIS_NI_NONGAAP_Diluted,0,MATCH(D$5,MO_Common_ColumnHeader,0)), "N/A")</f>
        <v>N/A</v>
      </c>
      <c r="E37" s="120" t="str">
        <f t="array" ref="E37">IFERROR(INDEX(MO_RIS_NI_NONGAAP_Diluted,0,MATCH(E$5,MO_Common_ColumnHeader,0)), "N/A")</f>
        <v>N/A</v>
      </c>
      <c r="F37" s="120" t="str">
        <f t="array" ref="F37">IFERROR(INDEX(MO_RIS_NI_NONGAAP_Diluted,0,MATCH(F$5,MO_Common_ColumnHeader,0)), "N/A")</f>
        <v>N/A</v>
      </c>
      <c r="G37" s="120" t="str">
        <f t="array" ref="G37">IFERROR(INDEX(MO_RIS_NI_NONGAAP_Diluted,0,MATCH(G$5,MO_Common_ColumnHeader,0)), "N/A")</f>
        <v>N/A</v>
      </c>
      <c r="H37" s="120" t="str">
        <f t="array" ref="H37">IFERROR(INDEX(MO_RIS_NI_NONGAAP_Diluted,0,MATCH(H$5,MO_Common_ColumnHeader,0)), "N/A")</f>
        <v>N/A</v>
      </c>
      <c r="I37" s="120" t="str">
        <f t="array" ref="I37">IFERROR(INDEX(MO_RIS_NI_NONGAAP_Diluted,0,MATCH(I$5,MO_Common_ColumnHeader,0)), "N/A")</f>
        <v>N/A</v>
      </c>
      <c r="J37" s="120" t="str">
        <f t="array" ref="J37">IFERROR(INDEX(MO_RIS_NI_NONGAAP_Diluted,0,MATCH(J$5,MO_Common_ColumnHeader,0)), "N/A")</f>
        <v>N/A</v>
      </c>
      <c r="K37" s="120" t="str">
        <f t="array" ref="K37">IFERROR(INDEX(MO_RIS_NI_NONGAAP_Diluted,0,MATCH(K$5,MO_Common_ColumnHeader,0)), "N/A")</f>
        <v>N/A</v>
      </c>
      <c r="L37" s="120" t="str">
        <f t="array" ref="L37">IFERROR(INDEX(MO_RIS_NI_NONGAAP_Diluted,0,MATCH(L$5,MO_Common_ColumnHeader,0)), "N/A")</f>
        <v>N/A</v>
      </c>
      <c r="M37" s="120" t="str">
        <f t="array" ref="M37">IFERROR(INDEX(MO_RIS_NI_NONGAAP_Diluted,0,MATCH(M$5,MO_Common_ColumnHeader,0)), "N/A")</f>
        <v>N/A</v>
      </c>
      <c r="N37" s="123" t="str">
        <f t="array" ref="N37">IFERROR(INDEX(MO_RIS_NI_NONGAAP_Diluted,0,MATCH(N$5,MO_Common_ColumnHeader,0)), "N/A")</f>
        <v>N/A</v>
      </c>
      <c r="O37" s="120" t="str">
        <f t="array" ref="O37">IFERROR(INDEX(MO_RIS_NI_NONGAAP_Diluted,0,MATCH(O$5,MO_Common_ColumnHeader,0)), "N/A")</f>
        <v>N/A</v>
      </c>
      <c r="P37" s="120" t="str">
        <f t="array" ref="P37">IFERROR(INDEX(MO_RIS_NI_NONGAAP_Diluted,0,MATCH(P$5,MO_Common_ColumnHeader,0)), "N/A")</f>
        <v>N/A</v>
      </c>
      <c r="Q37" s="120" t="str">
        <f t="array" ref="Q37">IFERROR(INDEX(MO_RIS_NI_NONGAAP_Diluted,0,MATCH(Q$5,MO_Common_ColumnHeader,0)), "N/A")</f>
        <v>N/A</v>
      </c>
      <c r="R37" s="120" t="str">
        <f t="array" ref="R37">IFERROR(INDEX(MO_RIS_NI_NONGAAP_Diluted,0,MATCH(R$5,MO_Common_ColumnHeader,0)), "N/A")</f>
        <v>N/A</v>
      </c>
      <c r="S37" s="120" t="str">
        <f t="array" ref="S37">IFERROR(INDEX(MO_RIS_NI_NONGAAP_Diluted,0,MATCH(S$5,MO_Common_ColumnHeader,0)), "N/A")</f>
        <v>N/A</v>
      </c>
      <c r="T37" s="95"/>
      <c r="U37" s="120" t="str">
        <f>IFERROR(IFERROR(INDEX(MO_RIS_NI_NONGAAP_Diluted,0,MATCH($AG$2,MO_Common_ColumnHeader,0))+INDEX(MO_RIS_NI_NONGAAP_Diluted,0,MATCH($AG$3,MO_Common_ColumnHeader,0)),INDEX(MO_RIS_NI_NONGAAP_Diluted,0,MATCH($AA$2,MO_Common_ColumnHeader,0))+INDEX(MO_RIS_NI_NONGAAP_Diluted,0,MATCH($AA$3,MO_Common_ColumnHeader,0))+INDEX(MO_RIS_NI_NONGAAP_Diluted,0,MATCH($AA$4,MO_Common_ColumnHeader,0))+INDEX(MO_RIS_NI_NONGAAP_Diluted,0,MATCH($AA$5,MO_Common_ColumnHeader,0))),"N/A")</f>
        <v>N/A</v>
      </c>
      <c r="V37" s="120" t="str">
        <f>IFERROR(IFERROR(INDEX(MO_RIS_NI_NONGAAP_Diluted,0,MATCH($AJ$2,MO_Common_ColumnHeader,0))+INDEX(MO_RIS_NI_NONGAAP_Diluted,0,MATCH($AJ$3,MO_Common_ColumnHeader,0)),INDEX(MO_RIS_NI_NONGAAP_Diluted,0,MATCH($AD$2,MO_Common_ColumnHeader,0))+INDEX(MO_RIS_NI_NONGAAP_Diluted,0,MATCH($AD$3,MO_Common_ColumnHeader,0))+INDEX(MO_RIS_NI_NONGAAP_Diluted,0,MATCH($AD$4,MO_Common_ColumnHeader,0))+INDEX(MO_RIS_NI_NONGAAP_Diluted,0,MATCH($AD$5,MO_Common_ColumnHeader,0))),"N/A")</f>
        <v>N/A</v>
      </c>
      <c r="W37" s="95"/>
      <c r="X37" s="80" t="str">
        <f ca="1">IFERROR(($N37/OFFSET($N37,0,-X$3))^(1/X$3)-1, "N/A")</f>
        <v>N/A</v>
      </c>
      <c r="AA37" s="5"/>
      <c r="AB37" s="5"/>
    </row>
    <row r="38" spans="1:29" ht="14.45" customHeight="1" x14ac:dyDescent="0.25">
      <c r="B38" s="27" t="s">
        <v>6</v>
      </c>
      <c r="C38" s="34"/>
      <c r="D38" s="44"/>
      <c r="E38" s="44" t="str">
        <f t="shared" ref="E38:S38" si="89">IFERROR(E37/D37-1, "N/A")</f>
        <v>N/A</v>
      </c>
      <c r="F38" s="44" t="str">
        <f t="shared" si="89"/>
        <v>N/A</v>
      </c>
      <c r="G38" s="44" t="str">
        <f t="shared" si="89"/>
        <v>N/A</v>
      </c>
      <c r="H38" s="44" t="str">
        <f t="shared" si="89"/>
        <v>N/A</v>
      </c>
      <c r="I38" s="44" t="str">
        <f t="shared" si="89"/>
        <v>N/A</v>
      </c>
      <c r="J38" s="44" t="str">
        <f t="shared" si="89"/>
        <v>N/A</v>
      </c>
      <c r="K38" s="44" t="str">
        <f t="shared" si="89"/>
        <v>N/A</v>
      </c>
      <c r="L38" s="44" t="str">
        <f t="shared" si="89"/>
        <v>N/A</v>
      </c>
      <c r="M38" s="44" t="str">
        <f t="shared" si="89"/>
        <v>N/A</v>
      </c>
      <c r="N38" s="115" t="str">
        <f t="shared" si="89"/>
        <v>N/A</v>
      </c>
      <c r="O38" s="44" t="str">
        <f t="shared" si="89"/>
        <v>N/A</v>
      </c>
      <c r="P38" s="44" t="str">
        <f t="shared" si="89"/>
        <v>N/A</v>
      </c>
      <c r="Q38" s="44" t="str">
        <f t="shared" si="89"/>
        <v>N/A</v>
      </c>
      <c r="R38" s="44" t="str">
        <f t="shared" si="89"/>
        <v>N/A</v>
      </c>
      <c r="S38" s="44" t="str">
        <f t="shared" si="89"/>
        <v>N/A</v>
      </c>
      <c r="T38" s="83"/>
      <c r="U38" s="83"/>
      <c r="V38" s="83"/>
      <c r="W38" s="83"/>
      <c r="X38" s="83"/>
    </row>
    <row r="39" spans="1:29" s="14" customFormat="1" ht="14.45" customHeight="1" x14ac:dyDescent="0.25">
      <c r="A39" s="26"/>
      <c r="B39" s="112" t="s">
        <v>79</v>
      </c>
      <c r="C39" s="28"/>
      <c r="D39" s="44"/>
      <c r="E39" s="44"/>
      <c r="F39" s="44" t="str">
        <f>IFERROR(F38+E38, "N/A")</f>
        <v>N/A</v>
      </c>
      <c r="G39" s="44" t="str">
        <f t="shared" ref="G39" si="90">IFERROR(G38+F38, "N/A")</f>
        <v>N/A</v>
      </c>
      <c r="H39" s="44" t="str">
        <f t="shared" ref="H39" si="91">IFERROR(H38+G38, "N/A")</f>
        <v>N/A</v>
      </c>
      <c r="I39" s="44" t="str">
        <f t="shared" ref="I39" si="92">IFERROR(I38+H38, "N/A")</f>
        <v>N/A</v>
      </c>
      <c r="J39" s="44" t="str">
        <f t="shared" ref="J39" si="93">IFERROR(J38+I38, "N/A")</f>
        <v>N/A</v>
      </c>
      <c r="K39" s="44" t="str">
        <f t="shared" ref="K39" si="94">IFERROR(K38+J38, "N/A")</f>
        <v>N/A</v>
      </c>
      <c r="L39" s="44" t="str">
        <f t="shared" ref="L39" si="95">IFERROR(L38+K38, "N/A")</f>
        <v>N/A</v>
      </c>
      <c r="M39" s="44" t="str">
        <f t="shared" ref="M39" si="96">IFERROR(M38+L38, "N/A")</f>
        <v>N/A</v>
      </c>
      <c r="N39" s="115" t="str">
        <f t="shared" ref="N39" si="97">IFERROR(N38+M38, "N/A")</f>
        <v>N/A</v>
      </c>
      <c r="O39" s="44" t="str">
        <f t="shared" ref="O39" si="98">IFERROR(O38+N38, "N/A")</f>
        <v>N/A</v>
      </c>
      <c r="P39" s="44" t="str">
        <f t="shared" ref="P39" si="99">IFERROR(P38+O38, "N/A")</f>
        <v>N/A</v>
      </c>
      <c r="Q39" s="44" t="str">
        <f t="shared" ref="Q39" si="100">IFERROR(Q38+P38, "N/A")</f>
        <v>N/A</v>
      </c>
      <c r="R39" s="44" t="str">
        <f t="shared" ref="R39" si="101">IFERROR(R38+Q38, "N/A")</f>
        <v>N/A</v>
      </c>
      <c r="S39" s="44" t="str">
        <f t="shared" ref="S39" si="102">IFERROR(S38+R38, "N/A")</f>
        <v>N/A</v>
      </c>
      <c r="T39" s="78"/>
      <c r="U39" s="78"/>
      <c r="V39" s="78"/>
      <c r="W39" s="78"/>
      <c r="X39" s="78"/>
      <c r="Y39" s="23"/>
      <c r="Z39" s="23"/>
      <c r="AA39" s="5"/>
      <c r="AB39" s="5"/>
      <c r="AC39" s="23"/>
    </row>
    <row r="40" spans="1:29" s="14" customFormat="1" ht="14.45" customHeight="1" x14ac:dyDescent="0.25">
      <c r="A40" s="26"/>
      <c r="B40" s="112" t="s">
        <v>80</v>
      </c>
      <c r="C40" s="28"/>
      <c r="D40" s="44"/>
      <c r="E40" s="44"/>
      <c r="F40" s="44"/>
      <c r="G40" s="44" t="str">
        <f>IFERROR(G38+F38+E38, "N/A")</f>
        <v>N/A</v>
      </c>
      <c r="H40" s="44" t="str">
        <f t="shared" ref="H40" si="103">IFERROR(H38+G38+F38, "N/A")</f>
        <v>N/A</v>
      </c>
      <c r="I40" s="44" t="str">
        <f t="shared" ref="I40" si="104">IFERROR(I38+H38+G38, "N/A")</f>
        <v>N/A</v>
      </c>
      <c r="J40" s="44" t="str">
        <f t="shared" ref="J40" si="105">IFERROR(J38+I38+H38, "N/A")</f>
        <v>N/A</v>
      </c>
      <c r="K40" s="44" t="str">
        <f t="shared" ref="K40" si="106">IFERROR(K38+J38+I38, "N/A")</f>
        <v>N/A</v>
      </c>
      <c r="L40" s="44" t="str">
        <f t="shared" ref="L40" si="107">IFERROR(L38+K38+J38, "N/A")</f>
        <v>N/A</v>
      </c>
      <c r="M40" s="44" t="str">
        <f t="shared" ref="M40" si="108">IFERROR(M38+L38+K38, "N/A")</f>
        <v>N/A</v>
      </c>
      <c r="N40" s="115" t="str">
        <f t="shared" ref="N40" si="109">IFERROR(N38+M38+L38, "N/A")</f>
        <v>N/A</v>
      </c>
      <c r="O40" s="44" t="str">
        <f t="shared" ref="O40" si="110">IFERROR(O38+N38+M38, "N/A")</f>
        <v>N/A</v>
      </c>
      <c r="P40" s="44" t="str">
        <f t="shared" ref="P40" si="111">IFERROR(P38+O38+N38, "N/A")</f>
        <v>N/A</v>
      </c>
      <c r="Q40" s="44" t="str">
        <f t="shared" ref="Q40" si="112">IFERROR(Q38+P38+O38, "N/A")</f>
        <v>N/A</v>
      </c>
      <c r="R40" s="44" t="str">
        <f t="shared" ref="R40" si="113">IFERROR(R38+Q38+P38, "N/A")</f>
        <v>N/A</v>
      </c>
      <c r="S40" s="44" t="str">
        <f t="shared" ref="S40" si="114">IFERROR(S38+R38+Q38, "N/A")</f>
        <v>N/A</v>
      </c>
      <c r="T40" s="78"/>
      <c r="U40" s="78"/>
      <c r="V40" s="78"/>
      <c r="W40" s="78"/>
      <c r="X40" s="78"/>
      <c r="Y40" s="23"/>
      <c r="Z40" s="23"/>
      <c r="AC40" s="23"/>
    </row>
    <row r="41" spans="1:29" ht="14.45" customHeight="1" x14ac:dyDescent="0.25">
      <c r="B41" s="27" t="s">
        <v>11</v>
      </c>
      <c r="C41" s="34"/>
      <c r="D41" s="44" t="str">
        <f t="shared" ref="D41:S41" si="115">IFERROR(D37/D$7, "N/A")</f>
        <v>N/A</v>
      </c>
      <c r="E41" s="44" t="str">
        <f t="shared" si="115"/>
        <v>N/A</v>
      </c>
      <c r="F41" s="44" t="str">
        <f t="shared" si="115"/>
        <v>N/A</v>
      </c>
      <c r="G41" s="44" t="str">
        <f t="shared" si="115"/>
        <v>N/A</v>
      </c>
      <c r="H41" s="44" t="str">
        <f t="shared" si="115"/>
        <v>N/A</v>
      </c>
      <c r="I41" s="44" t="str">
        <f t="shared" si="115"/>
        <v>N/A</v>
      </c>
      <c r="J41" s="44" t="str">
        <f t="shared" si="115"/>
        <v>N/A</v>
      </c>
      <c r="K41" s="44" t="str">
        <f t="shared" si="115"/>
        <v>N/A</v>
      </c>
      <c r="L41" s="44" t="str">
        <f t="shared" si="115"/>
        <v>N/A</v>
      </c>
      <c r="M41" s="44" t="str">
        <f t="shared" si="115"/>
        <v>N/A</v>
      </c>
      <c r="N41" s="115" t="str">
        <f t="shared" si="115"/>
        <v>N/A</v>
      </c>
      <c r="O41" s="44" t="str">
        <f t="shared" si="115"/>
        <v>N/A</v>
      </c>
      <c r="P41" s="44" t="str">
        <f t="shared" si="115"/>
        <v>N/A</v>
      </c>
      <c r="Q41" s="44" t="str">
        <f t="shared" si="115"/>
        <v>N/A</v>
      </c>
      <c r="R41" s="44" t="str">
        <f t="shared" si="115"/>
        <v>N/A</v>
      </c>
      <c r="S41" s="44" t="str">
        <f t="shared" si="115"/>
        <v>N/A</v>
      </c>
      <c r="T41" s="84"/>
      <c r="U41" s="44" t="str">
        <f>IFERROR(U37/U$7, "N/A")</f>
        <v>N/A</v>
      </c>
      <c r="V41" s="44" t="str">
        <f>IFERROR(V37/V$7, "N/A")</f>
        <v>N/A</v>
      </c>
      <c r="W41" s="84"/>
      <c r="X41" s="44" t="str">
        <f ca="1">IFERROR(AVERAGE($N41:INDIRECT(CONCATENATE(SUBSTITUTE(ADDRESS(1,COLUMN(OFFSET($N41,0,-(X$3-1))),4),"1",""),ROW(OFFSET($N41,0,-(X$3-1)))))), "N/A")</f>
        <v>N/A</v>
      </c>
    </row>
    <row r="42" spans="1:29" ht="14.45" customHeight="1" x14ac:dyDescent="0.25">
      <c r="D42" s="84" t="s">
        <v>18</v>
      </c>
      <c r="E42" s="84" t="s">
        <v>18</v>
      </c>
      <c r="F42" s="84" t="s">
        <v>18</v>
      </c>
      <c r="G42" s="84" t="s">
        <v>18</v>
      </c>
      <c r="H42" s="84" t="s">
        <v>18</v>
      </c>
      <c r="I42" s="84" t="s">
        <v>18</v>
      </c>
      <c r="J42" s="84" t="s">
        <v>18</v>
      </c>
      <c r="K42" s="84" t="s">
        <v>18</v>
      </c>
      <c r="L42" s="84" t="s">
        <v>18</v>
      </c>
      <c r="M42" s="84" t="s">
        <v>18</v>
      </c>
      <c r="N42" s="127" t="s">
        <v>18</v>
      </c>
      <c r="O42" s="84" t="s">
        <v>18</v>
      </c>
      <c r="P42" s="84" t="s">
        <v>18</v>
      </c>
      <c r="Q42" s="84" t="s">
        <v>18</v>
      </c>
      <c r="R42" s="84" t="s">
        <v>18</v>
      </c>
      <c r="S42" s="84" t="s">
        <v>18</v>
      </c>
      <c r="T42" s="84"/>
      <c r="U42" s="128"/>
      <c r="V42" s="84"/>
      <c r="W42" s="84"/>
      <c r="X42" s="84"/>
      <c r="AA42" s="19"/>
      <c r="AB42" s="82"/>
    </row>
    <row r="43" spans="1:29" ht="14.45" customHeight="1" x14ac:dyDescent="0.25">
      <c r="B43" s="32" t="str">
        <f t="array" ref="B43">IFERROR(INDEX(MO_RIS_ShareCount_WAD_Adj,0,COLUMN(MO_Common_Column_A)),"Shares Outstanding - N/A")</f>
        <v>Shares Outstanding - N/A</v>
      </c>
      <c r="D43" s="129" t="e">
        <f t="array" ref="D43">IFERROR(INDEX(MO_RIS_ShareCount_WAD_Adj,0,MATCH(D$5,MO_Common_ColumnHeader,0)),INDEX(MO_RIS_ShareCount_WAD,0,MATCH(D$5,MO_Common_ColumnHeader,0)))</f>
        <v>#NAME?</v>
      </c>
      <c r="E43" s="129" t="e">
        <f t="array" ref="E43">IFERROR(INDEX(MO_RIS_ShareCount_WAD_Adj,0,MATCH(E$5,MO_Common_ColumnHeader,0)),INDEX(MO_RIS_ShareCount_WAD,0,MATCH(E$5,MO_Common_ColumnHeader,0)))</f>
        <v>#NAME?</v>
      </c>
      <c r="F43" s="129" t="e">
        <f t="array" ref="F43">IFERROR(INDEX(MO_RIS_ShareCount_WAD_Adj,0,MATCH(F$5,MO_Common_ColumnHeader,0)),INDEX(MO_RIS_ShareCount_WAD,0,MATCH(F$5,MO_Common_ColumnHeader,0)))</f>
        <v>#NAME?</v>
      </c>
      <c r="G43" s="129" t="e">
        <f t="array" ref="G43">IFERROR(INDEX(MO_RIS_ShareCount_WAD_Adj,0,MATCH(G$5,MO_Common_ColumnHeader,0)),INDEX(MO_RIS_ShareCount_WAD,0,MATCH(G$5,MO_Common_ColumnHeader,0)))</f>
        <v>#NAME?</v>
      </c>
      <c r="H43" s="129" t="e">
        <f t="array" ref="H43">IFERROR(INDEX(MO_RIS_ShareCount_WAD_Adj,0,MATCH(H$5,MO_Common_ColumnHeader,0)),INDEX(MO_RIS_ShareCount_WAD,0,MATCH(H$5,MO_Common_ColumnHeader,0)))</f>
        <v>#NAME?</v>
      </c>
      <c r="I43" s="129" t="e">
        <f t="array" ref="I43">IFERROR(INDEX(MO_RIS_ShareCount_WAD_Adj,0,MATCH(I$5,MO_Common_ColumnHeader,0)),INDEX(MO_RIS_ShareCount_WAD,0,MATCH(I$5,MO_Common_ColumnHeader,0)))</f>
        <v>#NAME?</v>
      </c>
      <c r="J43" s="129" t="e">
        <f t="array" ref="J43">IFERROR(INDEX(MO_RIS_ShareCount_WAD_Adj,0,MATCH(J$5,MO_Common_ColumnHeader,0)),INDEX(MO_RIS_ShareCount_WAD,0,MATCH(J$5,MO_Common_ColumnHeader,0)))</f>
        <v>#NAME?</v>
      </c>
      <c r="K43" s="129" t="e">
        <f t="array" ref="K43">IFERROR(INDEX(MO_RIS_ShareCount_WAD_Adj,0,MATCH(K$5,MO_Common_ColumnHeader,0)),INDEX(MO_RIS_ShareCount_WAD,0,MATCH(K$5,MO_Common_ColumnHeader,0)))</f>
        <v>#NAME?</v>
      </c>
      <c r="L43" s="129" t="e">
        <f t="array" ref="L43">IFERROR(INDEX(MO_RIS_ShareCount_WAD_Adj,0,MATCH(L$5,MO_Common_ColumnHeader,0)),INDEX(MO_RIS_ShareCount_WAD,0,MATCH(L$5,MO_Common_ColumnHeader,0)))</f>
        <v>#NAME?</v>
      </c>
      <c r="M43" s="129" t="e">
        <f t="array" ref="M43">IFERROR(INDEX(MO_RIS_ShareCount_WAD_Adj,0,MATCH(M$5,MO_Common_ColumnHeader,0)),INDEX(MO_RIS_ShareCount_WAD,0,MATCH(M$5,MO_Common_ColumnHeader,0)))</f>
        <v>#NAME?</v>
      </c>
      <c r="N43" s="130" t="e">
        <f t="array" ref="N43">IFERROR(INDEX(MO_RIS_ShareCount_WAD_Adj,0,MATCH(N$5,MO_Common_ColumnHeader,0)),INDEX(MO_RIS_ShareCount_WAD,0,MATCH(N$5,MO_Common_ColumnHeader,0)))</f>
        <v>#NAME?</v>
      </c>
      <c r="O43" s="129" t="e">
        <f t="array" ref="O43">IFERROR(INDEX(MO_RIS_ShareCount_WAD_Adj,0,MATCH(O$5,MO_Common_ColumnHeader,0)),INDEX(MO_RIS_ShareCount_WAD,0,MATCH(O$5,MO_Common_ColumnHeader,0)))</f>
        <v>#NAME?</v>
      </c>
      <c r="P43" s="129" t="e">
        <f t="array" ref="P43">IFERROR(INDEX(MO_RIS_ShareCount_WAD_Adj,0,MATCH(P$5,MO_Common_ColumnHeader,0)),INDEX(MO_RIS_ShareCount_WAD,0,MATCH(P$5,MO_Common_ColumnHeader,0)))</f>
        <v>#NAME?</v>
      </c>
      <c r="Q43" s="129" t="e">
        <f t="array" ref="Q43">IFERROR(INDEX(MO_RIS_ShareCount_WAD_Adj,0,MATCH(Q$5,MO_Common_ColumnHeader,0)),INDEX(MO_RIS_ShareCount_WAD,0,MATCH(Q$5,MO_Common_ColumnHeader,0)))</f>
        <v>#NAME?</v>
      </c>
      <c r="R43" s="129" t="e">
        <f t="array" ref="R43">IFERROR(INDEX(MO_RIS_ShareCount_WAD_Adj,0,MATCH(R$5,MO_Common_ColumnHeader,0)),INDEX(MO_RIS_ShareCount_WAD,0,MATCH(R$5,MO_Common_ColumnHeader,0)))</f>
        <v>#NAME?</v>
      </c>
      <c r="S43" s="129" t="e">
        <f t="array" ref="S43">IFERROR(INDEX(MO_RIS_ShareCount_WAD_Adj,0,MATCH(S$5,MO_Common_ColumnHeader,0)),INDEX(MO_RIS_ShareCount_WAD,0,MATCH(S$5,MO_Common_ColumnHeader,0)))</f>
        <v>#NAME?</v>
      </c>
      <c r="T43" s="79"/>
      <c r="U43" s="120" t="str">
        <f>IFERROR(IFERROR(AVERAGE(INDEX(MO_RIS_ShareCount_WAD_Adj,0,MATCH($AG$2,MO_Common_ColumnHeader,0)),INDEX(MO_RIS_ShareCount_WAD_Adj,0,MATCH($AG3,MO_Common_ColumnHeader,0))),AVERAGE(INDEX(MO_RIS_ShareCount_WAD_Adj,0,MATCH($AA$2,MO_Common_ColumnHeader,0)),INDEX(MO_RIS_ShareCount_WAD_Adj,0,MATCH($AA$3,MO_Common_ColumnHeader,0)),INDEX(MO_RIS_ShareCount_WAD_Adj,0,MATCH($AA$4,MO_Common_ColumnHeader,0)),INDEX(MO_RIS_ShareCount_WAD_Adj,0,MATCH($AA$5,MO_Common_ColumnHeader,0)))),"N/A")</f>
        <v>N/A</v>
      </c>
      <c r="V43" s="120" t="str">
        <f>IFERROR(IFERROR(AVERAGE(INDEX(MO_RIS_ShareCount_WAD_Adj,0,MATCH($AJ$2,MO_Common_ColumnHeader,0)),INDEX(MO_RIS_ShareCount_WAD_Adj,0,MATCH($AJ3,MO_Common_ColumnHeader,0))),AVERAGE(INDEX(MO_RIS_ShareCount_WAD_Adj,0,MATCH($AD$2,MO_Common_ColumnHeader,0)),INDEX(MO_RIS_ShareCount_WAD_Adj,0,MATCH($AD$3,MO_Common_ColumnHeader,0)),INDEX(MO_RIS_ShareCount_WAD_Adj,0,MATCH($AD$4,MO_Common_ColumnHeader,0)),INDEX(MO_RIS_ShareCount_WAD_Adj,0,MATCH($AD$5,MO_Common_ColumnHeader,0)))),"N/A")</f>
        <v>N/A</v>
      </c>
      <c r="W43" s="79"/>
      <c r="X43" s="80" t="str">
        <f ca="1">IFERROR(($N43/OFFSET($N43,0,-X$3))^(1/X$3)-1, "N/A")</f>
        <v>N/A</v>
      </c>
      <c r="AA43" s="19"/>
      <c r="AB43" s="82"/>
    </row>
    <row r="44" spans="1:29" s="14" customFormat="1" ht="14.45" customHeight="1" thickBot="1" x14ac:dyDescent="0.3">
      <c r="B44" s="46" t="s">
        <v>20</v>
      </c>
      <c r="C44" s="46"/>
      <c r="D44" s="131" t="str">
        <f t="shared" ref="D44:L44" si="116">IFERROR(D37/D43,"")</f>
        <v/>
      </c>
      <c r="E44" s="131" t="str">
        <f t="shared" si="116"/>
        <v/>
      </c>
      <c r="F44" s="131" t="str">
        <f t="shared" si="116"/>
        <v/>
      </c>
      <c r="G44" s="131" t="str">
        <f t="shared" si="116"/>
        <v/>
      </c>
      <c r="H44" s="131" t="str">
        <f t="shared" si="116"/>
        <v/>
      </c>
      <c r="I44" s="131" t="str">
        <f t="shared" si="116"/>
        <v/>
      </c>
      <c r="J44" s="131" t="str">
        <f t="shared" si="116"/>
        <v/>
      </c>
      <c r="K44" s="131" t="str">
        <f t="shared" si="116"/>
        <v/>
      </c>
      <c r="L44" s="131" t="str">
        <f t="shared" si="116"/>
        <v/>
      </c>
      <c r="M44" s="131" t="str">
        <f>IFERROR(M37/M43,"")</f>
        <v/>
      </c>
      <c r="N44" s="132" t="str">
        <f t="shared" ref="N44:S44" si="117">IFERROR(N37/N43,"")</f>
        <v/>
      </c>
      <c r="O44" s="131" t="str">
        <f t="shared" si="117"/>
        <v/>
      </c>
      <c r="P44" s="131" t="str">
        <f t="shared" si="117"/>
        <v/>
      </c>
      <c r="Q44" s="131" t="str">
        <f t="shared" si="117"/>
        <v/>
      </c>
      <c r="R44" s="131" t="str">
        <f t="shared" si="117"/>
        <v/>
      </c>
      <c r="S44" s="131" t="str">
        <f t="shared" si="117"/>
        <v/>
      </c>
      <c r="T44" s="78"/>
      <c r="U44" s="131" t="e">
        <f>U37/U43</f>
        <v>#VALUE!</v>
      </c>
      <c r="V44" s="131" t="e">
        <f>V37/V43</f>
        <v>#VALUE!</v>
      </c>
      <c r="W44" s="78"/>
      <c r="X44" s="86" t="str">
        <f ca="1">IFERROR(($N44/OFFSET($N44,0,-X$3))^(1/X$3)-1, "N/A")</f>
        <v>N/A</v>
      </c>
      <c r="AA44" s="5"/>
      <c r="AB44" s="5"/>
    </row>
    <row r="45" spans="1:29" ht="14.45" customHeight="1" thickTop="1" x14ac:dyDescent="0.25">
      <c r="B45" s="27" t="s">
        <v>6</v>
      </c>
      <c r="C45" s="34"/>
      <c r="D45" s="44"/>
      <c r="E45" s="44" t="str">
        <f t="shared" ref="E45:S45" si="118">IFERROR(E44/D44-1, "N/A")</f>
        <v>N/A</v>
      </c>
      <c r="F45" s="44" t="str">
        <f t="shared" si="118"/>
        <v>N/A</v>
      </c>
      <c r="G45" s="44" t="str">
        <f t="shared" si="118"/>
        <v>N/A</v>
      </c>
      <c r="H45" s="44" t="str">
        <f t="shared" si="118"/>
        <v>N/A</v>
      </c>
      <c r="I45" s="44" t="str">
        <f t="shared" si="118"/>
        <v>N/A</v>
      </c>
      <c r="J45" s="44" t="str">
        <f t="shared" si="118"/>
        <v>N/A</v>
      </c>
      <c r="K45" s="44" t="str">
        <f t="shared" si="118"/>
        <v>N/A</v>
      </c>
      <c r="L45" s="44" t="str">
        <f t="shared" si="118"/>
        <v>N/A</v>
      </c>
      <c r="M45" s="44" t="str">
        <f t="shared" si="118"/>
        <v>N/A</v>
      </c>
      <c r="N45" s="115" t="str">
        <f t="shared" si="118"/>
        <v>N/A</v>
      </c>
      <c r="O45" s="44" t="str">
        <f t="shared" si="118"/>
        <v>N/A</v>
      </c>
      <c r="P45" s="44" t="str">
        <f t="shared" si="118"/>
        <v>N/A</v>
      </c>
      <c r="Q45" s="44" t="str">
        <f t="shared" si="118"/>
        <v>N/A</v>
      </c>
      <c r="R45" s="44" t="str">
        <f t="shared" si="118"/>
        <v>N/A</v>
      </c>
      <c r="S45" s="44" t="str">
        <f t="shared" si="118"/>
        <v>N/A</v>
      </c>
      <c r="T45" s="83"/>
      <c r="U45" s="83"/>
      <c r="V45" s="83"/>
      <c r="W45" s="83"/>
      <c r="X45" s="83"/>
    </row>
    <row r="46" spans="1:29" s="14" customFormat="1" ht="14.45" customHeight="1" x14ac:dyDescent="0.25">
      <c r="A46" s="26"/>
      <c r="B46" s="112" t="s">
        <v>79</v>
      </c>
      <c r="C46" s="28"/>
      <c r="D46" s="44"/>
      <c r="E46" s="44"/>
      <c r="F46" s="44" t="str">
        <f>IFERROR(F45+E45, "N/A")</f>
        <v>N/A</v>
      </c>
      <c r="G46" s="44" t="str">
        <f t="shared" ref="G46" si="119">IFERROR(G45+F45, "N/A")</f>
        <v>N/A</v>
      </c>
      <c r="H46" s="44" t="str">
        <f t="shared" ref="H46" si="120">IFERROR(H45+G45, "N/A")</f>
        <v>N/A</v>
      </c>
      <c r="I46" s="44" t="str">
        <f t="shared" ref="I46" si="121">IFERROR(I45+H45, "N/A")</f>
        <v>N/A</v>
      </c>
      <c r="J46" s="44" t="str">
        <f t="shared" ref="J46" si="122">IFERROR(J45+I45, "N/A")</f>
        <v>N/A</v>
      </c>
      <c r="K46" s="44" t="str">
        <f t="shared" ref="K46" si="123">IFERROR(K45+J45, "N/A")</f>
        <v>N/A</v>
      </c>
      <c r="L46" s="44" t="str">
        <f t="shared" ref="L46" si="124">IFERROR(L45+K45, "N/A")</f>
        <v>N/A</v>
      </c>
      <c r="M46" s="44" t="str">
        <f t="shared" ref="M46" si="125">IFERROR(M45+L45, "N/A")</f>
        <v>N/A</v>
      </c>
      <c r="N46" s="115" t="str">
        <f t="shared" ref="N46" si="126">IFERROR(N45+M45, "N/A")</f>
        <v>N/A</v>
      </c>
      <c r="O46" s="44" t="str">
        <f t="shared" ref="O46" si="127">IFERROR(O45+N45, "N/A")</f>
        <v>N/A</v>
      </c>
      <c r="P46" s="44" t="str">
        <f t="shared" ref="P46" si="128">IFERROR(P45+O45, "N/A")</f>
        <v>N/A</v>
      </c>
      <c r="Q46" s="44" t="str">
        <f t="shared" ref="Q46" si="129">IFERROR(Q45+P45, "N/A")</f>
        <v>N/A</v>
      </c>
      <c r="R46" s="44" t="str">
        <f t="shared" ref="R46" si="130">IFERROR(R45+Q45, "N/A")</f>
        <v>N/A</v>
      </c>
      <c r="S46" s="44" t="str">
        <f t="shared" ref="S46" si="131">IFERROR(S45+R45, "N/A")</f>
        <v>N/A</v>
      </c>
      <c r="T46" s="78"/>
      <c r="U46" s="78"/>
      <c r="V46" s="78"/>
      <c r="W46" s="78"/>
      <c r="X46" s="78"/>
      <c r="Y46" s="23"/>
      <c r="Z46" s="23"/>
      <c r="AA46" s="5"/>
      <c r="AB46" s="5"/>
      <c r="AC46" s="23"/>
    </row>
    <row r="47" spans="1:29" s="14" customFormat="1" ht="14.45" customHeight="1" x14ac:dyDescent="0.25">
      <c r="A47" s="26"/>
      <c r="B47" s="112" t="s">
        <v>80</v>
      </c>
      <c r="C47" s="28"/>
      <c r="D47" s="44"/>
      <c r="E47" s="44"/>
      <c r="F47" s="44"/>
      <c r="G47" s="44" t="str">
        <f>IFERROR(G45+F45+E45, "N/A")</f>
        <v>N/A</v>
      </c>
      <c r="H47" s="44" t="str">
        <f t="shared" ref="H47" si="132">IFERROR(H45+G45+F45, "N/A")</f>
        <v>N/A</v>
      </c>
      <c r="I47" s="44" t="str">
        <f t="shared" ref="I47" si="133">IFERROR(I45+H45+G45, "N/A")</f>
        <v>N/A</v>
      </c>
      <c r="J47" s="44" t="str">
        <f t="shared" ref="J47" si="134">IFERROR(J45+I45+H45, "N/A")</f>
        <v>N/A</v>
      </c>
      <c r="K47" s="44" t="str">
        <f t="shared" ref="K47" si="135">IFERROR(K45+J45+I45, "N/A")</f>
        <v>N/A</v>
      </c>
      <c r="L47" s="44" t="str">
        <f t="shared" ref="L47" si="136">IFERROR(L45+K45+J45, "N/A")</f>
        <v>N/A</v>
      </c>
      <c r="M47" s="44" t="str">
        <f t="shared" ref="M47" si="137">IFERROR(M45+L45+K45, "N/A")</f>
        <v>N/A</v>
      </c>
      <c r="N47" s="115" t="str">
        <f t="shared" ref="N47" si="138">IFERROR(N45+M45+L45, "N/A")</f>
        <v>N/A</v>
      </c>
      <c r="O47" s="44" t="str">
        <f t="shared" ref="O47" si="139">IFERROR(O45+N45+M45, "N/A")</f>
        <v>N/A</v>
      </c>
      <c r="P47" s="44" t="str">
        <f t="shared" ref="P47" si="140">IFERROR(P45+O45+N45, "N/A")</f>
        <v>N/A</v>
      </c>
      <c r="Q47" s="44" t="str">
        <f t="shared" ref="Q47" si="141">IFERROR(Q45+P45+O45, "N/A")</f>
        <v>N/A</v>
      </c>
      <c r="R47" s="44" t="str">
        <f t="shared" ref="R47" si="142">IFERROR(R45+Q45+P45, "N/A")</f>
        <v>N/A</v>
      </c>
      <c r="S47" s="44" t="str">
        <f t="shared" ref="S47" si="143">IFERROR(S45+R45+Q45, "N/A")</f>
        <v>N/A</v>
      </c>
      <c r="T47" s="78"/>
      <c r="U47" s="78"/>
      <c r="V47" s="78"/>
      <c r="W47" s="78"/>
      <c r="X47" s="78"/>
      <c r="Y47" s="23"/>
      <c r="Z47" s="23"/>
      <c r="AA47" s="41"/>
      <c r="AB47" s="41"/>
      <c r="AC47" s="23"/>
    </row>
    <row r="48" spans="1:29" ht="14.45" customHeight="1" x14ac:dyDescent="0.25">
      <c r="B48" s="27" t="s">
        <v>11</v>
      </c>
      <c r="C48" s="34"/>
      <c r="D48" s="44" t="str">
        <f t="shared" ref="D48:S48" si="144">IFERROR(D44*D43/D$7, "N/A")</f>
        <v>N/A</v>
      </c>
      <c r="E48" s="44" t="str">
        <f t="shared" si="144"/>
        <v>N/A</v>
      </c>
      <c r="F48" s="44" t="str">
        <f t="shared" si="144"/>
        <v>N/A</v>
      </c>
      <c r="G48" s="44" t="str">
        <f t="shared" si="144"/>
        <v>N/A</v>
      </c>
      <c r="H48" s="44" t="str">
        <f t="shared" si="144"/>
        <v>N/A</v>
      </c>
      <c r="I48" s="44" t="str">
        <f t="shared" si="144"/>
        <v>N/A</v>
      </c>
      <c r="J48" s="44" t="str">
        <f t="shared" si="144"/>
        <v>N/A</v>
      </c>
      <c r="K48" s="44" t="str">
        <f t="shared" si="144"/>
        <v>N/A</v>
      </c>
      <c r="L48" s="44" t="str">
        <f t="shared" si="144"/>
        <v>N/A</v>
      </c>
      <c r="M48" s="44" t="str">
        <f t="shared" si="144"/>
        <v>N/A</v>
      </c>
      <c r="N48" s="115" t="str">
        <f t="shared" si="144"/>
        <v>N/A</v>
      </c>
      <c r="O48" s="44" t="str">
        <f t="shared" si="144"/>
        <v>N/A</v>
      </c>
      <c r="P48" s="44" t="str">
        <f t="shared" si="144"/>
        <v>N/A</v>
      </c>
      <c r="Q48" s="44" t="str">
        <f t="shared" si="144"/>
        <v>N/A</v>
      </c>
      <c r="R48" s="44" t="str">
        <f t="shared" si="144"/>
        <v>N/A</v>
      </c>
      <c r="S48" s="44" t="str">
        <f t="shared" si="144"/>
        <v>N/A</v>
      </c>
      <c r="T48" s="84"/>
      <c r="U48" s="44" t="str">
        <f>IFERROR(U44*U43/U$7, "N/A")</f>
        <v>N/A</v>
      </c>
      <c r="V48" s="44" t="str">
        <f>IFERROR(V44*V43/V$7, "N/A")</f>
        <v>N/A</v>
      </c>
      <c r="W48" s="84"/>
      <c r="X48" s="44" t="str">
        <f ca="1">IFERROR(AVERAGE($N48:INDIRECT(CONCATENATE(SUBSTITUTE(ADDRESS(1,COLUMN(OFFSET($N48,0,-(X$3-1))),4),"1",""),ROW(OFFSET($N48,0,-(X$3-1)))))), "N/A")</f>
        <v>N/A</v>
      </c>
      <c r="AA48" s="49"/>
      <c r="AB48" s="49"/>
    </row>
    <row r="49" spans="1:29" s="232" customFormat="1" ht="14.45" customHeight="1" x14ac:dyDescent="0.25">
      <c r="B49" s="228" t="str">
        <f ca="1">IFERROR(IF(LEFT(OFFSET(INDEX(MO_RIS_EPS_WAD_Adj,0,COLUMN(MO_Common_Column_A)),1,0),9)="Consensus",OFFSET(INDEX(MO_RIS_EPS_WAD_Adj,0,COLUMN(MO_Common_Column_A)),1,0),""), "Consensus - Adjusted EPS")</f>
        <v>Consensus - Adjusted EPS</v>
      </c>
      <c r="C49" s="233"/>
      <c r="D49" s="230"/>
      <c r="E49" s="230"/>
      <c r="F49" s="230"/>
      <c r="G49" s="230"/>
      <c r="H49" s="230"/>
      <c r="I49" s="230"/>
      <c r="J49" s="230"/>
      <c r="K49" s="230"/>
      <c r="L49" s="230"/>
      <c r="M49" s="230"/>
      <c r="N49" s="231"/>
      <c r="O49" s="254" t="str">
        <f ca="1">IFERROR(IF(LEFT($B49,19)="Consensus Estimates",OFFSET(INDEX(MO_RIS_EPS_WAD_Adj,0,MATCH(O$5,MO_Common_ColumnHeader,0)),1,0),"N/A"), "N/A")</f>
        <v>N/A</v>
      </c>
      <c r="P49" s="254" t="str">
        <f ca="1">IFERROR(IF(LEFT($B49,19)="Consensus Estimates",OFFSET(INDEX(MO_RIS_EPS_WAD_Adj,0,MATCH(P$5,MO_Common_ColumnHeader,0)),1,0),"N/A"), "N/A")</f>
        <v>N/A</v>
      </c>
      <c r="Q49" s="254" t="str">
        <f ca="1">IFERROR(IF(LEFT($B49,19)="Consensus Estimates",OFFSET(INDEX(MO_RIS_EPS_WAD_Adj,0,MATCH(Q$5,MO_Common_ColumnHeader,0)),1,0),"N/A"), "N/A")</f>
        <v>N/A</v>
      </c>
      <c r="R49" s="254" t="str">
        <f ca="1">IFERROR(IF(LEFT($B49,19)="Consensus Estimates",OFFSET(INDEX(MO_RIS_EPS_WAD_Adj,0,MATCH(R$5,MO_Common_ColumnHeader,0)),1,0),"N/A"), "N/A")</f>
        <v>N/A</v>
      </c>
      <c r="S49" s="254" t="str">
        <f ca="1">IFERROR(IF(LEFT($B49,19)="Consensus Estimates",OFFSET(INDEX(MO_RIS_EPS_WAD_Adj,0,MATCH(S$5,MO_Common_ColumnHeader,0)),1,0),"N/A"), "N/A")</f>
        <v>N/A</v>
      </c>
      <c r="T49" s="255"/>
      <c r="U49" s="230"/>
      <c r="V49" s="230"/>
      <c r="W49" s="234"/>
      <c r="X49" s="230"/>
      <c r="AA49" s="235"/>
      <c r="AB49" s="235"/>
    </row>
    <row r="50" spans="1:29" ht="14.45" customHeight="1" x14ac:dyDescent="0.25">
      <c r="B50" s="35"/>
      <c r="D50" s="133"/>
      <c r="E50" s="133"/>
      <c r="F50" s="133"/>
      <c r="G50" s="133"/>
      <c r="H50" s="133"/>
      <c r="I50" s="133"/>
      <c r="J50" s="133"/>
      <c r="K50" s="133"/>
      <c r="L50" s="133"/>
      <c r="M50" s="133"/>
      <c r="N50" s="134"/>
      <c r="O50" s="133"/>
      <c r="P50" s="133"/>
      <c r="Q50" s="133"/>
      <c r="R50" s="133"/>
      <c r="S50" s="133"/>
      <c r="T50" s="84"/>
      <c r="U50" s="84"/>
      <c r="V50" s="84"/>
      <c r="W50" s="84"/>
      <c r="X50" s="84"/>
      <c r="AA50" s="41"/>
      <c r="AB50" s="41"/>
    </row>
    <row r="51" spans="1:29" ht="14.45" customHeight="1" x14ac:dyDescent="0.25">
      <c r="B51" s="15" t="s">
        <v>21</v>
      </c>
      <c r="C51" s="16"/>
      <c r="D51" s="135"/>
      <c r="E51" s="135"/>
      <c r="F51" s="135"/>
      <c r="G51" s="135"/>
      <c r="H51" s="135"/>
      <c r="I51" s="135"/>
      <c r="J51" s="135"/>
      <c r="K51" s="135"/>
      <c r="L51" s="135"/>
      <c r="M51" s="135"/>
      <c r="N51" s="136"/>
      <c r="O51" s="135"/>
      <c r="P51" s="135"/>
      <c r="Q51" s="135"/>
      <c r="R51" s="135"/>
      <c r="S51" s="135"/>
      <c r="T51" s="79"/>
      <c r="U51" s="137"/>
      <c r="V51" s="137"/>
      <c r="W51" s="79"/>
      <c r="X51" s="137"/>
      <c r="AA51" s="49"/>
      <c r="AB51" s="49"/>
    </row>
    <row r="52" spans="1:29" s="41" customFormat="1" ht="14.45" customHeight="1" x14ac:dyDescent="0.25">
      <c r="A52" s="39"/>
      <c r="B52" s="45" t="s">
        <v>22</v>
      </c>
      <c r="D52" s="129">
        <f t="array" ref="D52">IFERROR(INDEX(MO_CFS_CFO_BeforeWC,0,MATCH(D$5,MO_Common_ColumnHeader,0)), 0)</f>
        <v>0</v>
      </c>
      <c r="E52" s="129">
        <f t="array" ref="E52">IFERROR(INDEX(MO_CFS_CFO_BeforeWC,0,MATCH(E$5,MO_Common_ColumnHeader,0)), 0)</f>
        <v>0</v>
      </c>
      <c r="F52" s="129">
        <f t="array" ref="F52">IFERROR(INDEX(MO_CFS_CFO_BeforeWC,0,MATCH(F$5,MO_Common_ColumnHeader,0)), 0)</f>
        <v>0</v>
      </c>
      <c r="G52" s="129">
        <f t="array" ref="G52">IFERROR(INDEX(MO_CFS_CFO_BeforeWC,0,MATCH(G$5,MO_Common_ColumnHeader,0)), 0)</f>
        <v>0</v>
      </c>
      <c r="H52" s="129">
        <f t="array" ref="H52">IFERROR(INDEX(MO_CFS_CFO_BeforeWC,0,MATCH(H$5,MO_Common_ColumnHeader,0)), 0)</f>
        <v>0</v>
      </c>
      <c r="I52" s="129">
        <f t="array" ref="I52">IFERROR(INDEX(MO_CFS_CFO_BeforeWC,0,MATCH(I$5,MO_Common_ColumnHeader,0)), 0)</f>
        <v>0</v>
      </c>
      <c r="J52" s="129">
        <f t="array" ref="J52">IFERROR(INDEX(MO_CFS_CFO_BeforeWC,0,MATCH(J$5,MO_Common_ColumnHeader,0)), 0)</f>
        <v>0</v>
      </c>
      <c r="K52" s="129">
        <f t="array" ref="K52">IFERROR(INDEX(MO_CFS_CFO_BeforeWC,0,MATCH(K$5,MO_Common_ColumnHeader,0)), 0)</f>
        <v>0</v>
      </c>
      <c r="L52" s="129">
        <f t="array" ref="L52">IFERROR(INDEX(MO_CFS_CFO_BeforeWC,0,MATCH(L$5,MO_Common_ColumnHeader,0)), 0)</f>
        <v>0</v>
      </c>
      <c r="M52" s="129">
        <f t="array" ref="M52">IFERROR(INDEX(MO_CFS_CFO_BeforeWC,0,MATCH(M$5,MO_Common_ColumnHeader,0)), 0)</f>
        <v>0</v>
      </c>
      <c r="N52" s="130">
        <f t="array" ref="N52">IFERROR(INDEX(MO_CFS_CFO_BeforeWC,0,MATCH(N$5,MO_Common_ColumnHeader,0)), 0)</f>
        <v>0</v>
      </c>
      <c r="O52" s="129">
        <f t="array" ref="O52">IFERROR(INDEX(MO_CFS_CFO_BeforeWC,0,MATCH(O$5,MO_Common_ColumnHeader,0)), 0)</f>
        <v>0</v>
      </c>
      <c r="P52" s="129">
        <f t="array" ref="P52">IFERROR(INDEX(MO_CFS_CFO_BeforeWC,0,MATCH(P$5,MO_Common_ColumnHeader,0)), 0)</f>
        <v>0</v>
      </c>
      <c r="Q52" s="129">
        <f t="array" ref="Q52">IFERROR(INDEX(MO_CFS_CFO_BeforeWC,0,MATCH(Q$5,MO_Common_ColumnHeader,0)), 0)</f>
        <v>0</v>
      </c>
      <c r="R52" s="129">
        <f t="array" ref="R52">IFERROR(INDEX(MO_CFS_CFO_BeforeWC,0,MATCH(R$5,MO_Common_ColumnHeader,0)), 0)</f>
        <v>0</v>
      </c>
      <c r="S52" s="129">
        <f t="array" ref="S52">IFERROR(INDEX(MO_CFS_CFO_BeforeWC,0,MATCH(S$5,MO_Common_ColumnHeader,0)), 0)</f>
        <v>0</v>
      </c>
      <c r="T52" s="91"/>
      <c r="U52" s="120" t="str">
        <f>IFERROR(IFERROR(INDEX(MO_CFS_CFO_BeforeWC,0,MATCH($AG$2,MO_Common_ColumnHeader,0))+INDEX(MO_CFS_CFO_BeforeWC,0,MATCH($AG$3,MO_Common_ColumnHeader,0)),INDEX(MO_CFS_CFO_BeforeWC,0,MATCH($AA$2,MO_Common_ColumnHeader,0))+INDEX(MO_CFS_CFO_BeforeWC,0,MATCH($AA$3,MO_Common_ColumnHeader,0))+INDEX(MO_CFS_CFO_BeforeWC,0,MATCH($AA$4,MO_Common_ColumnHeader,0))+INDEX(MO_CFS_CFO_BeforeWC,0,MATCH($AA$5,MO_Common_ColumnHeader,0))),"N/A")</f>
        <v>N/A</v>
      </c>
      <c r="V52" s="120" t="str">
        <f>IFERROR(IFERROR(INDEX(MO_CFS_CFO_BeforeWC,0,MATCH($AJ$2,MO_Common_ColumnHeader,0))+INDEX(MO_CFS_CFO_BeforeWC,0,MATCH($AJ$3,MO_Common_ColumnHeader,0)),INDEX(MO_CFS_CFO_BeforeWC,0,MATCH($AD$2,MO_Common_ColumnHeader,0))+INDEX(MO_CFS_CFO_BeforeWC,0,MATCH($AD$3,MO_Common_ColumnHeader,0))+INDEX(MO_CFS_CFO_BeforeWC,0,MATCH($AD$4,MO_Common_ColumnHeader,0))+INDEX(MO_CFS_CFO_BeforeWC,0,MATCH($AD$5,MO_Common_ColumnHeader,0))),"N/A")</f>
        <v>N/A</v>
      </c>
      <c r="W52" s="91"/>
      <c r="X52" s="80" t="str">
        <f t="shared" ref="X52:X57" ca="1" si="145">IFERROR(($N52/OFFSET($N52,0,-X$3))^(1/X$3)-1, "N/A")</f>
        <v>N/A</v>
      </c>
    </row>
    <row r="53" spans="1:29" s="49" customFormat="1" ht="14.45" customHeight="1" x14ac:dyDescent="0.25">
      <c r="A53" s="47"/>
      <c r="B53" s="48" t="s">
        <v>23</v>
      </c>
      <c r="C53" s="41"/>
      <c r="D53" s="138">
        <f t="array" ref="D53">IFERROR(INDEX(MO_CFS_CFO,0,MATCH(D$5,MO_Common_ColumnHeader,0))-INDEX(MO_CFS_CFO_BeforeWC,0,MATCH(D5,MO_Common_ColumnHeader,0)), 0)</f>
        <v>0</v>
      </c>
      <c r="E53" s="138">
        <f t="array" ref="E53">IFERROR(INDEX(MO_CFS_CFO,0,MATCH(E$5,MO_Common_ColumnHeader,0))-INDEX(MO_CFS_CFO_BeforeWC,0,MATCH(E5,MO_Common_ColumnHeader,0)), 0)</f>
        <v>0</v>
      </c>
      <c r="F53" s="138">
        <f t="array" ref="F53">IFERROR(INDEX(MO_CFS_CFO,0,MATCH(F$5,MO_Common_ColumnHeader,0))-INDEX(MO_CFS_CFO_BeforeWC,0,MATCH(F5,MO_Common_ColumnHeader,0)), 0)</f>
        <v>0</v>
      </c>
      <c r="G53" s="138">
        <f t="array" ref="G53">IFERROR(INDEX(MO_CFS_CFO,0,MATCH(G$5,MO_Common_ColumnHeader,0))-INDEX(MO_CFS_CFO_BeforeWC,0,MATCH(G5,MO_Common_ColumnHeader,0)), 0)</f>
        <v>0</v>
      </c>
      <c r="H53" s="138">
        <f t="array" ref="H53">IFERROR(INDEX(MO_CFS_CFO,0,MATCH(H$5,MO_Common_ColumnHeader,0))-INDEX(MO_CFS_CFO_BeforeWC,0,MATCH(H5,MO_Common_ColumnHeader,0)), 0)</f>
        <v>0</v>
      </c>
      <c r="I53" s="138">
        <f t="array" ref="I53">IFERROR(INDEX(MO_CFS_CFO,0,MATCH(I$5,MO_Common_ColumnHeader,0))-INDEX(MO_CFS_CFO_BeforeWC,0,MATCH(I5,MO_Common_ColumnHeader,0)), 0)</f>
        <v>0</v>
      </c>
      <c r="J53" s="138">
        <f t="array" ref="J53">IFERROR(INDEX(MO_CFS_CFO,0,MATCH(J$5,MO_Common_ColumnHeader,0))-INDEX(MO_CFS_CFO_BeforeWC,0,MATCH(J5,MO_Common_ColumnHeader,0)), 0)</f>
        <v>0</v>
      </c>
      <c r="K53" s="138">
        <f t="array" ref="K53">IFERROR(INDEX(MO_CFS_CFO,0,MATCH(K$5,MO_Common_ColumnHeader,0))-INDEX(MO_CFS_CFO_BeforeWC,0,MATCH(K5,MO_Common_ColumnHeader,0)), 0)</f>
        <v>0</v>
      </c>
      <c r="L53" s="138">
        <f t="array" ref="L53">IFERROR(INDEX(MO_CFS_CFO,0,MATCH(L$5,MO_Common_ColumnHeader,0))-INDEX(MO_CFS_CFO_BeforeWC,0,MATCH(L5,MO_Common_ColumnHeader,0)), 0)</f>
        <v>0</v>
      </c>
      <c r="M53" s="138">
        <f t="array" ref="M53">IFERROR(INDEX(MO_CFS_CFO,0,MATCH(M$5,MO_Common_ColumnHeader,0))-INDEX(MO_CFS_CFO_BeforeWC,0,MATCH(M5,MO_Common_ColumnHeader,0)), 0)</f>
        <v>0</v>
      </c>
      <c r="N53" s="139">
        <f t="array" ref="N53">IFERROR(INDEX(MO_CFS_CFO,0,MATCH(N$5,MO_Common_ColumnHeader,0))-INDEX(MO_CFS_CFO_BeforeWC,0,MATCH(N5,MO_Common_ColumnHeader,0)), 0)</f>
        <v>0</v>
      </c>
      <c r="O53" s="138">
        <f t="array" ref="O53">IFERROR(INDEX(MO_CFS_CFO,0,MATCH(O$5,MO_Common_ColumnHeader,0))-INDEX(MO_CFS_CFO_BeforeWC,0,MATCH(O5,MO_Common_ColumnHeader,0)), 0)</f>
        <v>0</v>
      </c>
      <c r="P53" s="138">
        <f t="array" ref="P53">IFERROR(INDEX(MO_CFS_CFO,0,MATCH(P$5,MO_Common_ColumnHeader,0))-INDEX(MO_CFS_CFO_BeforeWC,0,MATCH(P5,MO_Common_ColumnHeader,0)), 0)</f>
        <v>0</v>
      </c>
      <c r="Q53" s="138">
        <f t="array" ref="Q53">IFERROR(INDEX(MO_CFS_CFO,0,MATCH(Q$5,MO_Common_ColumnHeader,0))-INDEX(MO_CFS_CFO_BeforeWC,0,MATCH(Q5,MO_Common_ColumnHeader,0)), 0)</f>
        <v>0</v>
      </c>
      <c r="R53" s="138">
        <f t="array" ref="R53">IFERROR(INDEX(MO_CFS_CFO,0,MATCH(R$5,MO_Common_ColumnHeader,0))-INDEX(MO_CFS_CFO_BeforeWC,0,MATCH(R5,MO_Common_ColumnHeader,0)), 0)</f>
        <v>0</v>
      </c>
      <c r="S53" s="138">
        <f t="array" ref="S53">IFERROR(INDEX(MO_CFS_CFO,0,MATCH(S$5,MO_Common_ColumnHeader,0))-INDEX(MO_CFS_CFO_BeforeWC,0,MATCH(S5,MO_Common_ColumnHeader,0)), 0)</f>
        <v>0</v>
      </c>
      <c r="T53" s="91"/>
      <c r="U53" s="140" t="str">
        <f>IFERROR(U54-U52, "N/A")</f>
        <v>N/A</v>
      </c>
      <c r="V53" s="140" t="str">
        <f>IFERROR(V54-V52, "N/A")</f>
        <v>N/A</v>
      </c>
      <c r="W53" s="91"/>
      <c r="X53" s="87" t="str">
        <f t="shared" ca="1" si="145"/>
        <v>N/A</v>
      </c>
      <c r="AA53" s="55"/>
      <c r="AB53" s="55"/>
    </row>
    <row r="54" spans="1:29" s="41" customFormat="1" ht="14.45" customHeight="1" x14ac:dyDescent="0.25">
      <c r="A54" s="39"/>
      <c r="B54" s="50" t="s">
        <v>24</v>
      </c>
      <c r="C54" s="51"/>
      <c r="D54" s="141">
        <f t="shared" ref="D54:S54" si="146">SUM(D52:D53)</f>
        <v>0</v>
      </c>
      <c r="E54" s="141">
        <f t="shared" si="146"/>
        <v>0</v>
      </c>
      <c r="F54" s="141">
        <f t="shared" si="146"/>
        <v>0</v>
      </c>
      <c r="G54" s="141">
        <f t="shared" si="146"/>
        <v>0</v>
      </c>
      <c r="H54" s="141">
        <f t="shared" si="146"/>
        <v>0</v>
      </c>
      <c r="I54" s="141">
        <f t="shared" si="146"/>
        <v>0</v>
      </c>
      <c r="J54" s="141">
        <f t="shared" si="146"/>
        <v>0</v>
      </c>
      <c r="K54" s="141">
        <f t="shared" si="146"/>
        <v>0</v>
      </c>
      <c r="L54" s="141">
        <f t="shared" si="146"/>
        <v>0</v>
      </c>
      <c r="M54" s="141">
        <f t="shared" si="146"/>
        <v>0</v>
      </c>
      <c r="N54" s="142">
        <f t="shared" si="146"/>
        <v>0</v>
      </c>
      <c r="O54" s="141">
        <f t="shared" si="146"/>
        <v>0</v>
      </c>
      <c r="P54" s="141">
        <f t="shared" si="146"/>
        <v>0</v>
      </c>
      <c r="Q54" s="141">
        <f t="shared" si="146"/>
        <v>0</v>
      </c>
      <c r="R54" s="141">
        <f t="shared" si="146"/>
        <v>0</v>
      </c>
      <c r="S54" s="141">
        <f t="shared" si="146"/>
        <v>0</v>
      </c>
      <c r="T54" s="91"/>
      <c r="U54" s="94" t="str">
        <f>IFERROR(IFERROR(INDEX(MO_CFS_CFO,0,MATCH($AG$2,MO_Common_ColumnHeader,0))+INDEX(MO_CFS_CFO,0,MATCH($AG$3,MO_Common_ColumnHeader,0)),INDEX(MO_CFS_CFO,0,MATCH($AA$2,MO_Common_ColumnHeader,0))+INDEX(MO_CFS_CFO,0,MATCH($AA$3,MO_Common_ColumnHeader,0))+INDEX(MO_CFS_CFO,0,MATCH($AA$4,MO_Common_ColumnHeader,0))+INDEX(MO_CFS_CFO,0,MATCH($AA$5,MO_Common_ColumnHeader,0))),"N/A")</f>
        <v>N/A</v>
      </c>
      <c r="V54" s="94" t="str">
        <f>IFERROR(IFERROR(INDEX(MO_CFS_CFO,0,MATCH($AJ$2,MO_Common_ColumnHeader,0))+INDEX(MO_CFS_CFO,0,MATCH($AJ$3,MO_Common_ColumnHeader,0)),INDEX(MO_CFS_CFO,0,MATCH($AD$2,MO_Common_ColumnHeader,0))+INDEX(MO_CFS_CFO,0,MATCH($AD$3,MO_Common_ColumnHeader,0))+INDEX(MO_CFS_CFO,0,MATCH($AD$4,MO_Common_ColumnHeader,0))+INDEX(MO_CFS_CFO,0,MATCH($AD$5,MO_Common_ColumnHeader,0))),"N/A")</f>
        <v>N/A</v>
      </c>
      <c r="W54" s="91"/>
      <c r="X54" s="80" t="str">
        <f t="shared" ca="1" si="145"/>
        <v>N/A</v>
      </c>
      <c r="AA54" s="5"/>
      <c r="AB54" s="5"/>
    </row>
    <row r="55" spans="1:29" s="49" customFormat="1" ht="14.45" customHeight="1" x14ac:dyDescent="0.25">
      <c r="A55" s="47"/>
      <c r="B55" s="48" t="str">
        <f t="array" ref="B55">IFERROR(INDEX(MO_CFSum_Capex,0,COLUMN(MO_Common_Column_A)),"Capital Expenditures")</f>
        <v>Capital Expenditures</v>
      </c>
      <c r="C55" s="41"/>
      <c r="D55" s="129">
        <f t="array" ref="D55">IFERROR(INDEX(MO_CFSum_Capex,0,MATCH(D$5,MO_Common_ColumnHeader,0)),0)</f>
        <v>0</v>
      </c>
      <c r="E55" s="129">
        <f t="array" ref="E55">IFERROR(INDEX(MO_CFSum_Capex,0,MATCH(E$5,MO_Common_ColumnHeader,0)),0)</f>
        <v>0</v>
      </c>
      <c r="F55" s="129">
        <f t="array" ref="F55">IFERROR(INDEX(MO_CFSum_Capex,0,MATCH(F$5,MO_Common_ColumnHeader,0)),0)</f>
        <v>0</v>
      </c>
      <c r="G55" s="129">
        <f t="array" ref="G55">IFERROR(INDEX(MO_CFSum_Capex,0,MATCH(G$5,MO_Common_ColumnHeader,0)),0)</f>
        <v>0</v>
      </c>
      <c r="H55" s="129">
        <f t="array" ref="H55">IFERROR(INDEX(MO_CFSum_Capex,0,MATCH(H$5,MO_Common_ColumnHeader,0)),0)</f>
        <v>0</v>
      </c>
      <c r="I55" s="129">
        <f t="array" ref="I55">IFERROR(INDEX(MO_CFSum_Capex,0,MATCH(I$5,MO_Common_ColumnHeader,0)),0)</f>
        <v>0</v>
      </c>
      <c r="J55" s="129">
        <f t="array" ref="J55">IFERROR(INDEX(MO_CFSum_Capex,0,MATCH(J$5,MO_Common_ColumnHeader,0)),0)</f>
        <v>0</v>
      </c>
      <c r="K55" s="129">
        <f t="array" ref="K55">IFERROR(INDEX(MO_CFSum_Capex,0,MATCH(K$5,MO_Common_ColumnHeader,0)),0)</f>
        <v>0</v>
      </c>
      <c r="L55" s="129">
        <f t="array" ref="L55">IFERROR(INDEX(MO_CFSum_Capex,0,MATCH(L$5,MO_Common_ColumnHeader,0)),0)</f>
        <v>0</v>
      </c>
      <c r="M55" s="129">
        <f t="array" ref="M55">IFERROR(INDEX(MO_CFSum_Capex,0,MATCH(M$5,MO_Common_ColumnHeader,0)),0)</f>
        <v>0</v>
      </c>
      <c r="N55" s="130">
        <f t="array" ref="N55">IFERROR(INDEX(MO_CFSum_Capex,0,MATCH(N$5,MO_Common_ColumnHeader,0)),0)</f>
        <v>0</v>
      </c>
      <c r="O55" s="129">
        <f t="array" ref="O55">IFERROR(INDEX(MO_CFSum_Capex,0,MATCH(O$5,MO_Common_ColumnHeader,0)),0)</f>
        <v>0</v>
      </c>
      <c r="P55" s="129">
        <f t="array" ref="P55">IFERROR(INDEX(MO_CFSum_Capex,0,MATCH(P$5,MO_Common_ColumnHeader,0)),0)</f>
        <v>0</v>
      </c>
      <c r="Q55" s="129">
        <f t="array" ref="Q55">IFERROR(INDEX(MO_CFSum_Capex,0,MATCH(Q$5,MO_Common_ColumnHeader,0)),0)</f>
        <v>0</v>
      </c>
      <c r="R55" s="129">
        <f t="array" ref="R55">IFERROR(INDEX(MO_CFSum_Capex,0,MATCH(R$5,MO_Common_ColumnHeader,0)),0)</f>
        <v>0</v>
      </c>
      <c r="S55" s="129">
        <f t="array" ref="S55">IFERROR(INDEX(MO_CFSum_Capex,0,MATCH(S$5,MO_Common_ColumnHeader,0)),0)</f>
        <v>0</v>
      </c>
      <c r="T55" s="91"/>
      <c r="U55" s="94" t="str">
        <f>IFERROR(IFERROR(INDEX(MO_CFSum_Capex,0,MATCH($AG$2,MO_Common_ColumnHeader,0))+INDEX(MO_CFSum_Capex,0,MATCH($AG$3,MO_Common_ColumnHeader,0)),INDEX(MO_CFSum_Capex,0,MATCH($AA$2,MO_Common_ColumnHeader,0))+INDEX(MO_CFSum_Capex,0,MATCH($AA$3,MO_Common_ColumnHeader,0))+INDEX(MO_CFSum_Capex,0,MATCH($AA$4,MO_Common_ColumnHeader,0))+INDEX(MO_CFSum_Capex,0,MATCH($AA$5,MO_Common_ColumnHeader,0))),"N/A")</f>
        <v>N/A</v>
      </c>
      <c r="V55" s="94" t="str">
        <f>IFERROR(IFERROR(INDEX(MO_CFSum_Capex,0,MATCH($AJ$2,MO_Common_ColumnHeader,0))+INDEX(MO_CFSum_Capex,0,MATCH($AJ$3,MO_Common_ColumnHeader,0)),INDEX(MO_CFSum_Capex,0,MATCH($AD$2,MO_Common_ColumnHeader,0))+INDEX(MO_CFSum_Capex,0,MATCH($AD$3,MO_Common_ColumnHeader,0))+INDEX(MO_CFSum_Capex,0,MATCH($AD$4,MO_Common_ColumnHeader,0))+INDEX(MO_CFSum_Capex,0,MATCH($AD$5,MO_Common_ColumnHeader,0))),"N/A")</f>
        <v>N/A</v>
      </c>
      <c r="W55" s="91"/>
      <c r="X55" s="80" t="str">
        <f t="shared" ca="1" si="145"/>
        <v>N/A</v>
      </c>
      <c r="AA55" s="19"/>
      <c r="AB55" s="82"/>
    </row>
    <row r="56" spans="1:29" s="41" customFormat="1" ht="14.45" customHeight="1" thickBot="1" x14ac:dyDescent="0.3">
      <c r="A56" s="39"/>
      <c r="B56" s="52" t="s">
        <v>25</v>
      </c>
      <c r="C56" s="53"/>
      <c r="D56" s="143">
        <f t="shared" ref="D56:S56" si="147">D54+D55</f>
        <v>0</v>
      </c>
      <c r="E56" s="143">
        <f t="shared" si="147"/>
        <v>0</v>
      </c>
      <c r="F56" s="143">
        <f t="shared" si="147"/>
        <v>0</v>
      </c>
      <c r="G56" s="143">
        <f t="shared" si="147"/>
        <v>0</v>
      </c>
      <c r="H56" s="143">
        <f t="shared" si="147"/>
        <v>0</v>
      </c>
      <c r="I56" s="143">
        <f t="shared" si="147"/>
        <v>0</v>
      </c>
      <c r="J56" s="143">
        <f t="shared" si="147"/>
        <v>0</v>
      </c>
      <c r="K56" s="143">
        <f t="shared" si="147"/>
        <v>0</v>
      </c>
      <c r="L56" s="143">
        <f t="shared" si="147"/>
        <v>0</v>
      </c>
      <c r="M56" s="143">
        <f t="shared" si="147"/>
        <v>0</v>
      </c>
      <c r="N56" s="144">
        <f t="shared" si="147"/>
        <v>0</v>
      </c>
      <c r="O56" s="143">
        <f t="shared" si="147"/>
        <v>0</v>
      </c>
      <c r="P56" s="143">
        <f t="shared" si="147"/>
        <v>0</v>
      </c>
      <c r="Q56" s="143">
        <f t="shared" si="147"/>
        <v>0</v>
      </c>
      <c r="R56" s="143">
        <f t="shared" si="147"/>
        <v>0</v>
      </c>
      <c r="S56" s="143">
        <f t="shared" si="147"/>
        <v>0</v>
      </c>
      <c r="T56" s="91"/>
      <c r="U56" s="143" t="e">
        <f>U54+U55</f>
        <v>#VALUE!</v>
      </c>
      <c r="V56" s="143" t="e">
        <f>V54+V55</f>
        <v>#VALUE!</v>
      </c>
      <c r="W56" s="91"/>
      <c r="X56" s="88" t="str">
        <f t="shared" ca="1" si="145"/>
        <v>N/A</v>
      </c>
      <c r="AA56" s="19"/>
      <c r="AB56" s="82"/>
    </row>
    <row r="57" spans="1:29" s="55" customFormat="1" ht="14.45" customHeight="1" thickTop="1" x14ac:dyDescent="0.25">
      <c r="A57" s="54"/>
      <c r="B57" s="27" t="s">
        <v>26</v>
      </c>
      <c r="D57" s="145" t="str">
        <f t="shared" ref="D57:M57" si="148">IFERROR(D56/D43,"")</f>
        <v/>
      </c>
      <c r="E57" s="145" t="str">
        <f t="shared" si="148"/>
        <v/>
      </c>
      <c r="F57" s="145" t="str">
        <f t="shared" si="148"/>
        <v/>
      </c>
      <c r="G57" s="145" t="str">
        <f t="shared" si="148"/>
        <v/>
      </c>
      <c r="H57" s="145" t="str">
        <f t="shared" si="148"/>
        <v/>
      </c>
      <c r="I57" s="145" t="str">
        <f t="shared" si="148"/>
        <v/>
      </c>
      <c r="J57" s="145" t="str">
        <f t="shared" si="148"/>
        <v/>
      </c>
      <c r="K57" s="145" t="str">
        <f t="shared" si="148"/>
        <v/>
      </c>
      <c r="L57" s="145" t="str">
        <f t="shared" si="148"/>
        <v/>
      </c>
      <c r="M57" s="145" t="str">
        <f t="shared" si="148"/>
        <v/>
      </c>
      <c r="N57" s="146" t="str">
        <f>IFERROR(N56/N43,"")</f>
        <v/>
      </c>
      <c r="O57" s="145" t="str">
        <f t="shared" ref="O57:S57" si="149">IFERROR(O56/O43,"")</f>
        <v/>
      </c>
      <c r="P57" s="145" t="str">
        <f t="shared" si="149"/>
        <v/>
      </c>
      <c r="Q57" s="145" t="str">
        <f t="shared" si="149"/>
        <v/>
      </c>
      <c r="R57" s="145" t="str">
        <f t="shared" si="149"/>
        <v/>
      </c>
      <c r="S57" s="145" t="str">
        <f t="shared" si="149"/>
        <v/>
      </c>
      <c r="T57" s="147"/>
      <c r="U57" s="145" t="e">
        <f>U56/U43</f>
        <v>#VALUE!</v>
      </c>
      <c r="V57" s="145" t="e">
        <f>V56/V43</f>
        <v>#VALUE!</v>
      </c>
      <c r="W57" s="147"/>
      <c r="X57" s="89" t="str">
        <f t="shared" ca="1" si="145"/>
        <v>N/A</v>
      </c>
      <c r="AA57" s="5"/>
      <c r="AB57" s="5"/>
    </row>
    <row r="58" spans="1:29" ht="14.45" customHeight="1" x14ac:dyDescent="0.25">
      <c r="B58" s="27" t="s">
        <v>6</v>
      </c>
      <c r="C58" s="34"/>
      <c r="D58" s="44"/>
      <c r="E58" s="44" t="str">
        <f t="shared" ref="E58:S58" si="150">IFERROR(E56/D56-1, "N/A")</f>
        <v>N/A</v>
      </c>
      <c r="F58" s="44" t="str">
        <f t="shared" si="150"/>
        <v>N/A</v>
      </c>
      <c r="G58" s="44" t="str">
        <f t="shared" si="150"/>
        <v>N/A</v>
      </c>
      <c r="H58" s="44" t="str">
        <f t="shared" si="150"/>
        <v>N/A</v>
      </c>
      <c r="I58" s="44" t="str">
        <f t="shared" si="150"/>
        <v>N/A</v>
      </c>
      <c r="J58" s="44" t="str">
        <f t="shared" si="150"/>
        <v>N/A</v>
      </c>
      <c r="K58" s="44" t="str">
        <f t="shared" si="150"/>
        <v>N/A</v>
      </c>
      <c r="L58" s="44" t="str">
        <f t="shared" si="150"/>
        <v>N/A</v>
      </c>
      <c r="M58" s="44" t="str">
        <f t="shared" si="150"/>
        <v>N/A</v>
      </c>
      <c r="N58" s="115" t="str">
        <f t="shared" si="150"/>
        <v>N/A</v>
      </c>
      <c r="O58" s="44" t="str">
        <f t="shared" si="150"/>
        <v>N/A</v>
      </c>
      <c r="P58" s="44" t="str">
        <f t="shared" si="150"/>
        <v>N/A</v>
      </c>
      <c r="Q58" s="44" t="str">
        <f t="shared" si="150"/>
        <v>N/A</v>
      </c>
      <c r="R58" s="44" t="str">
        <f t="shared" si="150"/>
        <v>N/A</v>
      </c>
      <c r="S58" s="44" t="str">
        <f t="shared" si="150"/>
        <v>N/A</v>
      </c>
      <c r="T58" s="83"/>
      <c r="U58" s="83"/>
      <c r="V58" s="83"/>
      <c r="W58" s="83"/>
      <c r="X58" s="83"/>
    </row>
    <row r="59" spans="1:29" s="14" customFormat="1" ht="14.45" customHeight="1" x14ac:dyDescent="0.25">
      <c r="A59" s="26"/>
      <c r="B59" s="112" t="s">
        <v>79</v>
      </c>
      <c r="C59" s="28"/>
      <c r="D59" s="44"/>
      <c r="E59" s="44"/>
      <c r="F59" s="44" t="str">
        <f>IFERROR(F58+E58, "N/A")</f>
        <v>N/A</v>
      </c>
      <c r="G59" s="44" t="str">
        <f t="shared" ref="G59" si="151">IFERROR(G58+F58, "N/A")</f>
        <v>N/A</v>
      </c>
      <c r="H59" s="44" t="str">
        <f t="shared" ref="H59" si="152">IFERROR(H58+G58, "N/A")</f>
        <v>N/A</v>
      </c>
      <c r="I59" s="44" t="str">
        <f t="shared" ref="I59" si="153">IFERROR(I58+H58, "N/A")</f>
        <v>N/A</v>
      </c>
      <c r="J59" s="44" t="str">
        <f t="shared" ref="J59" si="154">IFERROR(J58+I58, "N/A")</f>
        <v>N/A</v>
      </c>
      <c r="K59" s="44" t="str">
        <f t="shared" ref="K59" si="155">IFERROR(K58+J58, "N/A")</f>
        <v>N/A</v>
      </c>
      <c r="L59" s="44" t="str">
        <f t="shared" ref="L59" si="156">IFERROR(L58+K58, "N/A")</f>
        <v>N/A</v>
      </c>
      <c r="M59" s="44" t="str">
        <f t="shared" ref="M59" si="157">IFERROR(M58+L58, "N/A")</f>
        <v>N/A</v>
      </c>
      <c r="N59" s="115" t="str">
        <f t="shared" ref="N59" si="158">IFERROR(N58+M58, "N/A")</f>
        <v>N/A</v>
      </c>
      <c r="O59" s="44" t="str">
        <f t="shared" ref="O59" si="159">IFERROR(O58+N58, "N/A")</f>
        <v>N/A</v>
      </c>
      <c r="P59" s="44" t="str">
        <f t="shared" ref="P59" si="160">IFERROR(P58+O58, "N/A")</f>
        <v>N/A</v>
      </c>
      <c r="Q59" s="44" t="str">
        <f t="shared" ref="Q59" si="161">IFERROR(Q58+P58, "N/A")</f>
        <v>N/A</v>
      </c>
      <c r="R59" s="44" t="str">
        <f t="shared" ref="R59" si="162">IFERROR(R58+Q58, "N/A")</f>
        <v>N/A</v>
      </c>
      <c r="S59" s="44" t="str">
        <f t="shared" ref="S59" si="163">IFERROR(S58+R58, "N/A")</f>
        <v>N/A</v>
      </c>
      <c r="T59" s="78"/>
      <c r="U59" s="78"/>
      <c r="V59" s="78"/>
      <c r="W59" s="78"/>
      <c r="X59" s="78"/>
      <c r="Y59" s="23"/>
      <c r="Z59" s="23"/>
      <c r="AA59" s="49"/>
      <c r="AB59" s="49"/>
      <c r="AC59" s="23"/>
    </row>
    <row r="60" spans="1:29" s="14" customFormat="1" ht="14.45" customHeight="1" x14ac:dyDescent="0.25">
      <c r="A60" s="26"/>
      <c r="B60" s="112" t="s">
        <v>80</v>
      </c>
      <c r="C60" s="28"/>
      <c r="D60" s="44"/>
      <c r="E60" s="44"/>
      <c r="F60" s="44"/>
      <c r="G60" s="44" t="str">
        <f>IFERROR(G58+F58+E58, "N/A")</f>
        <v>N/A</v>
      </c>
      <c r="H60" s="44" t="str">
        <f t="shared" ref="H60" si="164">IFERROR(H58+G58+F58, "N/A")</f>
        <v>N/A</v>
      </c>
      <c r="I60" s="44" t="str">
        <f t="shared" ref="I60" si="165">IFERROR(I58+H58+G58, "N/A")</f>
        <v>N/A</v>
      </c>
      <c r="J60" s="44" t="str">
        <f t="shared" ref="J60" si="166">IFERROR(J58+I58+H58, "N/A")</f>
        <v>N/A</v>
      </c>
      <c r="K60" s="44" t="str">
        <f t="shared" ref="K60" si="167">IFERROR(K58+J58+I58, "N/A")</f>
        <v>N/A</v>
      </c>
      <c r="L60" s="44" t="str">
        <f t="shared" ref="L60" si="168">IFERROR(L58+K58+J58, "N/A")</f>
        <v>N/A</v>
      </c>
      <c r="M60" s="44" t="str">
        <f t="shared" ref="M60" si="169">IFERROR(M58+L58+K58, "N/A")</f>
        <v>N/A</v>
      </c>
      <c r="N60" s="115" t="str">
        <f t="shared" ref="N60" si="170">IFERROR(N58+M58+L58, "N/A")</f>
        <v>N/A</v>
      </c>
      <c r="O60" s="44" t="str">
        <f t="shared" ref="O60" si="171">IFERROR(O58+N58+M58, "N/A")</f>
        <v>N/A</v>
      </c>
      <c r="P60" s="44" t="str">
        <f t="shared" ref="P60" si="172">IFERROR(P58+O58+N58, "N/A")</f>
        <v>N/A</v>
      </c>
      <c r="Q60" s="44" t="str">
        <f t="shared" ref="Q60" si="173">IFERROR(Q58+P58+O58, "N/A")</f>
        <v>N/A</v>
      </c>
      <c r="R60" s="44" t="str">
        <f t="shared" ref="R60" si="174">IFERROR(R58+Q58+P58, "N/A")</f>
        <v>N/A</v>
      </c>
      <c r="S60" s="44" t="str">
        <f t="shared" ref="S60" si="175">IFERROR(S58+R58+Q58, "N/A")</f>
        <v>N/A</v>
      </c>
      <c r="T60" s="78"/>
      <c r="U60" s="78"/>
      <c r="V60" s="78"/>
      <c r="W60" s="78"/>
      <c r="X60" s="78"/>
      <c r="Y60" s="23"/>
      <c r="Z60" s="23"/>
      <c r="AA60" s="57"/>
      <c r="AB60" s="57"/>
      <c r="AC60" s="23"/>
    </row>
    <row r="61" spans="1:29" ht="14.45" customHeight="1" x14ac:dyDescent="0.25">
      <c r="B61" s="27" t="s">
        <v>11</v>
      </c>
      <c r="C61" s="34"/>
      <c r="D61" s="44" t="str">
        <f t="shared" ref="D61:S61" si="176">IFERROR(D56/D$7, "N/A")</f>
        <v>N/A</v>
      </c>
      <c r="E61" s="44" t="str">
        <f t="shared" si="176"/>
        <v>N/A</v>
      </c>
      <c r="F61" s="44" t="str">
        <f t="shared" si="176"/>
        <v>N/A</v>
      </c>
      <c r="G61" s="44" t="str">
        <f t="shared" si="176"/>
        <v>N/A</v>
      </c>
      <c r="H61" s="44" t="str">
        <f t="shared" si="176"/>
        <v>N/A</v>
      </c>
      <c r="I61" s="44" t="str">
        <f t="shared" si="176"/>
        <v>N/A</v>
      </c>
      <c r="J61" s="44" t="str">
        <f t="shared" si="176"/>
        <v>N/A</v>
      </c>
      <c r="K61" s="44" t="str">
        <f t="shared" si="176"/>
        <v>N/A</v>
      </c>
      <c r="L61" s="44" t="str">
        <f t="shared" si="176"/>
        <v>N/A</v>
      </c>
      <c r="M61" s="44" t="str">
        <f t="shared" si="176"/>
        <v>N/A</v>
      </c>
      <c r="N61" s="115" t="str">
        <f t="shared" si="176"/>
        <v>N/A</v>
      </c>
      <c r="O61" s="44" t="str">
        <f t="shared" si="176"/>
        <v>N/A</v>
      </c>
      <c r="P61" s="44" t="str">
        <f t="shared" si="176"/>
        <v>N/A</v>
      </c>
      <c r="Q61" s="44" t="str">
        <f t="shared" si="176"/>
        <v>N/A</v>
      </c>
      <c r="R61" s="44" t="str">
        <f t="shared" si="176"/>
        <v>N/A</v>
      </c>
      <c r="S61" s="44" t="str">
        <f t="shared" si="176"/>
        <v>N/A</v>
      </c>
      <c r="T61" s="84"/>
      <c r="U61" s="44" t="str">
        <f>IFERROR(U56/U$7, "N/A")</f>
        <v>N/A</v>
      </c>
      <c r="V61" s="44" t="str">
        <f>IFERROR(V56/V$7, "N/A")</f>
        <v>N/A</v>
      </c>
      <c r="W61" s="84"/>
      <c r="X61" s="44" t="str">
        <f ca="1">IFERROR(AVERAGE($N61:INDIRECT(CONCATENATE(SUBSTITUTE(ADDRESS(1,COLUMN(OFFSET($N61,0,-(X$3-1))),4),"1",""),ROW(OFFSET($N61,0,-(X$3-1)))))), "N/A")</f>
        <v>N/A</v>
      </c>
      <c r="AA61" s="41"/>
      <c r="AB61" s="41"/>
    </row>
    <row r="62" spans="1:29" ht="14.45" customHeight="1" x14ac:dyDescent="0.25">
      <c r="B62" s="56"/>
      <c r="C62" s="56"/>
      <c r="D62" s="148"/>
      <c r="E62" s="148"/>
      <c r="F62" s="148"/>
      <c r="G62" s="148"/>
      <c r="H62" s="148"/>
      <c r="I62" s="148"/>
      <c r="J62" s="148"/>
      <c r="K62" s="148"/>
      <c r="L62" s="148"/>
      <c r="M62" s="148"/>
      <c r="N62" s="149"/>
      <c r="O62" s="148"/>
      <c r="P62" s="148"/>
      <c r="Q62" s="148"/>
      <c r="R62" s="148"/>
      <c r="S62" s="148"/>
      <c r="T62" s="84"/>
      <c r="U62" s="84"/>
      <c r="V62" s="84"/>
      <c r="W62" s="84"/>
      <c r="X62" s="84"/>
      <c r="AA62" s="57"/>
      <c r="AB62" s="57"/>
    </row>
    <row r="63" spans="1:29" s="49" customFormat="1" ht="14.45" customHeight="1" x14ac:dyDescent="0.25">
      <c r="A63" s="47"/>
      <c r="B63" s="48" t="s">
        <v>27</v>
      </c>
      <c r="C63" s="41"/>
      <c r="D63" s="129">
        <f t="array" ref="D63">IFERROR(INDEX(MO_DS_Dividend,0,MATCH(D$5,MO_Common_ColumnHeader,0)),0)+IFERROR(INDEX(MO_CFSum_Dividend,0,MATCH(D$5,MO_Common_ColumnHeader,0)),0)</f>
        <v>0</v>
      </c>
      <c r="E63" s="129">
        <f t="array" ref="E63">IFERROR(INDEX(MO_DS_Dividend,0,MATCH(E$5,MO_Common_ColumnHeader,0)),0)+IFERROR(INDEX(MO_CFSum_Dividend,0,MATCH(E$5,MO_Common_ColumnHeader,0)),0)</f>
        <v>0</v>
      </c>
      <c r="F63" s="129">
        <f t="array" ref="F63">IFERROR(INDEX(MO_DS_Dividend,0,MATCH(F$5,MO_Common_ColumnHeader,0)),0)+IFERROR(INDEX(MO_CFSum_Dividend,0,MATCH(F$5,MO_Common_ColumnHeader,0)),0)</f>
        <v>0</v>
      </c>
      <c r="G63" s="129">
        <f t="array" ref="G63">IFERROR(INDEX(MO_DS_Dividend,0,MATCH(G$5,MO_Common_ColumnHeader,0)),0)+IFERROR(INDEX(MO_CFSum_Dividend,0,MATCH(G$5,MO_Common_ColumnHeader,0)),0)</f>
        <v>0</v>
      </c>
      <c r="H63" s="129">
        <f t="array" ref="H63">IFERROR(INDEX(MO_DS_Dividend,0,MATCH(H$5,MO_Common_ColumnHeader,0)),0)+IFERROR(INDEX(MO_CFSum_Dividend,0,MATCH(H$5,MO_Common_ColumnHeader,0)),0)</f>
        <v>0</v>
      </c>
      <c r="I63" s="129">
        <f t="array" ref="I63">IFERROR(INDEX(MO_DS_Dividend,0,MATCH(I$5,MO_Common_ColumnHeader,0)),0)+IFERROR(INDEX(MO_CFSum_Dividend,0,MATCH(I$5,MO_Common_ColumnHeader,0)),0)</f>
        <v>0</v>
      </c>
      <c r="J63" s="129">
        <f t="array" ref="J63">IFERROR(INDEX(MO_DS_Dividend,0,MATCH(J$5,MO_Common_ColumnHeader,0)),0)+IFERROR(INDEX(MO_CFSum_Dividend,0,MATCH(J$5,MO_Common_ColumnHeader,0)),0)</f>
        <v>0</v>
      </c>
      <c r="K63" s="129">
        <f t="array" ref="K63">IFERROR(INDEX(MO_DS_Dividend,0,MATCH(K$5,MO_Common_ColumnHeader,0)),0)+IFERROR(INDEX(MO_CFSum_Dividend,0,MATCH(K$5,MO_Common_ColumnHeader,0)),0)</f>
        <v>0</v>
      </c>
      <c r="L63" s="129">
        <f t="array" ref="L63">IFERROR(INDEX(MO_DS_Dividend,0,MATCH(L$5,MO_Common_ColumnHeader,0)),0)+IFERROR(INDEX(MO_CFSum_Dividend,0,MATCH(L$5,MO_Common_ColumnHeader,0)),0)</f>
        <v>0</v>
      </c>
      <c r="M63" s="129">
        <f t="array" ref="M63">IFERROR(INDEX(MO_DS_Dividend,0,MATCH(M$5,MO_Common_ColumnHeader,0)),0)+IFERROR(INDEX(MO_CFSum_Dividend,0,MATCH(M$5,MO_Common_ColumnHeader,0)),0)</f>
        <v>0</v>
      </c>
      <c r="N63" s="130">
        <f t="array" ref="N63">IFERROR(INDEX(MO_DS_Dividend,0,MATCH(N$5,MO_Common_ColumnHeader,0)),0)+IFERROR(INDEX(MO_CFSum_Dividend,0,MATCH(N$5,MO_Common_ColumnHeader,0)),0)</f>
        <v>0</v>
      </c>
      <c r="O63" s="129">
        <f t="array" ref="O63">IFERROR(INDEX(MO_DS_Dividend,0,MATCH(O$5,MO_Common_ColumnHeader,0)),0)+IFERROR(INDEX(MO_CFSum_Dividend,0,MATCH(O$5,MO_Common_ColumnHeader,0)),0)</f>
        <v>0</v>
      </c>
      <c r="P63" s="129">
        <f t="array" ref="P63">IFERROR(INDEX(MO_DS_Dividend,0,MATCH(P$5,MO_Common_ColumnHeader,0)),0)+IFERROR(INDEX(MO_CFSum_Dividend,0,MATCH(P$5,MO_Common_ColumnHeader,0)),0)</f>
        <v>0</v>
      </c>
      <c r="Q63" s="129">
        <f t="array" ref="Q63">IFERROR(INDEX(MO_DS_Dividend,0,MATCH(Q$5,MO_Common_ColumnHeader,0)),0)+IFERROR(INDEX(MO_CFSum_Dividend,0,MATCH(Q$5,MO_Common_ColumnHeader,0)),0)</f>
        <v>0</v>
      </c>
      <c r="R63" s="129">
        <f t="array" ref="R63">IFERROR(INDEX(MO_DS_Dividend,0,MATCH(R$5,MO_Common_ColumnHeader,0)),0)+IFERROR(INDEX(MO_CFSum_Dividend,0,MATCH(R$5,MO_Common_ColumnHeader,0)),0)</f>
        <v>0</v>
      </c>
      <c r="S63" s="129">
        <f t="array" ref="S63">IFERROR(INDEX(MO_DS_Dividend,0,MATCH(S$5,MO_Common_ColumnHeader,0)),0)+IFERROR(INDEX(MO_CFSum_Dividend,0,MATCH(S$5,MO_Common_ColumnHeader,0)),0)</f>
        <v>0</v>
      </c>
      <c r="T63" s="91"/>
      <c r="U63" s="91"/>
      <c r="V63" s="91"/>
      <c r="W63" s="91"/>
      <c r="X63" s="90"/>
      <c r="AA63" s="57"/>
      <c r="AB63" s="57"/>
    </row>
    <row r="64" spans="1:29" s="57" customFormat="1" ht="14.45" customHeight="1" x14ac:dyDescent="0.25">
      <c r="A64" s="42"/>
      <c r="B64" s="48" t="s">
        <v>28</v>
      </c>
      <c r="C64" s="41"/>
      <c r="D64" s="129">
        <f t="array" ref="D64">IFERROR(INDEX(MO_CFSum_Acquisition,0,MATCH(D$5,MO_Common_ColumnHeader,0)), 0)</f>
        <v>0</v>
      </c>
      <c r="E64" s="129">
        <f t="array" ref="E64">IFERROR(INDEX(MO_CFSum_Acquisition,0,MATCH(E$5,MO_Common_ColumnHeader,0)), 0)</f>
        <v>0</v>
      </c>
      <c r="F64" s="129">
        <f t="array" ref="F64">IFERROR(INDEX(MO_CFSum_Acquisition,0,MATCH(F$5,MO_Common_ColumnHeader,0)), 0)</f>
        <v>0</v>
      </c>
      <c r="G64" s="129">
        <f t="array" ref="G64">IFERROR(INDEX(MO_CFSum_Acquisition,0,MATCH(G$5,MO_Common_ColumnHeader,0)), 0)</f>
        <v>0</v>
      </c>
      <c r="H64" s="129">
        <f t="array" ref="H64">IFERROR(INDEX(MO_CFSum_Acquisition,0,MATCH(H$5,MO_Common_ColumnHeader,0)), 0)</f>
        <v>0</v>
      </c>
      <c r="I64" s="129">
        <f t="array" ref="I64">IFERROR(INDEX(MO_CFSum_Acquisition,0,MATCH(I$5,MO_Common_ColumnHeader,0)), 0)</f>
        <v>0</v>
      </c>
      <c r="J64" s="129">
        <f t="array" ref="J64">IFERROR(INDEX(MO_CFSum_Acquisition,0,MATCH(J$5,MO_Common_ColumnHeader,0)), 0)</f>
        <v>0</v>
      </c>
      <c r="K64" s="129">
        <f t="array" ref="K64">IFERROR(INDEX(MO_CFSum_Acquisition,0,MATCH(K$5,MO_Common_ColumnHeader,0)), 0)</f>
        <v>0</v>
      </c>
      <c r="L64" s="129">
        <f t="array" ref="L64">IFERROR(INDEX(MO_CFSum_Acquisition,0,MATCH(L$5,MO_Common_ColumnHeader,0)), 0)</f>
        <v>0</v>
      </c>
      <c r="M64" s="129">
        <f t="array" ref="M64">IFERROR(INDEX(MO_CFSum_Acquisition,0,MATCH(M$5,MO_Common_ColumnHeader,0)), 0)</f>
        <v>0</v>
      </c>
      <c r="N64" s="130">
        <f t="array" ref="N64">IFERROR(INDEX(MO_CFSum_Acquisition,0,MATCH(N$5,MO_Common_ColumnHeader,0)), 0)</f>
        <v>0</v>
      </c>
      <c r="O64" s="129">
        <f t="array" ref="O64">IFERROR(INDEX(MO_CFSum_Acquisition,0,MATCH(O$5,MO_Common_ColumnHeader,0)), 0)</f>
        <v>0</v>
      </c>
      <c r="P64" s="129">
        <f t="array" ref="P64">IFERROR(INDEX(MO_CFSum_Acquisition,0,MATCH(P$5,MO_Common_ColumnHeader,0)), 0)</f>
        <v>0</v>
      </c>
      <c r="Q64" s="129">
        <f t="array" ref="Q64">IFERROR(INDEX(MO_CFSum_Acquisition,0,MATCH(Q$5,MO_Common_ColumnHeader,0)), 0)</f>
        <v>0</v>
      </c>
      <c r="R64" s="129">
        <f t="array" ref="R64">IFERROR(INDEX(MO_CFSum_Acquisition,0,MATCH(R$5,MO_Common_ColumnHeader,0)), 0)</f>
        <v>0</v>
      </c>
      <c r="S64" s="129">
        <f t="array" ref="S64">IFERROR(INDEX(MO_CFSum_Acquisition,0,MATCH(S$5,MO_Common_ColumnHeader,0)), 0)</f>
        <v>0</v>
      </c>
      <c r="T64" s="91"/>
      <c r="U64" s="91"/>
      <c r="V64" s="91"/>
      <c r="W64" s="91"/>
      <c r="X64" s="90"/>
    </row>
    <row r="65" spans="1:28" s="41" customFormat="1" ht="14.45" customHeight="1" x14ac:dyDescent="0.25">
      <c r="A65" s="39"/>
      <c r="B65" s="48" t="s">
        <v>29</v>
      </c>
      <c r="D65" s="129">
        <f t="array" ref="D65">IFERROR(INDEX(MO_CFSum_Divestiture,0,MATCH(D$5,MO_Common_ColumnHeader,0)), 0)</f>
        <v>0</v>
      </c>
      <c r="E65" s="129">
        <f t="array" ref="E65">IFERROR(INDEX(MO_CFSum_Divestiture,0,MATCH(E$5,MO_Common_ColumnHeader,0)), 0)</f>
        <v>0</v>
      </c>
      <c r="F65" s="129">
        <f t="array" ref="F65">IFERROR(INDEX(MO_CFSum_Divestiture,0,MATCH(F$5,MO_Common_ColumnHeader,0)), 0)</f>
        <v>0</v>
      </c>
      <c r="G65" s="129">
        <f t="array" ref="G65">IFERROR(INDEX(MO_CFSum_Divestiture,0,MATCH(G$5,MO_Common_ColumnHeader,0)), 0)</f>
        <v>0</v>
      </c>
      <c r="H65" s="129">
        <f t="array" ref="H65">IFERROR(INDEX(MO_CFSum_Divestiture,0,MATCH(H$5,MO_Common_ColumnHeader,0)), 0)</f>
        <v>0</v>
      </c>
      <c r="I65" s="129">
        <f t="array" ref="I65">IFERROR(INDEX(MO_CFSum_Divestiture,0,MATCH(I$5,MO_Common_ColumnHeader,0)), 0)</f>
        <v>0</v>
      </c>
      <c r="J65" s="129">
        <f t="array" ref="J65">IFERROR(INDEX(MO_CFSum_Divestiture,0,MATCH(J$5,MO_Common_ColumnHeader,0)), 0)</f>
        <v>0</v>
      </c>
      <c r="K65" s="129">
        <f t="array" ref="K65">IFERROR(INDEX(MO_CFSum_Divestiture,0,MATCH(K$5,MO_Common_ColumnHeader,0)), 0)</f>
        <v>0</v>
      </c>
      <c r="L65" s="129">
        <f t="array" ref="L65">IFERROR(INDEX(MO_CFSum_Divestiture,0,MATCH(L$5,MO_Common_ColumnHeader,0)), 0)</f>
        <v>0</v>
      </c>
      <c r="M65" s="129">
        <f t="array" ref="M65">IFERROR(INDEX(MO_CFSum_Divestiture,0,MATCH(M$5,MO_Common_ColumnHeader,0)), 0)</f>
        <v>0</v>
      </c>
      <c r="N65" s="130">
        <f t="array" ref="N65">IFERROR(INDEX(MO_CFSum_Divestiture,0,MATCH(N$5,MO_Common_ColumnHeader,0)), 0)</f>
        <v>0</v>
      </c>
      <c r="O65" s="129">
        <f t="array" ref="O65">IFERROR(INDEX(MO_CFSum_Divestiture,0,MATCH(O$5,MO_Common_ColumnHeader,0)), 0)</f>
        <v>0</v>
      </c>
      <c r="P65" s="129">
        <f t="array" ref="P65">IFERROR(INDEX(MO_CFSum_Divestiture,0,MATCH(P$5,MO_Common_ColumnHeader,0)), 0)</f>
        <v>0</v>
      </c>
      <c r="Q65" s="129">
        <f t="array" ref="Q65">IFERROR(INDEX(MO_CFSum_Divestiture,0,MATCH(Q$5,MO_Common_ColumnHeader,0)), 0)</f>
        <v>0</v>
      </c>
      <c r="R65" s="129">
        <f t="array" ref="R65">IFERROR(INDEX(MO_CFSum_Divestiture,0,MATCH(R$5,MO_Common_ColumnHeader,0)), 0)</f>
        <v>0</v>
      </c>
      <c r="S65" s="129">
        <f t="array" ref="S65">IFERROR(INDEX(MO_CFSum_Divestiture,0,MATCH(S$5,MO_Common_ColumnHeader,0)), 0)</f>
        <v>0</v>
      </c>
      <c r="T65" s="96"/>
      <c r="U65" s="96"/>
      <c r="V65" s="96"/>
      <c r="W65" s="96"/>
      <c r="X65" s="90"/>
    </row>
    <row r="66" spans="1:28" s="57" customFormat="1" ht="14.45" customHeight="1" x14ac:dyDescent="0.25">
      <c r="A66" s="42"/>
      <c r="B66" s="102" t="s">
        <v>30</v>
      </c>
      <c r="C66" s="41"/>
      <c r="D66" s="129">
        <f>IFERROR(IFERROR(INDEX(MO_CFSum_NetDebtIssuance,0,MATCH(D$5,MO_Common_ColumnHeader,0)),INDEX(SP_CFA_Debt,0,MATCH(D$5,SP_Common_ColumnHeader,0))), 0)</f>
        <v>0</v>
      </c>
      <c r="E66" s="129">
        <f>IFERROR(IFERROR(INDEX(MO_CFSum_NetDebtIssuance,0,MATCH(E$5,MO_Common_ColumnHeader,0)),INDEX(SP_CFA_Debt,0,MATCH(E$5,SP_Common_ColumnHeader,0))), 0)</f>
        <v>0</v>
      </c>
      <c r="F66" s="129">
        <f>IFERROR(IFERROR(INDEX(MO_CFSum_NetDebtIssuance,0,MATCH(F$5,MO_Common_ColumnHeader,0)),INDEX(SP_CFA_Debt,0,MATCH(F$5,SP_Common_ColumnHeader,0))), 0)</f>
        <v>0</v>
      </c>
      <c r="G66" s="129">
        <f>IFERROR(IFERROR(INDEX(MO_CFSum_NetDebtIssuance,0,MATCH(G$5,MO_Common_ColumnHeader,0)),INDEX(SP_CFA_Debt,0,MATCH(G$5,SP_Common_ColumnHeader,0))), 0)</f>
        <v>0</v>
      </c>
      <c r="H66" s="129">
        <f>IFERROR(IFERROR(INDEX(MO_CFSum_NetDebtIssuance,0,MATCH(H$5,MO_Common_ColumnHeader,0)),INDEX(SP_CFA_Debt,0,MATCH(H$5,SP_Common_ColumnHeader,0))), 0)</f>
        <v>0</v>
      </c>
      <c r="I66" s="129">
        <f>IFERROR(IFERROR(INDEX(MO_CFSum_NetDebtIssuance,0,MATCH(I$5,MO_Common_ColumnHeader,0)),INDEX(SP_CFA_Debt,0,MATCH(I$5,SP_Common_ColumnHeader,0))), 0)</f>
        <v>0</v>
      </c>
      <c r="J66" s="129">
        <f>IFERROR(IFERROR(INDEX(MO_CFSum_NetDebtIssuance,0,MATCH(J$5,MO_Common_ColumnHeader,0)),INDEX(SP_CFA_Debt,0,MATCH(J$5,SP_Common_ColumnHeader,0))), 0)</f>
        <v>0</v>
      </c>
      <c r="K66" s="129">
        <f>IFERROR(IFERROR(INDEX(MO_CFSum_NetDebtIssuance,0,MATCH(K$5,MO_Common_ColumnHeader,0)),INDEX(SP_CFA_Debt,0,MATCH(K$5,SP_Common_ColumnHeader,0))), 0)</f>
        <v>0</v>
      </c>
      <c r="L66" s="129">
        <f>IFERROR(IFERROR(INDEX(MO_CFSum_NetDebtIssuance,0,MATCH(L$5,MO_Common_ColumnHeader,0)),INDEX(SP_CFA_Debt,0,MATCH(L$5,SP_Common_ColumnHeader,0))), 0)</f>
        <v>0</v>
      </c>
      <c r="M66" s="129">
        <f>IFERROR(IFERROR(INDEX(MO_CFSum_NetDebtIssuance,0,MATCH(M$5,MO_Common_ColumnHeader,0)),INDEX(SP_CFA_Debt,0,MATCH(M$5,SP_Common_ColumnHeader,0))), 0)</f>
        <v>0</v>
      </c>
      <c r="N66" s="130">
        <f>IFERROR(IFERROR(INDEX(MO_CFSum_NetDebtIssuance,0,MATCH(N$5,MO_Common_ColumnHeader,0)),INDEX(SP_CFA_Debt,0,MATCH(N$5,SP_Common_ColumnHeader,0))), 0)</f>
        <v>0</v>
      </c>
      <c r="O66" s="129">
        <f>IFERROR(IFERROR(INDEX(MO_CFSum_NetDebtIssuance,0,MATCH(O$5,MO_Common_ColumnHeader,0)),INDEX(SP_CFA_Debt,0,MATCH(O$5,SP_Common_ColumnHeader,0))), 0)</f>
        <v>0</v>
      </c>
      <c r="P66" s="129">
        <f>IFERROR(IFERROR(INDEX(MO_CFSum_NetDebtIssuance,0,MATCH(P$5,MO_Common_ColumnHeader,0)),INDEX(SP_CFA_Debt,0,MATCH(P$5,SP_Common_ColumnHeader,0))), 0)</f>
        <v>0</v>
      </c>
      <c r="Q66" s="129">
        <f>IFERROR(IFERROR(INDEX(MO_CFSum_NetDebtIssuance,0,MATCH(Q$5,MO_Common_ColumnHeader,0)),INDEX(SP_CFA_Debt,0,MATCH(Q$5,SP_Common_ColumnHeader,0))), 0)</f>
        <v>0</v>
      </c>
      <c r="R66" s="129">
        <f>IFERROR(IFERROR(INDEX(MO_CFSum_NetDebtIssuance,0,MATCH(R$5,MO_Common_ColumnHeader,0)),INDEX(SP_CFA_Debt,0,MATCH(R$5,SP_Common_ColumnHeader,0))), 0)</f>
        <v>0</v>
      </c>
      <c r="S66" s="129">
        <f>IFERROR(IFERROR(INDEX(MO_CFSum_NetDebtIssuance,0,MATCH(S$5,MO_Common_ColumnHeader,0)),INDEX(SP_CFA_Debt,0,MATCH(S$5,SP_Common_ColumnHeader,0))), 0)</f>
        <v>0</v>
      </c>
      <c r="T66" s="96"/>
      <c r="U66" s="129">
        <f>IFERROR(IFERROR(IFERROR(INDEX(MO_CFSum_NetDebtIssuance,0,MATCH(AG$2,MO_Common_ColumnHeader,0)),INDEX(SP_CFA_Debt,0,MATCH(AG$2,SP_Common_ColumnHeader,0)))
+IFERROR(INDEX(MO_CFSum_NetDebtIssuance,0,MATCH(AG$3,MO_Common_ColumnHeader,0)),INDEX(SP_CFA_Debt,0,MATCH(AG$3,SP_Common_ColumnHeader,0))),IFERROR(INDEX(MO_CFSum_NetDebtIssuance,0,MATCH(AA$3,MO_Common_ColumnHeader,0)),INDEX(SP_CFA_Debt,0,MATCH(AA$3,SP_Common_ColumnHeader,0)))
+IFERROR(INDEX(
MO_CFSum_NetDebtIssuance,0,MATCH(AA$4,MO_Common_ColumnHeader,0)),INDEX(SP_CFA_Debt,0,MATCH(AA$4,SP_Common_ColumnHeader,0)))
+IFERROR(INDEX(MO_CFSum_NetDebtIssuance,0,MATCH(AA$5,MO_Common_ColumnHeader,0)),INDEX(SP_CFA_Debt,0,MATCH(AA$5,SP_Common_ColumnHeader,0)))
+IFERROR(INDEX(MO_CFSum_NetDebtIssuance,0,MATCH(AA$2,MO_Common_ColumnHeader,0)),INDEX(SP_CFA_Debt,0,MATCH(AA$2,SP_Common_ColumnHeader,0)))),0)</f>
        <v>0</v>
      </c>
      <c r="V66" s="129">
        <f>IFERROR(IFERROR(IFERROR(INDEX(MO_CFSum_NetDebtIssuance,0,MATCH(AJ$2,MO_Common_ColumnHeader,0)),INDEX(SP_CFA_Debt,0,MATCH(AJ$2,SP_Common_ColumnHeader,0)))
+IFERROR(INDEX(MO_CFSum_NetDebtIssuance,0,MATCH(AJ$3,MO_Common_ColumnHeader,0)),INDEX(SP_CFA_Debt,0,MATCH(AJ$3,SP_Common_ColumnHeader,0))),IFERROR(INDEX(MO_CFSum_NetDebtIssuance,0,MATCH(AD$3,MO_Common_ColumnHeader,0)),INDEX(SP_CFA_Debt,0,MATCH(AD$3,SP_Common_ColumnHeader,0)))
+IFERROR(INDEX(
MO_CFSum_NetDebtIssuance,0,MATCH(AD$4,MO_Common_ColumnHeader,0)),INDEX(SP_CFA_Debt,0,MATCH(AD$4,SP_Common_ColumnHeader,0)))
+IFERROR(INDEX(MO_CFSum_NetDebtIssuance,0,MATCH(AD$5,MO_Common_ColumnHeader,0)),INDEX(SP_CFA_Debt,0,MATCH(AD$5,SP_Common_ColumnHeader,0)))
+IFERROR(INDEX(MO_CFSum_NetDebtIssuance,0,MATCH(AD$2,MO_Common_ColumnHeader,0)),INDEX(SP_CFA_Debt,0,MATCH(AD$2,SP_Common_ColumnHeader,0)))),0)</f>
        <v>0</v>
      </c>
      <c r="W66" s="96"/>
      <c r="X66" s="90"/>
      <c r="AA66" s="41"/>
      <c r="AB66" s="41"/>
    </row>
    <row r="67" spans="1:28" s="57" customFormat="1" ht="14.45" customHeight="1" x14ac:dyDescent="0.25">
      <c r="A67" s="42"/>
      <c r="B67" s="102" t="s">
        <v>31</v>
      </c>
      <c r="C67" s="41"/>
      <c r="D67" s="129">
        <f t="array" ref="D67">IFERROR(INDEX(MO_CFS_Buyback,0,MATCH(D$5,MO_Common_ColumnHeader,0)),0)</f>
        <v>0</v>
      </c>
      <c r="E67" s="129">
        <f t="array" ref="E67">IFERROR(INDEX(MO_CFS_Buyback,0,MATCH(E$5,MO_Common_ColumnHeader,0)),0)</f>
        <v>0</v>
      </c>
      <c r="F67" s="129">
        <f t="array" ref="F67">IFERROR(INDEX(MO_CFS_Buyback,0,MATCH(F$5,MO_Common_ColumnHeader,0)),0)</f>
        <v>0</v>
      </c>
      <c r="G67" s="129">
        <f t="array" ref="G67">IFERROR(INDEX(MO_CFS_Buyback,0,MATCH(G$5,MO_Common_ColumnHeader,0)),0)</f>
        <v>0</v>
      </c>
      <c r="H67" s="129">
        <f t="array" ref="H67">IFERROR(INDEX(MO_CFS_Buyback,0,MATCH(H$5,MO_Common_ColumnHeader,0)),0)</f>
        <v>0</v>
      </c>
      <c r="I67" s="129">
        <f t="array" ref="I67">IFERROR(INDEX(MO_CFS_Buyback,0,MATCH(I$5,MO_Common_ColumnHeader,0)),0)</f>
        <v>0</v>
      </c>
      <c r="J67" s="129">
        <f t="array" ref="J67">IFERROR(INDEX(MO_CFS_Buyback,0,MATCH(J$5,MO_Common_ColumnHeader,0)),0)</f>
        <v>0</v>
      </c>
      <c r="K67" s="129">
        <f t="array" ref="K67">IFERROR(INDEX(MO_CFS_Buyback,0,MATCH(K$5,MO_Common_ColumnHeader,0)),0)</f>
        <v>0</v>
      </c>
      <c r="L67" s="129">
        <f t="array" ref="L67">IFERROR(INDEX(MO_CFS_Buyback,0,MATCH(L$5,MO_Common_ColumnHeader,0)),0)</f>
        <v>0</v>
      </c>
      <c r="M67" s="129">
        <f t="array" ref="M67">IFERROR(INDEX(MO_CFS_Buyback,0,MATCH(M$5,MO_Common_ColumnHeader,0)),0)</f>
        <v>0</v>
      </c>
      <c r="N67" s="130">
        <f t="array" ref="N67">IFERROR(INDEX(MO_CFS_Buyback,0,MATCH(N$5,MO_Common_ColumnHeader,0)),0)</f>
        <v>0</v>
      </c>
      <c r="O67" s="129">
        <f t="array" ref="O67">IFERROR(INDEX(MO_CFS_Buyback,0,MATCH(O$5,MO_Common_ColumnHeader,0)),0)</f>
        <v>0</v>
      </c>
      <c r="P67" s="129">
        <f t="array" ref="P67">IFERROR(INDEX(MO_CFS_Buyback,0,MATCH(P$5,MO_Common_ColumnHeader,0)),0)</f>
        <v>0</v>
      </c>
      <c r="Q67" s="129">
        <f t="array" ref="Q67">IFERROR(INDEX(MO_CFS_Buyback,0,MATCH(Q$5,MO_Common_ColumnHeader,0)),0)</f>
        <v>0</v>
      </c>
      <c r="R67" s="129">
        <f t="array" ref="R67">IFERROR(INDEX(MO_CFS_Buyback,0,MATCH(R$5,MO_Common_ColumnHeader,0)),0)</f>
        <v>0</v>
      </c>
      <c r="S67" s="129">
        <f t="array" ref="S67">IFERROR(INDEX(MO_CFS_Buyback,0,MATCH(S$5,MO_Common_ColumnHeader,0)),0)</f>
        <v>0</v>
      </c>
      <c r="T67" s="151"/>
      <c r="U67" s="151"/>
      <c r="V67" s="151"/>
      <c r="W67" s="151"/>
      <c r="X67" s="90"/>
      <c r="AA67" s="5"/>
      <c r="AB67" s="5"/>
    </row>
    <row r="68" spans="1:28" s="57" customFormat="1" ht="14.45" customHeight="1" x14ac:dyDescent="0.25">
      <c r="A68" s="42"/>
      <c r="B68" s="102" t="s">
        <v>32</v>
      </c>
      <c r="C68" s="41"/>
      <c r="D68" s="129">
        <f t="array" ref="D68">IFERROR(IFERROR(INDEX(MO_CFSum_NetShares,0,MATCH(D$5,MO_Common_ColumnHeader,0)),INDEX(SP_CFA_Equity,0,MATCH(D$5,SP_Common_ColumnHeader,0)))-D67, 0)</f>
        <v>0</v>
      </c>
      <c r="E68" s="129">
        <f t="array" ref="E68">IFERROR(IFERROR(INDEX(MO_CFSum_NetShares,0,MATCH(E$5,MO_Common_ColumnHeader,0)),INDEX(SP_CFA_Equity,0,MATCH(E$5,SP_Common_ColumnHeader,0)))-E67, 0)</f>
        <v>0</v>
      </c>
      <c r="F68" s="129">
        <f t="array" ref="F68">IFERROR(IFERROR(INDEX(MO_CFSum_NetShares,0,MATCH(F$5,MO_Common_ColumnHeader,0)),INDEX(SP_CFA_Equity,0,MATCH(F$5,SP_Common_ColumnHeader,0)))-F67, 0)</f>
        <v>0</v>
      </c>
      <c r="G68" s="129">
        <f t="array" ref="G68">IFERROR(IFERROR(INDEX(MO_CFSum_NetShares,0,MATCH(G$5,MO_Common_ColumnHeader,0)),INDEX(SP_CFA_Equity,0,MATCH(G$5,SP_Common_ColumnHeader,0)))-G67, 0)</f>
        <v>0</v>
      </c>
      <c r="H68" s="129">
        <f t="array" ref="H68">IFERROR(IFERROR(INDEX(MO_CFSum_NetShares,0,MATCH(H$5,MO_Common_ColumnHeader,0)),INDEX(SP_CFA_Equity,0,MATCH(H$5,SP_Common_ColumnHeader,0)))-H67, 0)</f>
        <v>0</v>
      </c>
      <c r="I68" s="129">
        <f t="array" ref="I68">IFERROR(IFERROR(INDEX(MO_CFSum_NetShares,0,MATCH(I$5,MO_Common_ColumnHeader,0)),INDEX(SP_CFA_Equity,0,MATCH(I$5,SP_Common_ColumnHeader,0)))-I67, 0)</f>
        <v>0</v>
      </c>
      <c r="J68" s="129">
        <f t="array" ref="J68">IFERROR(IFERROR(INDEX(MO_CFSum_NetShares,0,MATCH(J$5,MO_Common_ColumnHeader,0)),INDEX(SP_CFA_Equity,0,MATCH(J$5,SP_Common_ColumnHeader,0)))-J67, 0)</f>
        <v>0</v>
      </c>
      <c r="K68" s="129">
        <f t="array" ref="K68">IFERROR(IFERROR(INDEX(MO_CFSum_NetShares,0,MATCH(K$5,MO_Common_ColumnHeader,0)),INDEX(SP_CFA_Equity,0,MATCH(K$5,SP_Common_ColumnHeader,0)))-K67, 0)</f>
        <v>0</v>
      </c>
      <c r="L68" s="129">
        <f t="array" ref="L68">IFERROR(IFERROR(INDEX(MO_CFSum_NetShares,0,MATCH(L$5,MO_Common_ColumnHeader,0)),INDEX(SP_CFA_Equity,0,MATCH(L$5,SP_Common_ColumnHeader,0)))-L67, 0)</f>
        <v>0</v>
      </c>
      <c r="M68" s="129">
        <f t="array" ref="M68">IFERROR(IFERROR(INDEX(MO_CFSum_NetShares,0,MATCH(M$5,MO_Common_ColumnHeader,0)),INDEX(SP_CFA_Equity,0,MATCH(M$5,SP_Common_ColumnHeader,0)))-M67, 0)</f>
        <v>0</v>
      </c>
      <c r="N68" s="130">
        <f t="array" ref="N68">IFERROR(IFERROR(INDEX(MO_CFSum_NetShares,0,MATCH(N$5,MO_Common_ColumnHeader,0)),INDEX(SP_CFA_Equity,0,MATCH(N$5,SP_Common_ColumnHeader,0)))-N67, 0)</f>
        <v>0</v>
      </c>
      <c r="O68" s="129">
        <f t="array" ref="O68">IFERROR(IFERROR(INDEX(MO_CFSum_NetShares,0,MATCH(O$5,MO_Common_ColumnHeader,0)),INDEX(SP_CFA_Equity,0,MATCH(O$5,SP_Common_ColumnHeader,0)))-O67, 0)</f>
        <v>0</v>
      </c>
      <c r="P68" s="129">
        <f t="array" ref="P68">IFERROR(IFERROR(INDEX(MO_CFSum_NetShares,0,MATCH(P$5,MO_Common_ColumnHeader,0)),INDEX(SP_CFA_Equity,0,MATCH(P$5,SP_Common_ColumnHeader,0)))-P67, 0)</f>
        <v>0</v>
      </c>
      <c r="Q68" s="129">
        <f t="array" ref="Q68">IFERROR(IFERROR(INDEX(MO_CFSum_NetShares,0,MATCH(Q$5,MO_Common_ColumnHeader,0)),INDEX(SP_CFA_Equity,0,MATCH(Q$5,SP_Common_ColumnHeader,0)))-Q67, 0)</f>
        <v>0</v>
      </c>
      <c r="R68" s="129">
        <f t="array" ref="R68">IFERROR(IFERROR(INDEX(MO_CFSum_NetShares,0,MATCH(R$5,MO_Common_ColumnHeader,0)),INDEX(SP_CFA_Equity,0,MATCH(R$5,SP_Common_ColumnHeader,0)))-R67, 0)</f>
        <v>0</v>
      </c>
      <c r="S68" s="129">
        <f t="array" ref="S68">IFERROR(IFERROR(INDEX(MO_CFSum_NetShares,0,MATCH(S$5,MO_Common_ColumnHeader,0)),INDEX(SP_CFA_Equity,0,MATCH(S$5,SP_Common_ColumnHeader,0)))-S67, 0)</f>
        <v>0</v>
      </c>
      <c r="T68" s="151"/>
      <c r="U68" s="151"/>
      <c r="V68" s="151"/>
      <c r="W68" s="151"/>
      <c r="X68" s="90"/>
    </row>
    <row r="69" spans="1:28" s="41" customFormat="1" ht="14.45" customHeight="1" x14ac:dyDescent="0.25">
      <c r="A69" s="39"/>
      <c r="B69" s="102" t="s">
        <v>33</v>
      </c>
      <c r="D69" s="129">
        <f t="array" ref="D69">IFERROR(INDEX(MO_CFS_NetChange,0,MATCH(D$5,MO_Common_ColumnHeader,0)), 0)-SUM(D63:D68,D56)</f>
        <v>0</v>
      </c>
      <c r="E69" s="129">
        <f t="array" ref="E69">IFERROR(INDEX(MO_CFS_NetChange,0,MATCH(E$5,MO_Common_ColumnHeader,0)), 0)-SUM(E63:E68,E56)</f>
        <v>0</v>
      </c>
      <c r="F69" s="129">
        <f t="array" ref="F69">IFERROR(INDEX(MO_CFS_NetChange,0,MATCH(F$5,MO_Common_ColumnHeader,0)), 0)-SUM(F63:F68,F56)</f>
        <v>0</v>
      </c>
      <c r="G69" s="129">
        <f t="array" ref="G69">IFERROR(INDEX(MO_CFS_NetChange,0,MATCH(G$5,MO_Common_ColumnHeader,0)), 0)-SUM(G63:G68,G56)</f>
        <v>0</v>
      </c>
      <c r="H69" s="129">
        <f t="array" ref="H69">IFERROR(INDEX(MO_CFS_NetChange,0,MATCH(H$5,MO_Common_ColumnHeader,0)), 0)-SUM(H63:H68,H56)</f>
        <v>0</v>
      </c>
      <c r="I69" s="129">
        <f t="array" ref="I69">IFERROR(INDEX(MO_CFS_NetChange,0,MATCH(I$5,MO_Common_ColumnHeader,0)), 0)-SUM(I63:I68,I56)</f>
        <v>0</v>
      </c>
      <c r="J69" s="129">
        <f t="array" ref="J69">IFERROR(INDEX(MO_CFS_NetChange,0,MATCH(J$5,MO_Common_ColumnHeader,0)), 0)-SUM(J63:J68,J56)</f>
        <v>0</v>
      </c>
      <c r="K69" s="129">
        <f t="array" ref="K69">IFERROR(INDEX(MO_CFS_NetChange,0,MATCH(K$5,MO_Common_ColumnHeader,0)), 0)-SUM(K63:K68,K56)</f>
        <v>0</v>
      </c>
      <c r="L69" s="129">
        <f t="array" ref="L69">IFERROR(INDEX(MO_CFS_NetChange,0,MATCH(L$5,MO_Common_ColumnHeader,0)), 0)-SUM(L63:L68,L56)</f>
        <v>0</v>
      </c>
      <c r="M69" s="129">
        <f t="array" ref="M69">IFERROR(INDEX(MO_CFS_NetChange,0,MATCH(M$5,MO_Common_ColumnHeader,0)), 0)-SUM(M63:M68,M56)</f>
        <v>0</v>
      </c>
      <c r="N69" s="130">
        <f t="array" ref="N69">IFERROR(INDEX(MO_CFS_NetChange,0,MATCH(N$5,MO_Common_ColumnHeader,0)), 0)-SUM(N63:N68,N56)</f>
        <v>0</v>
      </c>
      <c r="O69" s="129">
        <f t="array" ref="O69">IFERROR(INDEX(MO_CFS_NetChange,0,MATCH(O$5,MO_Common_ColumnHeader,0)), 0)-SUM(O63:O68,O56)</f>
        <v>0</v>
      </c>
      <c r="P69" s="129">
        <f t="array" ref="P69">IFERROR(INDEX(MO_CFS_NetChange,0,MATCH(P$5,MO_Common_ColumnHeader,0)), 0)-SUM(P63:P68,P56)</f>
        <v>0</v>
      </c>
      <c r="Q69" s="129">
        <f t="array" ref="Q69">IFERROR(INDEX(MO_CFS_NetChange,0,MATCH(Q$5,MO_Common_ColumnHeader,0)), 0)-SUM(Q63:Q68,Q56)</f>
        <v>0</v>
      </c>
      <c r="R69" s="129">
        <f t="array" ref="R69">IFERROR(INDEX(MO_CFS_NetChange,0,MATCH(R$5,MO_Common_ColumnHeader,0)), 0)-SUM(R63:R68,R56)</f>
        <v>0</v>
      </c>
      <c r="S69" s="129">
        <f t="array" ref="S69">IFERROR(INDEX(MO_CFS_NetChange,0,MATCH(S$5,MO_Common_ColumnHeader,0)), 0)-SUM(S63:S68,S56)</f>
        <v>0</v>
      </c>
      <c r="T69" s="91"/>
      <c r="U69" s="91"/>
      <c r="V69" s="91"/>
      <c r="W69" s="91"/>
      <c r="X69" s="90"/>
      <c r="AA69" s="61"/>
      <c r="AB69" s="61"/>
    </row>
    <row r="70" spans="1:28" s="41" customFormat="1" ht="14.45" customHeight="1" thickBot="1" x14ac:dyDescent="0.3">
      <c r="A70" s="39"/>
      <c r="B70" s="52" t="s">
        <v>34</v>
      </c>
      <c r="C70" s="53"/>
      <c r="D70" s="143">
        <f t="shared" ref="D70:S70" si="177">D56+SUM(D63:D69)</f>
        <v>0</v>
      </c>
      <c r="E70" s="143">
        <f t="shared" si="177"/>
        <v>0</v>
      </c>
      <c r="F70" s="143">
        <f t="shared" si="177"/>
        <v>0</v>
      </c>
      <c r="G70" s="143">
        <f t="shared" si="177"/>
        <v>0</v>
      </c>
      <c r="H70" s="143">
        <f t="shared" si="177"/>
        <v>0</v>
      </c>
      <c r="I70" s="143">
        <f t="shared" si="177"/>
        <v>0</v>
      </c>
      <c r="J70" s="143">
        <f t="shared" si="177"/>
        <v>0</v>
      </c>
      <c r="K70" s="143">
        <f t="shared" si="177"/>
        <v>0</v>
      </c>
      <c r="L70" s="143">
        <f t="shared" si="177"/>
        <v>0</v>
      </c>
      <c r="M70" s="143">
        <f t="shared" si="177"/>
        <v>0</v>
      </c>
      <c r="N70" s="144">
        <f t="shared" si="177"/>
        <v>0</v>
      </c>
      <c r="O70" s="143">
        <f t="shared" si="177"/>
        <v>0</v>
      </c>
      <c r="P70" s="143">
        <f t="shared" si="177"/>
        <v>0</v>
      </c>
      <c r="Q70" s="143">
        <f t="shared" si="177"/>
        <v>0</v>
      </c>
      <c r="R70" s="143">
        <f t="shared" si="177"/>
        <v>0</v>
      </c>
      <c r="S70" s="143">
        <f t="shared" si="177"/>
        <v>0</v>
      </c>
      <c r="T70" s="91"/>
      <c r="U70" s="91"/>
      <c r="V70" s="91"/>
      <c r="W70" s="91"/>
      <c r="X70" s="90"/>
      <c r="AA70" s="64"/>
      <c r="AB70" s="64"/>
    </row>
    <row r="71" spans="1:28" ht="14.45" customHeight="1" thickTop="1" x14ac:dyDescent="0.25">
      <c r="B71" s="35"/>
      <c r="C71" s="11"/>
      <c r="D71" s="152"/>
      <c r="E71" s="152"/>
      <c r="F71" s="152"/>
      <c r="G71" s="152"/>
      <c r="H71" s="152"/>
      <c r="I71" s="152"/>
      <c r="J71" s="152"/>
      <c r="K71" s="152"/>
      <c r="L71" s="152"/>
      <c r="M71" s="152"/>
      <c r="N71" s="153"/>
      <c r="O71" s="152"/>
      <c r="P71" s="152"/>
      <c r="Q71" s="152"/>
      <c r="R71" s="152"/>
      <c r="S71" s="152"/>
      <c r="T71" s="84"/>
      <c r="U71" s="84"/>
      <c r="V71" s="84"/>
      <c r="W71" s="84"/>
      <c r="X71" s="84"/>
    </row>
    <row r="72" spans="1:28" s="57" customFormat="1" ht="14.45" customHeight="1" x14ac:dyDescent="0.25">
      <c r="A72" s="42"/>
      <c r="B72" s="103" t="s">
        <v>35</v>
      </c>
      <c r="C72" s="41"/>
      <c r="D72" s="190">
        <f t="array" ref="D72">IFERROR(INDEX(MO_RIS_DA,0,MATCH(D$5,MO_Common_ColumnHeader,0)),0)+IFERROR(INDEX(MO_RIS_DA_operating,0,MATCH(D$5,MO_Common_ColumnHeader,0)),0)+IFERROR(INDEX(MO_RIS_DAintangibles_operating,0,MATCH(D$5,MO_Common_ColumnHeader,0)),0)+IFERROR(INDEX(MO_RIS_DAintangibles,0,MATCH(D$5,MO_Common_ColumnHeader,0)),0)+IFERROR(INDEX(MO_RIS_DAintangible,0,MATCH(D$5,MO_Common_ColumnHeader,0)),0)</f>
        <v>0</v>
      </c>
      <c r="E72" s="190">
        <f t="array" ref="E72">IFERROR(INDEX(MO_RIS_DA,0,MATCH(E$5,MO_Common_ColumnHeader,0)),0)+IFERROR(INDEX(MO_RIS_DA_operating,0,MATCH(E$5,MO_Common_ColumnHeader,0)),0)+IFERROR(INDEX(MO_RIS_DAintangibles_operating,0,MATCH(E$5,MO_Common_ColumnHeader,0)),0)+IFERROR(INDEX(MO_RIS_DAintangibles,0,MATCH(E$5,MO_Common_ColumnHeader,0)),0)+IFERROR(INDEX(MO_RIS_DAintangible,0,MATCH(E$5,MO_Common_ColumnHeader,0)),0)</f>
        <v>0</v>
      </c>
      <c r="F72" s="129">
        <f t="array" ref="F72">IFERROR(INDEX(MO_RIS_DA,0,MATCH(F$5,MO_Common_ColumnHeader,0)),0)+IFERROR(INDEX(MO_RIS_DA_operating,0,MATCH(F$5,MO_Common_ColumnHeader,0)),0)+IFERROR(INDEX(MO_RIS_DAintangibles_operating,0,MATCH(F$5,MO_Common_ColumnHeader,0)),0)+IFERROR(INDEX(MO_RIS_DAintangibles,0,MATCH(F$5,MO_Common_ColumnHeader,0)),0)+IFERROR(INDEX(MO_RIS_DAintangible,0,MATCH(F$5,MO_Common_ColumnHeader,0)),0)</f>
        <v>0</v>
      </c>
      <c r="G72" s="129">
        <f t="array" ref="G72">IFERROR(INDEX(MO_RIS_DA,0,MATCH(G$5,MO_Common_ColumnHeader,0)),0)+IFERROR(INDEX(MO_RIS_DA_operating,0,MATCH(G$5,MO_Common_ColumnHeader,0)),0)+IFERROR(INDEX(MO_RIS_DAintangibles_operating,0,MATCH(G$5,MO_Common_ColumnHeader,0)),0)+IFERROR(INDEX(MO_RIS_DAintangibles,0,MATCH(G$5,MO_Common_ColumnHeader,0)),0)+IFERROR(INDEX(MO_RIS_DAintangible,0,MATCH(G$5,MO_Common_ColumnHeader,0)),0)</f>
        <v>0</v>
      </c>
      <c r="H72" s="129">
        <f t="array" ref="H72">IFERROR(INDEX(MO_RIS_DA,0,MATCH(H$5,MO_Common_ColumnHeader,0)),0)+IFERROR(INDEX(MO_RIS_DA_operating,0,MATCH(H$5,MO_Common_ColumnHeader,0)),0)+IFERROR(INDEX(MO_RIS_DAintangibles_operating,0,MATCH(H$5,MO_Common_ColumnHeader,0)),0)+IFERROR(INDEX(MO_RIS_DAintangibles,0,MATCH(H$5,MO_Common_ColumnHeader,0)),0)+IFERROR(INDEX(MO_RIS_DAintangible,0,MATCH(H$5,MO_Common_ColumnHeader,0)),0)</f>
        <v>0</v>
      </c>
      <c r="I72" s="129">
        <f t="array" ref="I72">IFERROR(INDEX(MO_RIS_DA,0,MATCH(I$5,MO_Common_ColumnHeader,0)),0)+IFERROR(INDEX(MO_RIS_DA_operating,0,MATCH(I$5,MO_Common_ColumnHeader,0)),0)+IFERROR(INDEX(MO_RIS_DAintangibles_operating,0,MATCH(I$5,MO_Common_ColumnHeader,0)),0)+IFERROR(INDEX(MO_RIS_DAintangibles,0,MATCH(I$5,MO_Common_ColumnHeader,0)),0)+IFERROR(INDEX(MO_RIS_DAintangible,0,MATCH(I$5,MO_Common_ColumnHeader,0)),0)</f>
        <v>0</v>
      </c>
      <c r="J72" s="129">
        <f t="array" ref="J72">IFERROR(INDEX(MO_RIS_DA,0,MATCH(J$5,MO_Common_ColumnHeader,0)),0)+IFERROR(INDEX(MO_RIS_DA_operating,0,MATCH(J$5,MO_Common_ColumnHeader,0)),0)+IFERROR(INDEX(MO_RIS_DAintangibles_operating,0,MATCH(J$5,MO_Common_ColumnHeader,0)),0)+IFERROR(INDEX(MO_RIS_DAintangibles,0,MATCH(J$5,MO_Common_ColumnHeader,0)),0)+IFERROR(INDEX(MO_RIS_DAintangible,0,MATCH(J$5,MO_Common_ColumnHeader,0)),0)</f>
        <v>0</v>
      </c>
      <c r="K72" s="129">
        <f t="array" ref="K72">IFERROR(INDEX(MO_RIS_DA,0,MATCH(K$5,MO_Common_ColumnHeader,0)),0)+IFERROR(INDEX(MO_RIS_DA_operating,0,MATCH(K$5,MO_Common_ColumnHeader,0)),0)+IFERROR(INDEX(MO_RIS_DAintangibles_operating,0,MATCH(K$5,MO_Common_ColumnHeader,0)),0)+IFERROR(INDEX(MO_RIS_DAintangibles,0,MATCH(K$5,MO_Common_ColumnHeader,0)),0)+IFERROR(INDEX(MO_RIS_DAintangible,0,MATCH(K$5,MO_Common_ColumnHeader,0)),0)</f>
        <v>0</v>
      </c>
      <c r="L72" s="129">
        <f t="array" ref="L72">IFERROR(INDEX(MO_RIS_DA,0,MATCH(L$5,MO_Common_ColumnHeader,0)),0)+IFERROR(INDEX(MO_RIS_DA_operating,0,MATCH(L$5,MO_Common_ColumnHeader,0)),0)+IFERROR(INDEX(MO_RIS_DAintangibles_operating,0,MATCH(L$5,MO_Common_ColumnHeader,0)),0)+IFERROR(INDEX(MO_RIS_DAintangibles,0,MATCH(L$5,MO_Common_ColumnHeader,0)),0)+IFERROR(INDEX(MO_RIS_DAintangible,0,MATCH(L$5,MO_Common_ColumnHeader,0)),0)</f>
        <v>0</v>
      </c>
      <c r="M72" s="129">
        <f t="array" ref="M72">IFERROR(INDEX(MO_RIS_DA,0,MATCH(M$5,MO_Common_ColumnHeader,0)),0)+IFERROR(INDEX(MO_RIS_DA_operating,0,MATCH(M$5,MO_Common_ColumnHeader,0)),0)+IFERROR(INDEX(MO_RIS_DAintangibles_operating,0,MATCH(M$5,MO_Common_ColumnHeader,0)),0)+IFERROR(INDEX(MO_RIS_DAintangibles,0,MATCH(M$5,MO_Common_ColumnHeader,0)),0)+IFERROR(INDEX(MO_RIS_DAintangible,0,MATCH(M$5,MO_Common_ColumnHeader,0)),0)</f>
        <v>0</v>
      </c>
      <c r="N72" s="130">
        <f t="array" ref="N72">IFERROR(INDEX(MO_RIS_DA,0,MATCH(N$5,MO_Common_ColumnHeader,0)),0)+IFERROR(INDEX(MO_RIS_DA_operating,0,MATCH(N$5,MO_Common_ColumnHeader,0)),0)+IFERROR(INDEX(MO_RIS_DAintangibles_operating,0,MATCH(N$5,MO_Common_ColumnHeader,0)),0)+IFERROR(INDEX(MO_RIS_DAintangibles,0,MATCH(N$5,MO_Common_ColumnHeader,0)),0)+IFERROR(INDEX(MO_RIS_DAintangible,0,MATCH(N$5,MO_Common_ColumnHeader,0)),0)</f>
        <v>0</v>
      </c>
      <c r="O72" s="129">
        <f t="array" ref="O72">IFERROR(INDEX(MO_RIS_DA,0,MATCH(O$5,MO_Common_ColumnHeader,0)),0)+IFERROR(INDEX(MO_RIS_DA_operating,0,MATCH(O$5,MO_Common_ColumnHeader,0)),0)+IFERROR(INDEX(MO_RIS_DAintangibles_operating,0,MATCH(O$5,MO_Common_ColumnHeader,0)),0)+IFERROR(INDEX(MO_RIS_DAintangibles,0,MATCH(O$5,MO_Common_ColumnHeader,0)),0)+IFERROR(INDEX(MO_RIS_DAintangible,0,MATCH(O$5,MO_Common_ColumnHeader,0)),0)</f>
        <v>0</v>
      </c>
      <c r="P72" s="129">
        <f t="array" ref="P72">IFERROR(INDEX(MO_RIS_DA,0,MATCH(P$5,MO_Common_ColumnHeader,0)),0)+IFERROR(INDEX(MO_RIS_DA_operating,0,MATCH(P$5,MO_Common_ColumnHeader,0)),0)+IFERROR(INDEX(MO_RIS_DAintangibles_operating,0,MATCH(P$5,MO_Common_ColumnHeader,0)),0)+IFERROR(INDEX(MO_RIS_DAintangibles,0,MATCH(P$5,MO_Common_ColumnHeader,0)),0)+IFERROR(INDEX(MO_RIS_DAintangible,0,MATCH(P$5,MO_Common_ColumnHeader,0)),0)</f>
        <v>0</v>
      </c>
      <c r="Q72" s="129">
        <f t="array" ref="Q72">IFERROR(INDEX(MO_RIS_DA,0,MATCH(Q$5,MO_Common_ColumnHeader,0)),0)+IFERROR(INDEX(MO_RIS_DA_operating,0,MATCH(Q$5,MO_Common_ColumnHeader,0)),0)+IFERROR(INDEX(MO_RIS_DAintangibles_operating,0,MATCH(Q$5,MO_Common_ColumnHeader,0)),0)+IFERROR(INDEX(MO_RIS_DAintangibles,0,MATCH(Q$5,MO_Common_ColumnHeader,0)),0)+IFERROR(INDEX(MO_RIS_DAintangible,0,MATCH(Q$5,MO_Common_ColumnHeader,0)),0)</f>
        <v>0</v>
      </c>
      <c r="R72" s="129">
        <f t="array" ref="R72">IFERROR(INDEX(MO_RIS_DA,0,MATCH(R$5,MO_Common_ColumnHeader,0)),0)+IFERROR(INDEX(MO_RIS_DA_operating,0,MATCH(R$5,MO_Common_ColumnHeader,0)),0)+IFERROR(INDEX(MO_RIS_DAintangibles_operating,0,MATCH(R$5,MO_Common_ColumnHeader,0)),0)+IFERROR(INDEX(MO_RIS_DAintangibles,0,MATCH(R$5,MO_Common_ColumnHeader,0)),0)+IFERROR(INDEX(MO_RIS_DAintangible,0,MATCH(R$5,MO_Common_ColumnHeader,0)),0)</f>
        <v>0</v>
      </c>
      <c r="S72" s="129">
        <f t="array" ref="S72">IFERROR(INDEX(MO_RIS_DA,0,MATCH(S$5,MO_Common_ColumnHeader,0)),0)+IFERROR(INDEX(MO_RIS_DA_operating,0,MATCH(S$5,MO_Common_ColumnHeader,0)),0)+IFERROR(INDEX(MO_RIS_DAintangibles_operating,0,MATCH(S$5,MO_Common_ColumnHeader,0)),0)+IFERROR(INDEX(MO_RIS_DAintangibles,0,MATCH(S$5,MO_Common_ColumnHeader,0)),0)+IFERROR(INDEX(MO_RIS_DAintangible,0,MATCH(S$5,MO_Common_ColumnHeader,0)),0)</f>
        <v>0</v>
      </c>
      <c r="T72" s="91"/>
      <c r="U72" s="91"/>
      <c r="V72" s="91"/>
      <c r="W72" s="91"/>
      <c r="X72" s="91"/>
      <c r="AA72" s="5"/>
      <c r="AB72" s="5"/>
    </row>
    <row r="73" spans="1:28" s="61" customFormat="1" ht="14.45" customHeight="1" x14ac:dyDescent="0.25">
      <c r="A73" s="59"/>
      <c r="B73" s="60" t="s">
        <v>36</v>
      </c>
      <c r="D73" s="154" t="str">
        <f t="shared" ref="D73:M73" si="178">IFERROR(-D72/D55,"")</f>
        <v/>
      </c>
      <c r="E73" s="154" t="str">
        <f t="shared" si="178"/>
        <v/>
      </c>
      <c r="F73" s="154" t="str">
        <f t="shared" si="178"/>
        <v/>
      </c>
      <c r="G73" s="154" t="str">
        <f t="shared" si="178"/>
        <v/>
      </c>
      <c r="H73" s="154" t="str">
        <f t="shared" si="178"/>
        <v/>
      </c>
      <c r="I73" s="154" t="str">
        <f t="shared" si="178"/>
        <v/>
      </c>
      <c r="J73" s="154" t="str">
        <f t="shared" si="178"/>
        <v/>
      </c>
      <c r="K73" s="154" t="str">
        <f t="shared" si="178"/>
        <v/>
      </c>
      <c r="L73" s="154" t="str">
        <f t="shared" si="178"/>
        <v/>
      </c>
      <c r="M73" s="154" t="str">
        <f t="shared" si="178"/>
        <v/>
      </c>
      <c r="N73" s="155" t="str">
        <f>IFERROR(-N72/N55,"")</f>
        <v/>
      </c>
      <c r="O73" s="154" t="str">
        <f t="shared" ref="O73:S73" si="179">IFERROR(-O72/O55,"")</f>
        <v/>
      </c>
      <c r="P73" s="154" t="str">
        <f t="shared" si="179"/>
        <v/>
      </c>
      <c r="Q73" s="154" t="str">
        <f t="shared" si="179"/>
        <v/>
      </c>
      <c r="R73" s="154" t="str">
        <f t="shared" si="179"/>
        <v/>
      </c>
      <c r="S73" s="154" t="str">
        <f t="shared" si="179"/>
        <v/>
      </c>
      <c r="T73" s="92"/>
      <c r="U73" s="92"/>
      <c r="V73" s="92"/>
      <c r="W73" s="92"/>
      <c r="X73" s="92"/>
      <c r="AA73" s="65"/>
      <c r="AB73" s="65"/>
    </row>
    <row r="74" spans="1:28" s="64" customFormat="1" ht="14.45" customHeight="1" x14ac:dyDescent="0.25">
      <c r="A74" s="62"/>
      <c r="B74" s="63" t="s">
        <v>37</v>
      </c>
      <c r="D74" s="156" t="str">
        <f t="shared" ref="D74:S74" si="180">IFERROR(-D55/D7,"")</f>
        <v/>
      </c>
      <c r="E74" s="156" t="str">
        <f t="shared" si="180"/>
        <v/>
      </c>
      <c r="F74" s="156" t="str">
        <f t="shared" si="180"/>
        <v/>
      </c>
      <c r="G74" s="156" t="str">
        <f t="shared" si="180"/>
        <v/>
      </c>
      <c r="H74" s="156" t="str">
        <f t="shared" si="180"/>
        <v/>
      </c>
      <c r="I74" s="156" t="str">
        <f t="shared" si="180"/>
        <v/>
      </c>
      <c r="J74" s="156" t="str">
        <f t="shared" si="180"/>
        <v/>
      </c>
      <c r="K74" s="156" t="str">
        <f t="shared" si="180"/>
        <v/>
      </c>
      <c r="L74" s="156" t="str">
        <f t="shared" si="180"/>
        <v/>
      </c>
      <c r="M74" s="156" t="str">
        <f t="shared" si="180"/>
        <v/>
      </c>
      <c r="N74" s="157" t="str">
        <f t="shared" si="180"/>
        <v/>
      </c>
      <c r="O74" s="156" t="str">
        <f t="shared" si="180"/>
        <v/>
      </c>
      <c r="P74" s="156" t="str">
        <f t="shared" si="180"/>
        <v/>
      </c>
      <c r="Q74" s="156" t="str">
        <f t="shared" si="180"/>
        <v/>
      </c>
      <c r="R74" s="156" t="str">
        <f t="shared" si="180"/>
        <v/>
      </c>
      <c r="S74" s="156" t="str">
        <f t="shared" si="180"/>
        <v/>
      </c>
      <c r="T74" s="85"/>
      <c r="U74" s="85"/>
      <c r="V74" s="85"/>
      <c r="W74" s="85"/>
      <c r="X74" s="85"/>
      <c r="AA74" s="43"/>
      <c r="AB74" s="43"/>
    </row>
    <row r="75" spans="1:28" ht="14.45" customHeight="1" x14ac:dyDescent="0.25">
      <c r="B75" s="14"/>
      <c r="D75" s="158"/>
      <c r="E75" s="158"/>
      <c r="F75" s="158"/>
      <c r="G75" s="158"/>
      <c r="H75" s="158"/>
      <c r="I75" s="158"/>
      <c r="J75" s="158"/>
      <c r="K75" s="158"/>
      <c r="L75" s="158"/>
      <c r="M75" s="158"/>
      <c r="N75" s="159"/>
      <c r="O75" s="158"/>
      <c r="P75" s="158"/>
      <c r="Q75" s="158"/>
      <c r="R75" s="158"/>
      <c r="S75" s="158"/>
      <c r="T75" s="84"/>
      <c r="U75" s="84"/>
      <c r="V75" s="84"/>
      <c r="W75" s="84"/>
      <c r="X75" s="84"/>
      <c r="AA75" s="45"/>
      <c r="AB75" s="45"/>
    </row>
    <row r="76" spans="1:28" s="194" customFormat="1" ht="14.45" customHeight="1" x14ac:dyDescent="0.25">
      <c r="B76" s="194" t="s">
        <v>99</v>
      </c>
      <c r="D76" s="197">
        <f t="shared" ref="D76:S76" si="181">IFERROR(D54+D55+D66, "")</f>
        <v>0</v>
      </c>
      <c r="E76" s="197">
        <f t="shared" si="181"/>
        <v>0</v>
      </c>
      <c r="F76" s="197">
        <f t="shared" si="181"/>
        <v>0</v>
      </c>
      <c r="G76" s="197">
        <f t="shared" si="181"/>
        <v>0</v>
      </c>
      <c r="H76" s="197">
        <f t="shared" si="181"/>
        <v>0</v>
      </c>
      <c r="I76" s="197">
        <f t="shared" si="181"/>
        <v>0</v>
      </c>
      <c r="J76" s="197">
        <f t="shared" si="181"/>
        <v>0</v>
      </c>
      <c r="K76" s="197">
        <f t="shared" si="181"/>
        <v>0</v>
      </c>
      <c r="L76" s="197">
        <f t="shared" si="181"/>
        <v>0</v>
      </c>
      <c r="M76" s="197">
        <f t="shared" si="181"/>
        <v>0</v>
      </c>
      <c r="N76" s="196">
        <f t="shared" si="181"/>
        <v>0</v>
      </c>
      <c r="O76" s="197">
        <f t="shared" si="181"/>
        <v>0</v>
      </c>
      <c r="P76" s="197">
        <f t="shared" si="181"/>
        <v>0</v>
      </c>
      <c r="Q76" s="197">
        <f t="shared" si="181"/>
        <v>0</v>
      </c>
      <c r="R76" s="197">
        <f t="shared" si="181"/>
        <v>0</v>
      </c>
      <c r="S76" s="197">
        <f t="shared" si="181"/>
        <v>0</v>
      </c>
      <c r="T76" s="195"/>
      <c r="U76" s="198" t="str">
        <f>IFERROR(U54+U55+U66, "")</f>
        <v/>
      </c>
      <c r="V76" s="198" t="str">
        <f>IFERROR(V54+V55+V66, "")</f>
        <v/>
      </c>
      <c r="W76" s="195"/>
      <c r="X76" s="188" t="str">
        <f ca="1">IFERROR(($N76/OFFSET($N76,0,-X$3))^(1/X$3)-1, "")</f>
        <v/>
      </c>
      <c r="AA76" s="74"/>
      <c r="AB76" s="74"/>
    </row>
    <row r="77" spans="1:28" s="194" customFormat="1" ht="14.45" customHeight="1" x14ac:dyDescent="0.25">
      <c r="B77" s="194" t="s">
        <v>98</v>
      </c>
      <c r="D77" s="197" t="str">
        <f t="shared" ref="D77:S77" si="182">IFERROR(D54+D103*(1-D35)+D55, "")</f>
        <v/>
      </c>
      <c r="E77" s="197" t="str">
        <f t="shared" si="182"/>
        <v/>
      </c>
      <c r="F77" s="197" t="str">
        <f t="shared" si="182"/>
        <v/>
      </c>
      <c r="G77" s="197" t="str">
        <f t="shared" si="182"/>
        <v/>
      </c>
      <c r="H77" s="197" t="str">
        <f t="shared" si="182"/>
        <v/>
      </c>
      <c r="I77" s="197" t="str">
        <f t="shared" si="182"/>
        <v/>
      </c>
      <c r="J77" s="197" t="str">
        <f t="shared" si="182"/>
        <v/>
      </c>
      <c r="K77" s="197" t="str">
        <f t="shared" si="182"/>
        <v/>
      </c>
      <c r="L77" s="197" t="str">
        <f t="shared" si="182"/>
        <v/>
      </c>
      <c r="M77" s="197" t="str">
        <f t="shared" si="182"/>
        <v/>
      </c>
      <c r="N77" s="196" t="str">
        <f t="shared" si="182"/>
        <v/>
      </c>
      <c r="O77" s="197" t="str">
        <f t="shared" si="182"/>
        <v/>
      </c>
      <c r="P77" s="197" t="str">
        <f t="shared" si="182"/>
        <v/>
      </c>
      <c r="Q77" s="197" t="str">
        <f t="shared" si="182"/>
        <v/>
      </c>
      <c r="R77" s="197" t="str">
        <f t="shared" si="182"/>
        <v/>
      </c>
      <c r="S77" s="197" t="str">
        <f t="shared" si="182"/>
        <v/>
      </c>
      <c r="T77" s="195"/>
      <c r="U77" s="198" t="str">
        <f>IFERROR(U54+U103*(1-U35)+U55, "")</f>
        <v/>
      </c>
      <c r="V77" s="198" t="str">
        <f>IFERROR(V54+V103*(1-V35)+V55, "")</f>
        <v/>
      </c>
      <c r="W77" s="195"/>
      <c r="X77" s="188" t="str">
        <f ca="1">IFERROR(($N77/OFFSET($N77,0,-X$3))^(1/X$3)-1, "")</f>
        <v/>
      </c>
      <c r="AA77" s="74"/>
      <c r="AB77" s="74"/>
    </row>
    <row r="78" spans="1:28" ht="14.45" customHeight="1" x14ac:dyDescent="0.25">
      <c r="B78" s="14"/>
      <c r="D78" s="158"/>
      <c r="E78" s="158"/>
      <c r="F78" s="158"/>
      <c r="G78" s="158"/>
      <c r="H78" s="158"/>
      <c r="I78" s="158"/>
      <c r="J78" s="158"/>
      <c r="K78" s="158"/>
      <c r="L78" s="158"/>
      <c r="M78" s="158"/>
      <c r="N78" s="159"/>
      <c r="O78" s="158"/>
      <c r="P78" s="158"/>
      <c r="Q78" s="158"/>
      <c r="R78" s="158"/>
      <c r="S78" s="158"/>
      <c r="T78" s="84"/>
      <c r="U78" s="84"/>
      <c r="V78" s="84"/>
      <c r="W78" s="84"/>
      <c r="X78" s="84"/>
      <c r="AA78" s="45"/>
      <c r="AB78" s="45"/>
    </row>
    <row r="79" spans="1:28" ht="14.45" customHeight="1" x14ac:dyDescent="0.25">
      <c r="B79" s="15" t="s">
        <v>38</v>
      </c>
      <c r="C79" s="16"/>
      <c r="D79" s="160"/>
      <c r="E79" s="160"/>
      <c r="F79" s="160"/>
      <c r="G79" s="160"/>
      <c r="H79" s="160"/>
      <c r="I79" s="160"/>
      <c r="J79" s="160"/>
      <c r="K79" s="160"/>
      <c r="L79" s="160"/>
      <c r="M79" s="160"/>
      <c r="N79" s="161"/>
      <c r="O79" s="160"/>
      <c r="P79" s="160"/>
      <c r="Q79" s="160"/>
      <c r="R79" s="160"/>
      <c r="S79" s="160"/>
      <c r="T79" s="84"/>
      <c r="U79" s="162"/>
      <c r="V79" s="162"/>
      <c r="W79" s="84"/>
      <c r="X79" s="137"/>
      <c r="AA79" s="43"/>
      <c r="AB79" s="43"/>
    </row>
    <row r="80" spans="1:28" s="65" customFormat="1" ht="14.45" customHeight="1" x14ac:dyDescent="0.25">
      <c r="B80" s="48" t="s">
        <v>39</v>
      </c>
      <c r="D80" s="191">
        <f t="array" ref="D80">IFERROR(INDEX(MO_VA_StockPrice,0,MATCH(D$5,MO_Common_ColumnHeader,0)), 0)</f>
        <v>0</v>
      </c>
      <c r="E80" s="191">
        <f t="array" ref="E80">IFERROR(INDEX(MO_VA_StockPrice,0,MATCH(E$5,MO_Common_ColumnHeader,0)), 0)</f>
        <v>0</v>
      </c>
      <c r="F80" s="93">
        <f t="array" ref="F80">IFERROR(INDEX(MO_VA_StockPrice,0,MATCH(F$5,MO_Common_ColumnHeader,0)), 0)</f>
        <v>0</v>
      </c>
      <c r="G80" s="93">
        <f t="array" ref="G80">IFERROR(INDEX(MO_VA_StockPrice,0,MATCH(G$5,MO_Common_ColumnHeader,0)), 0)</f>
        <v>0</v>
      </c>
      <c r="H80" s="93">
        <f t="array" ref="H80">IFERROR(INDEX(MO_VA_StockPrice,0,MATCH(H$5,MO_Common_ColumnHeader,0)), 0)</f>
        <v>0</v>
      </c>
      <c r="I80" s="93">
        <f t="array" ref="I80">IFERROR(INDEX(MO_VA_StockPrice,0,MATCH(I$5,MO_Common_ColumnHeader,0)), 0)</f>
        <v>0</v>
      </c>
      <c r="J80" s="93">
        <f t="array" ref="J80">IFERROR(INDEX(MO_VA_StockPrice,0,MATCH(J$5,MO_Common_ColumnHeader,0)), 0)</f>
        <v>0</v>
      </c>
      <c r="K80" s="93">
        <f t="array" ref="K80">IFERROR(INDEX(MO_VA_StockPrice,0,MATCH(K$5,MO_Common_ColumnHeader,0)), 0)</f>
        <v>0</v>
      </c>
      <c r="L80" s="93">
        <f t="array" ref="L80">IFERROR(INDEX(MO_VA_StockPrice,0,MATCH(L$5,MO_Common_ColumnHeader,0)), 0)</f>
        <v>0</v>
      </c>
      <c r="M80" s="93">
        <f t="array" ref="M80">IFERROR(INDEX(MO_VA_StockPrice,0,MATCH(M$5,MO_Common_ColumnHeader,0)), 0)</f>
        <v>0</v>
      </c>
      <c r="N80" s="163">
        <f t="array" ref="N80">IFERROR(INDEX(MO_VA_StockPrice,0,MATCH(N$5,MO_Common_ColumnHeader,0)), 0)</f>
        <v>0</v>
      </c>
      <c r="O80" s="93">
        <f t="array" ref="O80">IFERROR(INDEX(MO_VA_StockPrice,0,MATCH(O$5,MO_Common_ColumnHeader,0)), 0)</f>
        <v>0</v>
      </c>
      <c r="P80" s="93">
        <f t="array" ref="P80">IFERROR(INDEX(MO_VA_StockPrice,0,MATCH(P$5,MO_Common_ColumnHeader,0)), 0)</f>
        <v>0</v>
      </c>
      <c r="Q80" s="93">
        <f t="array" ref="Q80">IFERROR(INDEX(MO_VA_StockPrice,0,MATCH(Q$5,MO_Common_ColumnHeader,0)), 0)</f>
        <v>0</v>
      </c>
      <c r="R80" s="93">
        <f t="array" ref="R80">IFERROR(INDEX(MO_VA_StockPrice,0,MATCH(R$5,MO_Common_ColumnHeader,0)), 0)</f>
        <v>0</v>
      </c>
      <c r="S80" s="93">
        <f t="array" ref="S80">IFERROR(INDEX(MO_VA_StockPrice,0,MATCH(S$5,MO_Common_ColumnHeader,0)), 0)</f>
        <v>0</v>
      </c>
      <c r="T80" s="93"/>
      <c r="U80" s="93" t="str">
        <f>IFERROR(IFERROR(AVERAGE(INDEX(MO_VA_StockPrice,0,MATCH($AG$2,MO_Common_ColumnHeader,0)),INDEX(MO_VA_StockPrice,0,MATCH($AG$3,MO_Common_ColumnHeader,0))),AVERAGE(INDEX(MO_VA_StockPrice,0,MATCH($AA$2,MO_Common_ColumnHeader,0)),INDEX(MO_VA_StockPrice,0,MATCH($AA$3,MO_Common_ColumnHeader,0)),INDEX(MO_VA_StockPrice,0,MATCH($AA$4,MO_Common_ColumnHeader,0)),INDEX(MO_VA_StockPrice,0,MATCH($AA$5,MO_Common_ColumnHeader,0)))),"N/A")</f>
        <v>N/A</v>
      </c>
      <c r="V80" s="93" t="str">
        <f>IFERROR(IFERROR(AVERAGE(INDEX(MO_VA_StockPrice,0,MATCH($AJ$2,MO_Common_ColumnHeader,0)),INDEX(MO_VA_StockPrice,0,MATCH($AJ$3,MO_Common_ColumnHeader,0))),AVERAGE(INDEX(MO_VA_StockPrice,0,MATCH($AD$2,MO_Common_ColumnHeader,0)),INDEX(MO_VA_StockPrice,0,MATCH($AD$3,MO_Common_ColumnHeader,0)),INDEX(MO_VA_StockPrice,0,MATCH($AD$4,MO_Common_ColumnHeader,0)),INDEX(MO_VA_StockPrice,0,MATCH($AD$5,MO_Common_ColumnHeader,0)))),"N/A")</f>
        <v>N/A</v>
      </c>
      <c r="W80" s="93"/>
      <c r="X80" s="93"/>
      <c r="AA80" s="41"/>
      <c r="AB80" s="41"/>
    </row>
    <row r="81" spans="1:28" s="43" customFormat="1" ht="14.45" customHeight="1" x14ac:dyDescent="0.25">
      <c r="B81" s="104" t="s">
        <v>40</v>
      </c>
      <c r="C81" s="67"/>
      <c r="D81" s="192">
        <f t="shared" ref="D81:S81" si="183">IFERROR(D43,0)</f>
        <v>0</v>
      </c>
      <c r="E81" s="192">
        <f t="shared" si="183"/>
        <v>0</v>
      </c>
      <c r="F81" s="140">
        <f t="shared" si="183"/>
        <v>0</v>
      </c>
      <c r="G81" s="140">
        <f t="shared" si="183"/>
        <v>0</v>
      </c>
      <c r="H81" s="140">
        <f t="shared" si="183"/>
        <v>0</v>
      </c>
      <c r="I81" s="140">
        <f t="shared" si="183"/>
        <v>0</v>
      </c>
      <c r="J81" s="140">
        <f t="shared" si="183"/>
        <v>0</v>
      </c>
      <c r="K81" s="140">
        <f t="shared" si="183"/>
        <v>0</v>
      </c>
      <c r="L81" s="140">
        <f t="shared" si="183"/>
        <v>0</v>
      </c>
      <c r="M81" s="140">
        <f t="shared" si="183"/>
        <v>0</v>
      </c>
      <c r="N81" s="164">
        <f t="shared" si="183"/>
        <v>0</v>
      </c>
      <c r="O81" s="140">
        <f t="shared" si="183"/>
        <v>0</v>
      </c>
      <c r="P81" s="140">
        <f t="shared" si="183"/>
        <v>0</v>
      </c>
      <c r="Q81" s="140">
        <f t="shared" si="183"/>
        <v>0</v>
      </c>
      <c r="R81" s="140">
        <f t="shared" si="183"/>
        <v>0</v>
      </c>
      <c r="S81" s="140">
        <f t="shared" si="183"/>
        <v>0</v>
      </c>
      <c r="T81" s="94"/>
      <c r="U81" s="140" t="str">
        <f>U43</f>
        <v>N/A</v>
      </c>
      <c r="V81" s="140" t="str">
        <f>V43</f>
        <v>N/A</v>
      </c>
      <c r="W81" s="94"/>
      <c r="X81" s="94"/>
      <c r="AA81" s="49"/>
      <c r="AB81" s="49"/>
    </row>
    <row r="82" spans="1:28" s="45" customFormat="1" ht="14.45" customHeight="1" x14ac:dyDescent="0.25">
      <c r="B82" s="58" t="s">
        <v>41</v>
      </c>
      <c r="D82" s="184" t="str">
        <f>IF(D80=0,"",D80*D81)</f>
        <v/>
      </c>
      <c r="E82" s="184" t="str">
        <f t="shared" ref="E82:S82" si="184">IF(E80=0,"",E80*E81)</f>
        <v/>
      </c>
      <c r="F82" s="95" t="str">
        <f t="shared" si="184"/>
        <v/>
      </c>
      <c r="G82" s="95" t="str">
        <f t="shared" si="184"/>
        <v/>
      </c>
      <c r="H82" s="95" t="str">
        <f t="shared" si="184"/>
        <v/>
      </c>
      <c r="I82" s="95" t="str">
        <f t="shared" si="184"/>
        <v/>
      </c>
      <c r="J82" s="95" t="str">
        <f t="shared" si="184"/>
        <v/>
      </c>
      <c r="K82" s="95" t="str">
        <f t="shared" si="184"/>
        <v/>
      </c>
      <c r="L82" s="95" t="str">
        <f t="shared" si="184"/>
        <v/>
      </c>
      <c r="M82" s="95" t="str">
        <f t="shared" si="184"/>
        <v/>
      </c>
      <c r="N82" s="165" t="str">
        <f t="shared" si="184"/>
        <v/>
      </c>
      <c r="O82" s="95" t="str">
        <f t="shared" si="184"/>
        <v/>
      </c>
      <c r="P82" s="95" t="str">
        <f t="shared" si="184"/>
        <v/>
      </c>
      <c r="Q82" s="95" t="str">
        <f t="shared" si="184"/>
        <v/>
      </c>
      <c r="R82" s="95" t="str">
        <f t="shared" si="184"/>
        <v/>
      </c>
      <c r="S82" s="95" t="str">
        <f t="shared" si="184"/>
        <v/>
      </c>
      <c r="T82" s="95"/>
      <c r="U82" s="95" t="str">
        <f>IFERROR(IF(U80=0,"",U80*U81), "")</f>
        <v/>
      </c>
      <c r="V82" s="95" t="str">
        <f>IFERROR(IF(V80=0,"",V80*V81), "")</f>
        <v/>
      </c>
      <c r="W82" s="95"/>
      <c r="X82" s="95"/>
      <c r="AA82" s="41"/>
      <c r="AB82" s="41"/>
    </row>
    <row r="83" spans="1:28" s="43" customFormat="1" ht="14.45" customHeight="1" x14ac:dyDescent="0.25">
      <c r="B83" s="48" t="s">
        <v>42</v>
      </c>
      <c r="D83" s="120" t="str">
        <f t="array" ref="D83">IFERROR(-INDEX(MO_BSS_Cash,0,MATCH(D$5,MO_Common_ColumnHeader,0)), "")</f>
        <v/>
      </c>
      <c r="E83" s="120" t="str">
        <f t="array" ref="E83">IFERROR(-INDEX(MO_BSS_Cash,0,MATCH(E$5,MO_Common_ColumnHeader,0)), "")</f>
        <v/>
      </c>
      <c r="F83" s="94" t="str">
        <f t="array" ref="F83">IFERROR(-INDEX(MO_BSS_Cash,0,MATCH(F$5,MO_Common_ColumnHeader,0)), "")</f>
        <v/>
      </c>
      <c r="G83" s="94" t="str">
        <f t="array" ref="G83">IFERROR(-INDEX(MO_BSS_Cash,0,MATCH(G$5,MO_Common_ColumnHeader,0)), "")</f>
        <v/>
      </c>
      <c r="H83" s="94" t="str">
        <f t="array" ref="H83">IFERROR(-INDEX(MO_BSS_Cash,0,MATCH(H$5,MO_Common_ColumnHeader,0)), "")</f>
        <v/>
      </c>
      <c r="I83" s="94" t="str">
        <f t="array" ref="I83">IFERROR(-INDEX(MO_BSS_Cash,0,MATCH(I$5,MO_Common_ColumnHeader,0)), "")</f>
        <v/>
      </c>
      <c r="J83" s="94" t="str">
        <f t="array" ref="J83">IFERROR(-INDEX(MO_BSS_Cash,0,MATCH(J$5,MO_Common_ColumnHeader,0)), "")</f>
        <v/>
      </c>
      <c r="K83" s="94" t="str">
        <f t="array" ref="K83">IFERROR(-INDEX(MO_BSS_Cash,0,MATCH(K$5,MO_Common_ColumnHeader,0)), "")</f>
        <v/>
      </c>
      <c r="L83" s="94" t="str">
        <f t="array" ref="L83">IFERROR(-INDEX(MO_BSS_Cash,0,MATCH(L$5,MO_Common_ColumnHeader,0)), "")</f>
        <v/>
      </c>
      <c r="M83" s="94" t="str">
        <f t="array" ref="M83">IFERROR(-INDEX(MO_BSS_Cash,0,MATCH(M$5,MO_Common_ColumnHeader,0)), "")</f>
        <v/>
      </c>
      <c r="N83" s="166" t="str">
        <f t="array" ref="N83">IFERROR(-INDEX(MO_BSS_Cash,0,MATCH(N$5,MO_Common_ColumnHeader,0)), "")</f>
        <v/>
      </c>
      <c r="O83" s="94" t="str">
        <f t="array" ref="O83">IFERROR(-INDEX(MO_BSS_Cash,0,MATCH(O$5,MO_Common_ColumnHeader,0)), "")</f>
        <v/>
      </c>
      <c r="P83" s="94" t="str">
        <f t="array" ref="P83">IFERROR(-INDEX(MO_BSS_Cash,0,MATCH(P$5,MO_Common_ColumnHeader,0)), "")</f>
        <v/>
      </c>
      <c r="Q83" s="94" t="str">
        <f t="array" ref="Q83">IFERROR(-INDEX(MO_BSS_Cash,0,MATCH(Q$5,MO_Common_ColumnHeader,0)), "")</f>
        <v/>
      </c>
      <c r="R83" s="94" t="str">
        <f t="array" ref="R83">IFERROR(-INDEX(MO_BSS_Cash,0,MATCH(R$5,MO_Common_ColumnHeader,0)), "")</f>
        <v/>
      </c>
      <c r="S83" s="94" t="str">
        <f t="array" ref="S83">IFERROR(-INDEX(MO_BSS_Cash,0,MATCH(S$5,MO_Common_ColumnHeader,0)), "")</f>
        <v/>
      </c>
      <c r="T83" s="94"/>
      <c r="U83" s="94" t="str">
        <f>IFERROR(IFERROR(-AVERAGE(INDEX(MO_BSS_Cash,0,MATCH($AG$2,MO_Common_ColumnHeader,0)),INDEX(MO_BSS_Cash,0,MATCH($AG$3,MO_Common_ColumnHeader,0))),-AVERAGE(INDEX(MO_BSS_Cash,0,MATCH($AA$2,MO_Common_ColumnHeader,0)),INDEX(MO_BSS_Cash,0,MATCH($AA$3,MO_Common_ColumnHeader,0)),INDEX(MO_BSS_Cash,0,MATCH($AA$4,MO_Common_ColumnHeader,0)),INDEX(MO_BSS_Cash,0,MATCH($AA$5,MO_Common_ColumnHeader,0)))),"")</f>
        <v/>
      </c>
      <c r="V83" s="94" t="str">
        <f>IFERROR(IFERROR(-AVERAGE(INDEX(MO_BSS_Cash,0,MATCH($AJ$2,MO_Common_ColumnHeader,0)),INDEX(MO_BSS_Cash,0,MATCH($AJ$3,MO_Common_ColumnHeader,0))),-AVERAGE(INDEX(MO_BSS_Cash,0,MATCH($AD$2,MO_Common_ColumnHeader,0)),INDEX(MO_BSS_Cash,0,MATCH($AD$3,MO_Common_ColumnHeader,0)),INDEX(MO_BSS_Cash,0,MATCH($AD$4,MO_Common_ColumnHeader,0)),INDEX(MO_BSS_Cash,0,MATCH($AD$5,MO_Common_ColumnHeader,0)))),"")</f>
        <v/>
      </c>
      <c r="W83" s="94"/>
      <c r="X83" s="94"/>
      <c r="AA83" s="49"/>
      <c r="AB83" s="49"/>
    </row>
    <row r="84" spans="1:28" s="41" customFormat="1" ht="14.45" customHeight="1" x14ac:dyDescent="0.25">
      <c r="A84" s="39"/>
      <c r="B84" s="107" t="s">
        <v>95</v>
      </c>
      <c r="C84" s="105"/>
      <c r="D84" s="167" t="str">
        <f t="array" ref="D84">IFERROR(INDEX(MO_BSS_Debt,0,MATCH(D$5,MO_Common_ColumnHeader,0)), "")</f>
        <v/>
      </c>
      <c r="E84" s="167" t="str">
        <f t="array" ref="E84">IFERROR(INDEX(MO_BSS_Debt,0,MATCH(E$5,MO_Common_ColumnHeader,0)), "")</f>
        <v/>
      </c>
      <c r="F84" s="167" t="str">
        <f t="array" ref="F84">IFERROR(INDEX(MO_BSS_Debt,0,MATCH(F$5,MO_Common_ColumnHeader,0)), "")</f>
        <v/>
      </c>
      <c r="G84" s="167" t="str">
        <f t="array" ref="G84">IFERROR(INDEX(MO_BSS_Debt,0,MATCH(G$5,MO_Common_ColumnHeader,0)), "")</f>
        <v/>
      </c>
      <c r="H84" s="167" t="str">
        <f t="array" ref="H84">IFERROR(INDEX(MO_BSS_Debt,0,MATCH(H$5,MO_Common_ColumnHeader,0)), "")</f>
        <v/>
      </c>
      <c r="I84" s="167" t="str">
        <f t="array" ref="I84">IFERROR(INDEX(MO_BSS_Debt,0,MATCH(I$5,MO_Common_ColumnHeader,0)), "")</f>
        <v/>
      </c>
      <c r="J84" s="167" t="str">
        <f t="array" ref="J84">IFERROR(INDEX(MO_BSS_Debt,0,MATCH(J$5,MO_Common_ColumnHeader,0)), "")</f>
        <v/>
      </c>
      <c r="K84" s="167" t="str">
        <f t="array" ref="K84">IFERROR(INDEX(MO_BSS_Debt,0,MATCH(K$5,MO_Common_ColumnHeader,0)), "")</f>
        <v/>
      </c>
      <c r="L84" s="167" t="str">
        <f t="array" ref="L84">IFERROR(INDEX(MO_BSS_Debt,0,MATCH(L$5,MO_Common_ColumnHeader,0)), "")</f>
        <v/>
      </c>
      <c r="M84" s="167" t="str">
        <f t="array" ref="M84">IFERROR(INDEX(MO_BSS_Debt,0,MATCH(M$5,MO_Common_ColumnHeader,0)), "")</f>
        <v/>
      </c>
      <c r="N84" s="166" t="str">
        <f t="array" ref="N84">IFERROR(INDEX(MO_BSS_Debt,0,MATCH(N$5,MO_Common_ColumnHeader,0)), "")</f>
        <v/>
      </c>
      <c r="O84" s="167" t="str">
        <f t="array" ref="O84">IFERROR(INDEX(MO_BSS_Debt,0,MATCH(O$5,MO_Common_ColumnHeader,0)), "")</f>
        <v/>
      </c>
      <c r="P84" s="167" t="str">
        <f t="array" ref="P84">IFERROR(INDEX(MO_BSS_Debt,0,MATCH(P$5,MO_Common_ColumnHeader,0)), "")</f>
        <v/>
      </c>
      <c r="Q84" s="167" t="str">
        <f t="array" ref="Q84">IFERROR(INDEX(MO_BSS_Debt,0,MATCH(Q$5,MO_Common_ColumnHeader,0)), "")</f>
        <v/>
      </c>
      <c r="R84" s="167" t="str">
        <f t="array" ref="R84">IFERROR(INDEX(MO_BSS_Debt,0,MATCH(R$5,MO_Common_ColumnHeader,0)), "")</f>
        <v/>
      </c>
      <c r="S84" s="167" t="str">
        <f t="array" ref="S84">IFERROR(INDEX(MO_BSS_Debt,0,MATCH(S$5,MO_Common_ColumnHeader,0)), "")</f>
        <v/>
      </c>
      <c r="T84" s="91"/>
      <c r="U84" s="167" t="str">
        <f>IFERROR(IFERROR(AVERAGE(INDEX(MO_BSS_Debt,0,MATCH($AG$2,MO_Common_ColumnHeader,0)),INDEX(MO_BSS_Debt,0,MATCH($AG$3,MO_Common_ColumnHeader,0))),AVERAGE(INDEX(MO_BSS_Debt,0,MATCH($AA$2,MO_Common_ColumnHeader,0)),INDEX(MO_BSS_Debt,0,MATCH($AA$3,MO_Common_ColumnHeader,0)),INDEX(MO_BSS_Debt,0,MATCH($AA$4,MO_Common_ColumnHeader,0)),INDEX(MO_BSS_Debt,0,MATCH($AA$5,MO_Common_ColumnHeader,0)))), "")</f>
        <v/>
      </c>
      <c r="V84" s="167" t="str">
        <f>IFERROR(IFERROR(AVERAGE(INDEX(MO_BSS_Debt,0,MATCH($AJ$2,MO_Common_ColumnHeader,0)),INDEX(MO_BSS_Debt,0,MATCH($AJ$3,MO_Common_ColumnHeader,0))),AVERAGE(INDEX(MO_BSS_Debt,0,MATCH($AD$2,MO_Common_ColumnHeader,0)),INDEX(MO_BSS_Debt,0,MATCH($AD$3,MO_Common_ColumnHeader,0)),INDEX(MO_BSS_Debt,0,MATCH($AD$4,MO_Common_ColumnHeader,0)),INDEX(MO_BSS_Debt,0,MATCH($AD$5,MO_Common_ColumnHeader,0)))), "")</f>
        <v/>
      </c>
      <c r="W84" s="91"/>
      <c r="X84" s="91"/>
      <c r="AA84" s="5"/>
      <c r="AB84" s="5"/>
    </row>
    <row r="85" spans="1:28" s="41" customFormat="1" ht="14.45" customHeight="1" x14ac:dyDescent="0.25">
      <c r="A85" s="39"/>
      <c r="B85" s="104" t="s">
        <v>92</v>
      </c>
      <c r="C85" s="68"/>
      <c r="D85" s="168">
        <f t="array" ref="D85">+IFERROR(INDEX(MO_BSS_OL,0,MATCH(D$5,MO_Common_ColumnHeader,0)), 0)</f>
        <v>0</v>
      </c>
      <c r="E85" s="168">
        <f t="array" ref="E85">+IFERROR(INDEX(MO_BSS_OL,0,MATCH(E$5,MO_Common_ColumnHeader,0)), 0)</f>
        <v>0</v>
      </c>
      <c r="F85" s="168">
        <f t="array" ref="F85">+IFERROR(INDEX(MO_BSS_OL,0,MATCH(F$5,MO_Common_ColumnHeader,0)), 0)</f>
        <v>0</v>
      </c>
      <c r="G85" s="168">
        <f t="array" ref="G85">+IFERROR(INDEX(MO_BSS_OL,0,MATCH(G$5,MO_Common_ColumnHeader,0)), 0)</f>
        <v>0</v>
      </c>
      <c r="H85" s="168">
        <f t="array" ref="H85">+IFERROR(INDEX(MO_BSS_OL,0,MATCH(H$5,MO_Common_ColumnHeader,0)), 0)</f>
        <v>0</v>
      </c>
      <c r="I85" s="168">
        <f t="array" ref="I85">+IFERROR(INDEX(MO_BSS_OL,0,MATCH(I$5,MO_Common_ColumnHeader,0)), 0)</f>
        <v>0</v>
      </c>
      <c r="J85" s="168">
        <f t="array" ref="J85">+IFERROR(INDEX(MO_BSS_OL,0,MATCH(J$5,MO_Common_ColumnHeader,0)), 0)</f>
        <v>0</v>
      </c>
      <c r="K85" s="168">
        <f t="array" ref="K85">+IFERROR(INDEX(MO_BSS_OL,0,MATCH(K$5,MO_Common_ColumnHeader,0)), 0)</f>
        <v>0</v>
      </c>
      <c r="L85" s="168">
        <f t="array" ref="L85">+IFERROR(INDEX(MO_BSS_OL,0,MATCH(L$5,MO_Common_ColumnHeader,0)), 0)</f>
        <v>0</v>
      </c>
      <c r="M85" s="168">
        <f t="array" ref="M85">+IFERROR(INDEX(MO_BSS_OL,0,MATCH(M$5,MO_Common_ColumnHeader,0)), 0)</f>
        <v>0</v>
      </c>
      <c r="N85" s="169">
        <f t="array" ref="N85">+IFERROR(INDEX(MO_BSS_OL,0,MATCH(N$5,MO_Common_ColumnHeader,0)), 0)</f>
        <v>0</v>
      </c>
      <c r="O85" s="168">
        <f t="array" ref="O85">+IFERROR(INDEX(MO_BSS_OL,0,MATCH(O$5,MO_Common_ColumnHeader,0)), 0)</f>
        <v>0</v>
      </c>
      <c r="P85" s="168">
        <f t="array" ref="P85">+IFERROR(INDEX(MO_BSS_OL,0,MATCH(P$5,MO_Common_ColumnHeader,0)), 0)</f>
        <v>0</v>
      </c>
      <c r="Q85" s="168">
        <f t="array" ref="Q85">+IFERROR(INDEX(MO_BSS_OL,0,MATCH(Q$5,MO_Common_ColumnHeader,0)), 0)</f>
        <v>0</v>
      </c>
      <c r="R85" s="168">
        <f t="array" ref="R85">+IFERROR(INDEX(MO_BSS_OL,0,MATCH(R$5,MO_Common_ColumnHeader,0)), 0)</f>
        <v>0</v>
      </c>
      <c r="S85" s="168">
        <f t="array" ref="S85">+IFERROR(INDEX(MO_BSS_OL,0,MATCH(S$5,MO_Common_ColumnHeader,0)), 0)</f>
        <v>0</v>
      </c>
      <c r="T85" s="91"/>
      <c r="U85" s="167">
        <f>IFERROR(IFERROR(AVERAGE(INDEX(MO_BSS_OL,0,MATCH($AG$2,MO_Common_ColumnHeader,0)),INDEX(MO_BSS_OL,0,MATCH($AG$3,MO_Common_ColumnHeader,0))),AVERAGE(INDEX(MO_BSS_OL,0,MATCH($AA$2,MO_Common_ColumnHeader,0)),INDEX(MO_BSS_OL,0,MATCH($AA$3,MO_Common_ColumnHeader,0)),INDEX(MO_BSS_OL,0,MATCH($AA$4,MO_Common_ColumnHeader,0)),INDEX(MO_BSS_OL,0,MATCH($AA$5,MO_Common_ColumnHeader,0)))),0)</f>
        <v>0</v>
      </c>
      <c r="V85" s="167">
        <f>IFERROR(IFERROR(AVERAGE(INDEX(MO_BSS_OL,0,MATCH($AJ$2,MO_Common_ColumnHeader,0)),INDEX(MO_BSS_OL,0,MATCH($AJ$3,MO_Common_ColumnHeader,0))),AVERAGE(INDEX(MO_BSS_OL,0,MATCH($AD$2,MO_Common_ColumnHeader,0)),INDEX(MO_BSS_OL,0,MATCH($AD$3,MO_Common_ColumnHeader,0)),INDEX(MO_BSS_OL,0,MATCH($AD$4,MO_Common_ColumnHeader,0)),INDEX(MO_BSS_OL,0,MATCH($AD$5,MO_Common_ColumnHeader,0)))),0)</f>
        <v>0</v>
      </c>
      <c r="W85" s="91"/>
      <c r="X85" s="91"/>
      <c r="AA85" s="5"/>
      <c r="AB85" s="5"/>
    </row>
    <row r="86" spans="1:28" s="49" customFormat="1" ht="14.45" customHeight="1" x14ac:dyDescent="0.25">
      <c r="A86" s="47"/>
      <c r="B86" s="74" t="s">
        <v>43</v>
      </c>
      <c r="D86" s="170" t="str">
        <f t="shared" ref="D86:M86" si="185">IF(OR(D82="",D83="",D84=""),"",SUM(D82:D85))</f>
        <v/>
      </c>
      <c r="E86" s="170" t="str">
        <f t="shared" si="185"/>
        <v/>
      </c>
      <c r="F86" s="170" t="str">
        <f t="shared" si="185"/>
        <v/>
      </c>
      <c r="G86" s="170" t="str">
        <f t="shared" si="185"/>
        <v/>
      </c>
      <c r="H86" s="170" t="str">
        <f t="shared" si="185"/>
        <v/>
      </c>
      <c r="I86" s="170" t="str">
        <f t="shared" si="185"/>
        <v/>
      </c>
      <c r="J86" s="170" t="str">
        <f t="shared" si="185"/>
        <v/>
      </c>
      <c r="K86" s="170" t="str">
        <f t="shared" si="185"/>
        <v/>
      </c>
      <c r="L86" s="170" t="str">
        <f t="shared" si="185"/>
        <v/>
      </c>
      <c r="M86" s="170" t="str">
        <f t="shared" si="185"/>
        <v/>
      </c>
      <c r="N86" s="171" t="str">
        <f>IF(OR(N82="",N83="",N84=""),"",SUM(N82:N85))</f>
        <v/>
      </c>
      <c r="O86" s="170" t="str">
        <f t="shared" ref="O86:S86" si="186">IF(OR(O82="",O83="",O84=""),"",SUM(O82:O85))</f>
        <v/>
      </c>
      <c r="P86" s="170" t="str">
        <f t="shared" si="186"/>
        <v/>
      </c>
      <c r="Q86" s="170" t="str">
        <f t="shared" si="186"/>
        <v/>
      </c>
      <c r="R86" s="170" t="str">
        <f t="shared" si="186"/>
        <v/>
      </c>
      <c r="S86" s="170" t="str">
        <f t="shared" si="186"/>
        <v/>
      </c>
      <c r="T86" s="96"/>
      <c r="U86" s="170" t="str">
        <f t="shared" ref="U86" si="187">IF(OR(U82="",U83="",U84=""),"",SUM(U82:U85))</f>
        <v/>
      </c>
      <c r="V86" s="170" t="str">
        <f t="shared" ref="V86" si="188">IF(OR(V82="",V83="",V84=""),"",SUM(V82:V85))</f>
        <v/>
      </c>
      <c r="W86" s="96"/>
      <c r="X86" s="96"/>
      <c r="AA86" s="5"/>
      <c r="AB86" s="5"/>
    </row>
    <row r="87" spans="1:28" s="41" customFormat="1" ht="14.45" customHeight="1" x14ac:dyDescent="0.25">
      <c r="A87" s="39"/>
      <c r="B87" s="104" t="s">
        <v>97</v>
      </c>
      <c r="C87" s="68"/>
      <c r="D87" s="168">
        <f t="array" ref="D87">IFERROR(INDEX(MO_VA_EVCalc_NCI,0,MATCH(D$5,MO_Common_ColumnHeader,0)),0)+IFERROR(INDEX(MO_VA_EVCalc_Other,0,MATCH(D$5,MO_Common_ColumnHeader,0)),0)+IFERROR(INDEX(MO_VA_EVCalc_Prefs,0,MATCH(D$5,MO_Common_ColumnHeader,0)),0)</f>
        <v>0</v>
      </c>
      <c r="E87" s="168">
        <f t="array" ref="E87">IFERROR(INDEX(MO_VA_EVCalc_NCI,0,MATCH(E$5,MO_Common_ColumnHeader,0)),0)+IFERROR(INDEX(MO_VA_EVCalc_Other,0,MATCH(E$5,MO_Common_ColumnHeader,0)),0)+IFERROR(INDEX(MO_VA_EVCalc_Prefs,0,MATCH(E$5,MO_Common_ColumnHeader,0)),0)</f>
        <v>0</v>
      </c>
      <c r="F87" s="168">
        <f t="array" ref="F87">IFERROR(INDEX(MO_VA_EVCalc_NCI,0,MATCH(F$5,MO_Common_ColumnHeader,0)),0)+IFERROR(INDEX(MO_VA_EVCalc_Other,0,MATCH(F$5,MO_Common_ColumnHeader,0)),0)+IFERROR(INDEX(MO_VA_EVCalc_Prefs,0,MATCH(F$5,MO_Common_ColumnHeader,0)),0)</f>
        <v>0</v>
      </c>
      <c r="G87" s="168">
        <f t="array" ref="G87">IFERROR(INDEX(MO_VA_EVCalc_NCI,0,MATCH(G$5,MO_Common_ColumnHeader,0)),0)+IFERROR(INDEX(MO_VA_EVCalc_Other,0,MATCH(G$5,MO_Common_ColumnHeader,0)),0)+IFERROR(INDEX(MO_VA_EVCalc_Prefs,0,MATCH(G$5,MO_Common_ColumnHeader,0)),0)</f>
        <v>0</v>
      </c>
      <c r="H87" s="168">
        <f t="array" ref="H87">IFERROR(INDEX(MO_VA_EVCalc_NCI,0,MATCH(H$5,MO_Common_ColumnHeader,0)),0)+IFERROR(INDEX(MO_VA_EVCalc_Other,0,MATCH(H$5,MO_Common_ColumnHeader,0)),0)+IFERROR(INDEX(MO_VA_EVCalc_Prefs,0,MATCH(H$5,MO_Common_ColumnHeader,0)),0)</f>
        <v>0</v>
      </c>
      <c r="I87" s="168">
        <f t="array" ref="I87">IFERROR(INDEX(MO_VA_EVCalc_NCI,0,MATCH(I$5,MO_Common_ColumnHeader,0)),0)+IFERROR(INDEX(MO_VA_EVCalc_Other,0,MATCH(I$5,MO_Common_ColumnHeader,0)),0)+IFERROR(INDEX(MO_VA_EVCalc_Prefs,0,MATCH(I$5,MO_Common_ColumnHeader,0)),0)</f>
        <v>0</v>
      </c>
      <c r="J87" s="168">
        <f t="array" ref="J87">IFERROR(INDEX(MO_VA_EVCalc_NCI,0,MATCH(J$5,MO_Common_ColumnHeader,0)),0)+IFERROR(INDEX(MO_VA_EVCalc_Other,0,MATCH(J$5,MO_Common_ColumnHeader,0)),0)+IFERROR(INDEX(MO_VA_EVCalc_Prefs,0,MATCH(J$5,MO_Common_ColumnHeader,0)),0)</f>
        <v>0</v>
      </c>
      <c r="K87" s="168">
        <f t="array" ref="K87">IFERROR(INDEX(MO_VA_EVCalc_NCI,0,MATCH(K$5,MO_Common_ColumnHeader,0)),0)+IFERROR(INDEX(MO_VA_EVCalc_Other,0,MATCH(K$5,MO_Common_ColumnHeader,0)),0)+IFERROR(INDEX(MO_VA_EVCalc_Prefs,0,MATCH(K$5,MO_Common_ColumnHeader,0)),0)</f>
        <v>0</v>
      </c>
      <c r="L87" s="168">
        <f t="array" ref="L87">IFERROR(INDEX(MO_VA_EVCalc_NCI,0,MATCH(L$5,MO_Common_ColumnHeader,0)),0)+IFERROR(INDEX(MO_VA_EVCalc_Other,0,MATCH(L$5,MO_Common_ColumnHeader,0)),0)+IFERROR(INDEX(MO_VA_EVCalc_Prefs,0,MATCH(L$5,MO_Common_ColumnHeader,0)),0)</f>
        <v>0</v>
      </c>
      <c r="M87" s="168">
        <f t="array" ref="M87">IFERROR(INDEX(MO_VA_EVCalc_NCI,0,MATCH(M$5,MO_Common_ColumnHeader,0)),0)+IFERROR(INDEX(MO_VA_EVCalc_Other,0,MATCH(M$5,MO_Common_ColumnHeader,0)),0)+IFERROR(INDEX(MO_VA_EVCalc_Prefs,0,MATCH(M$5,MO_Common_ColumnHeader,0)),0)</f>
        <v>0</v>
      </c>
      <c r="N87" s="169">
        <f t="array" ref="N87">IFERROR(INDEX(MO_VA_EVCalc_NCI,0,MATCH(N$5,MO_Common_ColumnHeader,0)),0)+IFERROR(INDEX(MO_VA_EVCalc_Other,0,MATCH(N$5,MO_Common_ColumnHeader,0)),0)+IFERROR(INDEX(MO_VA_EVCalc_Prefs,0,MATCH(N$5,MO_Common_ColumnHeader,0)),0)</f>
        <v>0</v>
      </c>
      <c r="O87" s="168">
        <f t="array" ref="O87">IFERROR(INDEX(MO_VA_EVCalc_NCI,0,MATCH(O$5,MO_Common_ColumnHeader,0)),0)+IFERROR(INDEX(MO_VA_EVCalc_Other,0,MATCH(O$5,MO_Common_ColumnHeader,0)),0)+IFERROR(INDEX(MO_VA_EVCalc_Prefs,0,MATCH(O$5,MO_Common_ColumnHeader,0)),0)</f>
        <v>0</v>
      </c>
      <c r="P87" s="168">
        <f t="array" ref="P87">IFERROR(INDEX(MO_VA_EVCalc_NCI,0,MATCH(P$5,MO_Common_ColumnHeader,0)),0)+IFERROR(INDEX(MO_VA_EVCalc_Other,0,MATCH(P$5,MO_Common_ColumnHeader,0)),0)+IFERROR(INDEX(MO_VA_EVCalc_Prefs,0,MATCH(P$5,MO_Common_ColumnHeader,0)),0)</f>
        <v>0</v>
      </c>
      <c r="Q87" s="168">
        <f t="array" ref="Q87">IFERROR(INDEX(MO_VA_EVCalc_NCI,0,MATCH(Q$5,MO_Common_ColumnHeader,0)),0)+IFERROR(INDEX(MO_VA_EVCalc_Other,0,MATCH(Q$5,MO_Common_ColumnHeader,0)),0)+IFERROR(INDEX(MO_VA_EVCalc_Prefs,0,MATCH(Q$5,MO_Common_ColumnHeader,0)),0)</f>
        <v>0</v>
      </c>
      <c r="R87" s="168">
        <f t="array" ref="R87">IFERROR(INDEX(MO_VA_EVCalc_NCI,0,MATCH(R$5,MO_Common_ColumnHeader,0)),0)+IFERROR(INDEX(MO_VA_EVCalc_Other,0,MATCH(R$5,MO_Common_ColumnHeader,0)),0)+IFERROR(INDEX(MO_VA_EVCalc_Prefs,0,MATCH(R$5,MO_Common_ColumnHeader,0)),0)</f>
        <v>0</v>
      </c>
      <c r="S87" s="168">
        <f t="array" ref="S87">IFERROR(INDEX(MO_VA_EVCalc_NCI,0,MATCH(S$5,MO_Common_ColumnHeader,0)),0)+IFERROR(INDEX(MO_VA_EVCalc_Other,0,MATCH(S$5,MO_Common_ColumnHeader,0)),0)+IFERROR(INDEX(MO_VA_EVCalc_Prefs,0,MATCH(S$5,MO_Common_ColumnHeader,0)),0)</f>
        <v>0</v>
      </c>
      <c r="T87" s="91"/>
      <c r="U87" s="258">
        <f>IF(ISERROR(AG2)="TRUE",AVERAGE((IFERROR(INDEX(MO_VA_EVCalc_NCI,0,MATCH(AG$2,MO_Common_ColumnHeader,0)),0)+IFERROR(INDEX(MO_VA_EVCalc_Other,0,MATCH(AG$2,MO_Common_ColumnHeader,0)),0)+IFERROR(INDEX(MO_VA_EVCalc_Prefs,0,MATCH(AG$2,MO_Common_ColumnHeader,0)),0)),(IFERROR(INDEX(MO_VA_EVCalc_NCI,0,MATCH(AG$3,MO_Common_ColumnHeader,0)),0)+IFERROR(INDEX(MO_VA_EVCalc_Other,0,MATCH(AG$3,MO_Common_ColumnHeader,0)),0)+IFERROR(INDEX(MO_VA_EVCalc_Prefs,0,MATCH(AG$3,MO_Common_ColumnHeader,0)),0))),
AVERAGE((IFERROR(INDEX(MO_VA_EVCalc_NCI,0,MATCH(AA$2,MO_Common_ColumnHeader,0)),0)+IFERROR(INDEX(MO_VA_EVCalc_Other,0,MATCH(AA$2,MO_Common_ColumnHeader,0)),0)+IFERROR(INDEX(MO_VA_EVCalc_Prefs,0,MATCH(AA$2,MO_Common_ColumnHeader,0)),0)),(IFERROR(INDEX(MO_VA_EVCalc_NCI,0,MATCH(AA$3,MO_Common_ColumnHeader,0)),0)+IFERROR(INDEX(MO_VA_EVCalc_Other,0,MATCH(AA$3,MO_Common_ColumnHeader,0)),0)+IFERROR(INDEX(MO_VA_EVCalc_Prefs,0,MATCH(AA$3,MO_Common_ColumnHeader,0)),0)),(IFERROR(INDEX(MO_VA_EVCalc_NCI,0,MATCH(AA$4,MO_Common_ColumnHeader,0)),0)+IFERROR(INDEX(MO_VA_EVCalc_Other,0,MATCH(AA$4,MO_Common_ColumnHeader,0)),0)+IFERROR(INDEX(MO_VA_EVCalc_Prefs,0,MATCH(AA$4,MO_Common_ColumnHeader,0)),0)),(IFERROR(INDEX(MO_VA_EVCalc_NCI,0,MATCH(AA$5,MO_Common_ColumnHeader,0)),0)+IFERROR(INDEX(MO_VA_EVCalc_Other,0,MATCH(AA$5,MO_Common_ColumnHeader,0)),0)+IFERROR(INDEX(MO_VA_EVCalc_Prefs,0,MATCH(AA$5,MO_Common_ColumnHeader,0)),0))))</f>
        <v>0</v>
      </c>
      <c r="V87" s="258">
        <f>IF(ISERROR(AJ2)="TRUE",AVERAGE((IFERROR(INDEX(MO_VA_EVCalc_NCI,0,MATCH(AJ$2,MO_Common_ColumnHeader,0)),0)+IFERROR(INDEX(MO_VA_EVCalc_Other,0,MATCH(AJ$2,MO_Common_ColumnHeader,0)),0)+IFERROR(INDEX(MO_VA_EVCalc_Prefs,0,MATCH(AJ$2,MO_Common_ColumnHeader,0)),0)),(IFERROR(INDEX(MO_VA_EVCalc_NCI,0,MATCH(AJ$3,MO_Common_ColumnHeader,0)),0)+IFERROR(INDEX(MO_VA_EVCalc_Other,0,MATCH(AJ$3,MO_Common_ColumnHeader,0)),0)+IFERROR(INDEX(MO_VA_EVCalc_Prefs,0,MATCH(AJ$3,MO_Common_ColumnHeader,0)),0))),
AVERAGE((IFERROR(INDEX(MO_VA_EVCalc_NCI,0,MATCH(AD$2,MO_Common_ColumnHeader,0)),0)+IFERROR(INDEX(MO_VA_EVCalc_Other,0,MATCH(AD$2,MO_Common_ColumnHeader,0)),0)+IFERROR(INDEX(MO_VA_EVCalc_Prefs,0,MATCH(AD$2,MO_Common_ColumnHeader,0)),0)),(IFERROR(INDEX(MO_VA_EVCalc_NCI,0,MATCH(AD$3,MO_Common_ColumnHeader,0)),0)+IFERROR(INDEX(MO_VA_EVCalc_Other,0,MATCH(AD$3,MO_Common_ColumnHeader,0)),0)+IFERROR(INDEX(MO_VA_EVCalc_Prefs,0,MATCH(AD$3,MO_Common_ColumnHeader,0)),0)),(IFERROR(INDEX(MO_VA_EVCalc_NCI,0,MATCH(AD$4,MO_Common_ColumnHeader,0)),0)+IFERROR(INDEX(MO_VA_EVCalc_Other,0,MATCH(AD$4,MO_Common_ColumnHeader,0)),0)+IFERROR(INDEX(MO_VA_EVCalc_Prefs,0,MATCH(AD$4,MO_Common_ColumnHeader,0)),0)),(IFERROR(INDEX(MO_VA_EVCalc_NCI,0,MATCH(AD$5,MO_Common_ColumnHeader,0)),0)+IFERROR(INDEX(MO_VA_EVCalc_Other,0,MATCH(AD$5,MO_Common_ColumnHeader,0)),0)+IFERROR(INDEX(MO_VA_EVCalc_Prefs,0,MATCH(AD$5,MO_Common_ColumnHeader,0)),0))))</f>
        <v>0</v>
      </c>
      <c r="W87" s="91"/>
      <c r="X87" s="91"/>
      <c r="AA87" s="5"/>
      <c r="AB87" s="5"/>
    </row>
    <row r="88" spans="1:28" s="49" customFormat="1" ht="14.45" customHeight="1" thickBot="1" x14ac:dyDescent="0.3">
      <c r="A88" s="47"/>
      <c r="B88" s="52" t="s">
        <v>44</v>
      </c>
      <c r="C88" s="53"/>
      <c r="D88" s="172" t="str">
        <f t="shared" ref="D88:R88" si="189">IFERROR(D86+D87, "")</f>
        <v/>
      </c>
      <c r="E88" s="172" t="str">
        <f t="shared" si="189"/>
        <v/>
      </c>
      <c r="F88" s="172" t="str">
        <f t="shared" si="189"/>
        <v/>
      </c>
      <c r="G88" s="172" t="str">
        <f t="shared" si="189"/>
        <v/>
      </c>
      <c r="H88" s="172" t="str">
        <f t="shared" si="189"/>
        <v/>
      </c>
      <c r="I88" s="172" t="str">
        <f t="shared" si="189"/>
        <v/>
      </c>
      <c r="J88" s="172" t="str">
        <f t="shared" si="189"/>
        <v/>
      </c>
      <c r="K88" s="172" t="str">
        <f t="shared" si="189"/>
        <v/>
      </c>
      <c r="L88" s="172" t="str">
        <f t="shared" si="189"/>
        <v/>
      </c>
      <c r="M88" s="172" t="str">
        <f t="shared" si="189"/>
        <v/>
      </c>
      <c r="N88" s="173" t="str">
        <f t="shared" si="189"/>
        <v/>
      </c>
      <c r="O88" s="172" t="str">
        <f t="shared" si="189"/>
        <v/>
      </c>
      <c r="P88" s="172" t="str">
        <f t="shared" si="189"/>
        <v/>
      </c>
      <c r="Q88" s="172" t="str">
        <f t="shared" si="189"/>
        <v/>
      </c>
      <c r="R88" s="172" t="str">
        <f t="shared" si="189"/>
        <v/>
      </c>
      <c r="S88" s="172" t="str">
        <f>IFERROR(S86+S87, "")</f>
        <v/>
      </c>
      <c r="T88" s="96"/>
      <c r="U88" s="172" t="str">
        <f t="shared" ref="U88:V88" si="190">IFERROR(U86+U87, "")</f>
        <v/>
      </c>
      <c r="V88" s="172" t="str">
        <f t="shared" si="190"/>
        <v/>
      </c>
      <c r="W88" s="96"/>
      <c r="X88" s="96"/>
      <c r="AA88" s="5"/>
      <c r="AB88" s="5"/>
    </row>
    <row r="89" spans="1:28" ht="14.45" customHeight="1" thickTop="1" x14ac:dyDescent="0.25">
      <c r="B89" s="14"/>
      <c r="D89" s="174"/>
      <c r="E89" s="174"/>
      <c r="F89" s="174"/>
      <c r="G89" s="174"/>
      <c r="H89" s="174"/>
      <c r="I89" s="174"/>
      <c r="J89" s="174"/>
      <c r="K89" s="174"/>
      <c r="L89" s="174"/>
      <c r="M89" s="174"/>
      <c r="N89" s="175"/>
      <c r="O89" s="174"/>
      <c r="P89" s="174"/>
      <c r="Q89" s="174"/>
      <c r="R89" s="174"/>
      <c r="S89" s="174"/>
      <c r="T89" s="84"/>
      <c r="U89" s="84"/>
      <c r="V89" s="84"/>
      <c r="W89" s="84"/>
      <c r="X89" s="84"/>
    </row>
    <row r="90" spans="1:28" ht="14.45" customHeight="1" x14ac:dyDescent="0.25">
      <c r="B90" s="14" t="s">
        <v>142</v>
      </c>
      <c r="D90" s="174" t="str">
        <f t="shared" ref="D90:S90" si="191">IFERROR(D88/D7,"")</f>
        <v/>
      </c>
      <c r="E90" s="174" t="str">
        <f t="shared" si="191"/>
        <v/>
      </c>
      <c r="F90" s="174" t="str">
        <f t="shared" si="191"/>
        <v/>
      </c>
      <c r="G90" s="174" t="str">
        <f t="shared" si="191"/>
        <v/>
      </c>
      <c r="H90" s="174" t="str">
        <f t="shared" si="191"/>
        <v/>
      </c>
      <c r="I90" s="174" t="str">
        <f t="shared" si="191"/>
        <v/>
      </c>
      <c r="J90" s="174" t="str">
        <f t="shared" si="191"/>
        <v/>
      </c>
      <c r="K90" s="174" t="str">
        <f t="shared" si="191"/>
        <v/>
      </c>
      <c r="L90" s="174" t="str">
        <f t="shared" si="191"/>
        <v/>
      </c>
      <c r="M90" s="174" t="str">
        <f t="shared" si="191"/>
        <v/>
      </c>
      <c r="N90" s="175" t="str">
        <f t="shared" si="191"/>
        <v/>
      </c>
      <c r="O90" s="174" t="str">
        <f t="shared" si="191"/>
        <v/>
      </c>
      <c r="P90" s="174" t="str">
        <f t="shared" si="191"/>
        <v/>
      </c>
      <c r="Q90" s="174" t="str">
        <f t="shared" si="191"/>
        <v/>
      </c>
      <c r="R90" s="174" t="str">
        <f t="shared" si="191"/>
        <v/>
      </c>
      <c r="S90" s="174" t="str">
        <f t="shared" si="191"/>
        <v/>
      </c>
      <c r="T90" s="84"/>
      <c r="U90" s="174" t="str">
        <f>IFERROR(U88/U7,"")</f>
        <v/>
      </c>
      <c r="V90" s="174" t="str">
        <f>IFERROR(V88/V7,"")</f>
        <v/>
      </c>
      <c r="W90" s="84"/>
      <c r="X90" s="97" t="str">
        <f ca="1">IFERROR(AVERAGE($N90:INDIRECT(CONCATENATE(SUBSTITUTE(ADDRESS(1,COLUMN(OFFSET($N90,0,-(X$3-1))),4),"1",""),ROW(OFFSET($N90,0,-(X$3-1)))))), "")</f>
        <v/>
      </c>
    </row>
    <row r="91" spans="1:28" ht="14.45" customHeight="1" x14ac:dyDescent="0.25">
      <c r="B91" s="14" t="s">
        <v>45</v>
      </c>
      <c r="D91" s="174" t="str">
        <f t="shared" ref="D91:S91" si="192">IFERROR(D80/D44,"")</f>
        <v/>
      </c>
      <c r="E91" s="174" t="str">
        <f t="shared" si="192"/>
        <v/>
      </c>
      <c r="F91" s="174" t="str">
        <f t="shared" si="192"/>
        <v/>
      </c>
      <c r="G91" s="174" t="str">
        <f t="shared" si="192"/>
        <v/>
      </c>
      <c r="H91" s="174" t="str">
        <f t="shared" si="192"/>
        <v/>
      </c>
      <c r="I91" s="174" t="str">
        <f t="shared" si="192"/>
        <v/>
      </c>
      <c r="J91" s="174" t="str">
        <f t="shared" si="192"/>
        <v/>
      </c>
      <c r="K91" s="174" t="str">
        <f t="shared" si="192"/>
        <v/>
      </c>
      <c r="L91" s="174" t="str">
        <f t="shared" si="192"/>
        <v/>
      </c>
      <c r="M91" s="174" t="str">
        <f t="shared" si="192"/>
        <v/>
      </c>
      <c r="N91" s="175" t="str">
        <f t="shared" si="192"/>
        <v/>
      </c>
      <c r="O91" s="174" t="str">
        <f t="shared" si="192"/>
        <v/>
      </c>
      <c r="P91" s="174" t="str">
        <f t="shared" si="192"/>
        <v/>
      </c>
      <c r="Q91" s="174" t="str">
        <f t="shared" si="192"/>
        <v/>
      </c>
      <c r="R91" s="174" t="str">
        <f t="shared" si="192"/>
        <v/>
      </c>
      <c r="S91" s="174" t="str">
        <f t="shared" si="192"/>
        <v/>
      </c>
      <c r="T91" s="84"/>
      <c r="U91" s="174" t="str">
        <f t="shared" ref="U91:V91" si="193">IFERROR(U80/U44,"")</f>
        <v/>
      </c>
      <c r="V91" s="174" t="str">
        <f t="shared" si="193"/>
        <v/>
      </c>
      <c r="W91" s="84"/>
      <c r="X91" s="97" t="str">
        <f ca="1">IFERROR(AVERAGE($N91:INDIRECT(CONCATENATE(SUBSTITUTE(ADDRESS(1,COLUMN(OFFSET($N91,0,-(X$3-1))),4),"1",""),ROW(OFFSET($N91,0,-(X$3-1)))))), "")</f>
        <v/>
      </c>
      <c r="AA91" s="64"/>
      <c r="AB91" s="64"/>
    </row>
    <row r="92" spans="1:28" ht="14.45" customHeight="1" x14ac:dyDescent="0.25">
      <c r="B92" s="106" t="s">
        <v>143</v>
      </c>
      <c r="D92" s="174" t="str">
        <f t="shared" ref="D92:S92" si="194">IFERROR(D88/D13,"")</f>
        <v/>
      </c>
      <c r="E92" s="174" t="str">
        <f t="shared" si="194"/>
        <v/>
      </c>
      <c r="F92" s="174" t="str">
        <f t="shared" si="194"/>
        <v/>
      </c>
      <c r="G92" s="174" t="str">
        <f t="shared" si="194"/>
        <v/>
      </c>
      <c r="H92" s="174" t="str">
        <f t="shared" si="194"/>
        <v/>
      </c>
      <c r="I92" s="174" t="str">
        <f t="shared" si="194"/>
        <v/>
      </c>
      <c r="J92" s="174" t="str">
        <f t="shared" si="194"/>
        <v/>
      </c>
      <c r="K92" s="174" t="str">
        <f t="shared" si="194"/>
        <v/>
      </c>
      <c r="L92" s="174" t="str">
        <f t="shared" si="194"/>
        <v/>
      </c>
      <c r="M92" s="174" t="str">
        <f t="shared" si="194"/>
        <v/>
      </c>
      <c r="N92" s="175" t="str">
        <f t="shared" si="194"/>
        <v/>
      </c>
      <c r="O92" s="174" t="str">
        <f t="shared" si="194"/>
        <v/>
      </c>
      <c r="P92" s="174" t="str">
        <f t="shared" si="194"/>
        <v/>
      </c>
      <c r="Q92" s="174" t="str">
        <f t="shared" si="194"/>
        <v/>
      </c>
      <c r="R92" s="174" t="str">
        <f t="shared" si="194"/>
        <v/>
      </c>
      <c r="S92" s="174" t="str">
        <f t="shared" si="194"/>
        <v/>
      </c>
      <c r="T92" s="84"/>
      <c r="U92" s="174" t="str">
        <f>IFERROR(U88/U13,"")</f>
        <v/>
      </c>
      <c r="V92" s="174" t="str">
        <f>IFERROR(V88/V13,"")</f>
        <v/>
      </c>
      <c r="W92" s="84"/>
      <c r="X92" s="97" t="str">
        <f ca="1">IFERROR(AVERAGE($N92:INDIRECT(CONCATENATE(SUBSTITUTE(ADDRESS(1,COLUMN(OFFSET($N92,0,-(X$3-1))),4),"1",""),ROW(OFFSET($N92,0,-(X$3-1)))))), "")</f>
        <v/>
      </c>
    </row>
    <row r="93" spans="1:28" ht="14.45" customHeight="1" x14ac:dyDescent="0.25">
      <c r="B93" s="14" t="str">
        <f>SUBSTITUTE(SUBSTITUTE(SUBSTITUTE("EV (incl. Op. Leases) / "&amp;B21,"- N/A",""),"Company reported",""),"Operating Income","EBIT")</f>
        <v xml:space="preserve">EV (incl. Op. Leases) / EBIT </v>
      </c>
      <c r="D93" s="174" t="str">
        <f t="shared" ref="D93:S93" si="195">IFERROR(D88/D21,"")</f>
        <v/>
      </c>
      <c r="E93" s="174" t="str">
        <f t="shared" si="195"/>
        <v/>
      </c>
      <c r="F93" s="174" t="str">
        <f t="shared" si="195"/>
        <v/>
      </c>
      <c r="G93" s="174" t="str">
        <f t="shared" si="195"/>
        <v/>
      </c>
      <c r="H93" s="174" t="str">
        <f t="shared" si="195"/>
        <v/>
      </c>
      <c r="I93" s="174" t="str">
        <f t="shared" si="195"/>
        <v/>
      </c>
      <c r="J93" s="174" t="str">
        <f t="shared" si="195"/>
        <v/>
      </c>
      <c r="K93" s="174" t="str">
        <f t="shared" si="195"/>
        <v/>
      </c>
      <c r="L93" s="174" t="str">
        <f t="shared" si="195"/>
        <v/>
      </c>
      <c r="M93" s="174" t="str">
        <f t="shared" si="195"/>
        <v/>
      </c>
      <c r="N93" s="175" t="str">
        <f t="shared" si="195"/>
        <v/>
      </c>
      <c r="O93" s="174" t="str">
        <f t="shared" si="195"/>
        <v/>
      </c>
      <c r="P93" s="174" t="str">
        <f t="shared" si="195"/>
        <v/>
      </c>
      <c r="Q93" s="174" t="str">
        <f t="shared" si="195"/>
        <v/>
      </c>
      <c r="R93" s="174" t="str">
        <f t="shared" si="195"/>
        <v/>
      </c>
      <c r="S93" s="174" t="str">
        <f t="shared" si="195"/>
        <v/>
      </c>
      <c r="T93" s="84"/>
      <c r="U93" s="174" t="str">
        <f>IFERROR(U88/U21,"")</f>
        <v/>
      </c>
      <c r="V93" s="174" t="str">
        <f>IFERROR(V88/V21,"")</f>
        <v/>
      </c>
      <c r="W93" s="84"/>
      <c r="X93" s="97" t="str">
        <f ca="1">IFERROR(AVERAGE($N93:INDIRECT(CONCATENATE(SUBSTITUTE(ADDRESS(1,COLUMN(OFFSET($N93,0,-(X$3-1))),4),"1",""),ROW(OFFSET($N93,0,-(X$3-1)))))), "")</f>
        <v/>
      </c>
    </row>
    <row r="94" spans="1:28" ht="14.45" customHeight="1" x14ac:dyDescent="0.25">
      <c r="B94" s="14" t="s">
        <v>46</v>
      </c>
      <c r="D94" s="174" t="str">
        <f t="shared" ref="D94:S94" si="196">IFERROR(D82/D7,"")</f>
        <v/>
      </c>
      <c r="E94" s="174" t="str">
        <f t="shared" si="196"/>
        <v/>
      </c>
      <c r="F94" s="174" t="str">
        <f t="shared" si="196"/>
        <v/>
      </c>
      <c r="G94" s="174" t="str">
        <f t="shared" si="196"/>
        <v/>
      </c>
      <c r="H94" s="174" t="str">
        <f t="shared" si="196"/>
        <v/>
      </c>
      <c r="I94" s="174" t="str">
        <f t="shared" si="196"/>
        <v/>
      </c>
      <c r="J94" s="174" t="str">
        <f t="shared" si="196"/>
        <v/>
      </c>
      <c r="K94" s="174" t="str">
        <f t="shared" si="196"/>
        <v/>
      </c>
      <c r="L94" s="174" t="str">
        <f t="shared" si="196"/>
        <v/>
      </c>
      <c r="M94" s="174" t="str">
        <f t="shared" si="196"/>
        <v/>
      </c>
      <c r="N94" s="175" t="str">
        <f t="shared" si="196"/>
        <v/>
      </c>
      <c r="O94" s="174" t="str">
        <f t="shared" si="196"/>
        <v/>
      </c>
      <c r="P94" s="174" t="str">
        <f t="shared" si="196"/>
        <v/>
      </c>
      <c r="Q94" s="174" t="str">
        <f t="shared" si="196"/>
        <v/>
      </c>
      <c r="R94" s="174" t="str">
        <f t="shared" si="196"/>
        <v/>
      </c>
      <c r="S94" s="174" t="str">
        <f t="shared" si="196"/>
        <v/>
      </c>
      <c r="T94" s="84"/>
      <c r="U94" s="174" t="str">
        <f>IFERROR(U82/U7,"")</f>
        <v/>
      </c>
      <c r="V94" s="174" t="str">
        <f>IFERROR(V82/V7,"")</f>
        <v/>
      </c>
      <c r="W94" s="84"/>
      <c r="X94" s="97" t="str">
        <f ca="1">IFERROR(AVERAGE($N94:INDIRECT(CONCATENATE(SUBSTITUTE(ADDRESS(1,COLUMN(OFFSET($N94,0,-(X$3-1))),4),"1",""),ROW(OFFSET($N94,0,-(X$3-1)))))), "")</f>
        <v/>
      </c>
    </row>
    <row r="95" spans="1:28" s="64" customFormat="1" ht="14.45" customHeight="1" x14ac:dyDescent="0.25">
      <c r="A95" s="62"/>
      <c r="B95" s="14" t="s">
        <v>47</v>
      </c>
      <c r="D95" s="176" t="str">
        <f t="shared" ref="D95:S95" si="197">IFERROR(D57/D80,"")</f>
        <v/>
      </c>
      <c r="E95" s="176" t="str">
        <f t="shared" si="197"/>
        <v/>
      </c>
      <c r="F95" s="176" t="str">
        <f t="shared" si="197"/>
        <v/>
      </c>
      <c r="G95" s="176" t="str">
        <f t="shared" si="197"/>
        <v/>
      </c>
      <c r="H95" s="176" t="str">
        <f t="shared" si="197"/>
        <v/>
      </c>
      <c r="I95" s="176" t="str">
        <f t="shared" si="197"/>
        <v/>
      </c>
      <c r="J95" s="176" t="str">
        <f t="shared" si="197"/>
        <v/>
      </c>
      <c r="K95" s="176" t="str">
        <f t="shared" si="197"/>
        <v/>
      </c>
      <c r="L95" s="176" t="str">
        <f t="shared" si="197"/>
        <v/>
      </c>
      <c r="M95" s="176" t="str">
        <f t="shared" si="197"/>
        <v/>
      </c>
      <c r="N95" s="177" t="str">
        <f t="shared" si="197"/>
        <v/>
      </c>
      <c r="O95" s="176" t="str">
        <f t="shared" si="197"/>
        <v/>
      </c>
      <c r="P95" s="176" t="str">
        <f t="shared" si="197"/>
        <v/>
      </c>
      <c r="Q95" s="176" t="str">
        <f t="shared" si="197"/>
        <v/>
      </c>
      <c r="R95" s="176" t="str">
        <f t="shared" si="197"/>
        <v/>
      </c>
      <c r="S95" s="176" t="str">
        <f t="shared" si="197"/>
        <v/>
      </c>
      <c r="T95" s="85"/>
      <c r="U95" s="176" t="str">
        <f t="shared" ref="U95:V95" si="198">IFERROR(U57/U80,"")</f>
        <v/>
      </c>
      <c r="V95" s="176" t="str">
        <f t="shared" si="198"/>
        <v/>
      </c>
      <c r="W95" s="85"/>
      <c r="X95" s="97" t="str">
        <f ca="1">IFERROR(AVERAGE($N95:INDIRECT(CONCATENATE(SUBSTITUTE(ADDRESS(1,COLUMN(OFFSET($N95,0,-(X$3-1))),4),"1",""),ROW(OFFSET($N95,0,-(X$3-1)))))), "")</f>
        <v/>
      </c>
      <c r="AA95" s="5"/>
      <c r="AB95" s="5"/>
    </row>
    <row r="96" spans="1:28" ht="14.45" customHeight="1" x14ac:dyDescent="0.25">
      <c r="B96" s="14" t="s">
        <v>81</v>
      </c>
      <c r="D96" s="174" t="str">
        <f>IFERROR(D82/D76, "")</f>
        <v/>
      </c>
      <c r="E96" s="174" t="str">
        <f t="shared" ref="E96:V96" si="199">IFERROR(E82/E76, "")</f>
        <v/>
      </c>
      <c r="F96" s="174" t="str">
        <f t="shared" si="199"/>
        <v/>
      </c>
      <c r="G96" s="174" t="str">
        <f t="shared" si="199"/>
        <v/>
      </c>
      <c r="H96" s="174" t="str">
        <f t="shared" si="199"/>
        <v/>
      </c>
      <c r="I96" s="174" t="str">
        <f t="shared" si="199"/>
        <v/>
      </c>
      <c r="J96" s="174" t="str">
        <f t="shared" si="199"/>
        <v/>
      </c>
      <c r="K96" s="174" t="str">
        <f t="shared" si="199"/>
        <v/>
      </c>
      <c r="L96" s="174" t="str">
        <f t="shared" si="199"/>
        <v/>
      </c>
      <c r="M96" s="174" t="str">
        <f t="shared" si="199"/>
        <v/>
      </c>
      <c r="N96" s="175" t="str">
        <f t="shared" si="199"/>
        <v/>
      </c>
      <c r="O96" s="174" t="str">
        <f t="shared" si="199"/>
        <v/>
      </c>
      <c r="P96" s="174" t="str">
        <f t="shared" si="199"/>
        <v/>
      </c>
      <c r="Q96" s="174" t="str">
        <f t="shared" si="199"/>
        <v/>
      </c>
      <c r="R96" s="174" t="str">
        <f t="shared" si="199"/>
        <v/>
      </c>
      <c r="S96" s="174" t="str">
        <f t="shared" si="199"/>
        <v/>
      </c>
      <c r="T96" s="84"/>
      <c r="U96" s="174" t="str">
        <f t="shared" si="199"/>
        <v/>
      </c>
      <c r="V96" s="174" t="str">
        <f t="shared" si="199"/>
        <v/>
      </c>
      <c r="W96" s="84"/>
      <c r="X96" s="97" t="str">
        <f ca="1">IFERROR(AVERAGE($N96:INDIRECT(CONCATENATE(SUBSTITUTE(ADDRESS(1,COLUMN(OFFSET($N96,0,-(X$3-1))),4),"1",""),ROW(OFFSET($N96,0,-(X$3-1)))))), "")</f>
        <v/>
      </c>
    </row>
    <row r="97" spans="1:28" ht="14.45" customHeight="1" x14ac:dyDescent="0.25">
      <c r="D97" s="178"/>
      <c r="E97" s="178"/>
      <c r="F97" s="178"/>
      <c r="G97" s="178"/>
      <c r="H97" s="178"/>
      <c r="I97" s="178"/>
      <c r="J97" s="178"/>
      <c r="K97" s="178"/>
      <c r="L97" s="178"/>
      <c r="M97" s="178"/>
      <c r="N97" s="179"/>
      <c r="O97" s="178"/>
      <c r="P97" s="178"/>
      <c r="Q97" s="178"/>
      <c r="R97" s="178"/>
      <c r="S97" s="178"/>
      <c r="T97" s="84"/>
      <c r="U97" s="84"/>
      <c r="V97" s="84"/>
      <c r="W97" s="84"/>
      <c r="X97" s="84"/>
    </row>
    <row r="98" spans="1:28" ht="14.45" customHeight="1" x14ac:dyDescent="0.25">
      <c r="B98" s="14" t="s">
        <v>144</v>
      </c>
      <c r="D98" s="174" t="str">
        <f>IFERROR((D88-D85)/D7,"")</f>
        <v/>
      </c>
      <c r="E98" s="174" t="str">
        <f t="shared" ref="E98:S98" si="200">IFERROR((E88-E85)/E7,"")</f>
        <v/>
      </c>
      <c r="F98" s="174" t="str">
        <f t="shared" si="200"/>
        <v/>
      </c>
      <c r="G98" s="174" t="str">
        <f t="shared" si="200"/>
        <v/>
      </c>
      <c r="H98" s="174" t="str">
        <f t="shared" si="200"/>
        <v/>
      </c>
      <c r="I98" s="174" t="str">
        <f t="shared" si="200"/>
        <v/>
      </c>
      <c r="J98" s="174" t="str">
        <f t="shared" si="200"/>
        <v/>
      </c>
      <c r="K98" s="174" t="str">
        <f t="shared" si="200"/>
        <v/>
      </c>
      <c r="L98" s="174" t="str">
        <f t="shared" si="200"/>
        <v/>
      </c>
      <c r="M98" s="174" t="str">
        <f t="shared" si="200"/>
        <v/>
      </c>
      <c r="N98" s="175" t="str">
        <f t="shared" si="200"/>
        <v/>
      </c>
      <c r="O98" s="174" t="str">
        <f t="shared" si="200"/>
        <v/>
      </c>
      <c r="P98" s="174" t="str">
        <f t="shared" si="200"/>
        <v/>
      </c>
      <c r="Q98" s="174" t="str">
        <f t="shared" si="200"/>
        <v/>
      </c>
      <c r="R98" s="174" t="str">
        <f t="shared" si="200"/>
        <v/>
      </c>
      <c r="S98" s="174" t="str">
        <f t="shared" si="200"/>
        <v/>
      </c>
      <c r="T98" s="84"/>
      <c r="U98" s="174" t="str">
        <f t="shared" ref="U98:V98" si="201">IFERROR((U88-U85)/U7,"")</f>
        <v/>
      </c>
      <c r="V98" s="174" t="str">
        <f t="shared" si="201"/>
        <v/>
      </c>
      <c r="W98" s="84"/>
      <c r="X98" s="97" t="str">
        <f ca="1">IFERROR(AVERAGE($N98:INDIRECT(CONCATENATE(SUBSTITUTE(ADDRESS(1,COLUMN(OFFSET($N98,0,-(X$3-1))),4),"1",""),ROW(OFFSET($N98,0,-(X$3-1)))))), "")</f>
        <v/>
      </c>
    </row>
    <row r="99" spans="1:28" ht="14.45" customHeight="1" x14ac:dyDescent="0.25">
      <c r="B99" s="106" t="s">
        <v>145</v>
      </c>
      <c r="D99" s="174" t="str">
        <f>IFERROR((D88-D85)/D13,"")</f>
        <v/>
      </c>
      <c r="E99" s="174" t="str">
        <f t="shared" ref="E99:S99" si="202">IFERROR((E88-E85)/E13,"")</f>
        <v/>
      </c>
      <c r="F99" s="174" t="str">
        <f t="shared" si="202"/>
        <v/>
      </c>
      <c r="G99" s="174" t="str">
        <f t="shared" si="202"/>
        <v/>
      </c>
      <c r="H99" s="174" t="str">
        <f t="shared" si="202"/>
        <v/>
      </c>
      <c r="I99" s="174" t="str">
        <f t="shared" si="202"/>
        <v/>
      </c>
      <c r="J99" s="174" t="str">
        <f t="shared" si="202"/>
        <v/>
      </c>
      <c r="K99" s="174" t="str">
        <f t="shared" si="202"/>
        <v/>
      </c>
      <c r="L99" s="174" t="str">
        <f t="shared" si="202"/>
        <v/>
      </c>
      <c r="M99" s="174" t="str">
        <f t="shared" si="202"/>
        <v/>
      </c>
      <c r="N99" s="175" t="str">
        <f t="shared" si="202"/>
        <v/>
      </c>
      <c r="O99" s="174" t="str">
        <f t="shared" si="202"/>
        <v/>
      </c>
      <c r="P99" s="174" t="str">
        <f t="shared" si="202"/>
        <v/>
      </c>
      <c r="Q99" s="174" t="str">
        <f t="shared" si="202"/>
        <v/>
      </c>
      <c r="R99" s="174" t="str">
        <f t="shared" si="202"/>
        <v/>
      </c>
      <c r="S99" s="174" t="str">
        <f t="shared" si="202"/>
        <v/>
      </c>
      <c r="T99" s="84"/>
      <c r="U99" s="174" t="str">
        <f t="shared" ref="U99:V99" si="203">IFERROR((U88-U85)/U13,"")</f>
        <v/>
      </c>
      <c r="V99" s="174" t="str">
        <f t="shared" si="203"/>
        <v/>
      </c>
      <c r="W99" s="84"/>
      <c r="X99" s="97" t="str">
        <f ca="1">IFERROR(AVERAGE($N99:INDIRECT(CONCATENATE(SUBSTITUTE(ADDRESS(1,COLUMN(OFFSET($N99,0,-(X$3-1))),4),"1",""),ROW(OFFSET($N99,0,-(X$3-1)))))), "")</f>
        <v/>
      </c>
    </row>
    <row r="100" spans="1:28" ht="14.45" customHeight="1" x14ac:dyDescent="0.25">
      <c r="B100" s="14" t="str">
        <f>SUBSTITUTE(SUBSTITUTE(SUBSTITUTE("EV / "&amp;B28,"- N/A",""),"Company reported",""),"Operating Income","EBIT")</f>
        <v xml:space="preserve">EV / EBT </v>
      </c>
      <c r="D100" s="174" t="str">
        <f>IFERROR((D88-D85)/D21,"")</f>
        <v/>
      </c>
      <c r="E100" s="174" t="str">
        <f t="shared" ref="E100:S100" si="204">IFERROR((E88-E85)/E21,"")</f>
        <v/>
      </c>
      <c r="F100" s="174" t="str">
        <f t="shared" si="204"/>
        <v/>
      </c>
      <c r="G100" s="174" t="str">
        <f t="shared" si="204"/>
        <v/>
      </c>
      <c r="H100" s="174" t="str">
        <f t="shared" si="204"/>
        <v/>
      </c>
      <c r="I100" s="174" t="str">
        <f t="shared" si="204"/>
        <v/>
      </c>
      <c r="J100" s="174" t="str">
        <f t="shared" si="204"/>
        <v/>
      </c>
      <c r="K100" s="174" t="str">
        <f t="shared" si="204"/>
        <v/>
      </c>
      <c r="L100" s="174" t="str">
        <f t="shared" si="204"/>
        <v/>
      </c>
      <c r="M100" s="174" t="str">
        <f t="shared" si="204"/>
        <v/>
      </c>
      <c r="N100" s="175" t="str">
        <f t="shared" si="204"/>
        <v/>
      </c>
      <c r="O100" s="174" t="str">
        <f t="shared" si="204"/>
        <v/>
      </c>
      <c r="P100" s="174" t="str">
        <f t="shared" si="204"/>
        <v/>
      </c>
      <c r="Q100" s="174" t="str">
        <f t="shared" si="204"/>
        <v/>
      </c>
      <c r="R100" s="174" t="str">
        <f t="shared" si="204"/>
        <v/>
      </c>
      <c r="S100" s="174" t="str">
        <f t="shared" si="204"/>
        <v/>
      </c>
      <c r="T100" s="84"/>
      <c r="U100" s="174" t="str">
        <f t="shared" ref="U100:V100" si="205">IFERROR((U88-U85)/U21,"")</f>
        <v/>
      </c>
      <c r="V100" s="174" t="str">
        <f t="shared" si="205"/>
        <v/>
      </c>
      <c r="W100" s="84"/>
      <c r="X100" s="97" t="str">
        <f ca="1">IFERROR(AVERAGE($N100:INDIRECT(CONCATENATE(SUBSTITUTE(ADDRESS(1,COLUMN(OFFSET($N100,0,-(X$3-1))),4),"1",""),ROW(OFFSET($N100,0,-(X$3-1)))))), "")</f>
        <v/>
      </c>
    </row>
    <row r="101" spans="1:28" ht="14.45" customHeight="1" x14ac:dyDescent="0.25">
      <c r="D101" s="178"/>
      <c r="E101" s="178"/>
      <c r="F101" s="178"/>
      <c r="G101" s="178"/>
      <c r="H101" s="178"/>
      <c r="I101" s="178"/>
      <c r="J101" s="178"/>
      <c r="K101" s="178"/>
      <c r="L101" s="178"/>
      <c r="M101" s="178"/>
      <c r="N101" s="179"/>
      <c r="O101" s="178"/>
      <c r="P101" s="178"/>
      <c r="Q101" s="178"/>
      <c r="R101" s="178"/>
      <c r="S101" s="178"/>
      <c r="T101" s="84"/>
      <c r="U101" s="84"/>
      <c r="V101" s="84"/>
      <c r="W101" s="84"/>
      <c r="X101" s="84"/>
    </row>
    <row r="102" spans="1:28" ht="14.45" customHeight="1" x14ac:dyDescent="0.25">
      <c r="B102" s="15" t="s">
        <v>48</v>
      </c>
      <c r="C102" s="16"/>
      <c r="D102" s="160"/>
      <c r="E102" s="160"/>
      <c r="F102" s="160"/>
      <c r="G102" s="160"/>
      <c r="H102" s="160"/>
      <c r="I102" s="160"/>
      <c r="J102" s="160"/>
      <c r="K102" s="160"/>
      <c r="L102" s="160"/>
      <c r="M102" s="160"/>
      <c r="N102" s="161"/>
      <c r="O102" s="160"/>
      <c r="P102" s="160"/>
      <c r="Q102" s="160"/>
      <c r="R102" s="160"/>
      <c r="S102" s="160"/>
      <c r="T102" s="84"/>
      <c r="U102" s="162"/>
      <c r="V102" s="162"/>
      <c r="W102" s="84"/>
      <c r="X102" s="137"/>
    </row>
    <row r="103" spans="1:28" ht="14.45" customHeight="1" x14ac:dyDescent="0.25">
      <c r="B103" s="259" t="str">
        <f>(IFERROR(IFERROR(INDEX(MO_RIS_IE_NONGAAP,0,COLUMN(MO_Common_Column_A)),IFERROR(INDEX(MO_FE_IE,0,COLUMN(MO_Common_Column_A)),INDEX(MO_RIS_IE,0,COLUMN(MO_Common_Column_A)))), "Interest Expense - N/A"))</f>
        <v>Interest Expense - N/A</v>
      </c>
      <c r="C103" s="43"/>
      <c r="D103" s="120" t="str">
        <f>IFERROR(IFERROR(INDEX(MO_RIS_IE_NONGAAP,0,MATCH(D$5,MO_Common_ColumnHeader,0)),IFERROR(-INDEX(MO_FE_IE,0,MATCH(D$5,MO_Common_ColumnHeader,0)),INDEX(MO_RIS_IE,0,MATCH(D$5,MO_Common_ColumnHeader,0)))), "N/A")</f>
        <v>N/A</v>
      </c>
      <c r="E103" s="120" t="str">
        <f>IFERROR(IFERROR(INDEX(MO_RIS_IE_NONGAAP,0,MATCH(E$5,MO_Common_ColumnHeader,0)),IFERROR(-INDEX(MO_FE_IE,0,MATCH(E$5,MO_Common_ColumnHeader,0)),INDEX(MO_RIS_IE,0,MATCH(E$5,MO_Common_ColumnHeader,0)))), "N/A")</f>
        <v>N/A</v>
      </c>
      <c r="F103" s="120" t="str">
        <f>IFERROR(IFERROR(INDEX(MO_RIS_IE_NONGAAP,0,MATCH(F$5,MO_Common_ColumnHeader,0)),IFERROR(-INDEX(MO_FE_IE,0,MATCH(F$5,MO_Common_ColumnHeader,0)),INDEX(MO_RIS_IE,0,MATCH(F$5,MO_Common_ColumnHeader,0)))), "N/A")</f>
        <v>N/A</v>
      </c>
      <c r="G103" s="120" t="str">
        <f>IFERROR(IFERROR(INDEX(MO_RIS_IE_NONGAAP,0,MATCH(G$5,MO_Common_ColumnHeader,0)),IFERROR(-INDEX(MO_FE_IE,0,MATCH(G$5,MO_Common_ColumnHeader,0)),INDEX(MO_RIS_IE,0,MATCH(G$5,MO_Common_ColumnHeader,0)))), "N/A")</f>
        <v>N/A</v>
      </c>
      <c r="H103" s="120" t="str">
        <f>IFERROR(IFERROR(INDEX(MO_RIS_IE_NONGAAP,0,MATCH(H$5,MO_Common_ColumnHeader,0)),IFERROR(-INDEX(MO_FE_IE,0,MATCH(H$5,MO_Common_ColumnHeader,0)),INDEX(MO_RIS_IE,0,MATCH(H$5,MO_Common_ColumnHeader,0)))), "N/A")</f>
        <v>N/A</v>
      </c>
      <c r="I103" s="120" t="str">
        <f>IFERROR(IFERROR(INDEX(MO_RIS_IE_NONGAAP,0,MATCH(I$5,MO_Common_ColumnHeader,0)),IFERROR(-INDEX(MO_FE_IE,0,MATCH(I$5,MO_Common_ColumnHeader,0)),INDEX(MO_RIS_IE,0,MATCH(I$5,MO_Common_ColumnHeader,0)))), "N/A")</f>
        <v>N/A</v>
      </c>
      <c r="J103" s="120" t="str">
        <f>IFERROR(IFERROR(INDEX(MO_RIS_IE_NONGAAP,0,MATCH(J$5,MO_Common_ColumnHeader,0)),IFERROR(-INDEX(MO_FE_IE,0,MATCH(J$5,MO_Common_ColumnHeader,0)),INDEX(MO_RIS_IE,0,MATCH(J$5,MO_Common_ColumnHeader,0)))), "N/A")</f>
        <v>N/A</v>
      </c>
      <c r="K103" s="120" t="str">
        <f>IFERROR(IFERROR(INDEX(MO_RIS_IE_NONGAAP,0,MATCH(K$5,MO_Common_ColumnHeader,0)),IFERROR(-INDEX(MO_FE_IE,0,MATCH(K$5,MO_Common_ColumnHeader,0)),INDEX(MO_RIS_IE,0,MATCH(K$5,MO_Common_ColumnHeader,0)))), "N/A")</f>
        <v>N/A</v>
      </c>
      <c r="L103" s="120" t="str">
        <f>IFERROR(IFERROR(INDEX(MO_RIS_IE_NONGAAP,0,MATCH(L$5,MO_Common_ColumnHeader,0)),IFERROR(-INDEX(MO_FE_IE,0,MATCH(L$5,MO_Common_ColumnHeader,0)),INDEX(MO_RIS_IE,0,MATCH(L$5,MO_Common_ColumnHeader,0)))), "N/A")</f>
        <v>N/A</v>
      </c>
      <c r="M103" s="120" t="str">
        <f>IFERROR(IFERROR(INDEX(MO_RIS_IE_NONGAAP,0,MATCH(M$5,MO_Common_ColumnHeader,0)),IFERROR(-INDEX(MO_FE_IE,0,MATCH(M$5,MO_Common_ColumnHeader,0)),INDEX(MO_RIS_IE,0,MATCH(M$5,MO_Common_ColumnHeader,0)))), "N/A")</f>
        <v>N/A</v>
      </c>
      <c r="N103" s="123" t="str">
        <f>IFERROR(IFERROR(INDEX(MO_RIS_IE_NONGAAP,0,MATCH(N$5,MO_Common_ColumnHeader,0)),IFERROR(-INDEX(MO_FE_IE,0,MATCH(N$5,MO_Common_ColumnHeader,0)),INDEX(MO_RIS_IE,0,MATCH(N$5,MO_Common_ColumnHeader,0)))), "N/A")</f>
        <v>N/A</v>
      </c>
      <c r="O103" s="120" t="str">
        <f>IFERROR(IFERROR(INDEX(MO_RIS_IE_NONGAAP,0,MATCH(O$5,MO_Common_ColumnHeader,0)),IFERROR(-INDEX(MO_FE_IE,0,MATCH(O$5,MO_Common_ColumnHeader,0)),INDEX(MO_RIS_IE,0,MATCH(O$5,MO_Common_ColumnHeader,0)))), "N/A")</f>
        <v>N/A</v>
      </c>
      <c r="P103" s="120" t="str">
        <f>IFERROR(IFERROR(INDEX(MO_RIS_IE_NONGAAP,0,MATCH(P$5,MO_Common_ColumnHeader,0)),IFERROR(-INDEX(MO_FE_IE,0,MATCH(P$5,MO_Common_ColumnHeader,0)),INDEX(MO_RIS_IE,0,MATCH(P$5,MO_Common_ColumnHeader,0)))), "N/A")</f>
        <v>N/A</v>
      </c>
      <c r="Q103" s="120" t="str">
        <f>IFERROR(IFERROR(INDEX(MO_RIS_IE_NONGAAP,0,MATCH(Q$5,MO_Common_ColumnHeader,0)),IFERROR(-INDEX(MO_FE_IE,0,MATCH(Q$5,MO_Common_ColumnHeader,0)),INDEX(MO_RIS_IE,0,MATCH(Q$5,MO_Common_ColumnHeader,0)))), "N/A")</f>
        <v>N/A</v>
      </c>
      <c r="R103" s="120" t="str">
        <f>IFERROR(IFERROR(INDEX(MO_RIS_IE_NONGAAP,0,MATCH(R$5,MO_Common_ColumnHeader,0)),IFERROR(-INDEX(MO_FE_IE,0,MATCH(R$5,MO_Common_ColumnHeader,0)),INDEX(MO_RIS_IE,0,MATCH(R$5,MO_Common_ColumnHeader,0)))), "N/A")</f>
        <v>N/A</v>
      </c>
      <c r="S103" s="120" t="str">
        <f>IFERROR(IFERROR(INDEX(MO_RIS_IE_NONGAAP,0,MATCH(S$5,MO_Common_ColumnHeader,0)),IFERROR(-INDEX(MO_FE_IE,0,MATCH(S$5,MO_Common_ColumnHeader,0)),INDEX(MO_RIS_IE,0,MATCH(S$5,MO_Common_ColumnHeader,0)))), "N/A")</f>
        <v>N/A</v>
      </c>
      <c r="T103" s="84"/>
      <c r="U103" s="120" t="str">
        <f>IFERROR(IFERROR(IFERROR(INDEX(MO_RIS_IE_NONGAAP,0,MATCH(AG$2,MO_Common_ColumnHeader,0)),IFERROR(-INDEX(MO_FE_IE,0,MATCH(AG$2,MO_Common_ColumnHeader,0)),INDEX(MO_RIS_IE,0,MATCH(AG$2,MO_Common_ColumnHeader,0))))+IFERROR(INDEX(MO_RIS_IE_NONGAAP,0,MATCH(AG$3,MO_Common_ColumnHeader,0)),IFERROR(-INDEX(MO_FE_IE,0,MATCH(AG$3,MO_Common_ColumnHeader,0)),INDEX(MO_RIS_IE,0,MATCH(AG$3,MO_Common_ColumnHeader,0)))),
IFERROR(INDEX(MO_RIS_IE_NONGAAP,0,MATCH(AA$2,MO_Common_ColumnHeader,0)),IFERROR(-INDEX(MO_FE_IE,0,MATCH(AA$2,MO_Common_ColumnHeader,0)),INDEX(MO_RIS_IE,0,MATCH(AA$2,MO_Common_ColumnHeader,0))))+IFERROR(INDEX(MO_RIS_IE_NONGAAP,0,MATCH(AA$3,MO_Common_ColumnHeader,0)),IFERROR(-INDEX(MO_FE_IE,0,MATCH(AA$3,MO_Common_ColumnHeader,0)),INDEX(MO_RIS_IE,0,MATCH(AA$3,MO_Common_ColumnHeader,0))))+IFERROR(INDEX(MO_RIS_IE_NONGAAP,0,MATCH(AA$4,MO_Common_ColumnHeader,0)),IFERROR(-INDEX(MO_FE_IE,0,MATCH(AA$4,MO_Common_ColumnHeader,0)),INDEX(MO_RIS_IE,0,MATCH(AA$4,MO_Common_ColumnHeader,0))))+IFERROR(INDEX(MO_RIS_IE_NONGAAP,0,MATCH(AA$5,MO_Common_ColumnHeader,0)),IFERROR(-INDEX(MO_FE_IE,0,MATCH(AA$5,MO_Common_ColumnHeader,0)),INDEX(MO_RIS_IE,0,MATCH(AA$5,MO_Common_ColumnHeader,0))))), "N/A")</f>
        <v>N/A</v>
      </c>
      <c r="V103" s="120" t="str">
        <f>IFERROR(IFERROR(IFERROR(INDEX(MO_RIS_IE_NONGAAP,0,MATCH(AJ$2,MO_Common_ColumnHeader,0)),IFERROR(-INDEX(MO_FE_IE,0,MATCH(AJ$2,MO_Common_ColumnHeader,0)),INDEX(MO_RIS_IE,0,MATCH(AJ$2,MO_Common_ColumnHeader,0))))+IFERROR(INDEX(MO_RIS_IE_NONGAAP,0,MATCH(AJ$3,MO_Common_ColumnHeader,0)),IFERROR(-INDEX(MO_FE_IE,0,MATCH(AJ$3,MO_Common_ColumnHeader,0)),INDEX(MO_RIS_IE,0,MATCH(AJ$3,MO_Common_ColumnHeader,0)))),
IFERROR(INDEX(MO_RIS_IE_NONGAAP,0,MATCH(AD$2,MO_Common_ColumnHeader,0)),IFERROR(-INDEX(MO_FE_IE,0,MATCH(AD$2,MO_Common_ColumnHeader,0)),INDEX(MO_RIS_IE,0,MATCH(AD$2,MO_Common_ColumnHeader,0))))+IFERROR(INDEX(MO_RIS_IE_NONGAAP,0,MATCH(AD$3,MO_Common_ColumnHeader,0)),IFERROR(-INDEX(MO_FE_IE,0,MATCH(AD$3,MO_Common_ColumnHeader,0)),INDEX(MO_RIS_IE,0,MATCH(AD$3,MO_Common_ColumnHeader,0))))+IFERROR(INDEX(MO_RIS_IE_NONGAAP,0,MATCH(AD$4,MO_Common_ColumnHeader,0)),IFERROR(-INDEX(MO_FE_IE,0,MATCH(AD$4,MO_Common_ColumnHeader,0)),INDEX(MO_RIS_IE,0,MATCH(AD$4,MO_Common_ColumnHeader,0))))+IFERROR(INDEX(MO_RIS_IE_NONGAAP,0,MATCH(AD$5,MO_Common_ColumnHeader,0)),IFERROR(-INDEX(MO_FE_IE,0,MATCH(AD$5,MO_Common_ColumnHeader,0)),INDEX(MO_RIS_IE,0,MATCH(AD$5,MO_Common_ColumnHeader,0))))), "N/A")</f>
        <v>N/A</v>
      </c>
      <c r="W103" s="84"/>
      <c r="X103" s="80" t="str">
        <f ca="1">IFERROR(($N103/OFFSET($N103,0,-X$3))^(1/X$3)-1, "N/A")</f>
        <v>N/A</v>
      </c>
      <c r="AA103" s="19"/>
      <c r="AB103" s="82"/>
    </row>
    <row r="104" spans="1:28" s="38" customFormat="1" ht="14.45" customHeight="1" x14ac:dyDescent="0.25">
      <c r="A104" s="33"/>
      <c r="B104" s="5"/>
      <c r="C104" s="5"/>
      <c r="D104" s="91" t="s">
        <v>18</v>
      </c>
      <c r="E104" s="91" t="s">
        <v>18</v>
      </c>
      <c r="F104" s="91" t="s">
        <v>18</v>
      </c>
      <c r="G104" s="91" t="s">
        <v>18</v>
      </c>
      <c r="H104" s="91" t="s">
        <v>18</v>
      </c>
      <c r="I104" s="91" t="s">
        <v>18</v>
      </c>
      <c r="J104" s="91" t="s">
        <v>18</v>
      </c>
      <c r="K104" s="91" t="s">
        <v>18</v>
      </c>
      <c r="L104" s="91" t="s">
        <v>18</v>
      </c>
      <c r="M104" s="91" t="s">
        <v>18</v>
      </c>
      <c r="N104" s="124" t="s">
        <v>18</v>
      </c>
      <c r="O104" s="91" t="s">
        <v>18</v>
      </c>
      <c r="P104" s="91" t="s">
        <v>18</v>
      </c>
      <c r="Q104" s="91" t="s">
        <v>18</v>
      </c>
      <c r="R104" s="91" t="s">
        <v>18</v>
      </c>
      <c r="S104" s="91" t="s">
        <v>18</v>
      </c>
      <c r="T104" s="84"/>
      <c r="U104" s="84"/>
      <c r="V104" s="84"/>
      <c r="W104" s="84"/>
      <c r="X104" s="85"/>
      <c r="AA104" s="19"/>
      <c r="AB104" s="82"/>
    </row>
    <row r="105" spans="1:28" ht="14.45" customHeight="1" x14ac:dyDescent="0.25">
      <c r="B105" s="14" t="str">
        <f>SUBSTITUTE(SUBSTITUTE(SUBSTITUTE(B21&amp;"-to-Interest Coverage Ratio","- N/A",""),"Company reported",""),"Operating Income","EBIT")</f>
        <v>EBIT -to-Interest Coverage Ratio</v>
      </c>
      <c r="D105" s="174" t="str">
        <f t="shared" ref="D105:S105" si="206">IFERROR(D21/D103, "")</f>
        <v/>
      </c>
      <c r="E105" s="174" t="str">
        <f t="shared" si="206"/>
        <v/>
      </c>
      <c r="F105" s="174" t="str">
        <f t="shared" si="206"/>
        <v/>
      </c>
      <c r="G105" s="174" t="str">
        <f t="shared" si="206"/>
        <v/>
      </c>
      <c r="H105" s="174" t="str">
        <f t="shared" si="206"/>
        <v/>
      </c>
      <c r="I105" s="174" t="str">
        <f t="shared" si="206"/>
        <v/>
      </c>
      <c r="J105" s="174" t="str">
        <f t="shared" si="206"/>
        <v/>
      </c>
      <c r="K105" s="174" t="str">
        <f t="shared" si="206"/>
        <v/>
      </c>
      <c r="L105" s="174" t="str">
        <f t="shared" si="206"/>
        <v/>
      </c>
      <c r="M105" s="174" t="str">
        <f t="shared" si="206"/>
        <v/>
      </c>
      <c r="N105" s="175" t="str">
        <f t="shared" si="206"/>
        <v/>
      </c>
      <c r="O105" s="174" t="str">
        <f t="shared" si="206"/>
        <v/>
      </c>
      <c r="P105" s="174" t="str">
        <f t="shared" si="206"/>
        <v/>
      </c>
      <c r="Q105" s="174" t="str">
        <f t="shared" si="206"/>
        <v/>
      </c>
      <c r="R105" s="174" t="str">
        <f t="shared" si="206"/>
        <v/>
      </c>
      <c r="S105" s="174" t="str">
        <f t="shared" si="206"/>
        <v/>
      </c>
      <c r="T105" s="84"/>
      <c r="U105" s="174" t="e">
        <f>U21/U103</f>
        <v>#VALUE!</v>
      </c>
      <c r="V105" s="174" t="e">
        <f>V21/V103</f>
        <v>#VALUE!</v>
      </c>
      <c r="W105" s="84"/>
      <c r="X105" s="97" t="str">
        <f ca="1">IFERROR(AVERAGE($N105:INDIRECT(CONCATENATE(SUBSTITUTE(ADDRESS(1,COLUMN(OFFSET($N105,0,-(X$3-1))),4),"1",""),ROW(OFFSET($N105,0,-(X$3-1)))))), "")</f>
        <v/>
      </c>
    </row>
    <row r="106" spans="1:28" ht="14.45" customHeight="1" x14ac:dyDescent="0.25">
      <c r="B106" s="14" t="s">
        <v>102</v>
      </c>
      <c r="D106" s="174" t="str">
        <f t="shared" ref="D106:S106" si="207">IFERROR(D13/D103, "")</f>
        <v/>
      </c>
      <c r="E106" s="174" t="str">
        <f t="shared" si="207"/>
        <v/>
      </c>
      <c r="F106" s="174" t="str">
        <f t="shared" si="207"/>
        <v/>
      </c>
      <c r="G106" s="174" t="str">
        <f t="shared" si="207"/>
        <v/>
      </c>
      <c r="H106" s="174" t="str">
        <f t="shared" si="207"/>
        <v/>
      </c>
      <c r="I106" s="174" t="str">
        <f t="shared" si="207"/>
        <v/>
      </c>
      <c r="J106" s="174" t="str">
        <f t="shared" si="207"/>
        <v/>
      </c>
      <c r="K106" s="174" t="str">
        <f t="shared" si="207"/>
        <v/>
      </c>
      <c r="L106" s="174" t="str">
        <f t="shared" si="207"/>
        <v/>
      </c>
      <c r="M106" s="174" t="str">
        <f t="shared" si="207"/>
        <v/>
      </c>
      <c r="N106" s="175" t="str">
        <f t="shared" si="207"/>
        <v/>
      </c>
      <c r="O106" s="174" t="str">
        <f t="shared" si="207"/>
        <v/>
      </c>
      <c r="P106" s="174" t="str">
        <f t="shared" si="207"/>
        <v/>
      </c>
      <c r="Q106" s="174" t="str">
        <f t="shared" si="207"/>
        <v/>
      </c>
      <c r="R106" s="174" t="str">
        <f t="shared" si="207"/>
        <v/>
      </c>
      <c r="S106" s="174" t="str">
        <f t="shared" si="207"/>
        <v/>
      </c>
      <c r="T106" s="84"/>
      <c r="U106" s="174" t="e">
        <f>U13/U103</f>
        <v>#VALUE!</v>
      </c>
      <c r="V106" s="174" t="e">
        <f>V13/V103</f>
        <v>#VALUE!</v>
      </c>
      <c r="W106" s="84"/>
      <c r="X106" s="97" t="str">
        <f ca="1">IFERROR(AVERAGE($N106:INDIRECT(CONCATENATE(SUBSTITUTE(ADDRESS(1,COLUMN(OFFSET($N106,0,-(X$3-1))),4),"1",""),ROW(OFFSET($N106,0,-(X$3-1)))))), "")</f>
        <v/>
      </c>
    </row>
    <row r="107" spans="1:28" ht="14.45" customHeight="1" x14ac:dyDescent="0.25">
      <c r="B107" s="14"/>
      <c r="D107" s="174"/>
      <c r="E107" s="174"/>
      <c r="F107" s="174"/>
      <c r="G107" s="174"/>
      <c r="H107" s="174"/>
      <c r="I107" s="174"/>
      <c r="J107" s="174"/>
      <c r="K107" s="174"/>
      <c r="L107" s="174"/>
      <c r="M107" s="174"/>
      <c r="N107" s="175"/>
      <c r="O107" s="174"/>
      <c r="P107" s="174"/>
      <c r="Q107" s="174"/>
      <c r="R107" s="174"/>
      <c r="S107" s="174"/>
      <c r="T107" s="84"/>
      <c r="U107" s="174"/>
      <c r="V107" s="174"/>
      <c r="W107" s="84"/>
      <c r="X107" s="84"/>
    </row>
    <row r="108" spans="1:28" ht="14.45" customHeight="1" x14ac:dyDescent="0.25">
      <c r="B108" s="106" t="s">
        <v>101</v>
      </c>
      <c r="D108" s="174" t="str">
        <f t="shared" ref="D108:S108" si="208">IFERROR((D84+D83+D85)/D13, "")</f>
        <v/>
      </c>
      <c r="E108" s="174" t="str">
        <f t="shared" si="208"/>
        <v/>
      </c>
      <c r="F108" s="174" t="str">
        <f t="shared" si="208"/>
        <v/>
      </c>
      <c r="G108" s="174" t="str">
        <f t="shared" si="208"/>
        <v/>
      </c>
      <c r="H108" s="174" t="str">
        <f t="shared" si="208"/>
        <v/>
      </c>
      <c r="I108" s="174" t="str">
        <f t="shared" si="208"/>
        <v/>
      </c>
      <c r="J108" s="174" t="str">
        <f t="shared" si="208"/>
        <v/>
      </c>
      <c r="K108" s="174" t="str">
        <f t="shared" si="208"/>
        <v/>
      </c>
      <c r="L108" s="174" t="str">
        <f t="shared" si="208"/>
        <v/>
      </c>
      <c r="M108" s="174" t="str">
        <f t="shared" si="208"/>
        <v/>
      </c>
      <c r="N108" s="175" t="str">
        <f t="shared" si="208"/>
        <v/>
      </c>
      <c r="O108" s="174" t="str">
        <f t="shared" si="208"/>
        <v/>
      </c>
      <c r="P108" s="174" t="str">
        <f t="shared" si="208"/>
        <v/>
      </c>
      <c r="Q108" s="174" t="str">
        <f t="shared" si="208"/>
        <v/>
      </c>
      <c r="R108" s="174" t="str">
        <f t="shared" si="208"/>
        <v/>
      </c>
      <c r="S108" s="174" t="str">
        <f t="shared" si="208"/>
        <v/>
      </c>
      <c r="T108" s="84"/>
      <c r="U108" s="174" t="e">
        <f>(U84+U83+U85)/U13</f>
        <v>#VALUE!</v>
      </c>
      <c r="V108" s="174" t="e">
        <f>(V84+V83+V85)/V13</f>
        <v>#VALUE!</v>
      </c>
      <c r="W108" s="84"/>
      <c r="X108" s="97" t="str">
        <f ca="1">IFERROR(AVERAGE($N108:INDIRECT(CONCATENATE(SUBSTITUTE(ADDRESS(1,COLUMN(OFFSET($N108,0,-(X$3-1))),4),"1",""),ROW(OFFSET($N108,0,-(X$3-1)))))), "")</f>
        <v/>
      </c>
    </row>
    <row r="109" spans="1:28" ht="14.45" customHeight="1" x14ac:dyDescent="0.25">
      <c r="B109" s="106" t="s">
        <v>103</v>
      </c>
      <c r="D109" s="174" t="str">
        <f t="shared" ref="D109:S109" si="209">IFERROR((D84+D85)/D13, "")</f>
        <v/>
      </c>
      <c r="E109" s="174" t="str">
        <f t="shared" si="209"/>
        <v/>
      </c>
      <c r="F109" s="174" t="str">
        <f t="shared" si="209"/>
        <v/>
      </c>
      <c r="G109" s="174" t="str">
        <f t="shared" si="209"/>
        <v/>
      </c>
      <c r="H109" s="174" t="str">
        <f t="shared" si="209"/>
        <v/>
      </c>
      <c r="I109" s="174" t="str">
        <f t="shared" si="209"/>
        <v/>
      </c>
      <c r="J109" s="174" t="str">
        <f t="shared" si="209"/>
        <v/>
      </c>
      <c r="K109" s="174" t="str">
        <f t="shared" si="209"/>
        <v/>
      </c>
      <c r="L109" s="174" t="str">
        <f t="shared" si="209"/>
        <v/>
      </c>
      <c r="M109" s="174" t="str">
        <f t="shared" si="209"/>
        <v/>
      </c>
      <c r="N109" s="175" t="str">
        <f t="shared" si="209"/>
        <v/>
      </c>
      <c r="O109" s="174" t="str">
        <f t="shared" si="209"/>
        <v/>
      </c>
      <c r="P109" s="174" t="str">
        <f t="shared" si="209"/>
        <v/>
      </c>
      <c r="Q109" s="174" t="str">
        <f t="shared" si="209"/>
        <v/>
      </c>
      <c r="R109" s="174" t="str">
        <f t="shared" si="209"/>
        <v/>
      </c>
      <c r="S109" s="174" t="str">
        <f t="shared" si="209"/>
        <v/>
      </c>
      <c r="T109" s="84"/>
      <c r="U109" s="174" t="e">
        <f>(U84+U85)/U13</f>
        <v>#VALUE!</v>
      </c>
      <c r="V109" s="174" t="e">
        <f>(V84+V85)/V13</f>
        <v>#VALUE!</v>
      </c>
      <c r="W109" s="84"/>
      <c r="X109" s="97" t="str">
        <f ca="1">IFERROR(AVERAGE($N109:INDIRECT(CONCATENATE(SUBSTITUTE(ADDRESS(1,COLUMN(OFFSET($N109,0,-(X$3-1))),4),"1",""),ROW(OFFSET($N109,0,-(X$3-1)))))), "")</f>
        <v/>
      </c>
    </row>
    <row r="110" spans="1:28" ht="14.45" customHeight="1" x14ac:dyDescent="0.25">
      <c r="B110" s="14"/>
      <c r="D110" s="174"/>
      <c r="E110" s="174"/>
      <c r="F110" s="174"/>
      <c r="G110" s="174"/>
      <c r="H110" s="174"/>
      <c r="I110" s="174"/>
      <c r="J110" s="174"/>
      <c r="K110" s="174"/>
      <c r="L110" s="174"/>
      <c r="M110" s="174"/>
      <c r="N110" s="175"/>
      <c r="O110" s="174"/>
      <c r="P110" s="174"/>
      <c r="Q110" s="174"/>
      <c r="R110" s="174"/>
      <c r="S110" s="174"/>
      <c r="T110" s="84"/>
      <c r="U110" s="174"/>
      <c r="V110" s="174"/>
      <c r="W110" s="84"/>
      <c r="X110" s="84"/>
    </row>
    <row r="111" spans="1:28" ht="14.45" customHeight="1" x14ac:dyDescent="0.25">
      <c r="B111" s="106" t="s">
        <v>49</v>
      </c>
      <c r="D111" s="174" t="str">
        <f t="shared" ref="D111:S111" si="210">IFERROR(D56/(D84+D85), "")</f>
        <v/>
      </c>
      <c r="E111" s="174" t="str">
        <f t="shared" si="210"/>
        <v/>
      </c>
      <c r="F111" s="174" t="str">
        <f t="shared" si="210"/>
        <v/>
      </c>
      <c r="G111" s="174" t="str">
        <f t="shared" si="210"/>
        <v/>
      </c>
      <c r="H111" s="174" t="str">
        <f t="shared" si="210"/>
        <v/>
      </c>
      <c r="I111" s="174" t="str">
        <f t="shared" si="210"/>
        <v/>
      </c>
      <c r="J111" s="174" t="str">
        <f t="shared" si="210"/>
        <v/>
      </c>
      <c r="K111" s="174" t="str">
        <f t="shared" si="210"/>
        <v/>
      </c>
      <c r="L111" s="174" t="str">
        <f t="shared" si="210"/>
        <v/>
      </c>
      <c r="M111" s="174" t="str">
        <f t="shared" si="210"/>
        <v/>
      </c>
      <c r="N111" s="175" t="str">
        <f t="shared" si="210"/>
        <v/>
      </c>
      <c r="O111" s="174" t="str">
        <f t="shared" si="210"/>
        <v/>
      </c>
      <c r="P111" s="174" t="str">
        <f t="shared" si="210"/>
        <v/>
      </c>
      <c r="Q111" s="174" t="str">
        <f t="shared" si="210"/>
        <v/>
      </c>
      <c r="R111" s="174" t="str">
        <f t="shared" si="210"/>
        <v/>
      </c>
      <c r="S111" s="174" t="str">
        <f t="shared" si="210"/>
        <v/>
      </c>
      <c r="T111" s="84"/>
      <c r="U111" s="174" t="e">
        <f>U56/(U84+U85)</f>
        <v>#VALUE!</v>
      </c>
      <c r="V111" s="174" t="e">
        <f>V56/(V84+V85)</f>
        <v>#VALUE!</v>
      </c>
      <c r="W111" s="84"/>
      <c r="X111" s="97" t="str">
        <f ca="1">IFERROR(AVERAGE($N111:INDIRECT(CONCATENATE(SUBSTITUTE(ADDRESS(1,COLUMN(OFFSET($N111,0,-(X$3-1))),4),"1",""),ROW(OFFSET($N111,0,-(X$3-1)))))), "")</f>
        <v/>
      </c>
    </row>
    <row r="112" spans="1:28" ht="14.45" customHeight="1" x14ac:dyDescent="0.25">
      <c r="B112" s="14"/>
      <c r="D112" s="174"/>
      <c r="E112" s="174"/>
      <c r="F112" s="174"/>
      <c r="G112" s="174"/>
      <c r="H112" s="174"/>
      <c r="I112" s="174"/>
      <c r="J112" s="174"/>
      <c r="K112" s="174"/>
      <c r="L112" s="174"/>
      <c r="M112" s="174"/>
      <c r="N112" s="175"/>
      <c r="O112" s="174"/>
      <c r="P112" s="174"/>
      <c r="Q112" s="174"/>
      <c r="R112" s="174"/>
      <c r="S112" s="174"/>
      <c r="T112" s="84"/>
      <c r="U112" s="174"/>
      <c r="V112" s="174"/>
      <c r="W112" s="84"/>
      <c r="X112" s="84"/>
    </row>
    <row r="113" spans="1:28" ht="14.45" customHeight="1" x14ac:dyDescent="0.25">
      <c r="B113" s="106" t="s">
        <v>50</v>
      </c>
      <c r="D113" s="180" t="str">
        <f t="shared" ref="D113:M113" si="211">IFERROR((D84+D85)/D138, "")</f>
        <v/>
      </c>
      <c r="E113" s="180" t="str">
        <f t="shared" si="211"/>
        <v/>
      </c>
      <c r="F113" s="180" t="str">
        <f t="shared" si="211"/>
        <v/>
      </c>
      <c r="G113" s="180" t="str">
        <f t="shared" si="211"/>
        <v/>
      </c>
      <c r="H113" s="180" t="str">
        <f t="shared" si="211"/>
        <v/>
      </c>
      <c r="I113" s="180" t="str">
        <f t="shared" si="211"/>
        <v/>
      </c>
      <c r="J113" s="180" t="str">
        <f t="shared" si="211"/>
        <v/>
      </c>
      <c r="K113" s="180" t="str">
        <f t="shared" si="211"/>
        <v/>
      </c>
      <c r="L113" s="180" t="str">
        <f t="shared" si="211"/>
        <v/>
      </c>
      <c r="M113" s="180" t="str">
        <f t="shared" si="211"/>
        <v/>
      </c>
      <c r="N113" s="181" t="str">
        <f>IFERROR((N84+N85)/N138, "")</f>
        <v/>
      </c>
      <c r="O113" s="180" t="str">
        <f t="shared" ref="O113:S113" si="212">IFERROR((O84+O85)/O138, "")</f>
        <v/>
      </c>
      <c r="P113" s="180" t="str">
        <f t="shared" si="212"/>
        <v/>
      </c>
      <c r="Q113" s="180" t="str">
        <f t="shared" si="212"/>
        <v/>
      </c>
      <c r="R113" s="180" t="str">
        <f t="shared" si="212"/>
        <v/>
      </c>
      <c r="S113" s="180" t="str">
        <f t="shared" si="212"/>
        <v/>
      </c>
      <c r="T113" s="84"/>
      <c r="U113" s="180"/>
      <c r="V113" s="180"/>
      <c r="W113" s="84"/>
      <c r="X113" s="97" t="str">
        <f ca="1">IFERROR(AVERAGE($N113:INDIRECT(CONCATENATE(SUBSTITUTE(ADDRESS(1,COLUMN(OFFSET($N113,0,-(X$3-1))),4),"1",""),ROW(OFFSET($N113,0,-(X$3-1)))))), "")</f>
        <v/>
      </c>
    </row>
    <row r="114" spans="1:28" ht="14.45" customHeight="1" x14ac:dyDescent="0.25">
      <c r="B114" s="106" t="s">
        <v>51</v>
      </c>
      <c r="D114" s="180" t="str">
        <f t="shared" ref="D114:M114" si="213">IFERROR((D84+D85)/D142, "")</f>
        <v/>
      </c>
      <c r="E114" s="180" t="str">
        <f t="shared" si="213"/>
        <v/>
      </c>
      <c r="F114" s="180" t="str">
        <f t="shared" si="213"/>
        <v/>
      </c>
      <c r="G114" s="180" t="str">
        <f t="shared" si="213"/>
        <v/>
      </c>
      <c r="H114" s="180" t="str">
        <f t="shared" si="213"/>
        <v/>
      </c>
      <c r="I114" s="180" t="str">
        <f t="shared" si="213"/>
        <v/>
      </c>
      <c r="J114" s="180" t="str">
        <f t="shared" si="213"/>
        <v/>
      </c>
      <c r="K114" s="180" t="str">
        <f t="shared" si="213"/>
        <v/>
      </c>
      <c r="L114" s="180" t="str">
        <f t="shared" si="213"/>
        <v/>
      </c>
      <c r="M114" s="180" t="str">
        <f t="shared" si="213"/>
        <v/>
      </c>
      <c r="N114" s="181" t="str">
        <f>IFERROR((N84+N85)/N142, "")</f>
        <v/>
      </c>
      <c r="O114" s="180" t="str">
        <f t="shared" ref="O114:S114" si="214">IFERROR((O84+O85)/O142, "")</f>
        <v/>
      </c>
      <c r="P114" s="180" t="str">
        <f t="shared" si="214"/>
        <v/>
      </c>
      <c r="Q114" s="180" t="str">
        <f t="shared" si="214"/>
        <v/>
      </c>
      <c r="R114" s="180" t="str">
        <f t="shared" si="214"/>
        <v/>
      </c>
      <c r="S114" s="180" t="str">
        <f t="shared" si="214"/>
        <v/>
      </c>
      <c r="T114" s="84"/>
      <c r="U114" s="180"/>
      <c r="V114" s="180"/>
      <c r="W114" s="84"/>
      <c r="X114" s="97" t="str">
        <f ca="1">IFERROR(AVERAGE($N114:INDIRECT(CONCATENATE(SUBSTITUTE(ADDRESS(1,COLUMN(OFFSET($N114,0,-(X$3-1))),4),"1",""),ROW(OFFSET($N114,0,-(X$3-1)))))), "")</f>
        <v/>
      </c>
    </row>
    <row r="115" spans="1:28" ht="14.45" customHeight="1" x14ac:dyDescent="0.25">
      <c r="B115" s="106" t="s">
        <v>52</v>
      </c>
      <c r="D115" s="180" t="str">
        <f t="shared" ref="D115:M115" si="215">IFERROR((D84+D85)/(D84+D85+D138), "")</f>
        <v/>
      </c>
      <c r="E115" s="180" t="str">
        <f t="shared" si="215"/>
        <v/>
      </c>
      <c r="F115" s="180" t="str">
        <f t="shared" si="215"/>
        <v/>
      </c>
      <c r="G115" s="180" t="str">
        <f t="shared" si="215"/>
        <v/>
      </c>
      <c r="H115" s="180" t="str">
        <f t="shared" si="215"/>
        <v/>
      </c>
      <c r="I115" s="180" t="str">
        <f t="shared" si="215"/>
        <v/>
      </c>
      <c r="J115" s="180" t="str">
        <f t="shared" si="215"/>
        <v/>
      </c>
      <c r="K115" s="180" t="str">
        <f t="shared" si="215"/>
        <v/>
      </c>
      <c r="L115" s="180" t="str">
        <f t="shared" si="215"/>
        <v/>
      </c>
      <c r="M115" s="180" t="str">
        <f t="shared" si="215"/>
        <v/>
      </c>
      <c r="N115" s="181" t="str">
        <f>IFERROR((N84+N85)/(N84+N85+N138), "")</f>
        <v/>
      </c>
      <c r="O115" s="180" t="str">
        <f t="shared" ref="O115:S115" si="216">IFERROR((O84+O85)/(O84+O85+O138), "")</f>
        <v/>
      </c>
      <c r="P115" s="180" t="str">
        <f t="shared" si="216"/>
        <v/>
      </c>
      <c r="Q115" s="180" t="str">
        <f t="shared" si="216"/>
        <v/>
      </c>
      <c r="R115" s="180" t="str">
        <f t="shared" si="216"/>
        <v/>
      </c>
      <c r="S115" s="180" t="str">
        <f t="shared" si="216"/>
        <v/>
      </c>
      <c r="T115" s="84"/>
      <c r="U115" s="180"/>
      <c r="V115" s="180"/>
      <c r="W115" s="84"/>
      <c r="X115" s="97" t="str">
        <f ca="1">IFERROR(AVERAGE($N115:INDIRECT(CONCATENATE(SUBSTITUTE(ADDRESS(1,COLUMN(OFFSET($N115,0,-(X$3-1))),4),"1",""),ROW(OFFSET($N115,0,-(X$3-1)))))), "")</f>
        <v/>
      </c>
      <c r="AA115" s="22"/>
      <c r="AB115" s="22"/>
    </row>
    <row r="116" spans="1:28" ht="14.45" customHeight="1" x14ac:dyDescent="0.25">
      <c r="B116" s="106" t="s">
        <v>53</v>
      </c>
      <c r="D116" s="180" t="str">
        <f t="shared" ref="D116:M116" si="217">IFERROR((D84+D83+D85)/(D84+D85+D138), "")</f>
        <v/>
      </c>
      <c r="E116" s="180" t="str">
        <f t="shared" si="217"/>
        <v/>
      </c>
      <c r="F116" s="180" t="str">
        <f t="shared" si="217"/>
        <v/>
      </c>
      <c r="G116" s="180" t="str">
        <f t="shared" si="217"/>
        <v/>
      </c>
      <c r="H116" s="180" t="str">
        <f t="shared" si="217"/>
        <v/>
      </c>
      <c r="I116" s="180" t="str">
        <f t="shared" si="217"/>
        <v/>
      </c>
      <c r="J116" s="180" t="str">
        <f t="shared" si="217"/>
        <v/>
      </c>
      <c r="K116" s="180" t="str">
        <f t="shared" si="217"/>
        <v/>
      </c>
      <c r="L116" s="180" t="str">
        <f t="shared" si="217"/>
        <v/>
      </c>
      <c r="M116" s="180" t="str">
        <f t="shared" si="217"/>
        <v/>
      </c>
      <c r="N116" s="181" t="str">
        <f>IFERROR((N84+N83+N85)/(N84+N85+N138), "")</f>
        <v/>
      </c>
      <c r="O116" s="180" t="str">
        <f t="shared" ref="O116:S116" si="218">IFERROR((O84+O83+O85)/(O84+O85+O138), "")</f>
        <v/>
      </c>
      <c r="P116" s="180" t="str">
        <f t="shared" si="218"/>
        <v/>
      </c>
      <c r="Q116" s="180" t="str">
        <f t="shared" si="218"/>
        <v/>
      </c>
      <c r="R116" s="180" t="str">
        <f t="shared" si="218"/>
        <v/>
      </c>
      <c r="S116" s="180" t="str">
        <f t="shared" si="218"/>
        <v/>
      </c>
      <c r="T116" s="84"/>
      <c r="U116" s="84"/>
      <c r="V116" s="84"/>
      <c r="W116" s="84"/>
      <c r="X116" s="97" t="str">
        <f ca="1">IFERROR(AVERAGE($N116:INDIRECT(CONCATENATE(SUBSTITUTE(ADDRESS(1,COLUMN(OFFSET($N116,0,-(X$3-1))),4),"1",""),ROW(OFFSET($N116,0,-(X$3-1)))))), "")</f>
        <v/>
      </c>
      <c r="AA116" s="41"/>
      <c r="AB116" s="41"/>
    </row>
    <row r="117" spans="1:28" ht="14.45" customHeight="1" x14ac:dyDescent="0.25">
      <c r="D117" s="178"/>
      <c r="E117" s="178"/>
      <c r="F117" s="178"/>
      <c r="G117" s="178"/>
      <c r="H117" s="178"/>
      <c r="I117" s="178"/>
      <c r="J117" s="178"/>
      <c r="K117" s="178"/>
      <c r="L117" s="178"/>
      <c r="M117" s="178"/>
      <c r="N117" s="179"/>
      <c r="O117" s="178"/>
      <c r="P117" s="178"/>
      <c r="Q117" s="178"/>
      <c r="R117" s="178"/>
      <c r="S117" s="178"/>
      <c r="T117" s="84"/>
      <c r="U117" s="84"/>
      <c r="V117" s="84"/>
      <c r="W117" s="84"/>
      <c r="X117" s="84"/>
      <c r="AA117" s="41"/>
      <c r="AB117" s="41"/>
    </row>
    <row r="118" spans="1:28" ht="14.45" customHeight="1" x14ac:dyDescent="0.25">
      <c r="B118" s="15" t="s">
        <v>54</v>
      </c>
      <c r="C118" s="16"/>
      <c r="D118" s="160"/>
      <c r="E118" s="160"/>
      <c r="F118" s="160"/>
      <c r="G118" s="160"/>
      <c r="H118" s="160"/>
      <c r="I118" s="160"/>
      <c r="J118" s="160"/>
      <c r="K118" s="160"/>
      <c r="L118" s="160"/>
      <c r="M118" s="160"/>
      <c r="N118" s="161"/>
      <c r="O118" s="160"/>
      <c r="P118" s="160"/>
      <c r="Q118" s="160"/>
      <c r="R118" s="160"/>
      <c r="S118" s="160"/>
      <c r="T118" s="84"/>
      <c r="U118" s="84"/>
      <c r="V118" s="84"/>
      <c r="W118" s="84"/>
      <c r="X118" s="84"/>
      <c r="AA118" s="41"/>
      <c r="AB118" s="41"/>
    </row>
    <row r="119" spans="1:28" s="22" customFormat="1" ht="14.45" customHeight="1" x14ac:dyDescent="0.25">
      <c r="A119" s="20"/>
      <c r="B119" s="69" t="s">
        <v>55</v>
      </c>
      <c r="D119" s="182">
        <f t="array" ref="D119">IFERROR(INDEX(MO_Common_FPDays,0,MATCH(D$5,MO_Common_ColumnHeader,0)), 0)</f>
        <v>0</v>
      </c>
      <c r="E119" s="182">
        <f t="array" ref="E119">IFERROR(INDEX(MO_Common_FPDays,0,MATCH(E$5,MO_Common_ColumnHeader,0)), 0)</f>
        <v>0</v>
      </c>
      <c r="F119" s="182">
        <f t="array" ref="F119">IFERROR(INDEX(MO_Common_FPDays,0,MATCH(F$5,MO_Common_ColumnHeader,0)), 0)</f>
        <v>0</v>
      </c>
      <c r="G119" s="182">
        <f t="array" ref="G119">IFERROR(INDEX(MO_Common_FPDays,0,MATCH(G$5,MO_Common_ColumnHeader,0)), 0)</f>
        <v>0</v>
      </c>
      <c r="H119" s="182">
        <f t="array" ref="H119">IFERROR(INDEX(MO_Common_FPDays,0,MATCH(H$5,MO_Common_ColumnHeader,0)), 0)</f>
        <v>0</v>
      </c>
      <c r="I119" s="182">
        <f t="array" ref="I119">IFERROR(INDEX(MO_Common_FPDays,0,MATCH(I$5,MO_Common_ColumnHeader,0)), 0)</f>
        <v>0</v>
      </c>
      <c r="J119" s="182">
        <f t="array" ref="J119">IFERROR(INDEX(MO_Common_FPDays,0,MATCH(J$5,MO_Common_ColumnHeader,0)), 0)</f>
        <v>0</v>
      </c>
      <c r="K119" s="182">
        <f t="array" ref="K119">IFERROR(INDEX(MO_Common_FPDays,0,MATCH(K$5,MO_Common_ColumnHeader,0)), 0)</f>
        <v>0</v>
      </c>
      <c r="L119" s="182">
        <f t="array" ref="L119">IFERROR(INDEX(MO_Common_FPDays,0,MATCH(L$5,MO_Common_ColumnHeader,0)), 0)</f>
        <v>0</v>
      </c>
      <c r="M119" s="182">
        <f t="array" ref="M119">IFERROR(INDEX(MO_Common_FPDays,0,MATCH(M$5,MO_Common_ColumnHeader,0)), 0)</f>
        <v>0</v>
      </c>
      <c r="N119" s="183">
        <f t="array" ref="N119">IFERROR(INDEX(MO_Common_FPDays,0,MATCH(N$5,MO_Common_ColumnHeader,0)), 0)</f>
        <v>0</v>
      </c>
      <c r="O119" s="182">
        <f t="array" ref="O119">IFERROR(INDEX(MO_Common_FPDays,0,MATCH(O$5,MO_Common_ColumnHeader,0)), 0)</f>
        <v>0</v>
      </c>
      <c r="P119" s="182">
        <f t="array" ref="P119">IFERROR(INDEX(MO_Common_FPDays,0,MATCH(P$5,MO_Common_ColumnHeader,0)), 0)</f>
        <v>0</v>
      </c>
      <c r="Q119" s="182">
        <f t="array" ref="Q119">IFERROR(INDEX(MO_Common_FPDays,0,MATCH(Q$5,MO_Common_ColumnHeader,0)), 0)</f>
        <v>0</v>
      </c>
      <c r="R119" s="182">
        <f t="array" ref="R119">IFERROR(INDEX(MO_Common_FPDays,0,MATCH(R$5,MO_Common_ColumnHeader,0)), 0)</f>
        <v>0</v>
      </c>
      <c r="S119" s="182">
        <f t="array" ref="S119">IFERROR(INDEX(MO_Common_FPDays,0,MATCH(S$5,MO_Common_ColumnHeader,0)), 0)</f>
        <v>0</v>
      </c>
      <c r="T119" s="98"/>
      <c r="U119" s="84"/>
      <c r="V119" s="84"/>
      <c r="W119" s="98"/>
      <c r="X119" s="98"/>
      <c r="AA119" s="41"/>
      <c r="AB119" s="41"/>
    </row>
    <row r="120" spans="1:28" s="41" customFormat="1" ht="14.45" customHeight="1" x14ac:dyDescent="0.25">
      <c r="A120" s="39"/>
      <c r="B120" s="48"/>
      <c r="D120" s="184"/>
      <c r="E120" s="184"/>
      <c r="F120" s="184"/>
      <c r="G120" s="184"/>
      <c r="H120" s="184"/>
      <c r="I120" s="184"/>
      <c r="J120" s="184"/>
      <c r="K120" s="184"/>
      <c r="L120" s="184"/>
      <c r="M120" s="184"/>
      <c r="N120" s="185"/>
      <c r="O120" s="184"/>
      <c r="P120" s="184"/>
      <c r="Q120" s="184"/>
      <c r="R120" s="184"/>
      <c r="S120" s="184"/>
      <c r="T120" s="91"/>
      <c r="U120" s="84"/>
      <c r="V120" s="84"/>
      <c r="W120" s="91"/>
      <c r="X120" s="91"/>
      <c r="AA120" s="22"/>
      <c r="AB120" s="22"/>
    </row>
    <row r="121" spans="1:28" s="41" customFormat="1" ht="14.45" customHeight="1" x14ac:dyDescent="0.25">
      <c r="A121" s="39"/>
      <c r="B121" s="102" t="s">
        <v>56</v>
      </c>
      <c r="D121" s="120" t="str">
        <f t="array" ref="D121">IFERROR(INDEX(MO_BS_AR,0,MATCH(D$5,MO_Common_ColumnHeader,0)),"")</f>
        <v/>
      </c>
      <c r="E121" s="120" t="str">
        <f t="array" ref="E121">IFERROR(INDEX(MO_BS_AR,0,MATCH(E$5,MO_Common_ColumnHeader,0)),"")</f>
        <v/>
      </c>
      <c r="F121" s="120" t="str">
        <f t="array" ref="F121">IFERROR(INDEX(MO_BS_AR,0,MATCH(F$5,MO_Common_ColumnHeader,0)),"")</f>
        <v/>
      </c>
      <c r="G121" s="120" t="str">
        <f t="array" ref="G121">IFERROR(INDEX(MO_BS_AR,0,MATCH(G$5,MO_Common_ColumnHeader,0)),"")</f>
        <v/>
      </c>
      <c r="H121" s="120" t="str">
        <f t="array" ref="H121">IFERROR(INDEX(MO_BS_AR,0,MATCH(H$5,MO_Common_ColumnHeader,0)),"")</f>
        <v/>
      </c>
      <c r="I121" s="120" t="str">
        <f t="array" ref="I121">IFERROR(INDEX(MO_BS_AR,0,MATCH(I$5,MO_Common_ColumnHeader,0)),"")</f>
        <v/>
      </c>
      <c r="J121" s="120" t="str">
        <f t="array" ref="J121">IFERROR(INDEX(MO_BS_AR,0,MATCH(J$5,MO_Common_ColumnHeader,0)),"")</f>
        <v/>
      </c>
      <c r="K121" s="120" t="str">
        <f t="array" ref="K121">IFERROR(INDEX(MO_BS_AR,0,MATCH(K$5,MO_Common_ColumnHeader,0)),"")</f>
        <v/>
      </c>
      <c r="L121" s="120" t="str">
        <f t="array" ref="L121">IFERROR(INDEX(MO_BS_AR,0,MATCH(L$5,MO_Common_ColumnHeader,0)),"")</f>
        <v/>
      </c>
      <c r="M121" s="120" t="str">
        <f t="array" ref="M121">IFERROR(INDEX(MO_BS_AR,0,MATCH(M$5,MO_Common_ColumnHeader,0)),"")</f>
        <v/>
      </c>
      <c r="N121" s="123" t="str">
        <f t="array" ref="N121">IFERROR(INDEX(MO_BS_AR,0,MATCH(N$5,MO_Common_ColumnHeader,0)),"")</f>
        <v/>
      </c>
      <c r="O121" s="120" t="str">
        <f t="array" ref="O121">IFERROR(INDEX(MO_BS_AR,0,MATCH(O$5,MO_Common_ColumnHeader,0)),"")</f>
        <v/>
      </c>
      <c r="P121" s="120" t="str">
        <f t="array" ref="P121">IFERROR(INDEX(MO_BS_AR,0,MATCH(P$5,MO_Common_ColumnHeader,0)),"")</f>
        <v/>
      </c>
      <c r="Q121" s="120" t="str">
        <f t="array" ref="Q121">IFERROR(INDEX(MO_BS_AR,0,MATCH(Q$5,MO_Common_ColumnHeader,0)),"")</f>
        <v/>
      </c>
      <c r="R121" s="120" t="str">
        <f t="array" ref="R121">IFERROR(INDEX(MO_BS_AR,0,MATCH(R$5,MO_Common_ColumnHeader,0)),"")</f>
        <v/>
      </c>
      <c r="S121" s="120" t="str">
        <f t="array" ref="S121">IFERROR(INDEX(MO_BS_AR,0,MATCH(S$5,MO_Common_ColumnHeader,0)),"")</f>
        <v/>
      </c>
      <c r="T121" s="91"/>
      <c r="U121" s="84"/>
      <c r="V121" s="84"/>
      <c r="W121" s="91"/>
      <c r="X121" s="91"/>
    </row>
    <row r="122" spans="1:28" s="41" customFormat="1" ht="14.45" customHeight="1" x14ac:dyDescent="0.25">
      <c r="A122" s="39"/>
      <c r="B122" s="48" t="s">
        <v>57</v>
      </c>
      <c r="D122" s="184" t="str">
        <f>D121</f>
        <v/>
      </c>
      <c r="E122" s="184" t="str">
        <f>IF(OR(D121="",E121=""),"",AVERAGE(D121:E121))</f>
        <v/>
      </c>
      <c r="F122" s="184" t="str">
        <f t="shared" ref="F122:S122" si="219">IF(OR(E121="",F121=""),"",AVERAGE(E121:F121))</f>
        <v/>
      </c>
      <c r="G122" s="184" t="str">
        <f t="shared" si="219"/>
        <v/>
      </c>
      <c r="H122" s="184" t="str">
        <f t="shared" si="219"/>
        <v/>
      </c>
      <c r="I122" s="184" t="str">
        <f t="shared" si="219"/>
        <v/>
      </c>
      <c r="J122" s="184" t="str">
        <f t="shared" si="219"/>
        <v/>
      </c>
      <c r="K122" s="184" t="str">
        <f t="shared" si="219"/>
        <v/>
      </c>
      <c r="L122" s="184" t="str">
        <f t="shared" si="219"/>
        <v/>
      </c>
      <c r="M122" s="184" t="str">
        <f t="shared" si="219"/>
        <v/>
      </c>
      <c r="N122" s="185" t="str">
        <f t="shared" si="219"/>
        <v/>
      </c>
      <c r="O122" s="184" t="str">
        <f t="shared" si="219"/>
        <v/>
      </c>
      <c r="P122" s="184" t="str">
        <f t="shared" si="219"/>
        <v/>
      </c>
      <c r="Q122" s="184" t="str">
        <f t="shared" si="219"/>
        <v/>
      </c>
      <c r="R122" s="184" t="str">
        <f t="shared" si="219"/>
        <v/>
      </c>
      <c r="S122" s="184" t="str">
        <f t="shared" si="219"/>
        <v/>
      </c>
      <c r="T122" s="91"/>
      <c r="U122" s="84"/>
      <c r="V122" s="84"/>
      <c r="W122" s="91"/>
      <c r="X122" s="91"/>
    </row>
    <row r="123" spans="1:28" s="41" customFormat="1" ht="14.45" customHeight="1" x14ac:dyDescent="0.25">
      <c r="A123" s="39"/>
      <c r="B123" s="66" t="s">
        <v>58</v>
      </c>
      <c r="C123" s="68"/>
      <c r="D123" s="192" t="str">
        <f t="shared" ref="D123:S123" si="220">D7</f>
        <v>N/A</v>
      </c>
      <c r="E123" s="140" t="str">
        <f t="shared" si="220"/>
        <v>N/A</v>
      </c>
      <c r="F123" s="140" t="str">
        <f t="shared" si="220"/>
        <v>N/A</v>
      </c>
      <c r="G123" s="140" t="str">
        <f t="shared" si="220"/>
        <v>N/A</v>
      </c>
      <c r="H123" s="140" t="str">
        <f t="shared" si="220"/>
        <v>N/A</v>
      </c>
      <c r="I123" s="140" t="str">
        <f t="shared" si="220"/>
        <v>N/A</v>
      </c>
      <c r="J123" s="140" t="str">
        <f t="shared" si="220"/>
        <v>N/A</v>
      </c>
      <c r="K123" s="140" t="str">
        <f t="shared" si="220"/>
        <v>N/A</v>
      </c>
      <c r="L123" s="140" t="str">
        <f t="shared" si="220"/>
        <v>N/A</v>
      </c>
      <c r="M123" s="140" t="str">
        <f t="shared" si="220"/>
        <v>N/A</v>
      </c>
      <c r="N123" s="164" t="str">
        <f t="shared" si="220"/>
        <v>N/A</v>
      </c>
      <c r="O123" s="140" t="str">
        <f t="shared" si="220"/>
        <v>N/A</v>
      </c>
      <c r="P123" s="140" t="str">
        <f t="shared" si="220"/>
        <v>N/A</v>
      </c>
      <c r="Q123" s="140" t="str">
        <f t="shared" si="220"/>
        <v>N/A</v>
      </c>
      <c r="R123" s="140" t="str">
        <f t="shared" si="220"/>
        <v>N/A</v>
      </c>
      <c r="S123" s="140" t="str">
        <f t="shared" si="220"/>
        <v>N/A</v>
      </c>
      <c r="T123" s="91"/>
      <c r="U123" s="84"/>
      <c r="V123" s="84"/>
      <c r="W123" s="91"/>
      <c r="X123" s="91"/>
    </row>
    <row r="124" spans="1:28" s="22" customFormat="1" ht="14.45" customHeight="1" x14ac:dyDescent="0.25">
      <c r="A124" s="20"/>
      <c r="B124" s="70" t="s">
        <v>59</v>
      </c>
      <c r="D124" s="186"/>
      <c r="E124" s="186" t="str">
        <f>IF(E122="","",IFERROR(E$119*E122/E123, 0))</f>
        <v/>
      </c>
      <c r="F124" s="186" t="str">
        <f t="shared" ref="F124:S124" si="221">IF(F122="","",IFERROR(F$119*F122/F123, 0))</f>
        <v/>
      </c>
      <c r="G124" s="186" t="str">
        <f t="shared" si="221"/>
        <v/>
      </c>
      <c r="H124" s="186" t="str">
        <f t="shared" si="221"/>
        <v/>
      </c>
      <c r="I124" s="186" t="str">
        <f t="shared" si="221"/>
        <v/>
      </c>
      <c r="J124" s="186" t="str">
        <f t="shared" si="221"/>
        <v/>
      </c>
      <c r="K124" s="186" t="str">
        <f t="shared" si="221"/>
        <v/>
      </c>
      <c r="L124" s="186" t="str">
        <f t="shared" si="221"/>
        <v/>
      </c>
      <c r="M124" s="186" t="str">
        <f t="shared" si="221"/>
        <v/>
      </c>
      <c r="N124" s="187" t="str">
        <f t="shared" si="221"/>
        <v/>
      </c>
      <c r="O124" s="186" t="str">
        <f t="shared" si="221"/>
        <v/>
      </c>
      <c r="P124" s="186" t="str">
        <f t="shared" si="221"/>
        <v/>
      </c>
      <c r="Q124" s="186" t="str">
        <f t="shared" si="221"/>
        <v/>
      </c>
      <c r="R124" s="186" t="str">
        <f t="shared" si="221"/>
        <v/>
      </c>
      <c r="S124" s="186" t="str">
        <f t="shared" si="221"/>
        <v/>
      </c>
      <c r="T124" s="98"/>
      <c r="U124" s="84"/>
      <c r="V124" s="84"/>
      <c r="W124" s="98"/>
      <c r="X124" s="98"/>
    </row>
    <row r="125" spans="1:28" s="41" customFormat="1" ht="14.45" customHeight="1" x14ac:dyDescent="0.25">
      <c r="A125" s="39"/>
      <c r="B125" s="48" t="s">
        <v>60</v>
      </c>
      <c r="D125" s="94" t="str">
        <f t="array" ref="D125">IFERROR(INDEX(MO_BS_INV,0,MATCH(D$5,MO_Common_ColumnHeader,0)),"")</f>
        <v/>
      </c>
      <c r="E125" s="94" t="str">
        <f t="array" ref="E125">IFERROR(INDEX(MO_BS_INV,0,MATCH(E$5,MO_Common_ColumnHeader,0)),"")</f>
        <v/>
      </c>
      <c r="F125" s="94" t="str">
        <f t="array" ref="F125">IFERROR(INDEX(MO_BS_INV,0,MATCH(F$5,MO_Common_ColumnHeader,0)),"")</f>
        <v/>
      </c>
      <c r="G125" s="94" t="str">
        <f t="array" ref="G125">IFERROR(INDEX(MO_BS_INV,0,MATCH(G$5,MO_Common_ColumnHeader,0)),"")</f>
        <v/>
      </c>
      <c r="H125" s="94" t="str">
        <f t="array" ref="H125">IFERROR(INDEX(MO_BS_INV,0,MATCH(H$5,MO_Common_ColumnHeader,0)),"")</f>
        <v/>
      </c>
      <c r="I125" s="94" t="str">
        <f t="array" ref="I125">IFERROR(INDEX(MO_BS_INV,0,MATCH(I$5,MO_Common_ColumnHeader,0)),"")</f>
        <v/>
      </c>
      <c r="J125" s="94" t="str">
        <f t="array" ref="J125">IFERROR(INDEX(MO_BS_INV,0,MATCH(J$5,MO_Common_ColumnHeader,0)),"")</f>
        <v/>
      </c>
      <c r="K125" s="94" t="str">
        <f t="array" ref="K125">IFERROR(INDEX(MO_BS_INV,0,MATCH(K$5,MO_Common_ColumnHeader,0)),"")</f>
        <v/>
      </c>
      <c r="L125" s="94" t="str">
        <f t="array" ref="L125">IFERROR(INDEX(MO_BS_INV,0,MATCH(L$5,MO_Common_ColumnHeader,0)),"")</f>
        <v/>
      </c>
      <c r="M125" s="94" t="str">
        <f t="array" ref="M125">IFERROR(INDEX(MO_BS_INV,0,MATCH(M$5,MO_Common_ColumnHeader,0)),"")</f>
        <v/>
      </c>
      <c r="N125" s="166" t="str">
        <f t="array" ref="N125">IFERROR(INDEX(MO_BS_INV,0,MATCH(N$5,MO_Common_ColumnHeader,0)),"")</f>
        <v/>
      </c>
      <c r="O125" s="94" t="str">
        <f t="array" ref="O125">IFERROR(INDEX(MO_BS_INV,0,MATCH(O$5,MO_Common_ColumnHeader,0)),"")</f>
        <v/>
      </c>
      <c r="P125" s="94" t="str">
        <f t="array" ref="P125">IFERROR(INDEX(MO_BS_INV,0,MATCH(P$5,MO_Common_ColumnHeader,0)),"")</f>
        <v/>
      </c>
      <c r="Q125" s="94" t="str">
        <f t="array" ref="Q125">IFERROR(INDEX(MO_BS_INV,0,MATCH(Q$5,MO_Common_ColumnHeader,0)),"")</f>
        <v/>
      </c>
      <c r="R125" s="94" t="str">
        <f t="array" ref="R125">IFERROR(INDEX(MO_BS_INV,0,MATCH(R$5,MO_Common_ColumnHeader,0)),"")</f>
        <v/>
      </c>
      <c r="S125" s="94" t="str">
        <f t="array" ref="S125">IFERROR(INDEX(MO_BS_INV,0,MATCH(S$5,MO_Common_ColumnHeader,0)),"")</f>
        <v/>
      </c>
      <c r="T125" s="91"/>
      <c r="U125" s="84"/>
      <c r="V125" s="84"/>
      <c r="W125" s="91"/>
      <c r="X125" s="91"/>
    </row>
    <row r="126" spans="1:28" s="41" customFormat="1" ht="14.45" customHeight="1" x14ac:dyDescent="0.25">
      <c r="A126" s="39"/>
      <c r="B126" s="48" t="s">
        <v>61</v>
      </c>
      <c r="D126" s="184" t="str">
        <f>D125</f>
        <v/>
      </c>
      <c r="E126" s="184" t="str">
        <f>IF(OR(D125="",E125=""),"",AVERAGE(D125:E125))</f>
        <v/>
      </c>
      <c r="F126" s="184" t="str">
        <f t="shared" ref="F126" si="222">IF(OR(E125="",F125=""),"",AVERAGE(E125:F125))</f>
        <v/>
      </c>
      <c r="G126" s="184" t="str">
        <f t="shared" ref="G126" si="223">IF(OR(F125="",G125=""),"",AVERAGE(F125:G125))</f>
        <v/>
      </c>
      <c r="H126" s="184" t="str">
        <f t="shared" ref="H126" si="224">IF(OR(G125="",H125=""),"",AVERAGE(G125:H125))</f>
        <v/>
      </c>
      <c r="I126" s="184" t="str">
        <f t="shared" ref="I126" si="225">IF(OR(H125="",I125=""),"",AVERAGE(H125:I125))</f>
        <v/>
      </c>
      <c r="J126" s="184" t="str">
        <f t="shared" ref="J126" si="226">IF(OR(I125="",J125=""),"",AVERAGE(I125:J125))</f>
        <v/>
      </c>
      <c r="K126" s="184" t="str">
        <f t="shared" ref="K126" si="227">IF(OR(J125="",K125=""),"",AVERAGE(J125:K125))</f>
        <v/>
      </c>
      <c r="L126" s="184" t="str">
        <f t="shared" ref="L126" si="228">IF(OR(K125="",L125=""),"",AVERAGE(K125:L125))</f>
        <v/>
      </c>
      <c r="M126" s="184" t="str">
        <f t="shared" ref="M126" si="229">IF(OR(L125="",M125=""),"",AVERAGE(L125:M125))</f>
        <v/>
      </c>
      <c r="N126" s="185" t="str">
        <f t="shared" ref="N126" si="230">IF(OR(M125="",N125=""),"",AVERAGE(M125:N125))</f>
        <v/>
      </c>
      <c r="O126" s="184" t="str">
        <f t="shared" ref="O126" si="231">IF(OR(N125="",O125=""),"",AVERAGE(N125:O125))</f>
        <v/>
      </c>
      <c r="P126" s="184" t="str">
        <f t="shared" ref="P126" si="232">IF(OR(O125="",P125=""),"",AVERAGE(O125:P125))</f>
        <v/>
      </c>
      <c r="Q126" s="184" t="str">
        <f t="shared" ref="Q126" si="233">IF(OR(P125="",Q125=""),"",AVERAGE(P125:Q125))</f>
        <v/>
      </c>
      <c r="R126" s="184" t="str">
        <f t="shared" ref="R126" si="234">IF(OR(Q125="",R125=""),"",AVERAGE(Q125:R125))</f>
        <v/>
      </c>
      <c r="S126" s="184" t="str">
        <f t="shared" ref="S126" si="235">IF(OR(R125="",S125=""),"",AVERAGE(R125:S125))</f>
        <v/>
      </c>
      <c r="T126" s="91"/>
      <c r="U126" s="84"/>
      <c r="V126" s="84"/>
      <c r="W126" s="91"/>
      <c r="X126" s="91"/>
    </row>
    <row r="127" spans="1:28" s="41" customFormat="1" ht="14.45" customHeight="1" x14ac:dyDescent="0.25">
      <c r="A127" s="39"/>
      <c r="B127" s="104" t="str">
        <f t="array" ref="B127">IFERROR(SUBSTITUTE(INDEX(MO_MA_COGS_NONGAAP,0,COLUMN(MO_Common_Column_A)),"Margin, %",""), "COGS")</f>
        <v>COGS</v>
      </c>
      <c r="C127" s="68"/>
      <c r="D127" s="168" t="str">
        <f>IFERROR(IFERROR(INDEX(MO_RIS_COGS_NONGAAP,0,MATCH(D$5,MO_Common_ColumnHeader,0)),IFERROR(D7*INDEX(MO_MA_COGS_NONGAAP,0,MATCH(D$5,MO_Common_ColumnHeader,0)),IFERROR(D7*INDEX(MO_MA_COGS_DA_Including,0,MATCH(D$5,MO_Common_ColumnHeader,0)),INDEX(MO_RIS_COGS,0,MATCH(D$5,MO_Common_ColumnHeader,0))))), "")</f>
        <v/>
      </c>
      <c r="E127" s="168" t="str">
        <f>IFERROR(IFERROR(INDEX(MO_RIS_COGS_NONGAAP,0,MATCH(E$5,MO_Common_ColumnHeader,0)),IFERROR(E7*INDEX(MO_MA_COGS_NONGAAP,0,MATCH(E$5,MO_Common_ColumnHeader,0)),IFERROR(E7*INDEX(MO_MA_COGS_DA_Including,0,MATCH(E$5,MO_Common_ColumnHeader,0)),INDEX(MO_RIS_COGS,0,MATCH(E$5,MO_Common_ColumnHeader,0))))), "")</f>
        <v/>
      </c>
      <c r="F127" s="168" t="str">
        <f>IFERROR(IFERROR(INDEX(MO_RIS_COGS_NONGAAP,0,MATCH(F$5,MO_Common_ColumnHeader,0)),IFERROR(F7*INDEX(MO_MA_COGS_NONGAAP,0,MATCH(F$5,MO_Common_ColumnHeader,0)),IFERROR(F7*INDEX(MO_MA_COGS_DA_Including,0,MATCH(F$5,MO_Common_ColumnHeader,0)),INDEX(MO_RIS_COGS,0,MATCH(F$5,MO_Common_ColumnHeader,0))))), "")</f>
        <v/>
      </c>
      <c r="G127" s="168" t="str">
        <f>IFERROR(IFERROR(INDEX(MO_RIS_COGS_NONGAAP,0,MATCH(G$5,MO_Common_ColumnHeader,0)),IFERROR(G7*INDEX(MO_MA_COGS_NONGAAP,0,MATCH(G$5,MO_Common_ColumnHeader,0)),IFERROR(G7*INDEX(MO_MA_COGS_DA_Including,0,MATCH(G$5,MO_Common_ColumnHeader,0)),INDEX(MO_RIS_COGS,0,MATCH(G$5,MO_Common_ColumnHeader,0))))), "")</f>
        <v/>
      </c>
      <c r="H127" s="168" t="str">
        <f>IFERROR(IFERROR(INDEX(MO_RIS_COGS_NONGAAP,0,MATCH(H$5,MO_Common_ColumnHeader,0)),IFERROR(H7*INDEX(MO_MA_COGS_NONGAAP,0,MATCH(H$5,MO_Common_ColumnHeader,0)),IFERROR(H7*INDEX(MO_MA_COGS_DA_Including,0,MATCH(H$5,MO_Common_ColumnHeader,0)),INDEX(MO_RIS_COGS,0,MATCH(H$5,MO_Common_ColumnHeader,0))))), "")</f>
        <v/>
      </c>
      <c r="I127" s="168" t="str">
        <f>IFERROR(IFERROR(INDEX(MO_RIS_COGS_NONGAAP,0,MATCH(I$5,MO_Common_ColumnHeader,0)),IFERROR(I7*INDEX(MO_MA_COGS_NONGAAP,0,MATCH(I$5,MO_Common_ColumnHeader,0)),IFERROR(I7*INDEX(MO_MA_COGS_DA_Including,0,MATCH(I$5,MO_Common_ColumnHeader,0)),INDEX(MO_RIS_COGS,0,MATCH(I$5,MO_Common_ColumnHeader,0))))), "")</f>
        <v/>
      </c>
      <c r="J127" s="168" t="str">
        <f>IFERROR(IFERROR(INDEX(MO_RIS_COGS_NONGAAP,0,MATCH(J$5,MO_Common_ColumnHeader,0)),IFERROR(J7*INDEX(MO_MA_COGS_NONGAAP,0,MATCH(J$5,MO_Common_ColumnHeader,0)),IFERROR(J7*INDEX(MO_MA_COGS_DA_Including,0,MATCH(J$5,MO_Common_ColumnHeader,0)),INDEX(MO_RIS_COGS,0,MATCH(J$5,MO_Common_ColumnHeader,0))))), "")</f>
        <v/>
      </c>
      <c r="K127" s="168" t="str">
        <f>IFERROR(IFERROR(INDEX(MO_RIS_COGS_NONGAAP,0,MATCH(K$5,MO_Common_ColumnHeader,0)),IFERROR(K7*INDEX(MO_MA_COGS_NONGAAP,0,MATCH(K$5,MO_Common_ColumnHeader,0)),IFERROR(K7*INDEX(MO_MA_COGS_DA_Including,0,MATCH(K$5,MO_Common_ColumnHeader,0)),INDEX(MO_RIS_COGS,0,MATCH(K$5,MO_Common_ColumnHeader,0))))), "")</f>
        <v/>
      </c>
      <c r="L127" s="168" t="str">
        <f>IFERROR(IFERROR(INDEX(MO_RIS_COGS_NONGAAP,0,MATCH(L$5,MO_Common_ColumnHeader,0)),IFERROR(L7*INDEX(MO_MA_COGS_NONGAAP,0,MATCH(L$5,MO_Common_ColumnHeader,0)),IFERROR(L7*INDEX(MO_MA_COGS_DA_Including,0,MATCH(L$5,MO_Common_ColumnHeader,0)),INDEX(MO_RIS_COGS,0,MATCH(L$5,MO_Common_ColumnHeader,0))))), "")</f>
        <v/>
      </c>
      <c r="M127" s="168" t="str">
        <f>IFERROR(IFERROR(INDEX(MO_RIS_COGS_NONGAAP,0,MATCH(M$5,MO_Common_ColumnHeader,0)),IFERROR(M7*INDEX(MO_MA_COGS_NONGAAP,0,MATCH(M$5,MO_Common_ColumnHeader,0)),IFERROR(M7*INDEX(MO_MA_COGS_DA_Including,0,MATCH(M$5,MO_Common_ColumnHeader,0)),INDEX(MO_RIS_COGS,0,MATCH(M$5,MO_Common_ColumnHeader,0))))), "")</f>
        <v/>
      </c>
      <c r="N127" s="169" t="str">
        <f>IFERROR(IFERROR(INDEX(MO_RIS_COGS_NONGAAP,0,MATCH(N$5,MO_Common_ColumnHeader,0)),IFERROR(N7*INDEX(MO_MA_COGS_NONGAAP,0,MATCH(N$5,MO_Common_ColumnHeader,0)),IFERROR(N7*INDEX(MO_MA_COGS_DA_Including,0,MATCH(N$5,MO_Common_ColumnHeader,0)),INDEX(MO_RIS_COGS,0,MATCH(N$5,MO_Common_ColumnHeader,0))))), "")</f>
        <v/>
      </c>
      <c r="O127" s="168" t="str">
        <f>IFERROR(IFERROR(INDEX(MO_RIS_COGS_NONGAAP,0,MATCH(O$5,MO_Common_ColumnHeader,0)),IFERROR(O7*INDEX(MO_MA_COGS_NONGAAP,0,MATCH(O$5,MO_Common_ColumnHeader,0)),IFERROR(O7*INDEX(MO_MA_COGS_DA_Including,0,MATCH(O$5,MO_Common_ColumnHeader,0)),INDEX(MO_RIS_COGS,0,MATCH(O$5,MO_Common_ColumnHeader,0))))), "")</f>
        <v/>
      </c>
      <c r="P127" s="168" t="str">
        <f>IFERROR(IFERROR(INDEX(MO_RIS_COGS_NONGAAP,0,MATCH(P$5,MO_Common_ColumnHeader,0)),IFERROR(P7*INDEX(MO_MA_COGS_NONGAAP,0,MATCH(P$5,MO_Common_ColumnHeader,0)),IFERROR(P7*INDEX(MO_MA_COGS_DA_Including,0,MATCH(P$5,MO_Common_ColumnHeader,0)),INDEX(MO_RIS_COGS,0,MATCH(P$5,MO_Common_ColumnHeader,0))))), "")</f>
        <v/>
      </c>
      <c r="Q127" s="168" t="str">
        <f>IFERROR(IFERROR(INDEX(MO_RIS_COGS_NONGAAP,0,MATCH(Q$5,MO_Common_ColumnHeader,0)),IFERROR(Q7*INDEX(MO_MA_COGS_NONGAAP,0,MATCH(Q$5,MO_Common_ColumnHeader,0)),IFERROR(Q7*INDEX(MO_MA_COGS_DA_Including,0,MATCH(Q$5,MO_Common_ColumnHeader,0)),INDEX(MO_RIS_COGS,0,MATCH(Q$5,MO_Common_ColumnHeader,0))))), "")</f>
        <v/>
      </c>
      <c r="R127" s="168" t="str">
        <f>IFERROR(IFERROR(INDEX(MO_RIS_COGS_NONGAAP,0,MATCH(R$5,MO_Common_ColumnHeader,0)),IFERROR(R7*INDEX(MO_MA_COGS_NONGAAP,0,MATCH(R$5,MO_Common_ColumnHeader,0)),IFERROR(R7*INDEX(MO_MA_COGS_DA_Including,0,MATCH(R$5,MO_Common_ColumnHeader,0)),INDEX(MO_RIS_COGS,0,MATCH(R$5,MO_Common_ColumnHeader,0))))), "")</f>
        <v/>
      </c>
      <c r="S127" s="168" t="str">
        <f>IFERROR(IFERROR(INDEX(MO_RIS_COGS_NONGAAP,0,MATCH(S$5,MO_Common_ColumnHeader,0)),IFERROR(S7*INDEX(MO_MA_COGS_NONGAAP,0,MATCH(S$5,MO_Common_ColumnHeader,0)),IFERROR(S7*INDEX(MO_MA_COGS_DA_Including,0,MATCH(S$5,MO_Common_ColumnHeader,0)),INDEX(MO_RIS_COGS,0,MATCH(S$5,MO_Common_ColumnHeader,0))))), "")</f>
        <v/>
      </c>
      <c r="T127" s="91"/>
      <c r="U127" s="84"/>
      <c r="V127" s="84"/>
      <c r="W127" s="91"/>
      <c r="X127" s="91"/>
    </row>
    <row r="128" spans="1:28" s="22" customFormat="1" ht="14.45" customHeight="1" x14ac:dyDescent="0.25">
      <c r="A128" s="20"/>
      <c r="B128" s="70" t="s">
        <v>62</v>
      </c>
      <c r="D128" s="186"/>
      <c r="E128" s="186" t="str">
        <f t="shared" ref="E128:M128" si="236">IF(OR(E126="",E127=""),"",IFERROR(E$119*E126/E127, 0))</f>
        <v/>
      </c>
      <c r="F128" s="186" t="str">
        <f t="shared" si="236"/>
        <v/>
      </c>
      <c r="G128" s="186" t="str">
        <f t="shared" si="236"/>
        <v/>
      </c>
      <c r="H128" s="186" t="str">
        <f t="shared" si="236"/>
        <v/>
      </c>
      <c r="I128" s="186" t="str">
        <f t="shared" si="236"/>
        <v/>
      </c>
      <c r="J128" s="186" t="str">
        <f t="shared" si="236"/>
        <v/>
      </c>
      <c r="K128" s="186" t="str">
        <f t="shared" si="236"/>
        <v/>
      </c>
      <c r="L128" s="186" t="str">
        <f t="shared" si="236"/>
        <v/>
      </c>
      <c r="M128" s="186" t="str">
        <f t="shared" si="236"/>
        <v/>
      </c>
      <c r="N128" s="187" t="str">
        <f>IF(OR(N126="",N127=""),"",IFERROR(N$119*N126/N127, 0))</f>
        <v/>
      </c>
      <c r="O128" s="186" t="str">
        <f t="shared" ref="O128:S128" si="237">IF(OR(O126="",O127=""),"",IFERROR(O$119*O126/O127, 0))</f>
        <v/>
      </c>
      <c r="P128" s="186" t="str">
        <f t="shared" si="237"/>
        <v/>
      </c>
      <c r="Q128" s="186" t="str">
        <f t="shared" si="237"/>
        <v/>
      </c>
      <c r="R128" s="186" t="str">
        <f t="shared" si="237"/>
        <v/>
      </c>
      <c r="S128" s="186" t="str">
        <f t="shared" si="237"/>
        <v/>
      </c>
      <c r="T128" s="98"/>
      <c r="U128" s="84"/>
      <c r="V128" s="84"/>
      <c r="W128" s="98"/>
      <c r="X128" s="98"/>
    </row>
    <row r="129" spans="1:28" s="41" customFormat="1" ht="14.45" customHeight="1" x14ac:dyDescent="0.25">
      <c r="A129" s="39"/>
      <c r="B129" s="48" t="str">
        <f>IFERROR(IFERROR(INDEX(MO_BS_AP,0,COLUMN(MO_Common_Column_A)),INDEX(MO_BS_APandAE,0,COLUMN(MO_Common_Column_A))),"Accounts Payable")</f>
        <v>Accounts Payable</v>
      </c>
      <c r="D129" s="94" t="str">
        <f t="array" ref="D129">IFERROR(IFERROR(INDEX(MO_BS_AP,0,MATCH(D$5,MO_Common_ColumnHeader,0)),INDEX(MO_BS_APandAE,0,MATCH(D$5,MO_Common_ColumnHeader,0))),"")</f>
        <v/>
      </c>
      <c r="E129" s="94" t="str">
        <f t="array" ref="E129">IFERROR(IFERROR(INDEX(MO_BS_AP,0,MATCH(E$5,MO_Common_ColumnHeader,0)),INDEX(MO_BS_APandAE,0,MATCH(E$5,MO_Common_ColumnHeader,0))),"")</f>
        <v/>
      </c>
      <c r="F129" s="94" t="str">
        <f t="array" ref="F129">IFERROR(IFERROR(INDEX(MO_BS_AP,0,MATCH(F$5,MO_Common_ColumnHeader,0)),INDEX(MO_BS_APandAE,0,MATCH(F$5,MO_Common_ColumnHeader,0))),"")</f>
        <v/>
      </c>
      <c r="G129" s="94" t="str">
        <f t="array" ref="G129">IFERROR(IFERROR(INDEX(MO_BS_AP,0,MATCH(G$5,MO_Common_ColumnHeader,0)),INDEX(MO_BS_APandAE,0,MATCH(G$5,MO_Common_ColumnHeader,0))),"")</f>
        <v/>
      </c>
      <c r="H129" s="94" t="str">
        <f t="array" ref="H129">IFERROR(IFERROR(INDEX(MO_BS_AP,0,MATCH(H$5,MO_Common_ColumnHeader,0)),INDEX(MO_BS_APandAE,0,MATCH(H$5,MO_Common_ColumnHeader,0))),"")</f>
        <v/>
      </c>
      <c r="I129" s="94" t="str">
        <f t="array" ref="I129">IFERROR(IFERROR(INDEX(MO_BS_AP,0,MATCH(I$5,MO_Common_ColumnHeader,0)),INDEX(MO_BS_APandAE,0,MATCH(I$5,MO_Common_ColumnHeader,0))),"")</f>
        <v/>
      </c>
      <c r="J129" s="94" t="str">
        <f t="array" ref="J129">IFERROR(IFERROR(INDEX(MO_BS_AP,0,MATCH(J$5,MO_Common_ColumnHeader,0)),INDEX(MO_BS_APandAE,0,MATCH(J$5,MO_Common_ColumnHeader,0))),"")</f>
        <v/>
      </c>
      <c r="K129" s="94" t="str">
        <f t="array" ref="K129">IFERROR(IFERROR(INDEX(MO_BS_AP,0,MATCH(K$5,MO_Common_ColumnHeader,0)),INDEX(MO_BS_APandAE,0,MATCH(K$5,MO_Common_ColumnHeader,0))),"")</f>
        <v/>
      </c>
      <c r="L129" s="94" t="str">
        <f t="array" ref="L129">IFERROR(IFERROR(INDEX(MO_BS_AP,0,MATCH(L$5,MO_Common_ColumnHeader,0)),INDEX(MO_BS_APandAE,0,MATCH(L$5,MO_Common_ColumnHeader,0))),"")</f>
        <v/>
      </c>
      <c r="M129" s="94" t="str">
        <f t="array" ref="M129">IFERROR(IFERROR(INDEX(MO_BS_AP,0,MATCH(M$5,MO_Common_ColumnHeader,0)),INDEX(MO_BS_APandAE,0,MATCH(M$5,MO_Common_ColumnHeader,0))),"")</f>
        <v/>
      </c>
      <c r="N129" s="166" t="str">
        <f t="array" ref="N129">IFERROR(IFERROR(INDEX(MO_BS_AP,0,MATCH(N$5,MO_Common_ColumnHeader,0)),INDEX(MO_BS_APandAE,0,MATCH(N$5,MO_Common_ColumnHeader,0))),"")</f>
        <v/>
      </c>
      <c r="O129" s="94" t="str">
        <f t="array" ref="O129">IFERROR(IFERROR(INDEX(MO_BS_AP,0,MATCH(O$5,MO_Common_ColumnHeader,0)),INDEX(MO_BS_APandAE,0,MATCH(O$5,MO_Common_ColumnHeader,0))),"")</f>
        <v/>
      </c>
      <c r="P129" s="94" t="str">
        <f t="array" ref="P129">IFERROR(IFERROR(INDEX(MO_BS_AP,0,MATCH(P$5,MO_Common_ColumnHeader,0)),INDEX(MO_BS_APandAE,0,MATCH(P$5,MO_Common_ColumnHeader,0))),"")</f>
        <v/>
      </c>
      <c r="Q129" s="94" t="str">
        <f t="array" ref="Q129">IFERROR(IFERROR(INDEX(MO_BS_AP,0,MATCH(Q$5,MO_Common_ColumnHeader,0)),INDEX(MO_BS_APandAE,0,MATCH(Q$5,MO_Common_ColumnHeader,0))),"")</f>
        <v/>
      </c>
      <c r="R129" s="94" t="str">
        <f t="array" ref="R129">IFERROR(IFERROR(INDEX(MO_BS_AP,0,MATCH(R$5,MO_Common_ColumnHeader,0)),INDEX(MO_BS_APandAE,0,MATCH(R$5,MO_Common_ColumnHeader,0))),"")</f>
        <v/>
      </c>
      <c r="S129" s="94" t="str">
        <f t="array" ref="S129">IFERROR(IFERROR(INDEX(MO_BS_AP,0,MATCH(S$5,MO_Common_ColumnHeader,0)),INDEX(MO_BS_APandAE,0,MATCH(S$5,MO_Common_ColumnHeader,0))),"")</f>
        <v/>
      </c>
      <c r="T129" s="91"/>
      <c r="U129" s="84"/>
      <c r="V129" s="84"/>
      <c r="W129" s="91"/>
      <c r="X129" s="91"/>
      <c r="AA129" s="73"/>
      <c r="AB129" s="73"/>
    </row>
    <row r="130" spans="1:28" s="41" customFormat="1" ht="14.45" customHeight="1" x14ac:dyDescent="0.25">
      <c r="A130" s="39"/>
      <c r="B130" s="48" t="str">
        <f>"Average "&amp;B129</f>
        <v>Average Accounts Payable</v>
      </c>
      <c r="D130" s="184" t="str">
        <f>D129</f>
        <v/>
      </c>
      <c r="E130" s="184" t="str">
        <f>IF(OR(D129="",E129=""),"",AVERAGE(D129:E129))</f>
        <v/>
      </c>
      <c r="F130" s="184" t="str">
        <f t="shared" ref="F130" si="238">IF(OR(E129="",F129=""),"",AVERAGE(E129:F129))</f>
        <v/>
      </c>
      <c r="G130" s="184" t="str">
        <f t="shared" ref="G130" si="239">IF(OR(F129="",G129=""),"",AVERAGE(F129:G129))</f>
        <v/>
      </c>
      <c r="H130" s="184" t="str">
        <f t="shared" ref="H130" si="240">IF(OR(G129="",H129=""),"",AVERAGE(G129:H129))</f>
        <v/>
      </c>
      <c r="I130" s="184" t="str">
        <f t="shared" ref="I130" si="241">IF(OR(H129="",I129=""),"",AVERAGE(H129:I129))</f>
        <v/>
      </c>
      <c r="J130" s="184" t="str">
        <f t="shared" ref="J130" si="242">IF(OR(I129="",J129=""),"",AVERAGE(I129:J129))</f>
        <v/>
      </c>
      <c r="K130" s="184" t="str">
        <f t="shared" ref="K130" si="243">IF(OR(J129="",K129=""),"",AVERAGE(J129:K129))</f>
        <v/>
      </c>
      <c r="L130" s="184" t="str">
        <f t="shared" ref="L130" si="244">IF(OR(K129="",L129=""),"",AVERAGE(K129:L129))</f>
        <v/>
      </c>
      <c r="M130" s="184" t="str">
        <f t="shared" ref="M130" si="245">IF(OR(L129="",M129=""),"",AVERAGE(L129:M129))</f>
        <v/>
      </c>
      <c r="N130" s="185" t="str">
        <f t="shared" ref="N130" si="246">IF(OR(M129="",N129=""),"",AVERAGE(M129:N129))</f>
        <v/>
      </c>
      <c r="O130" s="184" t="str">
        <f t="shared" ref="O130" si="247">IF(OR(N129="",O129=""),"",AVERAGE(N129:O129))</f>
        <v/>
      </c>
      <c r="P130" s="184" t="str">
        <f t="shared" ref="P130" si="248">IF(OR(O129="",P129=""),"",AVERAGE(O129:P129))</f>
        <v/>
      </c>
      <c r="Q130" s="184" t="str">
        <f t="shared" ref="Q130" si="249">IF(OR(P129="",Q129=""),"",AVERAGE(P129:Q129))</f>
        <v/>
      </c>
      <c r="R130" s="184" t="str">
        <f t="shared" ref="R130" si="250">IF(OR(Q129="",R129=""),"",AVERAGE(Q129:R129))</f>
        <v/>
      </c>
      <c r="S130" s="184" t="str">
        <f t="shared" ref="S130" si="251">IF(OR(R129="",S129=""),"",AVERAGE(R129:S129))</f>
        <v/>
      </c>
      <c r="T130" s="91"/>
      <c r="U130" s="84"/>
      <c r="V130" s="84"/>
      <c r="W130" s="91"/>
      <c r="X130" s="91"/>
      <c r="AA130" s="22"/>
      <c r="AB130" s="22"/>
    </row>
    <row r="131" spans="1:28" s="41" customFormat="1" ht="14.45" customHeight="1" x14ac:dyDescent="0.25">
      <c r="A131" s="39"/>
      <c r="B131" s="104" t="str">
        <f>B127</f>
        <v>COGS</v>
      </c>
      <c r="C131" s="68"/>
      <c r="D131" s="193" t="str">
        <f t="shared" ref="D131:S131" si="252">D127</f>
        <v/>
      </c>
      <c r="E131" s="140" t="str">
        <f t="shared" ref="E131" si="253">E127</f>
        <v/>
      </c>
      <c r="F131" s="140" t="str">
        <f t="shared" si="252"/>
        <v/>
      </c>
      <c r="G131" s="140" t="str">
        <f t="shared" si="252"/>
        <v/>
      </c>
      <c r="H131" s="140" t="str">
        <f t="shared" si="252"/>
        <v/>
      </c>
      <c r="I131" s="140" t="str">
        <f t="shared" si="252"/>
        <v/>
      </c>
      <c r="J131" s="140" t="str">
        <f t="shared" si="252"/>
        <v/>
      </c>
      <c r="K131" s="140" t="str">
        <f t="shared" si="252"/>
        <v/>
      </c>
      <c r="L131" s="140" t="str">
        <f t="shared" si="252"/>
        <v/>
      </c>
      <c r="M131" s="140" t="str">
        <f t="shared" si="252"/>
        <v/>
      </c>
      <c r="N131" s="164" t="str">
        <f t="shared" si="252"/>
        <v/>
      </c>
      <c r="O131" s="140" t="str">
        <f t="shared" si="252"/>
        <v/>
      </c>
      <c r="P131" s="140" t="str">
        <f t="shared" si="252"/>
        <v/>
      </c>
      <c r="Q131" s="140" t="str">
        <f t="shared" si="252"/>
        <v/>
      </c>
      <c r="R131" s="140" t="str">
        <f t="shared" si="252"/>
        <v/>
      </c>
      <c r="S131" s="140" t="str">
        <f t="shared" si="252"/>
        <v/>
      </c>
      <c r="T131" s="91"/>
      <c r="U131" s="84"/>
      <c r="V131" s="84"/>
      <c r="W131" s="91"/>
      <c r="X131" s="91"/>
      <c r="AA131" s="73"/>
      <c r="AB131" s="73"/>
    </row>
    <row r="132" spans="1:28" s="22" customFormat="1" ht="14.45" customHeight="1" x14ac:dyDescent="0.25">
      <c r="A132" s="20"/>
      <c r="B132" s="70" t="s">
        <v>63</v>
      </c>
      <c r="D132" s="186"/>
      <c r="E132" s="186" t="str">
        <f t="shared" ref="E132:M132" si="254">IF(OR(E130="",E131=""),"",IFERROR(E119*E130/E131, 0))</f>
        <v/>
      </c>
      <c r="F132" s="186" t="str">
        <f t="shared" si="254"/>
        <v/>
      </c>
      <c r="G132" s="186" t="str">
        <f t="shared" si="254"/>
        <v/>
      </c>
      <c r="H132" s="186" t="str">
        <f t="shared" si="254"/>
        <v/>
      </c>
      <c r="I132" s="186" t="str">
        <f t="shared" si="254"/>
        <v/>
      </c>
      <c r="J132" s="186" t="str">
        <f t="shared" si="254"/>
        <v/>
      </c>
      <c r="K132" s="186" t="str">
        <f t="shared" si="254"/>
        <v/>
      </c>
      <c r="L132" s="186" t="str">
        <f t="shared" si="254"/>
        <v/>
      </c>
      <c r="M132" s="186" t="str">
        <f t="shared" si="254"/>
        <v/>
      </c>
      <c r="N132" s="187" t="str">
        <f>IF(OR(N130="",N131=""),"",IFERROR(N119*N130/N131, 0))</f>
        <v/>
      </c>
      <c r="O132" s="186" t="str">
        <f t="shared" ref="O132:S132" si="255">IF(OR(O130="",O131=""),"",IFERROR(O119*O130/O131, 0))</f>
        <v/>
      </c>
      <c r="P132" s="186" t="str">
        <f t="shared" si="255"/>
        <v/>
      </c>
      <c r="Q132" s="186" t="str">
        <f t="shared" si="255"/>
        <v/>
      </c>
      <c r="R132" s="186" t="str">
        <f t="shared" si="255"/>
        <v/>
      </c>
      <c r="S132" s="186" t="str">
        <f t="shared" si="255"/>
        <v/>
      </c>
      <c r="T132" s="98"/>
      <c r="U132" s="84"/>
      <c r="V132" s="84"/>
      <c r="W132" s="98"/>
      <c r="X132" s="98"/>
      <c r="AA132" s="5"/>
      <c r="AB132" s="5"/>
    </row>
    <row r="133" spans="1:28" s="73" customFormat="1" ht="14.45" customHeight="1" x14ac:dyDescent="0.25">
      <c r="A133" s="71"/>
      <c r="B133" s="72"/>
      <c r="C133" s="72"/>
      <c r="D133" s="188"/>
      <c r="E133" s="188"/>
      <c r="F133" s="188"/>
      <c r="G133" s="188"/>
      <c r="H133" s="188"/>
      <c r="I133" s="188"/>
      <c r="J133" s="188"/>
      <c r="K133" s="188"/>
      <c r="L133" s="188"/>
      <c r="M133" s="188"/>
      <c r="N133" s="189"/>
      <c r="O133" s="188"/>
      <c r="P133" s="188"/>
      <c r="Q133" s="188"/>
      <c r="R133" s="188"/>
      <c r="S133" s="188"/>
      <c r="T133" s="99"/>
      <c r="U133" s="84"/>
      <c r="V133" s="84"/>
      <c r="W133" s="99"/>
      <c r="X133" s="99"/>
      <c r="AA133" s="41"/>
      <c r="AB133" s="41"/>
    </row>
    <row r="134" spans="1:28" s="22" customFormat="1" ht="14.45" customHeight="1" x14ac:dyDescent="0.25">
      <c r="A134" s="20"/>
      <c r="B134" s="70" t="s">
        <v>54</v>
      </c>
      <c r="C134" s="72"/>
      <c r="D134" s="186"/>
      <c r="E134" s="186" t="str">
        <f>IF(OR(E124="",E128="",E132=""),"",E124+E128-E132)</f>
        <v/>
      </c>
      <c r="F134" s="186" t="str">
        <f t="shared" ref="F134:S134" si="256">IF(OR(F124="",F128="",F132=""),"",F124+F128-F132)</f>
        <v/>
      </c>
      <c r="G134" s="186" t="str">
        <f t="shared" si="256"/>
        <v/>
      </c>
      <c r="H134" s="186" t="str">
        <f t="shared" si="256"/>
        <v/>
      </c>
      <c r="I134" s="186" t="str">
        <f t="shared" si="256"/>
        <v/>
      </c>
      <c r="J134" s="186" t="str">
        <f t="shared" si="256"/>
        <v/>
      </c>
      <c r="K134" s="186" t="str">
        <f t="shared" si="256"/>
        <v/>
      </c>
      <c r="L134" s="186" t="str">
        <f t="shared" si="256"/>
        <v/>
      </c>
      <c r="M134" s="186" t="str">
        <f t="shared" si="256"/>
        <v/>
      </c>
      <c r="N134" s="187" t="str">
        <f t="shared" si="256"/>
        <v/>
      </c>
      <c r="O134" s="186" t="str">
        <f t="shared" si="256"/>
        <v/>
      </c>
      <c r="P134" s="186" t="str">
        <f t="shared" si="256"/>
        <v/>
      </c>
      <c r="Q134" s="186" t="str">
        <f t="shared" si="256"/>
        <v/>
      </c>
      <c r="R134" s="186" t="str">
        <f t="shared" si="256"/>
        <v/>
      </c>
      <c r="S134" s="186" t="str">
        <f t="shared" si="256"/>
        <v/>
      </c>
      <c r="T134" s="98"/>
      <c r="U134" s="150"/>
      <c r="V134" s="150"/>
      <c r="W134" s="98"/>
      <c r="X134" s="98"/>
      <c r="AA134" s="41"/>
      <c r="AB134" s="41"/>
    </row>
    <row r="135" spans="1:28" s="73" customFormat="1" ht="14.45" customHeight="1" x14ac:dyDescent="0.25">
      <c r="A135" s="71"/>
      <c r="B135" s="72"/>
      <c r="D135" s="188"/>
      <c r="E135" s="188"/>
      <c r="F135" s="188"/>
      <c r="G135" s="188"/>
      <c r="H135" s="188"/>
      <c r="I135" s="188"/>
      <c r="J135" s="188"/>
      <c r="K135" s="188"/>
      <c r="L135" s="188"/>
      <c r="M135" s="188"/>
      <c r="N135" s="189"/>
      <c r="O135" s="188"/>
      <c r="P135" s="188"/>
      <c r="Q135" s="188"/>
      <c r="R135" s="188"/>
      <c r="S135" s="188"/>
      <c r="T135" s="99"/>
      <c r="U135" s="84"/>
      <c r="V135" s="84"/>
      <c r="W135" s="99"/>
      <c r="X135" s="99"/>
      <c r="AA135" s="41"/>
      <c r="AB135" s="41"/>
    </row>
    <row r="136" spans="1:28" ht="14.45" customHeight="1" x14ac:dyDescent="0.25">
      <c r="B136" s="200" t="s">
        <v>64</v>
      </c>
      <c r="C136" s="16"/>
      <c r="D136" s="160"/>
      <c r="E136" s="160"/>
      <c r="F136" s="160"/>
      <c r="G136" s="160"/>
      <c r="H136" s="160"/>
      <c r="I136" s="160"/>
      <c r="J136" s="160"/>
      <c r="K136" s="160"/>
      <c r="L136" s="160"/>
      <c r="M136" s="160"/>
      <c r="N136" s="161"/>
      <c r="O136" s="160"/>
      <c r="P136" s="160"/>
      <c r="Q136" s="160"/>
      <c r="R136" s="160"/>
      <c r="S136" s="160"/>
      <c r="T136" s="84"/>
      <c r="U136" s="84"/>
      <c r="V136" s="84"/>
      <c r="W136" s="84"/>
      <c r="X136" s="84"/>
      <c r="AA136" s="73"/>
      <c r="AB136" s="73"/>
    </row>
    <row r="137" spans="1:28" s="41" customFormat="1" ht="14.45" customHeight="1" x14ac:dyDescent="0.25">
      <c r="A137" s="39"/>
      <c r="B137" s="102" t="str">
        <f>B37</f>
        <v>Adjusted Net Income - N/A</v>
      </c>
      <c r="D137" s="184" t="str">
        <f t="shared" ref="D137:S137" si="257">D37</f>
        <v>N/A</v>
      </c>
      <c r="E137" s="184" t="str">
        <f t="shared" si="257"/>
        <v>N/A</v>
      </c>
      <c r="F137" s="184" t="str">
        <f t="shared" si="257"/>
        <v>N/A</v>
      </c>
      <c r="G137" s="184" t="str">
        <f t="shared" si="257"/>
        <v>N/A</v>
      </c>
      <c r="H137" s="184" t="str">
        <f t="shared" si="257"/>
        <v>N/A</v>
      </c>
      <c r="I137" s="184" t="str">
        <f t="shared" si="257"/>
        <v>N/A</v>
      </c>
      <c r="J137" s="184" t="str">
        <f t="shared" si="257"/>
        <v>N/A</v>
      </c>
      <c r="K137" s="184" t="str">
        <f t="shared" si="257"/>
        <v>N/A</v>
      </c>
      <c r="L137" s="184" t="str">
        <f t="shared" si="257"/>
        <v>N/A</v>
      </c>
      <c r="M137" s="184" t="str">
        <f t="shared" si="257"/>
        <v>N/A</v>
      </c>
      <c r="N137" s="185" t="str">
        <f t="shared" si="257"/>
        <v>N/A</v>
      </c>
      <c r="O137" s="184" t="str">
        <f t="shared" si="257"/>
        <v>N/A</v>
      </c>
      <c r="P137" s="184" t="str">
        <f t="shared" si="257"/>
        <v>N/A</v>
      </c>
      <c r="Q137" s="184" t="str">
        <f t="shared" si="257"/>
        <v>N/A</v>
      </c>
      <c r="R137" s="184" t="str">
        <f t="shared" si="257"/>
        <v>N/A</v>
      </c>
      <c r="S137" s="184" t="str">
        <f t="shared" si="257"/>
        <v>N/A</v>
      </c>
      <c r="T137" s="91"/>
      <c r="U137" s="84"/>
      <c r="V137" s="84"/>
      <c r="W137" s="91"/>
      <c r="X137" s="91"/>
    </row>
    <row r="138" spans="1:28" s="41" customFormat="1" ht="14.45" customHeight="1" x14ac:dyDescent="0.25">
      <c r="A138" s="39"/>
      <c r="B138" s="48" t="s">
        <v>65</v>
      </c>
      <c r="D138" s="120">
        <f t="array" ref="D138">IFERROR(INDEX(MO_BS_SE,0,MATCH(D$5,MO_Common_ColumnHeader,0)), 0)</f>
        <v>0</v>
      </c>
      <c r="E138" s="120">
        <f t="array" ref="E138">IFERROR(INDEX(MO_BS_SE,0,MATCH(E$5,MO_Common_ColumnHeader,0)), 0)</f>
        <v>0</v>
      </c>
      <c r="F138" s="120">
        <f t="array" ref="F138">IFERROR(INDEX(MO_BS_SE,0,MATCH(F$5,MO_Common_ColumnHeader,0)), 0)</f>
        <v>0</v>
      </c>
      <c r="G138" s="120">
        <f t="array" ref="G138">IFERROR(INDEX(MO_BS_SE,0,MATCH(G$5,MO_Common_ColumnHeader,0)), 0)</f>
        <v>0</v>
      </c>
      <c r="H138" s="120">
        <f t="array" ref="H138">IFERROR(INDEX(MO_BS_SE,0,MATCH(H$5,MO_Common_ColumnHeader,0)), 0)</f>
        <v>0</v>
      </c>
      <c r="I138" s="120">
        <f t="array" ref="I138">IFERROR(INDEX(MO_BS_SE,0,MATCH(I$5,MO_Common_ColumnHeader,0)), 0)</f>
        <v>0</v>
      </c>
      <c r="J138" s="120">
        <f t="array" ref="J138">IFERROR(INDEX(MO_BS_SE,0,MATCH(J$5,MO_Common_ColumnHeader,0)), 0)</f>
        <v>0</v>
      </c>
      <c r="K138" s="120">
        <f t="array" ref="K138">IFERROR(INDEX(MO_BS_SE,0,MATCH(K$5,MO_Common_ColumnHeader,0)), 0)</f>
        <v>0</v>
      </c>
      <c r="L138" s="120">
        <f t="array" ref="L138">IFERROR(INDEX(MO_BS_SE,0,MATCH(L$5,MO_Common_ColumnHeader,0)), 0)</f>
        <v>0</v>
      </c>
      <c r="M138" s="120">
        <f t="array" ref="M138">IFERROR(INDEX(MO_BS_SE,0,MATCH(M$5,MO_Common_ColumnHeader,0)), 0)</f>
        <v>0</v>
      </c>
      <c r="N138" s="123">
        <f t="array" ref="N138">IFERROR(INDEX(MO_BS_SE,0,MATCH(N$5,MO_Common_ColumnHeader,0)), 0)</f>
        <v>0</v>
      </c>
      <c r="O138" s="120">
        <f t="array" ref="O138">IFERROR(INDEX(MO_BS_SE,0,MATCH(O$5,MO_Common_ColumnHeader,0)), 0)</f>
        <v>0</v>
      </c>
      <c r="P138" s="120">
        <f t="array" ref="P138">IFERROR(INDEX(MO_BS_SE,0,MATCH(P$5,MO_Common_ColumnHeader,0)), 0)</f>
        <v>0</v>
      </c>
      <c r="Q138" s="120">
        <f t="array" ref="Q138">IFERROR(INDEX(MO_BS_SE,0,MATCH(Q$5,MO_Common_ColumnHeader,0)), 0)</f>
        <v>0</v>
      </c>
      <c r="R138" s="120">
        <f t="array" ref="R138">IFERROR(INDEX(MO_BS_SE,0,MATCH(R$5,MO_Common_ColumnHeader,0)), 0)</f>
        <v>0</v>
      </c>
      <c r="S138" s="120">
        <f t="array" ref="S138">IFERROR(INDEX(MO_BS_SE,0,MATCH(S$5,MO_Common_ColumnHeader,0)), 0)</f>
        <v>0</v>
      </c>
      <c r="T138" s="91"/>
      <c r="U138" s="84"/>
      <c r="V138" s="84"/>
      <c r="W138" s="91"/>
      <c r="X138" s="91"/>
    </row>
    <row r="139" spans="1:28" s="41" customFormat="1" ht="14.45" customHeight="1" x14ac:dyDescent="0.25">
      <c r="A139" s="39"/>
      <c r="B139" s="66" t="s">
        <v>66</v>
      </c>
      <c r="C139" s="68"/>
      <c r="D139" s="192"/>
      <c r="E139" s="140" t="str">
        <f>IF(D138=0,"",AVERAGE(D138:E138))</f>
        <v/>
      </c>
      <c r="F139" s="140" t="str">
        <f t="shared" ref="F139:S139" si="258">IF(E138=0,"",AVERAGE(E138:F138))</f>
        <v/>
      </c>
      <c r="G139" s="140" t="str">
        <f t="shared" si="258"/>
        <v/>
      </c>
      <c r="H139" s="140" t="str">
        <f t="shared" si="258"/>
        <v/>
      </c>
      <c r="I139" s="140" t="str">
        <f t="shared" si="258"/>
        <v/>
      </c>
      <c r="J139" s="140" t="str">
        <f t="shared" si="258"/>
        <v/>
      </c>
      <c r="K139" s="140" t="str">
        <f t="shared" si="258"/>
        <v/>
      </c>
      <c r="L139" s="140" t="str">
        <f t="shared" si="258"/>
        <v/>
      </c>
      <c r="M139" s="140" t="str">
        <f t="shared" si="258"/>
        <v/>
      </c>
      <c r="N139" s="164" t="str">
        <f t="shared" si="258"/>
        <v/>
      </c>
      <c r="O139" s="140" t="str">
        <f t="shared" si="258"/>
        <v/>
      </c>
      <c r="P139" s="140" t="str">
        <f t="shared" si="258"/>
        <v/>
      </c>
      <c r="Q139" s="140" t="str">
        <f t="shared" si="258"/>
        <v/>
      </c>
      <c r="R139" s="140" t="str">
        <f t="shared" si="258"/>
        <v/>
      </c>
      <c r="S139" s="140" t="str">
        <f t="shared" si="258"/>
        <v/>
      </c>
      <c r="T139" s="91"/>
      <c r="U139" s="84"/>
      <c r="V139" s="84"/>
      <c r="W139" s="91"/>
      <c r="X139" s="91"/>
    </row>
    <row r="140" spans="1:28" s="73" customFormat="1" ht="14.45" customHeight="1" x14ac:dyDescent="0.25">
      <c r="A140" s="71"/>
      <c r="B140" s="72" t="s">
        <v>67</v>
      </c>
      <c r="D140" s="188"/>
      <c r="E140" s="188" t="str">
        <f t="shared" ref="E140:M140" si="259">IFERROR(E137/E139, "")</f>
        <v/>
      </c>
      <c r="F140" s="188" t="str">
        <f t="shared" si="259"/>
        <v/>
      </c>
      <c r="G140" s="188" t="str">
        <f t="shared" si="259"/>
        <v/>
      </c>
      <c r="H140" s="188" t="str">
        <f t="shared" si="259"/>
        <v/>
      </c>
      <c r="I140" s="188" t="str">
        <f t="shared" si="259"/>
        <v/>
      </c>
      <c r="J140" s="188" t="str">
        <f t="shared" si="259"/>
        <v/>
      </c>
      <c r="K140" s="188" t="str">
        <f t="shared" si="259"/>
        <v/>
      </c>
      <c r="L140" s="188" t="str">
        <f t="shared" si="259"/>
        <v/>
      </c>
      <c r="M140" s="188" t="str">
        <f t="shared" si="259"/>
        <v/>
      </c>
      <c r="N140" s="189" t="str">
        <f>IFERROR(N137/N139, "")</f>
        <v/>
      </c>
      <c r="O140" s="188" t="str">
        <f t="shared" ref="O140:S140" si="260">IFERROR(O137/O139, "")</f>
        <v/>
      </c>
      <c r="P140" s="188" t="str">
        <f t="shared" si="260"/>
        <v/>
      </c>
      <c r="Q140" s="188" t="str">
        <f t="shared" si="260"/>
        <v/>
      </c>
      <c r="R140" s="188" t="str">
        <f t="shared" si="260"/>
        <v/>
      </c>
      <c r="S140" s="188" t="str">
        <f t="shared" si="260"/>
        <v/>
      </c>
      <c r="T140" s="99"/>
      <c r="U140" s="99"/>
      <c r="V140" s="99"/>
      <c r="W140" s="99"/>
      <c r="X140" s="99"/>
    </row>
    <row r="141" spans="1:28" s="41" customFormat="1" ht="14.45" customHeight="1" x14ac:dyDescent="0.25">
      <c r="A141" s="39"/>
      <c r="B141" s="48" t="s">
        <v>68</v>
      </c>
      <c r="D141" s="260" t="str">
        <f>IFERROR(D21*(1-D35), "N/A")</f>
        <v>N/A</v>
      </c>
      <c r="E141" s="95" t="str">
        <f t="shared" ref="E141:S141" si="261">IFERROR(E21*(1-E35), "N/A")</f>
        <v>N/A</v>
      </c>
      <c r="F141" s="95" t="str">
        <f t="shared" si="261"/>
        <v>N/A</v>
      </c>
      <c r="G141" s="95" t="str">
        <f t="shared" si="261"/>
        <v>N/A</v>
      </c>
      <c r="H141" s="95" t="str">
        <f t="shared" si="261"/>
        <v>N/A</v>
      </c>
      <c r="I141" s="95" t="str">
        <f t="shared" si="261"/>
        <v>N/A</v>
      </c>
      <c r="J141" s="95" t="str">
        <f t="shared" si="261"/>
        <v>N/A</v>
      </c>
      <c r="K141" s="95" t="str">
        <f t="shared" si="261"/>
        <v>N/A</v>
      </c>
      <c r="L141" s="95" t="str">
        <f t="shared" si="261"/>
        <v>N/A</v>
      </c>
      <c r="M141" s="95" t="str">
        <f t="shared" si="261"/>
        <v>N/A</v>
      </c>
      <c r="N141" s="165" t="str">
        <f t="shared" si="261"/>
        <v>N/A</v>
      </c>
      <c r="O141" s="95" t="str">
        <f t="shared" si="261"/>
        <v>N/A</v>
      </c>
      <c r="P141" s="95" t="str">
        <f t="shared" si="261"/>
        <v>N/A</v>
      </c>
      <c r="Q141" s="95" t="str">
        <f t="shared" si="261"/>
        <v>N/A</v>
      </c>
      <c r="R141" s="95" t="str">
        <f t="shared" si="261"/>
        <v>N/A</v>
      </c>
      <c r="S141" s="95" t="str">
        <f t="shared" si="261"/>
        <v>N/A</v>
      </c>
      <c r="T141" s="91"/>
      <c r="U141" s="91"/>
      <c r="V141" s="91"/>
      <c r="W141" s="91"/>
      <c r="X141" s="91"/>
    </row>
    <row r="142" spans="1:28" s="41" customFormat="1" ht="14.45" customHeight="1" x14ac:dyDescent="0.25">
      <c r="A142" s="39"/>
      <c r="B142" s="48" t="s">
        <v>69</v>
      </c>
      <c r="D142" s="94">
        <f t="array" ref="D142">IFERROR(INDEX(MO_BS_TA,0,MATCH(D$5,MO_Common_ColumnHeader,0)), 0)</f>
        <v>0</v>
      </c>
      <c r="E142" s="94">
        <f t="array" ref="E142">IFERROR(INDEX(MO_BS_TA,0,MATCH(E$5,MO_Common_ColumnHeader,0)), 0)</f>
        <v>0</v>
      </c>
      <c r="F142" s="94">
        <f t="array" ref="F142">IFERROR(INDEX(MO_BS_TA,0,MATCH(F$5,MO_Common_ColumnHeader,0)), 0)</f>
        <v>0</v>
      </c>
      <c r="G142" s="94">
        <f t="array" ref="G142">IFERROR(INDEX(MO_BS_TA,0,MATCH(G$5,MO_Common_ColumnHeader,0)), 0)</f>
        <v>0</v>
      </c>
      <c r="H142" s="94">
        <f t="array" ref="H142">IFERROR(INDEX(MO_BS_TA,0,MATCH(H$5,MO_Common_ColumnHeader,0)), 0)</f>
        <v>0</v>
      </c>
      <c r="I142" s="94">
        <f t="array" ref="I142">IFERROR(INDEX(MO_BS_TA,0,MATCH(I$5,MO_Common_ColumnHeader,0)), 0)</f>
        <v>0</v>
      </c>
      <c r="J142" s="94">
        <f t="array" ref="J142">IFERROR(INDEX(MO_BS_TA,0,MATCH(J$5,MO_Common_ColumnHeader,0)), 0)</f>
        <v>0</v>
      </c>
      <c r="K142" s="94">
        <f t="array" ref="K142">IFERROR(INDEX(MO_BS_TA,0,MATCH(K$5,MO_Common_ColumnHeader,0)), 0)</f>
        <v>0</v>
      </c>
      <c r="L142" s="94">
        <f t="array" ref="L142">IFERROR(INDEX(MO_BS_TA,0,MATCH(L$5,MO_Common_ColumnHeader,0)), 0)</f>
        <v>0</v>
      </c>
      <c r="M142" s="94">
        <f t="array" ref="M142">IFERROR(INDEX(MO_BS_TA,0,MATCH(M$5,MO_Common_ColumnHeader,0)), 0)</f>
        <v>0</v>
      </c>
      <c r="N142" s="166">
        <f t="array" ref="N142">IFERROR(INDEX(MO_BS_TA,0,MATCH(N$5,MO_Common_ColumnHeader,0)), 0)</f>
        <v>0</v>
      </c>
      <c r="O142" s="94">
        <f t="array" ref="O142">IFERROR(INDEX(MO_BS_TA,0,MATCH(O$5,MO_Common_ColumnHeader,0)), 0)</f>
        <v>0</v>
      </c>
      <c r="P142" s="94">
        <f t="array" ref="P142">IFERROR(INDEX(MO_BS_TA,0,MATCH(P$5,MO_Common_ColumnHeader,0)), 0)</f>
        <v>0</v>
      </c>
      <c r="Q142" s="94">
        <f t="array" ref="Q142">IFERROR(INDEX(MO_BS_TA,0,MATCH(Q$5,MO_Common_ColumnHeader,0)), 0)</f>
        <v>0</v>
      </c>
      <c r="R142" s="94">
        <f t="array" ref="R142">IFERROR(INDEX(MO_BS_TA,0,MATCH(R$5,MO_Common_ColumnHeader,0)), 0)</f>
        <v>0</v>
      </c>
      <c r="S142" s="94">
        <f t="array" ref="S142">IFERROR(INDEX(MO_BS_TA,0,MATCH(S$5,MO_Common_ColumnHeader,0)), 0)</f>
        <v>0</v>
      </c>
      <c r="T142" s="91"/>
      <c r="U142" s="91"/>
      <c r="V142" s="91"/>
      <c r="W142" s="91"/>
      <c r="X142" s="91"/>
    </row>
    <row r="143" spans="1:28" s="41" customFormat="1" ht="14.45" customHeight="1" x14ac:dyDescent="0.25">
      <c r="A143" s="39"/>
      <c r="B143" s="66" t="s">
        <v>70</v>
      </c>
      <c r="C143" s="68"/>
      <c r="D143" s="140"/>
      <c r="E143" s="140" t="str">
        <f>IF(D142=0,"",AVERAGE(D142:E142))</f>
        <v/>
      </c>
      <c r="F143" s="140" t="str">
        <f t="shared" ref="F143" si="262">IF(E142=0,"",AVERAGE(E142:F142))</f>
        <v/>
      </c>
      <c r="G143" s="140" t="str">
        <f t="shared" ref="G143" si="263">IF(F142=0,"",AVERAGE(F142:G142))</f>
        <v/>
      </c>
      <c r="H143" s="140" t="str">
        <f t="shared" ref="H143" si="264">IF(G142=0,"",AVERAGE(G142:H142))</f>
        <v/>
      </c>
      <c r="I143" s="140" t="str">
        <f t="shared" ref="I143" si="265">IF(H142=0,"",AVERAGE(H142:I142))</f>
        <v/>
      </c>
      <c r="J143" s="140" t="str">
        <f t="shared" ref="J143" si="266">IF(I142=0,"",AVERAGE(I142:J142))</f>
        <v/>
      </c>
      <c r="K143" s="140" t="str">
        <f t="shared" ref="K143" si="267">IF(J142=0,"",AVERAGE(J142:K142))</f>
        <v/>
      </c>
      <c r="L143" s="140" t="str">
        <f t="shared" ref="L143" si="268">IF(K142=0,"",AVERAGE(K142:L142))</f>
        <v/>
      </c>
      <c r="M143" s="140" t="str">
        <f t="shared" ref="M143" si="269">IF(L142=0,"",AVERAGE(L142:M142))</f>
        <v/>
      </c>
      <c r="N143" s="164" t="str">
        <f t="shared" ref="N143" si="270">IF(M142=0,"",AVERAGE(M142:N142))</f>
        <v/>
      </c>
      <c r="O143" s="140" t="str">
        <f t="shared" ref="O143" si="271">IF(N142=0,"",AVERAGE(N142:O142))</f>
        <v/>
      </c>
      <c r="P143" s="140" t="str">
        <f t="shared" ref="P143" si="272">IF(O142=0,"",AVERAGE(O142:P142))</f>
        <v/>
      </c>
      <c r="Q143" s="140" t="str">
        <f t="shared" ref="Q143" si="273">IF(P142=0,"",AVERAGE(P142:Q142))</f>
        <v/>
      </c>
      <c r="R143" s="140" t="str">
        <f t="shared" ref="R143" si="274">IF(Q142=0,"",AVERAGE(Q142:R142))</f>
        <v/>
      </c>
      <c r="S143" s="140" t="str">
        <f t="shared" ref="S143" si="275">IF(R142=0,"",AVERAGE(R142:S142))</f>
        <v/>
      </c>
      <c r="T143" s="91"/>
      <c r="U143" s="91"/>
      <c r="V143" s="91"/>
      <c r="W143" s="91"/>
      <c r="X143" s="91"/>
    </row>
    <row r="144" spans="1:28" s="73" customFormat="1" ht="14.45" customHeight="1" x14ac:dyDescent="0.25">
      <c r="A144" s="71"/>
      <c r="B144" s="72" t="s">
        <v>71</v>
      </c>
      <c r="D144" s="188"/>
      <c r="E144" s="188" t="str">
        <f t="shared" ref="E144:M144" si="276">IFERROR(E141/E143, "")</f>
        <v/>
      </c>
      <c r="F144" s="188" t="str">
        <f t="shared" si="276"/>
        <v/>
      </c>
      <c r="G144" s="188" t="str">
        <f t="shared" si="276"/>
        <v/>
      </c>
      <c r="H144" s="188" t="str">
        <f t="shared" si="276"/>
        <v/>
      </c>
      <c r="I144" s="188" t="str">
        <f t="shared" si="276"/>
        <v/>
      </c>
      <c r="J144" s="188" t="str">
        <f t="shared" si="276"/>
        <v/>
      </c>
      <c r="K144" s="188" t="str">
        <f t="shared" si="276"/>
        <v/>
      </c>
      <c r="L144" s="188" t="str">
        <f t="shared" si="276"/>
        <v/>
      </c>
      <c r="M144" s="188" t="str">
        <f t="shared" si="276"/>
        <v/>
      </c>
      <c r="N144" s="189" t="str">
        <f>IFERROR(N141/N143, "")</f>
        <v/>
      </c>
      <c r="O144" s="188" t="str">
        <f t="shared" ref="O144:S144" si="277">IFERROR(O141/O143, "")</f>
        <v/>
      </c>
      <c r="P144" s="188" t="str">
        <f t="shared" si="277"/>
        <v/>
      </c>
      <c r="Q144" s="188" t="str">
        <f t="shared" si="277"/>
        <v/>
      </c>
      <c r="R144" s="188" t="str">
        <f t="shared" si="277"/>
        <v/>
      </c>
      <c r="S144" s="188" t="str">
        <f t="shared" si="277"/>
        <v/>
      </c>
      <c r="T144" s="99"/>
      <c r="U144" s="99"/>
      <c r="V144" s="99"/>
      <c r="W144" s="99"/>
      <c r="X144" s="99"/>
    </row>
    <row r="145" spans="1:28" s="41" customFormat="1" ht="14.45" customHeight="1" x14ac:dyDescent="0.25">
      <c r="A145" s="39"/>
      <c r="B145" s="201" t="s">
        <v>93</v>
      </c>
      <c r="D145" s="95" t="str">
        <f>+D84</f>
        <v/>
      </c>
      <c r="E145" s="95" t="str">
        <f t="shared" ref="E145" si="278">+E84</f>
        <v/>
      </c>
      <c r="F145" s="95" t="str">
        <f t="shared" ref="F145:S145" si="279">+F84</f>
        <v/>
      </c>
      <c r="G145" s="95" t="str">
        <f t="shared" si="279"/>
        <v/>
      </c>
      <c r="H145" s="95" t="str">
        <f t="shared" si="279"/>
        <v/>
      </c>
      <c r="I145" s="95" t="str">
        <f t="shared" si="279"/>
        <v/>
      </c>
      <c r="J145" s="95" t="str">
        <f t="shared" si="279"/>
        <v/>
      </c>
      <c r="K145" s="95" t="str">
        <f t="shared" si="279"/>
        <v/>
      </c>
      <c r="L145" s="95" t="str">
        <f t="shared" si="279"/>
        <v/>
      </c>
      <c r="M145" s="95" t="str">
        <f t="shared" si="279"/>
        <v/>
      </c>
      <c r="N145" s="165" t="str">
        <f t="shared" si="279"/>
        <v/>
      </c>
      <c r="O145" s="95" t="str">
        <f t="shared" si="279"/>
        <v/>
      </c>
      <c r="P145" s="95" t="str">
        <f t="shared" si="279"/>
        <v/>
      </c>
      <c r="Q145" s="95" t="str">
        <f t="shared" si="279"/>
        <v/>
      </c>
      <c r="R145" s="95" t="str">
        <f t="shared" si="279"/>
        <v/>
      </c>
      <c r="S145" s="95" t="str">
        <f t="shared" si="279"/>
        <v/>
      </c>
      <c r="T145" s="91"/>
      <c r="U145" s="91"/>
      <c r="V145" s="91"/>
      <c r="W145" s="91"/>
      <c r="X145" s="91"/>
    </row>
    <row r="146" spans="1:28" s="41" customFormat="1" ht="14.45" customHeight="1" x14ac:dyDescent="0.25">
      <c r="A146" s="39"/>
      <c r="B146" s="201" t="s">
        <v>94</v>
      </c>
      <c r="D146" s="95">
        <f>+D85</f>
        <v>0</v>
      </c>
      <c r="E146" s="95">
        <f t="shared" ref="E146" si="280">+E85</f>
        <v>0</v>
      </c>
      <c r="F146" s="95">
        <f t="shared" ref="F146:S146" si="281">+F85</f>
        <v>0</v>
      </c>
      <c r="G146" s="95">
        <f t="shared" si="281"/>
        <v>0</v>
      </c>
      <c r="H146" s="95">
        <f t="shared" si="281"/>
        <v>0</v>
      </c>
      <c r="I146" s="95">
        <f t="shared" si="281"/>
        <v>0</v>
      </c>
      <c r="J146" s="95">
        <f t="shared" si="281"/>
        <v>0</v>
      </c>
      <c r="K146" s="95">
        <f t="shared" si="281"/>
        <v>0</v>
      </c>
      <c r="L146" s="95">
        <f t="shared" si="281"/>
        <v>0</v>
      </c>
      <c r="M146" s="95">
        <f t="shared" si="281"/>
        <v>0</v>
      </c>
      <c r="N146" s="165">
        <f t="shared" si="281"/>
        <v>0</v>
      </c>
      <c r="O146" s="95">
        <f t="shared" si="281"/>
        <v>0</v>
      </c>
      <c r="P146" s="95">
        <f t="shared" si="281"/>
        <v>0</v>
      </c>
      <c r="Q146" s="95">
        <f t="shared" si="281"/>
        <v>0</v>
      </c>
      <c r="R146" s="95">
        <f t="shared" si="281"/>
        <v>0</v>
      </c>
      <c r="S146" s="95">
        <f t="shared" si="281"/>
        <v>0</v>
      </c>
      <c r="T146" s="91"/>
      <c r="U146" s="91"/>
      <c r="V146" s="91"/>
      <c r="W146" s="91"/>
      <c r="X146" s="91"/>
    </row>
    <row r="147" spans="1:28" s="41" customFormat="1" ht="14.45" customHeight="1" x14ac:dyDescent="0.25">
      <c r="A147" s="39"/>
      <c r="B147" s="102" t="s">
        <v>78</v>
      </c>
      <c r="D147" s="95"/>
      <c r="E147" s="95" t="str">
        <f>IF(SUM(D145:D146)=0,"",AVERAGE(D145:E145)+AVERAGE(D146:E146))</f>
        <v/>
      </c>
      <c r="F147" s="95" t="str">
        <f t="shared" ref="F147:S147" si="282">IF(SUM(E145:E146)=0,"",AVERAGE(E145:F145)+AVERAGE(E146:F146))</f>
        <v/>
      </c>
      <c r="G147" s="95" t="str">
        <f t="shared" si="282"/>
        <v/>
      </c>
      <c r="H147" s="95" t="str">
        <f t="shared" si="282"/>
        <v/>
      </c>
      <c r="I147" s="95" t="str">
        <f t="shared" si="282"/>
        <v/>
      </c>
      <c r="J147" s="95" t="str">
        <f t="shared" si="282"/>
        <v/>
      </c>
      <c r="K147" s="95" t="str">
        <f t="shared" si="282"/>
        <v/>
      </c>
      <c r="L147" s="95" t="str">
        <f t="shared" si="282"/>
        <v/>
      </c>
      <c r="M147" s="95" t="str">
        <f t="shared" si="282"/>
        <v/>
      </c>
      <c r="N147" s="165" t="str">
        <f t="shared" si="282"/>
        <v/>
      </c>
      <c r="O147" s="95" t="str">
        <f t="shared" si="282"/>
        <v/>
      </c>
      <c r="P147" s="95" t="str">
        <f t="shared" si="282"/>
        <v/>
      </c>
      <c r="Q147" s="95" t="str">
        <f t="shared" si="282"/>
        <v/>
      </c>
      <c r="R147" s="95" t="str">
        <f t="shared" si="282"/>
        <v/>
      </c>
      <c r="S147" s="95" t="str">
        <f t="shared" si="282"/>
        <v/>
      </c>
      <c r="T147" s="91"/>
      <c r="U147" s="91"/>
      <c r="V147" s="91"/>
      <c r="W147" s="91"/>
      <c r="X147" s="91"/>
    </row>
    <row r="148" spans="1:28" s="41" customFormat="1" ht="14.45" customHeight="1" x14ac:dyDescent="0.25">
      <c r="A148" s="39"/>
      <c r="B148" s="66" t="s">
        <v>76</v>
      </c>
      <c r="C148" s="68"/>
      <c r="D148" s="140"/>
      <c r="E148" s="140" t="str">
        <f t="shared" ref="E148:S148" si="283">IF(OR(E139="",E147=""),"",SUM(E147,E139))</f>
        <v/>
      </c>
      <c r="F148" s="140" t="str">
        <f t="shared" si="283"/>
        <v/>
      </c>
      <c r="G148" s="140" t="str">
        <f t="shared" si="283"/>
        <v/>
      </c>
      <c r="H148" s="140" t="str">
        <f t="shared" si="283"/>
        <v/>
      </c>
      <c r="I148" s="140" t="str">
        <f t="shared" si="283"/>
        <v/>
      </c>
      <c r="J148" s="140" t="str">
        <f t="shared" si="283"/>
        <v/>
      </c>
      <c r="K148" s="140" t="str">
        <f t="shared" si="283"/>
        <v/>
      </c>
      <c r="L148" s="140" t="str">
        <f t="shared" si="283"/>
        <v/>
      </c>
      <c r="M148" s="140" t="str">
        <f t="shared" si="283"/>
        <v/>
      </c>
      <c r="N148" s="164" t="str">
        <f t="shared" si="283"/>
        <v/>
      </c>
      <c r="O148" s="140" t="str">
        <f t="shared" si="283"/>
        <v/>
      </c>
      <c r="P148" s="140" t="str">
        <f t="shared" si="283"/>
        <v/>
      </c>
      <c r="Q148" s="140" t="str">
        <f t="shared" si="283"/>
        <v/>
      </c>
      <c r="R148" s="140" t="str">
        <f t="shared" si="283"/>
        <v/>
      </c>
      <c r="S148" s="140" t="str">
        <f t="shared" si="283"/>
        <v/>
      </c>
      <c r="T148" s="91"/>
      <c r="U148" s="91"/>
      <c r="V148" s="91"/>
      <c r="W148" s="91"/>
      <c r="X148" s="91"/>
    </row>
    <row r="149" spans="1:28" s="73" customFormat="1" ht="14.45" customHeight="1" x14ac:dyDescent="0.25">
      <c r="A149" s="71"/>
      <c r="B149" s="72" t="s">
        <v>77</v>
      </c>
      <c r="D149" s="188"/>
      <c r="E149" s="188" t="str">
        <f t="shared" ref="E149:M149" si="284">IFERROR(E141/E148, "")</f>
        <v/>
      </c>
      <c r="F149" s="188" t="str">
        <f t="shared" si="284"/>
        <v/>
      </c>
      <c r="G149" s="188" t="str">
        <f t="shared" si="284"/>
        <v/>
      </c>
      <c r="H149" s="188" t="str">
        <f t="shared" si="284"/>
        <v/>
      </c>
      <c r="I149" s="188" t="str">
        <f t="shared" si="284"/>
        <v/>
      </c>
      <c r="J149" s="188" t="str">
        <f t="shared" si="284"/>
        <v/>
      </c>
      <c r="K149" s="188" t="str">
        <f t="shared" si="284"/>
        <v/>
      </c>
      <c r="L149" s="188" t="str">
        <f t="shared" si="284"/>
        <v/>
      </c>
      <c r="M149" s="188" t="str">
        <f t="shared" si="284"/>
        <v/>
      </c>
      <c r="N149" s="189" t="str">
        <f>IFERROR(N141/N148, "")</f>
        <v/>
      </c>
      <c r="O149" s="188" t="str">
        <f t="shared" ref="O149:S149" si="285">IFERROR(O141/O148, "")</f>
        <v/>
      </c>
      <c r="P149" s="188" t="str">
        <f t="shared" si="285"/>
        <v/>
      </c>
      <c r="Q149" s="188" t="str">
        <f t="shared" si="285"/>
        <v/>
      </c>
      <c r="R149" s="188" t="str">
        <f t="shared" si="285"/>
        <v/>
      </c>
      <c r="S149" s="188" t="str">
        <f t="shared" si="285"/>
        <v/>
      </c>
      <c r="T149" s="99"/>
      <c r="U149" s="99"/>
      <c r="V149" s="99"/>
      <c r="W149" s="99"/>
      <c r="X149" s="99"/>
      <c r="AA149" s="41"/>
      <c r="AB149" s="41"/>
    </row>
    <row r="150" spans="1:28" s="41" customFormat="1" ht="14.45" customHeight="1" x14ac:dyDescent="0.25">
      <c r="A150" s="39"/>
      <c r="B150" s="102" t="str">
        <f>B21</f>
        <v>EBIT - N/A</v>
      </c>
      <c r="D150" s="95" t="str">
        <f t="shared" ref="D150:S150" si="286">D21</f>
        <v/>
      </c>
      <c r="E150" s="95" t="str">
        <f t="shared" si="286"/>
        <v/>
      </c>
      <c r="F150" s="95" t="str">
        <f t="shared" si="286"/>
        <v/>
      </c>
      <c r="G150" s="95" t="str">
        <f t="shared" si="286"/>
        <v/>
      </c>
      <c r="H150" s="95" t="str">
        <f t="shared" si="286"/>
        <v/>
      </c>
      <c r="I150" s="95" t="str">
        <f t="shared" si="286"/>
        <v/>
      </c>
      <c r="J150" s="95" t="str">
        <f t="shared" si="286"/>
        <v/>
      </c>
      <c r="K150" s="95" t="str">
        <f t="shared" si="286"/>
        <v/>
      </c>
      <c r="L150" s="95" t="str">
        <f t="shared" si="286"/>
        <v/>
      </c>
      <c r="M150" s="95" t="str">
        <f t="shared" si="286"/>
        <v/>
      </c>
      <c r="N150" s="165" t="str">
        <f t="shared" si="286"/>
        <v/>
      </c>
      <c r="O150" s="95" t="str">
        <f t="shared" si="286"/>
        <v/>
      </c>
      <c r="P150" s="95" t="str">
        <f t="shared" si="286"/>
        <v/>
      </c>
      <c r="Q150" s="95" t="str">
        <f t="shared" si="286"/>
        <v/>
      </c>
      <c r="R150" s="95" t="str">
        <f t="shared" si="286"/>
        <v/>
      </c>
      <c r="S150" s="95" t="str">
        <f t="shared" si="286"/>
        <v/>
      </c>
      <c r="T150" s="91"/>
      <c r="U150" s="91"/>
      <c r="V150" s="91"/>
      <c r="W150" s="91"/>
      <c r="X150" s="91"/>
      <c r="AA150" s="73"/>
      <c r="AB150" s="73"/>
    </row>
    <row r="151" spans="1:28" s="41" customFormat="1" ht="14.45" customHeight="1" x14ac:dyDescent="0.25">
      <c r="A151" s="39"/>
      <c r="B151" s="48" t="s">
        <v>72</v>
      </c>
      <c r="D151" s="94">
        <f t="array" ref="D151">IFERROR(INDEX(MO_BS_CL,0,MATCH(D$5,MO_Common_ColumnHeader,0)), 0)</f>
        <v>0</v>
      </c>
      <c r="E151" s="94">
        <f t="array" ref="E151">IFERROR(INDEX(MO_BS_CL,0,MATCH(E$5,MO_Common_ColumnHeader,0)), 0)</f>
        <v>0</v>
      </c>
      <c r="F151" s="94">
        <f t="array" ref="F151">IFERROR(INDEX(MO_BS_CL,0,MATCH(F$5,MO_Common_ColumnHeader,0)), 0)</f>
        <v>0</v>
      </c>
      <c r="G151" s="94">
        <f t="array" ref="G151">IFERROR(INDEX(MO_BS_CL,0,MATCH(G$5,MO_Common_ColumnHeader,0)), 0)</f>
        <v>0</v>
      </c>
      <c r="H151" s="94">
        <f t="array" ref="H151">IFERROR(INDEX(MO_BS_CL,0,MATCH(H$5,MO_Common_ColumnHeader,0)), 0)</f>
        <v>0</v>
      </c>
      <c r="I151" s="94">
        <f t="array" ref="I151">IFERROR(INDEX(MO_BS_CL,0,MATCH(I$5,MO_Common_ColumnHeader,0)), 0)</f>
        <v>0</v>
      </c>
      <c r="J151" s="94">
        <f t="array" ref="J151">IFERROR(INDEX(MO_BS_CL,0,MATCH(J$5,MO_Common_ColumnHeader,0)), 0)</f>
        <v>0</v>
      </c>
      <c r="K151" s="94">
        <f t="array" ref="K151">IFERROR(INDEX(MO_BS_CL,0,MATCH(K$5,MO_Common_ColumnHeader,0)), 0)</f>
        <v>0</v>
      </c>
      <c r="L151" s="94">
        <f t="array" ref="L151">IFERROR(INDEX(MO_BS_CL,0,MATCH(L$5,MO_Common_ColumnHeader,0)), 0)</f>
        <v>0</v>
      </c>
      <c r="M151" s="94">
        <f t="array" ref="M151">IFERROR(INDEX(MO_BS_CL,0,MATCH(M$5,MO_Common_ColumnHeader,0)), 0)</f>
        <v>0</v>
      </c>
      <c r="N151" s="166">
        <f t="array" ref="N151">IFERROR(INDEX(MO_BS_CL,0,MATCH(N$5,MO_Common_ColumnHeader,0)), 0)</f>
        <v>0</v>
      </c>
      <c r="O151" s="94">
        <f t="array" ref="O151">IFERROR(INDEX(MO_BS_CL,0,MATCH(O$5,MO_Common_ColumnHeader,0)), 0)</f>
        <v>0</v>
      </c>
      <c r="P151" s="94">
        <f t="array" ref="P151">IFERROR(INDEX(MO_BS_CL,0,MATCH(P$5,MO_Common_ColumnHeader,0)), 0)</f>
        <v>0</v>
      </c>
      <c r="Q151" s="94">
        <f t="array" ref="Q151">IFERROR(INDEX(MO_BS_CL,0,MATCH(Q$5,MO_Common_ColumnHeader,0)), 0)</f>
        <v>0</v>
      </c>
      <c r="R151" s="94">
        <f t="array" ref="R151">IFERROR(INDEX(MO_BS_CL,0,MATCH(R$5,MO_Common_ColumnHeader,0)), 0)</f>
        <v>0</v>
      </c>
      <c r="S151" s="94">
        <f t="array" ref="S151">IFERROR(INDEX(MO_BS_CL,0,MATCH(S$5,MO_Common_ColumnHeader,0)), 0)</f>
        <v>0</v>
      </c>
      <c r="T151" s="91"/>
      <c r="U151" s="91"/>
      <c r="V151" s="91"/>
      <c r="W151" s="91"/>
      <c r="X151" s="91"/>
      <c r="AA151" s="5"/>
      <c r="AB151" s="5"/>
    </row>
    <row r="152" spans="1:28" s="41" customFormat="1" ht="14.45" customHeight="1" x14ac:dyDescent="0.25">
      <c r="A152" s="39"/>
      <c r="B152" s="48" t="s">
        <v>73</v>
      </c>
      <c r="D152" s="95"/>
      <c r="E152" s="95" t="str">
        <f>IF(D151=0,"",AVERAGE(D151:E151))</f>
        <v/>
      </c>
      <c r="F152" s="95" t="str">
        <f t="shared" ref="F152" si="287">IF(E151=0,"",AVERAGE(E151:F151))</f>
        <v/>
      </c>
      <c r="G152" s="95" t="str">
        <f t="shared" ref="G152" si="288">IF(F151=0,"",AVERAGE(F151:G151))</f>
        <v/>
      </c>
      <c r="H152" s="95" t="str">
        <f t="shared" ref="H152" si="289">IF(G151=0,"",AVERAGE(G151:H151))</f>
        <v/>
      </c>
      <c r="I152" s="95" t="str">
        <f t="shared" ref="I152" si="290">IF(H151=0,"",AVERAGE(H151:I151))</f>
        <v/>
      </c>
      <c r="J152" s="95" t="str">
        <f t="shared" ref="J152" si="291">IF(I151=0,"",AVERAGE(I151:J151))</f>
        <v/>
      </c>
      <c r="K152" s="95" t="str">
        <f t="shared" ref="K152" si="292">IF(J151=0,"",AVERAGE(J151:K151))</f>
        <v/>
      </c>
      <c r="L152" s="95" t="str">
        <f t="shared" ref="L152" si="293">IF(K151=0,"",AVERAGE(K151:L151))</f>
        <v/>
      </c>
      <c r="M152" s="95" t="str">
        <f t="shared" ref="M152" si="294">IF(L151=0,"",AVERAGE(L151:M151))</f>
        <v/>
      </c>
      <c r="N152" s="165" t="str">
        <f t="shared" ref="N152" si="295">IF(M151=0,"",AVERAGE(M151:N151))</f>
        <v/>
      </c>
      <c r="O152" s="95" t="str">
        <f t="shared" ref="O152" si="296">IF(N151=0,"",AVERAGE(N151:O151))</f>
        <v/>
      </c>
      <c r="P152" s="95" t="str">
        <f t="shared" ref="P152" si="297">IF(O151=0,"",AVERAGE(O151:P151))</f>
        <v/>
      </c>
      <c r="Q152" s="95" t="str">
        <f t="shared" ref="Q152" si="298">IF(P151=0,"",AVERAGE(P151:Q151))</f>
        <v/>
      </c>
      <c r="R152" s="95" t="str">
        <f t="shared" ref="R152" si="299">IF(Q151=0,"",AVERAGE(Q151:R151))</f>
        <v/>
      </c>
      <c r="S152" s="95" t="str">
        <f t="shared" ref="S152" si="300">IF(R151=0,"",AVERAGE(R151:S151))</f>
        <v/>
      </c>
      <c r="T152" s="91"/>
      <c r="U152" s="91"/>
      <c r="V152" s="91"/>
      <c r="W152" s="91"/>
      <c r="X152" s="91"/>
      <c r="AA152" s="5"/>
      <c r="AB152" s="5"/>
    </row>
    <row r="153" spans="1:28" s="41" customFormat="1" ht="14.45" customHeight="1" x14ac:dyDescent="0.25">
      <c r="A153" s="39"/>
      <c r="B153" s="66" t="s">
        <v>74</v>
      </c>
      <c r="C153" s="68"/>
      <c r="D153" s="140"/>
      <c r="E153" s="140" t="str">
        <f>IFERROR(E143-E152, "")</f>
        <v/>
      </c>
      <c r="F153" s="140" t="str">
        <f t="shared" ref="F153:S153" si="301">IFERROR(F143-F152, "")</f>
        <v/>
      </c>
      <c r="G153" s="140" t="str">
        <f t="shared" si="301"/>
        <v/>
      </c>
      <c r="H153" s="140" t="str">
        <f t="shared" si="301"/>
        <v/>
      </c>
      <c r="I153" s="140" t="str">
        <f t="shared" si="301"/>
        <v/>
      </c>
      <c r="J153" s="140" t="str">
        <f t="shared" si="301"/>
        <v/>
      </c>
      <c r="K153" s="140" t="str">
        <f t="shared" si="301"/>
        <v/>
      </c>
      <c r="L153" s="140" t="str">
        <f t="shared" si="301"/>
        <v/>
      </c>
      <c r="M153" s="140" t="str">
        <f t="shared" si="301"/>
        <v/>
      </c>
      <c r="N153" s="164" t="str">
        <f t="shared" si="301"/>
        <v/>
      </c>
      <c r="O153" s="140" t="str">
        <f t="shared" si="301"/>
        <v/>
      </c>
      <c r="P153" s="140" t="str">
        <f t="shared" si="301"/>
        <v/>
      </c>
      <c r="Q153" s="140" t="str">
        <f t="shared" si="301"/>
        <v/>
      </c>
      <c r="R153" s="140" t="str">
        <f t="shared" si="301"/>
        <v/>
      </c>
      <c r="S153" s="140" t="str">
        <f t="shared" si="301"/>
        <v/>
      </c>
      <c r="T153" s="91"/>
      <c r="U153" s="91"/>
      <c r="V153" s="91"/>
      <c r="W153" s="91"/>
      <c r="X153" s="91"/>
      <c r="AA153" s="5"/>
      <c r="AB153" s="5"/>
    </row>
    <row r="154" spans="1:28" s="73" customFormat="1" ht="14.45" customHeight="1" x14ac:dyDescent="0.25">
      <c r="A154" s="71"/>
      <c r="B154" s="72" t="s">
        <v>75</v>
      </c>
      <c r="D154" s="188"/>
      <c r="E154" s="188" t="str">
        <f t="shared" ref="E154:M154" si="302">IFERROR(E150/E153, "")</f>
        <v/>
      </c>
      <c r="F154" s="188" t="str">
        <f t="shared" si="302"/>
        <v/>
      </c>
      <c r="G154" s="188" t="str">
        <f t="shared" si="302"/>
        <v/>
      </c>
      <c r="H154" s="188" t="str">
        <f t="shared" si="302"/>
        <v/>
      </c>
      <c r="I154" s="188" t="str">
        <f t="shared" si="302"/>
        <v/>
      </c>
      <c r="J154" s="188" t="str">
        <f t="shared" si="302"/>
        <v/>
      </c>
      <c r="K154" s="188" t="str">
        <f t="shared" si="302"/>
        <v/>
      </c>
      <c r="L154" s="188" t="str">
        <f t="shared" si="302"/>
        <v/>
      </c>
      <c r="M154" s="188" t="str">
        <f t="shared" si="302"/>
        <v/>
      </c>
      <c r="N154" s="189" t="str">
        <f>IFERROR(N150/N153, "")</f>
        <v/>
      </c>
      <c r="O154" s="188" t="str">
        <f t="shared" ref="O154:S154" si="303">IFERROR(O150/O153, "")</f>
        <v/>
      </c>
      <c r="P154" s="188" t="str">
        <f t="shared" si="303"/>
        <v/>
      </c>
      <c r="Q154" s="188" t="str">
        <f t="shared" si="303"/>
        <v/>
      </c>
      <c r="R154" s="188" t="str">
        <f t="shared" si="303"/>
        <v/>
      </c>
      <c r="S154" s="188" t="str">
        <f t="shared" si="303"/>
        <v/>
      </c>
      <c r="T154" s="99"/>
      <c r="U154" s="99"/>
      <c r="V154" s="99"/>
      <c r="W154" s="99"/>
      <c r="X154" s="99"/>
      <c r="AA154" s="5"/>
      <c r="AB154" s="5"/>
    </row>
    <row r="155" spans="1:28" ht="14.45" customHeight="1" x14ac:dyDescent="0.25">
      <c r="T155" s="35"/>
      <c r="U155" s="35"/>
      <c r="V155" s="35"/>
      <c r="W155" s="35"/>
      <c r="X155" s="35"/>
    </row>
    <row r="156" spans="1:28" ht="14.45" customHeight="1" x14ac:dyDescent="0.25"/>
    <row r="157" spans="1:28" ht="14.45" customHeight="1" x14ac:dyDescent="0.25"/>
    <row r="158" spans="1:28" ht="14.45" customHeight="1" x14ac:dyDescent="0.25"/>
    <row r="159" spans="1:28" ht="14.45" customHeight="1" x14ac:dyDescent="0.25"/>
    <row r="160" spans="1:28" ht="14.45" customHeight="1" x14ac:dyDescent="0.25"/>
    <row r="161" spans="1:29" ht="14.45" customHeight="1" x14ac:dyDescent="0.25"/>
    <row r="162" spans="1:29" ht="14.45" customHeight="1" x14ac:dyDescent="0.25">
      <c r="AA162" s="11"/>
      <c r="AB162" s="11"/>
    </row>
    <row r="163" spans="1:29" ht="14.45" customHeight="1" x14ac:dyDescent="0.25">
      <c r="AA163" s="35"/>
      <c r="AB163" s="35"/>
    </row>
    <row r="164" spans="1:29" ht="14.45" customHeight="1" x14ac:dyDescent="0.25">
      <c r="AA164" s="35"/>
      <c r="AB164" s="35"/>
    </row>
    <row r="165" spans="1:29" ht="14.45" customHeight="1" x14ac:dyDescent="0.25"/>
    <row r="166" spans="1:29" s="11" customFormat="1" ht="14.45" customHeight="1" x14ac:dyDescent="0.25">
      <c r="A166" s="10"/>
      <c r="B166" s="5"/>
      <c r="C166" s="5"/>
      <c r="D166" s="5"/>
      <c r="E166" s="5"/>
      <c r="F166" s="5"/>
      <c r="G166" s="5"/>
      <c r="H166" s="5"/>
      <c r="I166" s="5"/>
      <c r="J166" s="5"/>
      <c r="K166" s="5"/>
      <c r="L166" s="5"/>
      <c r="M166" s="5"/>
      <c r="N166" s="5"/>
      <c r="O166" s="5"/>
      <c r="P166" s="5"/>
      <c r="Q166" s="5"/>
      <c r="R166" s="5"/>
      <c r="S166" s="5"/>
      <c r="T166" s="5"/>
      <c r="U166" s="5"/>
      <c r="V166" s="5"/>
      <c r="W166" s="5"/>
      <c r="X166" s="5"/>
      <c r="AA166" s="5"/>
      <c r="AB166" s="5"/>
    </row>
    <row r="167" spans="1:29" s="35" customFormat="1" ht="14.45" customHeight="1" x14ac:dyDescent="0.25">
      <c r="A167" s="33"/>
      <c r="B167" s="5"/>
      <c r="C167" s="5"/>
      <c r="D167" s="5"/>
      <c r="E167" s="5"/>
      <c r="F167" s="5"/>
      <c r="G167" s="5"/>
      <c r="H167" s="5"/>
      <c r="I167" s="5"/>
      <c r="J167" s="5"/>
      <c r="K167" s="5"/>
      <c r="L167" s="5"/>
      <c r="M167" s="5"/>
      <c r="N167" s="5"/>
      <c r="O167" s="5"/>
      <c r="P167" s="5"/>
      <c r="Q167" s="5"/>
      <c r="R167" s="5"/>
      <c r="S167" s="5"/>
      <c r="T167" s="5"/>
      <c r="U167" s="5"/>
      <c r="V167" s="5"/>
      <c r="W167" s="5"/>
      <c r="X167" s="5"/>
      <c r="AA167" s="5"/>
      <c r="AB167" s="5"/>
    </row>
    <row r="168" spans="1:29" s="35" customFormat="1" x14ac:dyDescent="0.25">
      <c r="A168" s="33"/>
      <c r="B168" s="5"/>
      <c r="C168" s="5"/>
      <c r="D168" s="5"/>
      <c r="E168" s="5"/>
      <c r="F168" s="5"/>
      <c r="G168" s="5"/>
      <c r="H168" s="5"/>
      <c r="I168" s="5"/>
      <c r="J168" s="5"/>
      <c r="K168" s="5"/>
      <c r="L168" s="5"/>
      <c r="M168" s="5"/>
      <c r="N168" s="5"/>
      <c r="O168" s="5"/>
      <c r="P168" s="5"/>
      <c r="Q168" s="5"/>
      <c r="R168" s="5"/>
      <c r="S168" s="5"/>
      <c r="T168" s="5"/>
      <c r="U168" s="5"/>
      <c r="V168" s="5"/>
      <c r="W168" s="5"/>
      <c r="X168" s="5"/>
      <c r="AA168" s="5"/>
      <c r="AB168" s="5"/>
    </row>
    <row r="174" spans="1:29" s="26" customFormat="1" ht="14.45" customHeight="1" x14ac:dyDescent="0.2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sheetData>
  <printOptions horizontalCentered="1"/>
  <pageMargins left="0.25" right="0.25" top="0.5" bottom="0.25" header="0.5" footer="0.5"/>
  <pageSetup scale="53" fitToWidth="5" fitToHeight="5" orientation="portrait" r:id="rId1"/>
  <headerFooter alignWithMargins="0">
    <oddFooter>&amp;R&amp;P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FF0666B8E8524E8A6B15969BF614D7" ma:contentTypeVersion="10" ma:contentTypeDescription="Create a new document." ma:contentTypeScope="" ma:versionID="b125d8182d4d9db73cb1d62faef7d4ad">
  <xsd:schema xmlns:xsd="http://www.w3.org/2001/XMLSchema" xmlns:xs="http://www.w3.org/2001/XMLSchema" xmlns:p="http://schemas.microsoft.com/office/2006/metadata/properties" xmlns:ns2="8d78c087-3f7d-4472-99d8-8742bb02a817" xmlns:ns3="c5ccd489-8488-4dd3-80f2-26883d29f88c" targetNamespace="http://schemas.microsoft.com/office/2006/metadata/properties" ma:root="true" ma:fieldsID="467301734946595c096c19026d6f4a20" ns2:_="" ns3:_="">
    <xsd:import namespace="8d78c087-3f7d-4472-99d8-8742bb02a817"/>
    <xsd:import namespace="c5ccd489-8488-4dd3-80f2-26883d29f88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78c087-3f7d-4472-99d8-8742bb02a8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5ccd489-8488-4dd3-80f2-26883d29f88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52DCF4-1C9A-4085-8347-8DDBBB0422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78c087-3f7d-4472-99d8-8742bb02a817"/>
    <ds:schemaRef ds:uri="c5ccd489-8488-4dd3-80f2-26883d29f8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C2A93-7CB8-40AE-8048-B92974211188}">
  <ds:schemaRefs>
    <ds:schemaRef ds:uri="http://schemas.microsoft.com/sharepoint/v3/contenttype/forms"/>
  </ds:schemaRefs>
</ds:datastoreItem>
</file>

<file path=customXml/itemProps3.xml><?xml version="1.0" encoding="utf-8"?>
<ds:datastoreItem xmlns:ds="http://schemas.openxmlformats.org/officeDocument/2006/customXml" ds:itemID="{1C6770D5-A9F9-464A-810A-787753156077}">
  <ds:schemaRefs>
    <ds:schemaRef ds:uri="8d78c087-3f7d-4472-99d8-8742bb02a817"/>
    <ds:schemaRef ds:uri="http://schemas.microsoft.com/office/2006/metadata/properties"/>
    <ds:schemaRef ds:uri="http://schemas.microsoft.com/office/2006/documentManagement/types"/>
    <ds:schemaRef ds:uri="http://purl.org/dc/dcmitype/"/>
    <ds:schemaRef ds:uri="http://www.w3.org/XML/1998/namespace"/>
    <ds:schemaRef ds:uri="http://schemas.microsoft.com/office/infopath/2007/PartnerControls"/>
    <ds:schemaRef ds:uri="http://schemas.openxmlformats.org/package/2006/metadata/core-properties"/>
    <ds:schemaRef ds:uri="c5ccd489-8488-4dd3-80f2-26883d29f88c"/>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Annual Summary</vt:lpstr>
      <vt:lpstr>'Annual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Canalyst (JiF)</dc:creator>
  <cp:lastModifiedBy>Canalyst (JoR)</cp:lastModifiedBy>
  <cp:lastPrinted>2020-06-16T17:28:20Z</cp:lastPrinted>
  <dcterms:created xsi:type="dcterms:W3CDTF">2019-10-01T00:12:48Z</dcterms:created>
  <dcterms:modified xsi:type="dcterms:W3CDTF">2021-04-15T20:37:37Z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0x010100FDFF0666B8E8524E8A6B15969BF614D7</vt:lpwstr>
  </property>
</Properties>
</file>